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2105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Totales" sheetId="4681" r:id="rId4"/>
    <sheet name="G-5" sheetId="4690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4">'G-5'!$A$1:$U$58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AD31" i="4688" l="1"/>
  <c r="AO31" i="4688" s="1"/>
  <c r="M31" i="4688"/>
  <c r="Z31" i="4688" s="1"/>
  <c r="B31" i="4688"/>
  <c r="J31" i="4688" s="1"/>
  <c r="G31" i="4688" l="1"/>
  <c r="U31" i="4688"/>
  <c r="AK31" i="4688"/>
  <c r="D31" i="4688"/>
  <c r="P31" i="4688"/>
  <c r="AF31" i="4688"/>
  <c r="I20" i="4689" l="1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28" i="4689" l="1"/>
  <c r="J31" i="4689"/>
  <c r="J16" i="4689"/>
  <c r="AF15" i="4688" s="1"/>
  <c r="J14" i="4689"/>
  <c r="U15" i="4688" s="1"/>
  <c r="J10" i="4689"/>
  <c r="D15" i="4688" s="1"/>
  <c r="J13" i="4689"/>
  <c r="P15" i="4688" s="1"/>
  <c r="J33" i="4689"/>
  <c r="Z25" i="4688" s="1"/>
  <c r="J24" i="4689"/>
  <c r="J30" i="4689"/>
  <c r="J25" i="4688" s="1"/>
  <c r="J36" i="4689"/>
  <c r="AO25" i="4688" s="1"/>
  <c r="J23" i="4689"/>
  <c r="U20" i="4688" s="1"/>
  <c r="U21" i="4690"/>
  <c r="U20" i="4690"/>
  <c r="AO24" i="4688"/>
  <c r="CC20" i="4688" s="1"/>
  <c r="AN24" i="4688"/>
  <c r="CB20" i="4688" s="1"/>
  <c r="J34" i="4689"/>
  <c r="J32" i="4689"/>
  <c r="U25" i="4688" s="1"/>
  <c r="J26" i="4689"/>
  <c r="AK20" i="4688" s="1"/>
  <c r="J20" i="4689"/>
  <c r="G20" i="4688" s="1"/>
  <c r="U19" i="4690"/>
  <c r="U18" i="4690"/>
  <c r="U17" i="4690"/>
  <c r="U16" i="4690"/>
  <c r="U15" i="4690"/>
  <c r="U14" i="4690"/>
  <c r="U13" i="4690"/>
  <c r="N21" i="4690"/>
  <c r="N20" i="4690"/>
  <c r="N19" i="4690"/>
  <c r="N18" i="4690"/>
  <c r="N17" i="4690"/>
  <c r="N16" i="4690"/>
  <c r="N15" i="4690"/>
  <c r="N14" i="4690"/>
  <c r="N13" i="4690"/>
  <c r="G19" i="4690"/>
  <c r="G18" i="4690"/>
  <c r="G17" i="4690"/>
  <c r="G16" i="4690"/>
  <c r="G15" i="4690"/>
  <c r="G14" i="4690"/>
  <c r="G13" i="4690"/>
  <c r="N10" i="4690"/>
  <c r="N11" i="4690"/>
  <c r="N12" i="4690"/>
  <c r="N22" i="4690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F20" i="4688"/>
  <c r="J27" i="4689"/>
  <c r="P20" i="4688"/>
  <c r="Z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8" i="4688" l="1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BE20" i="4688"/>
  <c r="M26" i="4688"/>
  <c r="BU20" i="4688"/>
  <c r="AD26" i="4688"/>
  <c r="AU20" i="4688"/>
  <c r="B26" i="4688"/>
  <c r="AO34" i="4688"/>
  <c r="CC22" i="4688" s="1"/>
  <c r="U23" i="4690"/>
  <c r="N23" i="4690"/>
  <c r="G23" i="4690"/>
  <c r="AL34" i="4688"/>
  <c r="BZ22" i="4688" s="1"/>
  <c r="U23" i="4684"/>
  <c r="W34" i="4688"/>
  <c r="BL22" i="4688" s="1"/>
  <c r="AJ34" i="4688"/>
  <c r="BX22" i="4688" s="1"/>
  <c r="AI34" i="4688"/>
  <c r="BW22" i="4688" s="1"/>
  <c r="U23" i="4678"/>
  <c r="AA34" i="4688"/>
  <c r="BP22" i="4688" s="1"/>
  <c r="Z34" i="4688"/>
  <c r="BO22" i="4688" s="1"/>
  <c r="V34" i="4688"/>
  <c r="BK22" i="4688" s="1"/>
  <c r="S34" i="4688"/>
  <c r="BH22" i="4688" s="1"/>
  <c r="R34" i="4688"/>
  <c r="BG22" i="4688" s="1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1" i="4688" l="1"/>
  <c r="AK21" i="4688"/>
  <c r="AF21" i="4688"/>
  <c r="J21" i="4688"/>
  <c r="D21" i="4688"/>
  <c r="G21" i="4688"/>
  <c r="Z21" i="4688"/>
  <c r="U21" i="4688"/>
  <c r="P21" i="4688"/>
  <c r="AK16" i="4688"/>
  <c r="AF16" i="4688"/>
  <c r="AO16" i="4688"/>
  <c r="U16" i="4688"/>
  <c r="P16" i="4688"/>
  <c r="Z16" i="4688"/>
  <c r="G16" i="4688"/>
  <c r="J16" i="4688"/>
  <c r="D16" i="4688"/>
  <c r="J26" i="4688"/>
  <c r="D26" i="4688"/>
  <c r="G26" i="4688"/>
  <c r="AO26" i="4688"/>
  <c r="AF26" i="4688"/>
  <c r="AK26" i="4688"/>
  <c r="Z26" i="4688"/>
  <c r="P26" i="4688"/>
  <c r="U26" i="4688"/>
  <c r="N23" i="4681"/>
  <c r="U23" i="4681"/>
  <c r="G23" i="4681"/>
</calcChain>
</file>

<file path=xl/sharedStrings.xml><?xml version="1.0" encoding="utf-8"?>
<sst xmlns="http://schemas.openxmlformats.org/spreadsheetml/2006/main" count="765" uniqueCount="156">
  <si>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</si>
  <si>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</si>
  <si>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</si>
  <si>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</si>
  <si>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</si>
  <si>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</si>
  <si>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</si>
  <si>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</si>
  <si>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</si>
  <si>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</si>
  <si>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</si>
  <si>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</si>
  <si>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</si>
  <si>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</si>
  <si>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</si>
  <si>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</si>
  <si>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</si>
  <si>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</si>
  <si>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</si>
  <si>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</si>
  <si>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</si>
  <si>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</si>
  <si>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</si>
  <si>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</si>
  <si>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</si>
  <si>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</si>
  <si>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</si>
  <si>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</si>
  <si>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</si>
  <si>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</si>
  <si>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</si>
  <si>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</si>
  <si>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</si>
  <si>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</si>
  <si>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</si>
  <si>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</si>
  <si>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</si>
  <si>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</si>
  <si>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</si>
  <si>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</si>
  <si>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</si>
  <si>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</si>
  <si>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</si>
  <si>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</si>
  <si>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</si>
  <si>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</si>
  <si>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</si>
  <si>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</si>
  <si>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</si>
  <si>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</si>
  <si>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</si>
  <si>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</si>
  <si>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</si>
  <si>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</si>
  <si>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</si>
  <si>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</si>
  <si>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</si>
  <si>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</si>
  <si>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</si>
  <si>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</si>
  <si>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</si>
  <si>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</si>
  <si>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</si>
  <si>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</si>
  <si>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</si>
  <si>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</si>
  <si>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</si>
  <si>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</si>
  <si>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</si>
  <si>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</si>
  <si>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</si>
  <si>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</si>
  <si>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</si>
  <si>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</si>
  <si>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</si>
  <si>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</si>
  <si>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</si>
  <si>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</si>
  <si>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</si>
  <si>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</si>
  <si>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</si>
  <si>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</si>
  <si>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</si>
  <si>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</si>
  <si>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</si>
  <si>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</si>
  <si>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</si>
  <si>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</si>
  <si>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</si>
  <si>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</si>
  <si>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</si>
  <si>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</si>
  <si>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</si>
  <si>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</si>
  <si>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</si>
  <si>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</si>
  <si>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</si>
  <si>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</si>
  <si>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</si>
  <si>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</si>
  <si>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</si>
  <si>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</si>
  <si>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</si>
  <si>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</si>
  <si>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</si>
  <si>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</si>
  <si>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</si>
  <si>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</si>
  <si>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</si>
  <si>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</si>
  <si>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</si>
  <si>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</si>
  <si>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</si>
  <si>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</si>
  <si>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</si>
  <si>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</si>
  <si>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</si>
  <si>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</si>
  <si>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</si>
  <si>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</si>
  <si>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</si>
  <si>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</si>
  <si>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</si>
  <si>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</si>
  <si>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</si>
  <si>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</si>
  <si>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</si>
  <si>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</si>
  <si>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</si>
  <si>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</si>
  <si>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</si>
  <si>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</si>
  <si>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</si>
  <si>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</si>
  <si>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</si>
  <si>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</si>
  <si>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</si>
  <si>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</si>
  <si>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</si>
  <si>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</si>
  <si>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</si>
  <si>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</si>
  <si>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</si>
  <si>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</si>
  <si>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</si>
  <si>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</si>
  <si>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</si>
  <si>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</si>
  <si>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</si>
  <si>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30 X CARRERA 44</t>
  </si>
  <si>
    <t>5 (N-ORI)</t>
  </si>
  <si>
    <t>ADOLFREDO FLOREZ</t>
  </si>
  <si>
    <t>GEOVANNIS GONZALEZ</t>
  </si>
  <si>
    <t>IVAN FONSECA</t>
  </si>
  <si>
    <t xml:space="preserve">VOL MAX 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</si>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</sst>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246.5</c:v>
                </c:pt>
                <c:pt idx="1">
                  <c:v>246</c:v>
                </c:pt>
                <c:pt idx="2">
                  <c:v>257</c:v>
                </c:pt>
                <c:pt idx="3">
                  <c:v>249</c:v>
                </c:pt>
                <c:pt idx="4">
                  <c:v>249.5</c:v>
                </c:pt>
                <c:pt idx="5">
                  <c:v>240.5</c:v>
                </c:pt>
                <c:pt idx="6">
                  <c:v>235</c:v>
                </c:pt>
                <c:pt idx="7">
                  <c:v>249.5</c:v>
                </c:pt>
                <c:pt idx="8">
                  <c:v>250.5</c:v>
                </c:pt>
                <c:pt idx="9">
                  <c:v>221.5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7388088"/>
        <c:axId val="447388480"/>
      </c:barChart>
      <c:catAx>
        <c:axId val="447388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738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388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7388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855</c:v>
                </c:pt>
                <c:pt idx="1">
                  <c:v>872.5</c:v>
                </c:pt>
                <c:pt idx="2">
                  <c:v>852.5</c:v>
                </c:pt>
                <c:pt idx="3">
                  <c:v>844</c:v>
                </c:pt>
                <c:pt idx="4">
                  <c:v>789</c:v>
                </c:pt>
                <c:pt idx="5">
                  <c:v>828</c:v>
                </c:pt>
                <c:pt idx="6">
                  <c:v>765.5</c:v>
                </c:pt>
                <c:pt idx="7">
                  <c:v>845.5</c:v>
                </c:pt>
                <c:pt idx="8">
                  <c:v>750</c:v>
                </c:pt>
                <c:pt idx="9">
                  <c:v>743.5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4592912"/>
        <c:axId val="444593304"/>
      </c:barChart>
      <c:catAx>
        <c:axId val="44459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4593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4593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459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687</c:v>
                </c:pt>
                <c:pt idx="1">
                  <c:v>689.5</c:v>
                </c:pt>
                <c:pt idx="2">
                  <c:v>743</c:v>
                </c:pt>
                <c:pt idx="3">
                  <c:v>750</c:v>
                </c:pt>
                <c:pt idx="4">
                  <c:v>739</c:v>
                </c:pt>
                <c:pt idx="5">
                  <c:v>722</c:v>
                </c:pt>
                <c:pt idx="6">
                  <c:v>818.5</c:v>
                </c:pt>
                <c:pt idx="7">
                  <c:v>735</c:v>
                </c:pt>
                <c:pt idx="8">
                  <c:v>664.5</c:v>
                </c:pt>
                <c:pt idx="9">
                  <c:v>623.5</c:v>
                </c:pt>
                <c:pt idx="10">
                  <c:v>610</c:v>
                </c:pt>
                <c:pt idx="11">
                  <c:v>593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0812320"/>
        <c:axId val="450812712"/>
      </c:barChart>
      <c:catAx>
        <c:axId val="45081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0812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812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0812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728</c:v>
                </c:pt>
                <c:pt idx="1">
                  <c:v>810.5</c:v>
                </c:pt>
                <c:pt idx="2">
                  <c:v>688</c:v>
                </c:pt>
                <c:pt idx="3">
                  <c:v>674.5</c:v>
                </c:pt>
                <c:pt idx="4">
                  <c:v>731.5</c:v>
                </c:pt>
                <c:pt idx="5">
                  <c:v>733.5</c:v>
                </c:pt>
                <c:pt idx="6">
                  <c:v>630</c:v>
                </c:pt>
                <c:pt idx="7">
                  <c:v>602</c:v>
                </c:pt>
                <c:pt idx="8">
                  <c:v>586.5</c:v>
                </c:pt>
                <c:pt idx="9">
                  <c:v>610.5</c:v>
                </c:pt>
                <c:pt idx="10">
                  <c:v>627</c:v>
                </c:pt>
                <c:pt idx="11">
                  <c:v>653.5</c:v>
                </c:pt>
                <c:pt idx="12">
                  <c:v>665</c:v>
                </c:pt>
                <c:pt idx="13">
                  <c:v>710.5</c:v>
                </c:pt>
                <c:pt idx="14">
                  <c:v>721</c:v>
                </c:pt>
                <c:pt idx="15">
                  <c:v>722.5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0813496"/>
        <c:axId val="450813888"/>
      </c:barChart>
      <c:catAx>
        <c:axId val="450813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081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813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0813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'G-5'!$F$10:$F$19</c:f>
              <c:numCache>
                <c:formatCode>0</c:formatCode>
                <c:ptCount val="10"/>
                <c:pt idx="0">
                  <c:v>10</c:v>
                </c:pt>
                <c:pt idx="1">
                  <c:v>11</c:v>
                </c:pt>
                <c:pt idx="2">
                  <c:v>24.5</c:v>
                </c:pt>
                <c:pt idx="3">
                  <c:v>14</c:v>
                </c:pt>
                <c:pt idx="4">
                  <c:v>15.5</c:v>
                </c:pt>
                <c:pt idx="5">
                  <c:v>14</c:v>
                </c:pt>
                <c:pt idx="6">
                  <c:v>15.5</c:v>
                </c:pt>
                <c:pt idx="7">
                  <c:v>7</c:v>
                </c:pt>
                <c:pt idx="8">
                  <c:v>14</c:v>
                </c:pt>
                <c:pt idx="9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8205008"/>
        <c:axId val="394317416"/>
      </c:barChart>
      <c:catAx>
        <c:axId val="11820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317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317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820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('G-5'!$F$20:$F$22,'G-5'!$M$10:$M$22)</c:f>
              <c:numCache>
                <c:formatCode>0</c:formatCode>
                <c:ptCount val="16"/>
                <c:pt idx="0">
                  <c:v>22</c:v>
                </c:pt>
                <c:pt idx="1">
                  <c:v>13</c:v>
                </c:pt>
                <c:pt idx="2">
                  <c:v>9.5</c:v>
                </c:pt>
                <c:pt idx="3">
                  <c:v>12.5</c:v>
                </c:pt>
                <c:pt idx="4">
                  <c:v>4</c:v>
                </c:pt>
                <c:pt idx="5">
                  <c:v>9</c:v>
                </c:pt>
                <c:pt idx="6">
                  <c:v>9</c:v>
                </c:pt>
                <c:pt idx="7">
                  <c:v>7.5</c:v>
                </c:pt>
                <c:pt idx="8">
                  <c:v>7.5</c:v>
                </c:pt>
                <c:pt idx="9">
                  <c:v>11</c:v>
                </c:pt>
                <c:pt idx="10">
                  <c:v>9</c:v>
                </c:pt>
                <c:pt idx="11">
                  <c:v>6</c:v>
                </c:pt>
                <c:pt idx="12">
                  <c:v>6.5</c:v>
                </c:pt>
                <c:pt idx="13">
                  <c:v>16</c:v>
                </c:pt>
                <c:pt idx="14">
                  <c:v>12</c:v>
                </c:pt>
                <c:pt idx="15">
                  <c:v>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7719008"/>
        <c:axId val="457719400"/>
      </c:barChart>
      <c:catAx>
        <c:axId val="45771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7719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7719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7719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'G-5'!$T$10:$T$21</c:f>
              <c:numCache>
                <c:formatCode>0</c:formatCode>
                <c:ptCount val="12"/>
                <c:pt idx="0">
                  <c:v>13.5</c:v>
                </c:pt>
                <c:pt idx="1">
                  <c:v>6</c:v>
                </c:pt>
                <c:pt idx="2">
                  <c:v>10.5</c:v>
                </c:pt>
                <c:pt idx="3">
                  <c:v>6.5</c:v>
                </c:pt>
                <c:pt idx="4">
                  <c:v>10</c:v>
                </c:pt>
                <c:pt idx="5">
                  <c:v>2</c:v>
                </c:pt>
                <c:pt idx="6">
                  <c:v>7.5</c:v>
                </c:pt>
                <c:pt idx="7">
                  <c:v>13.5</c:v>
                </c:pt>
                <c:pt idx="8">
                  <c:v>5</c:v>
                </c:pt>
                <c:pt idx="9">
                  <c:v>7.5</c:v>
                </c:pt>
                <c:pt idx="10">
                  <c:v>4.5</c:v>
                </c:pt>
                <c:pt idx="11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7720184"/>
        <c:axId val="457720576"/>
      </c:barChart>
      <c:catAx>
        <c:axId val="457720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772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7720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7720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998.5</c:v>
                </c:pt>
                <c:pt idx="4">
                  <c:v>1001.5</c:v>
                </c:pt>
                <c:pt idx="5">
                  <c:v>996</c:v>
                </c:pt>
                <c:pt idx="6">
                  <c:v>974</c:v>
                </c:pt>
                <c:pt idx="7">
                  <c:v>974.5</c:v>
                </c:pt>
                <c:pt idx="8">
                  <c:v>975.5</c:v>
                </c:pt>
                <c:pt idx="9">
                  <c:v>956.5</c:v>
                </c:pt>
                <c:pt idx="13">
                  <c:v>932</c:v>
                </c:pt>
                <c:pt idx="14">
                  <c:v>926.5</c:v>
                </c:pt>
                <c:pt idx="15">
                  <c:v>872</c:v>
                </c:pt>
                <c:pt idx="16">
                  <c:v>877</c:v>
                </c:pt>
                <c:pt idx="17">
                  <c:v>849.5</c:v>
                </c:pt>
                <c:pt idx="18">
                  <c:v>817.5</c:v>
                </c:pt>
                <c:pt idx="19">
                  <c:v>804.5</c:v>
                </c:pt>
                <c:pt idx="20">
                  <c:v>780.5</c:v>
                </c:pt>
                <c:pt idx="21">
                  <c:v>793</c:v>
                </c:pt>
                <c:pt idx="22">
                  <c:v>841.5</c:v>
                </c:pt>
                <c:pt idx="23">
                  <c:v>856.5</c:v>
                </c:pt>
                <c:pt idx="24">
                  <c:v>881</c:v>
                </c:pt>
                <c:pt idx="25">
                  <c:v>889.5</c:v>
                </c:pt>
                <c:pt idx="29">
                  <c:v>986</c:v>
                </c:pt>
                <c:pt idx="30">
                  <c:v>1053</c:v>
                </c:pt>
                <c:pt idx="31">
                  <c:v>1088</c:v>
                </c:pt>
                <c:pt idx="32">
                  <c:v>1112</c:v>
                </c:pt>
                <c:pt idx="33">
                  <c:v>1107.5</c:v>
                </c:pt>
                <c:pt idx="34">
                  <c:v>1075</c:v>
                </c:pt>
                <c:pt idx="35">
                  <c:v>1013.5</c:v>
                </c:pt>
                <c:pt idx="36">
                  <c:v>953.5</c:v>
                </c:pt>
                <c:pt idx="37">
                  <c:v>901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1750.5</c:v>
                </c:pt>
                <c:pt idx="4">
                  <c:v>1662</c:v>
                </c:pt>
                <c:pt idx="5">
                  <c:v>1607.5</c:v>
                </c:pt>
                <c:pt idx="6">
                  <c:v>1533.5</c:v>
                </c:pt>
                <c:pt idx="7">
                  <c:v>1547</c:v>
                </c:pt>
                <c:pt idx="8">
                  <c:v>1504</c:v>
                </c:pt>
                <c:pt idx="9">
                  <c:v>1469</c:v>
                </c:pt>
                <c:pt idx="13">
                  <c:v>1269.5</c:v>
                </c:pt>
                <c:pt idx="14">
                  <c:v>1287.5</c:v>
                </c:pt>
                <c:pt idx="15">
                  <c:v>1298</c:v>
                </c:pt>
                <c:pt idx="16">
                  <c:v>1237.5</c:v>
                </c:pt>
                <c:pt idx="17">
                  <c:v>1241</c:v>
                </c:pt>
                <c:pt idx="18">
                  <c:v>1169.5</c:v>
                </c:pt>
                <c:pt idx="19">
                  <c:v>1119</c:v>
                </c:pt>
                <c:pt idx="20">
                  <c:v>1183</c:v>
                </c:pt>
                <c:pt idx="21">
                  <c:v>1221</c:v>
                </c:pt>
                <c:pt idx="22">
                  <c:v>1244</c:v>
                </c:pt>
                <c:pt idx="23">
                  <c:v>1298</c:v>
                </c:pt>
                <c:pt idx="24">
                  <c:v>1351.5</c:v>
                </c:pt>
                <c:pt idx="25">
                  <c:v>1373</c:v>
                </c:pt>
                <c:pt idx="29">
                  <c:v>1340</c:v>
                </c:pt>
                <c:pt idx="30">
                  <c:v>1357</c:v>
                </c:pt>
                <c:pt idx="31">
                  <c:v>1362</c:v>
                </c:pt>
                <c:pt idx="32">
                  <c:v>1408.5</c:v>
                </c:pt>
                <c:pt idx="33">
                  <c:v>1417</c:v>
                </c:pt>
                <c:pt idx="34">
                  <c:v>1357.5</c:v>
                </c:pt>
                <c:pt idx="35">
                  <c:v>1344.5</c:v>
                </c:pt>
                <c:pt idx="36">
                  <c:v>1250.5</c:v>
                </c:pt>
                <c:pt idx="37">
                  <c:v>1201.5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675</c:v>
                </c:pt>
                <c:pt idx="4">
                  <c:v>694.5</c:v>
                </c:pt>
                <c:pt idx="5">
                  <c:v>710</c:v>
                </c:pt>
                <c:pt idx="6">
                  <c:v>719</c:v>
                </c:pt>
                <c:pt idx="7">
                  <c:v>706.5</c:v>
                </c:pt>
                <c:pt idx="8">
                  <c:v>709.5</c:v>
                </c:pt>
                <c:pt idx="9">
                  <c:v>679</c:v>
                </c:pt>
                <c:pt idx="13">
                  <c:v>699.5</c:v>
                </c:pt>
                <c:pt idx="14">
                  <c:v>690.5</c:v>
                </c:pt>
                <c:pt idx="15">
                  <c:v>657.5</c:v>
                </c:pt>
                <c:pt idx="16">
                  <c:v>655</c:v>
                </c:pt>
                <c:pt idx="17">
                  <c:v>606.5</c:v>
                </c:pt>
                <c:pt idx="18">
                  <c:v>565</c:v>
                </c:pt>
                <c:pt idx="19">
                  <c:v>505.5</c:v>
                </c:pt>
                <c:pt idx="20">
                  <c:v>462.5</c:v>
                </c:pt>
                <c:pt idx="21">
                  <c:v>463.5</c:v>
                </c:pt>
                <c:pt idx="22">
                  <c:v>470.5</c:v>
                </c:pt>
                <c:pt idx="23">
                  <c:v>501.5</c:v>
                </c:pt>
                <c:pt idx="24">
                  <c:v>517.5</c:v>
                </c:pt>
                <c:pt idx="25">
                  <c:v>556.5</c:v>
                </c:pt>
                <c:pt idx="29">
                  <c:v>543.5</c:v>
                </c:pt>
                <c:pt idx="30">
                  <c:v>511.5</c:v>
                </c:pt>
                <c:pt idx="31">
                  <c:v>504</c:v>
                </c:pt>
                <c:pt idx="32">
                  <c:v>509</c:v>
                </c:pt>
                <c:pt idx="33">
                  <c:v>490</c:v>
                </c:pt>
                <c:pt idx="34">
                  <c:v>507.5</c:v>
                </c:pt>
                <c:pt idx="35">
                  <c:v>483.5</c:v>
                </c:pt>
                <c:pt idx="36">
                  <c:v>429</c:v>
                </c:pt>
                <c:pt idx="37">
                  <c:v>388.5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3424</c:v>
                </c:pt>
                <c:pt idx="4">
                  <c:v>3358</c:v>
                </c:pt>
                <c:pt idx="5">
                  <c:v>3313.5</c:v>
                </c:pt>
                <c:pt idx="6">
                  <c:v>3226.5</c:v>
                </c:pt>
                <c:pt idx="7">
                  <c:v>3228</c:v>
                </c:pt>
                <c:pt idx="8">
                  <c:v>3189</c:v>
                </c:pt>
                <c:pt idx="9">
                  <c:v>3104.5</c:v>
                </c:pt>
                <c:pt idx="13">
                  <c:v>2901</c:v>
                </c:pt>
                <c:pt idx="14">
                  <c:v>2904.5</c:v>
                </c:pt>
                <c:pt idx="15">
                  <c:v>2827.5</c:v>
                </c:pt>
                <c:pt idx="16">
                  <c:v>2769.5</c:v>
                </c:pt>
                <c:pt idx="17">
                  <c:v>2697</c:v>
                </c:pt>
                <c:pt idx="18">
                  <c:v>2552</c:v>
                </c:pt>
                <c:pt idx="19">
                  <c:v>2429</c:v>
                </c:pt>
                <c:pt idx="20">
                  <c:v>2426</c:v>
                </c:pt>
                <c:pt idx="21">
                  <c:v>2477.5</c:v>
                </c:pt>
                <c:pt idx="22">
                  <c:v>2556</c:v>
                </c:pt>
                <c:pt idx="23">
                  <c:v>2656</c:v>
                </c:pt>
                <c:pt idx="24">
                  <c:v>2750</c:v>
                </c:pt>
                <c:pt idx="25">
                  <c:v>2819</c:v>
                </c:pt>
                <c:pt idx="29">
                  <c:v>2869.5</c:v>
                </c:pt>
                <c:pt idx="30">
                  <c:v>2921.5</c:v>
                </c:pt>
                <c:pt idx="31">
                  <c:v>2954</c:v>
                </c:pt>
                <c:pt idx="32">
                  <c:v>3029.5</c:v>
                </c:pt>
                <c:pt idx="33">
                  <c:v>3014.5</c:v>
                </c:pt>
                <c:pt idx="34">
                  <c:v>2940</c:v>
                </c:pt>
                <c:pt idx="35">
                  <c:v>2841.5</c:v>
                </c:pt>
                <c:pt idx="36">
                  <c:v>2633</c:v>
                </c:pt>
                <c:pt idx="37">
                  <c:v>2491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7721360"/>
        <c:axId val="457721752"/>
      </c:lineChart>
      <c:catAx>
        <c:axId val="4577213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57721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77217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577213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225</c:v>
                </c:pt>
                <c:pt idx="1">
                  <c:v>262</c:v>
                </c:pt>
                <c:pt idx="2">
                  <c:v>214.5</c:v>
                </c:pt>
                <c:pt idx="3">
                  <c:v>230.5</c:v>
                </c:pt>
                <c:pt idx="4">
                  <c:v>219.5</c:v>
                </c:pt>
                <c:pt idx="5">
                  <c:v>207.5</c:v>
                </c:pt>
                <c:pt idx="6">
                  <c:v>219.5</c:v>
                </c:pt>
                <c:pt idx="7">
                  <c:v>203</c:v>
                </c:pt>
                <c:pt idx="8">
                  <c:v>187.5</c:v>
                </c:pt>
                <c:pt idx="9">
                  <c:v>194.5</c:v>
                </c:pt>
                <c:pt idx="10">
                  <c:v>195.5</c:v>
                </c:pt>
                <c:pt idx="11">
                  <c:v>215.5</c:v>
                </c:pt>
                <c:pt idx="12">
                  <c:v>236</c:v>
                </c:pt>
                <c:pt idx="13">
                  <c:v>209.5</c:v>
                </c:pt>
                <c:pt idx="14">
                  <c:v>220</c:v>
                </c:pt>
                <c:pt idx="15">
                  <c:v>224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7389264"/>
        <c:axId val="447389656"/>
      </c:barChart>
      <c:catAx>
        <c:axId val="44738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7389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389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7389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233.5</c:v>
                </c:pt>
                <c:pt idx="1">
                  <c:v>242</c:v>
                </c:pt>
                <c:pt idx="2">
                  <c:v>246.5</c:v>
                </c:pt>
                <c:pt idx="3">
                  <c:v>264</c:v>
                </c:pt>
                <c:pt idx="4">
                  <c:v>300.5</c:v>
                </c:pt>
                <c:pt idx="5">
                  <c:v>277</c:v>
                </c:pt>
                <c:pt idx="6">
                  <c:v>270.5</c:v>
                </c:pt>
                <c:pt idx="7">
                  <c:v>259.5</c:v>
                </c:pt>
                <c:pt idx="8">
                  <c:v>268</c:v>
                </c:pt>
                <c:pt idx="9">
                  <c:v>215.5</c:v>
                </c:pt>
                <c:pt idx="10">
                  <c:v>210.5</c:v>
                </c:pt>
                <c:pt idx="11">
                  <c:v>207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191552"/>
        <c:axId val="393191944"/>
      </c:barChart>
      <c:catAx>
        <c:axId val="393191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191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191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19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462.5</c:v>
                </c:pt>
                <c:pt idx="1">
                  <c:v>453</c:v>
                </c:pt>
                <c:pt idx="2">
                  <c:v>429</c:v>
                </c:pt>
                <c:pt idx="3">
                  <c:v>406</c:v>
                </c:pt>
                <c:pt idx="4">
                  <c:v>374</c:v>
                </c:pt>
                <c:pt idx="5">
                  <c:v>398.5</c:v>
                </c:pt>
                <c:pt idx="6">
                  <c:v>355</c:v>
                </c:pt>
                <c:pt idx="7">
                  <c:v>419.5</c:v>
                </c:pt>
                <c:pt idx="8">
                  <c:v>331</c:v>
                </c:pt>
                <c:pt idx="9">
                  <c:v>363.5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192728"/>
        <c:axId val="533277008"/>
      </c:barChart>
      <c:catAx>
        <c:axId val="393192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327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3277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192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321.5</c:v>
                </c:pt>
                <c:pt idx="1">
                  <c:v>321</c:v>
                </c:pt>
                <c:pt idx="2">
                  <c:v>356</c:v>
                </c:pt>
                <c:pt idx="3">
                  <c:v>341.5</c:v>
                </c:pt>
                <c:pt idx="4">
                  <c:v>338.5</c:v>
                </c:pt>
                <c:pt idx="5">
                  <c:v>326</c:v>
                </c:pt>
                <c:pt idx="6">
                  <c:v>402.5</c:v>
                </c:pt>
                <c:pt idx="7">
                  <c:v>350</c:v>
                </c:pt>
                <c:pt idx="8">
                  <c:v>279</c:v>
                </c:pt>
                <c:pt idx="9">
                  <c:v>313</c:v>
                </c:pt>
                <c:pt idx="10">
                  <c:v>308.5</c:v>
                </c:pt>
                <c:pt idx="11">
                  <c:v>301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3277792"/>
        <c:axId val="533278184"/>
      </c:barChart>
      <c:catAx>
        <c:axId val="53327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3278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3278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3277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332.5</c:v>
                </c:pt>
                <c:pt idx="1">
                  <c:v>341</c:v>
                </c:pt>
                <c:pt idx="2">
                  <c:v>321</c:v>
                </c:pt>
                <c:pt idx="3">
                  <c:v>275</c:v>
                </c:pt>
                <c:pt idx="4">
                  <c:v>350.5</c:v>
                </c:pt>
                <c:pt idx="5">
                  <c:v>351.5</c:v>
                </c:pt>
                <c:pt idx="6">
                  <c:v>260.5</c:v>
                </c:pt>
                <c:pt idx="7">
                  <c:v>278.5</c:v>
                </c:pt>
                <c:pt idx="8">
                  <c:v>279</c:v>
                </c:pt>
                <c:pt idx="9">
                  <c:v>301</c:v>
                </c:pt>
                <c:pt idx="10">
                  <c:v>324.5</c:v>
                </c:pt>
                <c:pt idx="11">
                  <c:v>316.5</c:v>
                </c:pt>
                <c:pt idx="12">
                  <c:v>302</c:v>
                </c:pt>
                <c:pt idx="13">
                  <c:v>355</c:v>
                </c:pt>
                <c:pt idx="14">
                  <c:v>378</c:v>
                </c:pt>
                <c:pt idx="15">
                  <c:v>338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998272"/>
        <c:axId val="394998664"/>
      </c:barChart>
      <c:catAx>
        <c:axId val="39499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998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998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998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146</c:v>
                </c:pt>
                <c:pt idx="1">
                  <c:v>173.5</c:v>
                </c:pt>
                <c:pt idx="2">
                  <c:v>166.5</c:v>
                </c:pt>
                <c:pt idx="3">
                  <c:v>189</c:v>
                </c:pt>
                <c:pt idx="4">
                  <c:v>165.5</c:v>
                </c:pt>
                <c:pt idx="5">
                  <c:v>189</c:v>
                </c:pt>
                <c:pt idx="6">
                  <c:v>175.5</c:v>
                </c:pt>
                <c:pt idx="7">
                  <c:v>176.5</c:v>
                </c:pt>
                <c:pt idx="8">
                  <c:v>168.5</c:v>
                </c:pt>
                <c:pt idx="9">
                  <c:v>158.5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999448"/>
        <c:axId val="394999840"/>
      </c:barChart>
      <c:catAx>
        <c:axId val="394999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99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99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999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132</c:v>
                </c:pt>
                <c:pt idx="1">
                  <c:v>126.5</c:v>
                </c:pt>
                <c:pt idx="2">
                  <c:v>140.5</c:v>
                </c:pt>
                <c:pt idx="3">
                  <c:v>144.5</c:v>
                </c:pt>
                <c:pt idx="4">
                  <c:v>100</c:v>
                </c:pt>
                <c:pt idx="5">
                  <c:v>119</c:v>
                </c:pt>
                <c:pt idx="6">
                  <c:v>145.5</c:v>
                </c:pt>
                <c:pt idx="7">
                  <c:v>125.5</c:v>
                </c:pt>
                <c:pt idx="8">
                  <c:v>117.5</c:v>
                </c:pt>
                <c:pt idx="9">
                  <c:v>95</c:v>
                </c:pt>
                <c:pt idx="10">
                  <c:v>91</c:v>
                </c:pt>
                <c:pt idx="11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099456"/>
        <c:axId val="394099848"/>
      </c:barChart>
      <c:catAx>
        <c:axId val="39409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099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099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099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170.5</c:v>
                </c:pt>
                <c:pt idx="1">
                  <c:v>207.5</c:v>
                </c:pt>
                <c:pt idx="2">
                  <c:v>152.5</c:v>
                </c:pt>
                <c:pt idx="3">
                  <c:v>169</c:v>
                </c:pt>
                <c:pt idx="4">
                  <c:v>161.5</c:v>
                </c:pt>
                <c:pt idx="5">
                  <c:v>174.5</c:v>
                </c:pt>
                <c:pt idx="6">
                  <c:v>150</c:v>
                </c:pt>
                <c:pt idx="7">
                  <c:v>120.5</c:v>
                </c:pt>
                <c:pt idx="8">
                  <c:v>120</c:v>
                </c:pt>
                <c:pt idx="9">
                  <c:v>115</c:v>
                </c:pt>
                <c:pt idx="10">
                  <c:v>107</c:v>
                </c:pt>
                <c:pt idx="11">
                  <c:v>121.5</c:v>
                </c:pt>
                <c:pt idx="12">
                  <c:v>127</c:v>
                </c:pt>
                <c:pt idx="13">
                  <c:v>146</c:v>
                </c:pt>
                <c:pt idx="14">
                  <c:v>123</c:v>
                </c:pt>
                <c:pt idx="15">
                  <c:v>160.5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100632"/>
        <c:axId val="444592128"/>
      </c:barChart>
      <c:catAx>
        <c:axId val="394100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459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4592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100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B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149</v>
      </c>
      <c r="E5" s="184"/>
      <c r="F5" s="184"/>
      <c r="G5" s="184"/>
      <c r="H5" s="184"/>
      <c r="I5" s="180" t="s">
        <v>53</v>
      </c>
      <c r="J5" s="180"/>
      <c r="K5" s="180"/>
      <c r="L5" s="185">
        <v>2105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151</v>
      </c>
      <c r="E6" s="181"/>
      <c r="F6" s="181"/>
      <c r="G6" s="181"/>
      <c r="H6" s="181"/>
      <c r="I6" s="180" t="s">
        <v>59</v>
      </c>
      <c r="J6" s="180"/>
      <c r="K6" s="180"/>
      <c r="L6" s="186">
        <v>3</v>
      </c>
      <c r="M6" s="186"/>
      <c r="N6" s="186"/>
      <c r="O6" s="42"/>
      <c r="P6" s="180" t="s">
        <v>58</v>
      </c>
      <c r="Q6" s="180"/>
      <c r="R6" s="180"/>
      <c r="S6" s="193">
        <v>42374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93</v>
      </c>
      <c r="C10" s="46">
        <v>95</v>
      </c>
      <c r="D10" s="46">
        <v>45</v>
      </c>
      <c r="E10" s="46">
        <v>6</v>
      </c>
      <c r="F10" s="6">
        <f t="shared" ref="F10:F22" si="0">B10*0.5+C10*1+D10*2+E10*2.5</f>
        <v>246.5</v>
      </c>
      <c r="G10" s="2"/>
      <c r="H10" s="19" t="s">
        <v>4</v>
      </c>
      <c r="I10" s="46">
        <v>99</v>
      </c>
      <c r="J10" s="46">
        <v>106</v>
      </c>
      <c r="K10" s="46">
        <v>30</v>
      </c>
      <c r="L10" s="46">
        <v>6</v>
      </c>
      <c r="M10" s="6">
        <f t="shared" ref="M10:M22" si="1">I10*0.5+J10*1+K10*2+L10*2.5</f>
        <v>230.5</v>
      </c>
      <c r="N10" s="9">
        <f>F20+F21+F22+M10</f>
        <v>932</v>
      </c>
      <c r="O10" s="19" t="s">
        <v>43</v>
      </c>
      <c r="P10" s="46">
        <v>111</v>
      </c>
      <c r="Q10" s="46">
        <v>86</v>
      </c>
      <c r="R10" s="46">
        <v>41</v>
      </c>
      <c r="S10" s="46">
        <v>4</v>
      </c>
      <c r="T10" s="6">
        <f t="shared" ref="T10:T21" si="2">P10*0.5+Q10*1+R10*2+S10*2.5</f>
        <v>233.5</v>
      </c>
      <c r="U10" s="10"/>
      <c r="AB10" s="1"/>
    </row>
    <row r="11" spans="1:28" ht="24" customHeight="1" x14ac:dyDescent="0.2">
      <c r="A11" s="18" t="s">
        <v>14</v>
      </c>
      <c r="B11" s="46">
        <v>80</v>
      </c>
      <c r="C11" s="46">
        <v>96</v>
      </c>
      <c r="D11" s="46">
        <v>50</v>
      </c>
      <c r="E11" s="46">
        <v>4</v>
      </c>
      <c r="F11" s="6">
        <f t="shared" si="0"/>
        <v>246</v>
      </c>
      <c r="G11" s="2"/>
      <c r="H11" s="19" t="s">
        <v>5</v>
      </c>
      <c r="I11" s="46">
        <v>133</v>
      </c>
      <c r="J11" s="46">
        <v>78</v>
      </c>
      <c r="K11" s="46">
        <v>30</v>
      </c>
      <c r="L11" s="46">
        <v>6</v>
      </c>
      <c r="M11" s="6">
        <f t="shared" si="1"/>
        <v>219.5</v>
      </c>
      <c r="N11" s="9">
        <f>F21+F22+M10+M11</f>
        <v>926.5</v>
      </c>
      <c r="O11" s="19" t="s">
        <v>44</v>
      </c>
      <c r="P11" s="46">
        <v>129</v>
      </c>
      <c r="Q11" s="46">
        <v>82</v>
      </c>
      <c r="R11" s="46">
        <v>44</v>
      </c>
      <c r="S11" s="46">
        <v>3</v>
      </c>
      <c r="T11" s="6">
        <f t="shared" si="2"/>
        <v>242</v>
      </c>
      <c r="U11" s="2"/>
      <c r="AB11" s="1"/>
    </row>
    <row r="12" spans="1:28" ht="24" customHeight="1" x14ac:dyDescent="0.2">
      <c r="A12" s="18" t="s">
        <v>17</v>
      </c>
      <c r="B12" s="46">
        <v>102</v>
      </c>
      <c r="C12" s="46">
        <v>106</v>
      </c>
      <c r="D12" s="46">
        <v>45</v>
      </c>
      <c r="E12" s="46">
        <v>4</v>
      </c>
      <c r="F12" s="6">
        <f t="shared" si="0"/>
        <v>257</v>
      </c>
      <c r="G12" s="2"/>
      <c r="H12" s="19" t="s">
        <v>6</v>
      </c>
      <c r="I12" s="46">
        <v>98</v>
      </c>
      <c r="J12" s="46">
        <v>93</v>
      </c>
      <c r="K12" s="46">
        <v>29</v>
      </c>
      <c r="L12" s="46">
        <v>3</v>
      </c>
      <c r="M12" s="6">
        <f t="shared" si="1"/>
        <v>207.5</v>
      </c>
      <c r="N12" s="2">
        <f>F22+M10+M11+M12</f>
        <v>872</v>
      </c>
      <c r="O12" s="19" t="s">
        <v>32</v>
      </c>
      <c r="P12" s="46">
        <v>139</v>
      </c>
      <c r="Q12" s="46">
        <v>99</v>
      </c>
      <c r="R12" s="46">
        <v>34</v>
      </c>
      <c r="S12" s="46">
        <v>4</v>
      </c>
      <c r="T12" s="6">
        <f t="shared" si="2"/>
        <v>246.5</v>
      </c>
      <c r="U12" s="2"/>
      <c r="AB12" s="1"/>
    </row>
    <row r="13" spans="1:28" ht="24" customHeight="1" x14ac:dyDescent="0.2">
      <c r="A13" s="18" t="s">
        <v>19</v>
      </c>
      <c r="B13" s="46">
        <v>91</v>
      </c>
      <c r="C13" s="46">
        <v>103</v>
      </c>
      <c r="D13" s="46">
        <v>44</v>
      </c>
      <c r="E13" s="46">
        <v>5</v>
      </c>
      <c r="F13" s="6">
        <f t="shared" si="0"/>
        <v>249</v>
      </c>
      <c r="G13" s="2">
        <f t="shared" ref="G13:G19" si="3">F10+F11+F12+F13</f>
        <v>998.5</v>
      </c>
      <c r="H13" s="19" t="s">
        <v>7</v>
      </c>
      <c r="I13" s="46">
        <v>104</v>
      </c>
      <c r="J13" s="46">
        <v>79</v>
      </c>
      <c r="K13" s="46">
        <v>33</v>
      </c>
      <c r="L13" s="46">
        <v>9</v>
      </c>
      <c r="M13" s="6">
        <f t="shared" si="1"/>
        <v>219.5</v>
      </c>
      <c r="N13" s="2">
        <f t="shared" ref="N13:N18" si="4">M10+M11+M12+M13</f>
        <v>877</v>
      </c>
      <c r="O13" s="19" t="s">
        <v>33</v>
      </c>
      <c r="P13" s="46">
        <v>150</v>
      </c>
      <c r="Q13" s="46">
        <v>102</v>
      </c>
      <c r="R13" s="46">
        <v>36</v>
      </c>
      <c r="S13" s="46">
        <v>6</v>
      </c>
      <c r="T13" s="6">
        <f t="shared" si="2"/>
        <v>264</v>
      </c>
      <c r="U13" s="2">
        <f t="shared" ref="U13:U21" si="5">T10+T11+T12+T13</f>
        <v>986</v>
      </c>
      <c r="AB13" s="81">
        <v>241</v>
      </c>
    </row>
    <row r="14" spans="1:28" ht="24" customHeight="1" x14ac:dyDescent="0.2">
      <c r="A14" s="18" t="s">
        <v>21</v>
      </c>
      <c r="B14" s="46">
        <v>72</v>
      </c>
      <c r="C14" s="46">
        <v>99</v>
      </c>
      <c r="D14" s="46">
        <v>46</v>
      </c>
      <c r="E14" s="46">
        <v>9</v>
      </c>
      <c r="F14" s="6">
        <f t="shared" si="0"/>
        <v>249.5</v>
      </c>
      <c r="G14" s="2">
        <f t="shared" si="3"/>
        <v>1001.5</v>
      </c>
      <c r="H14" s="19" t="s">
        <v>9</v>
      </c>
      <c r="I14" s="46">
        <v>93</v>
      </c>
      <c r="J14" s="46">
        <v>82</v>
      </c>
      <c r="K14" s="46">
        <v>31</v>
      </c>
      <c r="L14" s="46">
        <v>5</v>
      </c>
      <c r="M14" s="6">
        <f t="shared" si="1"/>
        <v>203</v>
      </c>
      <c r="N14" s="2">
        <f t="shared" si="4"/>
        <v>849.5</v>
      </c>
      <c r="O14" s="19" t="s">
        <v>29</v>
      </c>
      <c r="P14" s="45">
        <v>158</v>
      </c>
      <c r="Q14" s="45">
        <v>129</v>
      </c>
      <c r="R14" s="45">
        <v>35</v>
      </c>
      <c r="S14" s="45">
        <v>9</v>
      </c>
      <c r="T14" s="6">
        <f t="shared" si="2"/>
        <v>300.5</v>
      </c>
      <c r="U14" s="2">
        <f t="shared" si="5"/>
        <v>1053</v>
      </c>
      <c r="AB14" s="81">
        <v>250</v>
      </c>
    </row>
    <row r="15" spans="1:28" ht="24" customHeight="1" x14ac:dyDescent="0.2">
      <c r="A15" s="18" t="s">
        <v>23</v>
      </c>
      <c r="B15" s="46">
        <v>79</v>
      </c>
      <c r="C15" s="46">
        <v>91</v>
      </c>
      <c r="D15" s="46">
        <v>45</v>
      </c>
      <c r="E15" s="46">
        <v>8</v>
      </c>
      <c r="F15" s="6">
        <f t="shared" si="0"/>
        <v>240.5</v>
      </c>
      <c r="G15" s="2">
        <f t="shared" si="3"/>
        <v>996</v>
      </c>
      <c r="H15" s="19" t="s">
        <v>12</v>
      </c>
      <c r="I15" s="46">
        <v>75</v>
      </c>
      <c r="J15" s="46">
        <v>78</v>
      </c>
      <c r="K15" s="46">
        <v>31</v>
      </c>
      <c r="L15" s="46">
        <v>4</v>
      </c>
      <c r="M15" s="6">
        <f t="shared" si="1"/>
        <v>187.5</v>
      </c>
      <c r="N15" s="2">
        <f t="shared" si="4"/>
        <v>817.5</v>
      </c>
      <c r="O15" s="18" t="s">
        <v>30</v>
      </c>
      <c r="P15" s="46">
        <v>198</v>
      </c>
      <c r="Q15" s="46">
        <v>108</v>
      </c>
      <c r="R15" s="45">
        <v>25</v>
      </c>
      <c r="S15" s="46">
        <v>8</v>
      </c>
      <c r="T15" s="6">
        <f t="shared" si="2"/>
        <v>277</v>
      </c>
      <c r="U15" s="2">
        <f t="shared" si="5"/>
        <v>1088</v>
      </c>
      <c r="AB15" s="81">
        <v>262</v>
      </c>
    </row>
    <row r="16" spans="1:28" ht="24" customHeight="1" x14ac:dyDescent="0.2">
      <c r="A16" s="18" t="s">
        <v>39</v>
      </c>
      <c r="B16" s="46">
        <v>66</v>
      </c>
      <c r="C16" s="46">
        <v>99</v>
      </c>
      <c r="D16" s="46">
        <v>44</v>
      </c>
      <c r="E16" s="46">
        <v>6</v>
      </c>
      <c r="F16" s="6">
        <f t="shared" si="0"/>
        <v>235</v>
      </c>
      <c r="G16" s="2">
        <f t="shared" si="3"/>
        <v>974</v>
      </c>
      <c r="H16" s="19" t="s">
        <v>15</v>
      </c>
      <c r="I16" s="46">
        <v>68</v>
      </c>
      <c r="J16" s="46">
        <v>80</v>
      </c>
      <c r="K16" s="46">
        <v>34</v>
      </c>
      <c r="L16" s="46">
        <v>5</v>
      </c>
      <c r="M16" s="6">
        <f t="shared" si="1"/>
        <v>194.5</v>
      </c>
      <c r="N16" s="2">
        <f t="shared" si="4"/>
        <v>804.5</v>
      </c>
      <c r="O16" s="19" t="s">
        <v>8</v>
      </c>
      <c r="P16" s="46">
        <v>200</v>
      </c>
      <c r="Q16" s="46">
        <v>87</v>
      </c>
      <c r="R16" s="46">
        <v>33</v>
      </c>
      <c r="S16" s="46">
        <v>7</v>
      </c>
      <c r="T16" s="6">
        <f t="shared" si="2"/>
        <v>270.5</v>
      </c>
      <c r="U16" s="2">
        <f t="shared" si="5"/>
        <v>1112</v>
      </c>
      <c r="AB16" s="81">
        <v>270.5</v>
      </c>
    </row>
    <row r="17" spans="1:28" ht="24" customHeight="1" x14ac:dyDescent="0.2">
      <c r="A17" s="18" t="s">
        <v>40</v>
      </c>
      <c r="B17" s="46">
        <v>84</v>
      </c>
      <c r="C17" s="46">
        <v>86</v>
      </c>
      <c r="D17" s="46">
        <v>47</v>
      </c>
      <c r="E17" s="46">
        <v>11</v>
      </c>
      <c r="F17" s="6">
        <f t="shared" si="0"/>
        <v>249.5</v>
      </c>
      <c r="G17" s="2">
        <f t="shared" si="3"/>
        <v>974.5</v>
      </c>
      <c r="H17" s="19" t="s">
        <v>18</v>
      </c>
      <c r="I17" s="46">
        <v>71</v>
      </c>
      <c r="J17" s="46">
        <v>79</v>
      </c>
      <c r="K17" s="46">
        <v>33</v>
      </c>
      <c r="L17" s="46">
        <v>6</v>
      </c>
      <c r="M17" s="6">
        <f t="shared" si="1"/>
        <v>195.5</v>
      </c>
      <c r="N17" s="2">
        <f t="shared" si="4"/>
        <v>780.5</v>
      </c>
      <c r="O17" s="19" t="s">
        <v>10</v>
      </c>
      <c r="P17" s="46">
        <v>207</v>
      </c>
      <c r="Q17" s="46">
        <v>66</v>
      </c>
      <c r="R17" s="46">
        <v>30</v>
      </c>
      <c r="S17" s="46">
        <v>12</v>
      </c>
      <c r="T17" s="6">
        <f t="shared" si="2"/>
        <v>259.5</v>
      </c>
      <c r="U17" s="2">
        <f t="shared" si="5"/>
        <v>1107.5</v>
      </c>
      <c r="AB17" s="81">
        <v>289.5</v>
      </c>
    </row>
    <row r="18" spans="1:28" ht="24" customHeight="1" x14ac:dyDescent="0.2">
      <c r="A18" s="18" t="s">
        <v>41</v>
      </c>
      <c r="B18" s="46">
        <v>87</v>
      </c>
      <c r="C18" s="46">
        <v>102</v>
      </c>
      <c r="D18" s="46">
        <v>50</v>
      </c>
      <c r="E18" s="46">
        <v>2</v>
      </c>
      <c r="F18" s="6">
        <f t="shared" si="0"/>
        <v>250.5</v>
      </c>
      <c r="G18" s="2">
        <f t="shared" si="3"/>
        <v>975.5</v>
      </c>
      <c r="H18" s="19" t="s">
        <v>20</v>
      </c>
      <c r="I18" s="46">
        <v>86</v>
      </c>
      <c r="J18" s="46">
        <v>84</v>
      </c>
      <c r="K18" s="46">
        <v>33</v>
      </c>
      <c r="L18" s="46">
        <v>9</v>
      </c>
      <c r="M18" s="6">
        <f t="shared" si="1"/>
        <v>215.5</v>
      </c>
      <c r="N18" s="2">
        <f t="shared" si="4"/>
        <v>793</v>
      </c>
      <c r="O18" s="19" t="s">
        <v>13</v>
      </c>
      <c r="P18" s="46">
        <v>186</v>
      </c>
      <c r="Q18" s="46">
        <v>98</v>
      </c>
      <c r="R18" s="46">
        <v>31</v>
      </c>
      <c r="S18" s="46">
        <v>6</v>
      </c>
      <c r="T18" s="6">
        <f t="shared" si="2"/>
        <v>268</v>
      </c>
      <c r="U18" s="2">
        <f t="shared" si="5"/>
        <v>1075</v>
      </c>
      <c r="AB18" s="81">
        <v>291</v>
      </c>
    </row>
    <row r="19" spans="1:28" ht="24" customHeight="1" thickBot="1" x14ac:dyDescent="0.25">
      <c r="A19" s="21" t="s">
        <v>42</v>
      </c>
      <c r="B19" s="47">
        <v>72</v>
      </c>
      <c r="C19" s="47">
        <v>92</v>
      </c>
      <c r="D19" s="47">
        <v>38</v>
      </c>
      <c r="E19" s="47">
        <v>7</v>
      </c>
      <c r="F19" s="7">
        <f t="shared" si="0"/>
        <v>221.5</v>
      </c>
      <c r="G19" s="3">
        <f t="shared" si="3"/>
        <v>956.5</v>
      </c>
      <c r="H19" s="20" t="s">
        <v>22</v>
      </c>
      <c r="I19" s="45">
        <v>100</v>
      </c>
      <c r="J19" s="45">
        <v>77</v>
      </c>
      <c r="K19" s="45">
        <v>37</v>
      </c>
      <c r="L19" s="45">
        <v>14</v>
      </c>
      <c r="M19" s="6">
        <f t="shared" si="1"/>
        <v>236</v>
      </c>
      <c r="N19" s="2">
        <f>M16+M17+M18+M19</f>
        <v>841.5</v>
      </c>
      <c r="O19" s="19" t="s">
        <v>16</v>
      </c>
      <c r="P19" s="46">
        <v>155</v>
      </c>
      <c r="Q19" s="46">
        <v>81</v>
      </c>
      <c r="R19" s="46">
        <v>26</v>
      </c>
      <c r="S19" s="46">
        <v>2</v>
      </c>
      <c r="T19" s="6">
        <f t="shared" si="2"/>
        <v>215.5</v>
      </c>
      <c r="U19" s="2">
        <f t="shared" si="5"/>
        <v>1013.5</v>
      </c>
      <c r="AB19" s="81">
        <v>294</v>
      </c>
    </row>
    <row r="20" spans="1:28" ht="24" customHeight="1" x14ac:dyDescent="0.2">
      <c r="A20" s="19" t="s">
        <v>27</v>
      </c>
      <c r="B20" s="45">
        <v>81</v>
      </c>
      <c r="C20" s="45">
        <v>96</v>
      </c>
      <c r="D20" s="45">
        <v>38</v>
      </c>
      <c r="E20" s="45">
        <v>5</v>
      </c>
      <c r="F20" s="8">
        <f t="shared" si="0"/>
        <v>225</v>
      </c>
      <c r="G20" s="35"/>
      <c r="H20" s="19" t="s">
        <v>24</v>
      </c>
      <c r="I20" s="46">
        <v>99</v>
      </c>
      <c r="J20" s="46">
        <v>79</v>
      </c>
      <c r="K20" s="46">
        <v>28</v>
      </c>
      <c r="L20" s="46">
        <v>10</v>
      </c>
      <c r="M20" s="8">
        <f t="shared" si="1"/>
        <v>209.5</v>
      </c>
      <c r="N20" s="2">
        <f>M17+M18+M19+M20</f>
        <v>856.5</v>
      </c>
      <c r="O20" s="19" t="s">
        <v>45</v>
      </c>
      <c r="P20" s="45">
        <v>145</v>
      </c>
      <c r="Q20" s="45">
        <v>78</v>
      </c>
      <c r="R20" s="46">
        <v>25</v>
      </c>
      <c r="S20" s="45">
        <v>4</v>
      </c>
      <c r="T20" s="8">
        <f t="shared" si="2"/>
        <v>210.5</v>
      </c>
      <c r="U20" s="2">
        <f t="shared" si="5"/>
        <v>953.5</v>
      </c>
      <c r="AB20" s="81">
        <v>299</v>
      </c>
    </row>
    <row r="21" spans="1:28" ht="24" customHeight="1" thickBot="1" x14ac:dyDescent="0.25">
      <c r="A21" s="19" t="s">
        <v>28</v>
      </c>
      <c r="B21" s="46">
        <v>84</v>
      </c>
      <c r="C21" s="46">
        <v>107</v>
      </c>
      <c r="D21" s="46">
        <v>44</v>
      </c>
      <c r="E21" s="46">
        <v>10</v>
      </c>
      <c r="F21" s="6">
        <f t="shared" si="0"/>
        <v>262</v>
      </c>
      <c r="G21" s="36"/>
      <c r="H21" s="20" t="s">
        <v>25</v>
      </c>
      <c r="I21" s="46">
        <v>111</v>
      </c>
      <c r="J21" s="46">
        <v>86</v>
      </c>
      <c r="K21" s="46">
        <v>28</v>
      </c>
      <c r="L21" s="46">
        <v>9</v>
      </c>
      <c r="M21" s="6">
        <f t="shared" si="1"/>
        <v>220</v>
      </c>
      <c r="N21" s="2">
        <f>M18+M19+M20+M21</f>
        <v>881</v>
      </c>
      <c r="O21" s="21" t="s">
        <v>46</v>
      </c>
      <c r="P21" s="47">
        <v>148</v>
      </c>
      <c r="Q21" s="47">
        <v>80</v>
      </c>
      <c r="R21" s="47">
        <v>24</v>
      </c>
      <c r="S21" s="47">
        <v>2</v>
      </c>
      <c r="T21" s="7">
        <f t="shared" si="2"/>
        <v>207</v>
      </c>
      <c r="U21" s="3">
        <f t="shared" si="5"/>
        <v>901</v>
      </c>
      <c r="AB21" s="81">
        <v>299.5</v>
      </c>
    </row>
    <row r="22" spans="1:28" ht="24" customHeight="1" thickBot="1" x14ac:dyDescent="0.25">
      <c r="A22" s="19" t="s">
        <v>1</v>
      </c>
      <c r="B22" s="46">
        <v>66</v>
      </c>
      <c r="C22" s="46">
        <v>93</v>
      </c>
      <c r="D22" s="46">
        <v>33</v>
      </c>
      <c r="E22" s="46">
        <v>9</v>
      </c>
      <c r="F22" s="6">
        <f t="shared" si="0"/>
        <v>214.5</v>
      </c>
      <c r="G22" s="2"/>
      <c r="H22" s="21" t="s">
        <v>26</v>
      </c>
      <c r="I22" s="47">
        <v>111</v>
      </c>
      <c r="J22" s="47">
        <v>94</v>
      </c>
      <c r="K22" s="47">
        <v>31</v>
      </c>
      <c r="L22" s="47">
        <v>5</v>
      </c>
      <c r="M22" s="6">
        <f t="shared" si="1"/>
        <v>224</v>
      </c>
      <c r="N22" s="3">
        <f>M19+M20+M21+M22</f>
        <v>889.5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1001.5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932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1112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66</v>
      </c>
      <c r="G24" s="88"/>
      <c r="H24" s="171"/>
      <c r="I24" s="172"/>
      <c r="J24" s="82" t="s">
        <v>73</v>
      </c>
      <c r="K24" s="86"/>
      <c r="L24" s="86"/>
      <c r="M24" s="87" t="s">
        <v>74</v>
      </c>
      <c r="N24" s="88"/>
      <c r="O24" s="171"/>
      <c r="P24" s="172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30 X CARRERA 44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2105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4" t="s">
        <v>152</v>
      </c>
      <c r="E6" s="194"/>
      <c r="F6" s="194"/>
      <c r="G6" s="194"/>
      <c r="H6" s="194"/>
      <c r="I6" s="180" t="s">
        <v>59</v>
      </c>
      <c r="J6" s="180"/>
      <c r="K6" s="180"/>
      <c r="L6" s="186">
        <v>3</v>
      </c>
      <c r="M6" s="186"/>
      <c r="N6" s="186"/>
      <c r="O6" s="42"/>
      <c r="P6" s="180" t="s">
        <v>58</v>
      </c>
      <c r="Q6" s="180"/>
      <c r="R6" s="180"/>
      <c r="S6" s="193">
        <f>'G-1'!S6:U6</f>
        <v>42374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342</v>
      </c>
      <c r="C10" s="46">
        <v>181</v>
      </c>
      <c r="D10" s="46">
        <v>39</v>
      </c>
      <c r="E10" s="46">
        <v>13</v>
      </c>
      <c r="F10" s="6">
        <f t="shared" ref="F10:F22" si="0">B10*0.5+C10*1+D10*2+E10*2.5</f>
        <v>462.5</v>
      </c>
      <c r="G10" s="2"/>
      <c r="H10" s="19" t="s">
        <v>4</v>
      </c>
      <c r="I10" s="46">
        <v>92</v>
      </c>
      <c r="J10" s="46">
        <v>133</v>
      </c>
      <c r="K10" s="46">
        <v>33</v>
      </c>
      <c r="L10" s="46">
        <v>12</v>
      </c>
      <c r="M10" s="6">
        <f t="shared" ref="M10:M22" si="1">I10*0.5+J10*1+K10*2+L10*2.5</f>
        <v>275</v>
      </c>
      <c r="N10" s="9">
        <f>F20+F21+F22+M10</f>
        <v>1269.5</v>
      </c>
      <c r="O10" s="19" t="s">
        <v>43</v>
      </c>
      <c r="P10" s="46">
        <v>121</v>
      </c>
      <c r="Q10" s="46">
        <v>156</v>
      </c>
      <c r="R10" s="46">
        <v>40</v>
      </c>
      <c r="S10" s="46">
        <v>10</v>
      </c>
      <c r="T10" s="6">
        <f t="shared" ref="T10:T21" si="2">P10*0.5+Q10*1+R10*2+S10*2.5</f>
        <v>321.5</v>
      </c>
      <c r="U10" s="10"/>
      <c r="AB10" s="1"/>
    </row>
    <row r="11" spans="1:28" ht="24" customHeight="1" x14ac:dyDescent="0.2">
      <c r="A11" s="18" t="s">
        <v>14</v>
      </c>
      <c r="B11" s="46">
        <v>315</v>
      </c>
      <c r="C11" s="46">
        <v>168</v>
      </c>
      <c r="D11" s="46">
        <v>50</v>
      </c>
      <c r="E11" s="46">
        <v>11</v>
      </c>
      <c r="F11" s="6">
        <f t="shared" si="0"/>
        <v>453</v>
      </c>
      <c r="G11" s="2"/>
      <c r="H11" s="19" t="s">
        <v>5</v>
      </c>
      <c r="I11" s="46">
        <v>103</v>
      </c>
      <c r="J11" s="46">
        <v>165</v>
      </c>
      <c r="K11" s="46">
        <v>42</v>
      </c>
      <c r="L11" s="46">
        <v>20</v>
      </c>
      <c r="M11" s="6">
        <f t="shared" si="1"/>
        <v>350.5</v>
      </c>
      <c r="N11" s="9">
        <f>F21+F22+M10+M11</f>
        <v>1287.5</v>
      </c>
      <c r="O11" s="19" t="s">
        <v>44</v>
      </c>
      <c r="P11" s="46">
        <v>100</v>
      </c>
      <c r="Q11" s="46">
        <v>144</v>
      </c>
      <c r="R11" s="46">
        <v>46</v>
      </c>
      <c r="S11" s="46">
        <v>14</v>
      </c>
      <c r="T11" s="6">
        <f t="shared" si="2"/>
        <v>321</v>
      </c>
      <c r="U11" s="2"/>
      <c r="AB11" s="1"/>
    </row>
    <row r="12" spans="1:28" ht="24" customHeight="1" x14ac:dyDescent="0.2">
      <c r="A12" s="18" t="s">
        <v>17</v>
      </c>
      <c r="B12" s="46">
        <v>255</v>
      </c>
      <c r="C12" s="46">
        <v>163</v>
      </c>
      <c r="D12" s="46">
        <v>53</v>
      </c>
      <c r="E12" s="46">
        <v>13</v>
      </c>
      <c r="F12" s="6">
        <f t="shared" si="0"/>
        <v>429</v>
      </c>
      <c r="G12" s="2"/>
      <c r="H12" s="19" t="s">
        <v>6</v>
      </c>
      <c r="I12" s="46">
        <v>94</v>
      </c>
      <c r="J12" s="46">
        <v>176</v>
      </c>
      <c r="K12" s="46">
        <v>48</v>
      </c>
      <c r="L12" s="46">
        <v>13</v>
      </c>
      <c r="M12" s="6">
        <f t="shared" si="1"/>
        <v>351.5</v>
      </c>
      <c r="N12" s="2">
        <f>F22+M10+M11+M12</f>
        <v>1298</v>
      </c>
      <c r="O12" s="19" t="s">
        <v>32</v>
      </c>
      <c r="P12" s="46">
        <v>111</v>
      </c>
      <c r="Q12" s="46">
        <v>168</v>
      </c>
      <c r="R12" s="46">
        <v>50</v>
      </c>
      <c r="S12" s="46">
        <v>13</v>
      </c>
      <c r="T12" s="6">
        <f t="shared" si="2"/>
        <v>356</v>
      </c>
      <c r="U12" s="2"/>
      <c r="AB12" s="1"/>
    </row>
    <row r="13" spans="1:28" ht="24" customHeight="1" x14ac:dyDescent="0.2">
      <c r="A13" s="18" t="s">
        <v>19</v>
      </c>
      <c r="B13" s="46">
        <v>168</v>
      </c>
      <c r="C13" s="46">
        <v>195</v>
      </c>
      <c r="D13" s="46">
        <v>51</v>
      </c>
      <c r="E13" s="46">
        <v>10</v>
      </c>
      <c r="F13" s="6">
        <f t="shared" si="0"/>
        <v>406</v>
      </c>
      <c r="G13" s="2">
        <f t="shared" ref="G13:G19" si="3">F10+F11+F12+F13</f>
        <v>1750.5</v>
      </c>
      <c r="H13" s="19" t="s">
        <v>7</v>
      </c>
      <c r="I13" s="46">
        <v>93</v>
      </c>
      <c r="J13" s="46">
        <v>119</v>
      </c>
      <c r="K13" s="46">
        <v>35</v>
      </c>
      <c r="L13" s="46">
        <v>10</v>
      </c>
      <c r="M13" s="6">
        <f t="shared" si="1"/>
        <v>260.5</v>
      </c>
      <c r="N13" s="2">
        <f t="shared" ref="N13:N18" si="4">M10+M11+M12+M13</f>
        <v>1237.5</v>
      </c>
      <c r="O13" s="19" t="s">
        <v>33</v>
      </c>
      <c r="P13" s="46">
        <v>118</v>
      </c>
      <c r="Q13" s="46">
        <v>152</v>
      </c>
      <c r="R13" s="46">
        <v>49</v>
      </c>
      <c r="S13" s="46">
        <v>13</v>
      </c>
      <c r="T13" s="6">
        <f t="shared" si="2"/>
        <v>341.5</v>
      </c>
      <c r="U13" s="2">
        <f t="shared" ref="U13:U21" si="5">T10+T11+T12+T13</f>
        <v>1340</v>
      </c>
      <c r="AB13" s="81">
        <v>212.5</v>
      </c>
    </row>
    <row r="14" spans="1:28" ht="24" customHeight="1" x14ac:dyDescent="0.2">
      <c r="A14" s="18" t="s">
        <v>21</v>
      </c>
      <c r="B14" s="46">
        <v>164</v>
      </c>
      <c r="C14" s="46">
        <v>168</v>
      </c>
      <c r="D14" s="46">
        <v>47</v>
      </c>
      <c r="E14" s="46">
        <v>12</v>
      </c>
      <c r="F14" s="6">
        <f t="shared" si="0"/>
        <v>374</v>
      </c>
      <c r="G14" s="2">
        <f t="shared" si="3"/>
        <v>1662</v>
      </c>
      <c r="H14" s="19" t="s">
        <v>9</v>
      </c>
      <c r="I14" s="46">
        <v>87</v>
      </c>
      <c r="J14" s="46">
        <v>139</v>
      </c>
      <c r="K14" s="46">
        <v>38</v>
      </c>
      <c r="L14" s="46">
        <v>8</v>
      </c>
      <c r="M14" s="6">
        <f t="shared" si="1"/>
        <v>278.5</v>
      </c>
      <c r="N14" s="2">
        <f t="shared" si="4"/>
        <v>1241</v>
      </c>
      <c r="O14" s="19" t="s">
        <v>29</v>
      </c>
      <c r="P14" s="45">
        <v>120</v>
      </c>
      <c r="Q14" s="45">
        <v>171</v>
      </c>
      <c r="R14" s="45">
        <v>45</v>
      </c>
      <c r="S14" s="45">
        <v>7</v>
      </c>
      <c r="T14" s="6">
        <f t="shared" si="2"/>
        <v>338.5</v>
      </c>
      <c r="U14" s="2">
        <f t="shared" si="5"/>
        <v>1357</v>
      </c>
      <c r="AB14" s="81">
        <v>226</v>
      </c>
    </row>
    <row r="15" spans="1:28" ht="24" customHeight="1" x14ac:dyDescent="0.2">
      <c r="A15" s="18" t="s">
        <v>23</v>
      </c>
      <c r="B15" s="46">
        <v>159</v>
      </c>
      <c r="C15" s="46">
        <v>180</v>
      </c>
      <c r="D15" s="46">
        <v>47</v>
      </c>
      <c r="E15" s="46">
        <v>18</v>
      </c>
      <c r="F15" s="6">
        <f t="shared" si="0"/>
        <v>398.5</v>
      </c>
      <c r="G15" s="2">
        <f t="shared" si="3"/>
        <v>1607.5</v>
      </c>
      <c r="H15" s="19" t="s">
        <v>12</v>
      </c>
      <c r="I15" s="46">
        <v>79</v>
      </c>
      <c r="J15" s="46">
        <v>148</v>
      </c>
      <c r="K15" s="46">
        <v>37</v>
      </c>
      <c r="L15" s="46">
        <v>7</v>
      </c>
      <c r="M15" s="6">
        <f t="shared" si="1"/>
        <v>279</v>
      </c>
      <c r="N15" s="2">
        <f t="shared" si="4"/>
        <v>1169.5</v>
      </c>
      <c r="O15" s="18" t="s">
        <v>30</v>
      </c>
      <c r="P15" s="46">
        <v>109</v>
      </c>
      <c r="Q15" s="46">
        <v>158</v>
      </c>
      <c r="R15" s="46">
        <v>48</v>
      </c>
      <c r="S15" s="46">
        <v>7</v>
      </c>
      <c r="T15" s="6">
        <f t="shared" si="2"/>
        <v>326</v>
      </c>
      <c r="U15" s="2">
        <f t="shared" si="5"/>
        <v>1362</v>
      </c>
      <c r="AB15" s="81">
        <v>233.5</v>
      </c>
    </row>
    <row r="16" spans="1:28" ht="24" customHeight="1" x14ac:dyDescent="0.2">
      <c r="A16" s="18" t="s">
        <v>39</v>
      </c>
      <c r="B16" s="46">
        <v>107</v>
      </c>
      <c r="C16" s="46">
        <v>175</v>
      </c>
      <c r="D16" s="46">
        <v>47</v>
      </c>
      <c r="E16" s="46">
        <v>13</v>
      </c>
      <c r="F16" s="6">
        <f t="shared" si="0"/>
        <v>355</v>
      </c>
      <c r="G16" s="2">
        <f t="shared" si="3"/>
        <v>1533.5</v>
      </c>
      <c r="H16" s="19" t="s">
        <v>15</v>
      </c>
      <c r="I16" s="46">
        <v>88</v>
      </c>
      <c r="J16" s="46">
        <v>150</v>
      </c>
      <c r="K16" s="46">
        <v>41</v>
      </c>
      <c r="L16" s="46">
        <v>10</v>
      </c>
      <c r="M16" s="6">
        <f t="shared" si="1"/>
        <v>301</v>
      </c>
      <c r="N16" s="2">
        <f t="shared" si="4"/>
        <v>1119</v>
      </c>
      <c r="O16" s="19" t="s">
        <v>8</v>
      </c>
      <c r="P16" s="46">
        <v>141</v>
      </c>
      <c r="Q16" s="46">
        <v>200</v>
      </c>
      <c r="R16" s="46">
        <v>56</v>
      </c>
      <c r="S16" s="46">
        <v>8</v>
      </c>
      <c r="T16" s="6">
        <f t="shared" si="2"/>
        <v>402.5</v>
      </c>
      <c r="U16" s="2">
        <f t="shared" si="5"/>
        <v>1408.5</v>
      </c>
      <c r="AB16" s="81">
        <v>234</v>
      </c>
    </row>
    <row r="17" spans="1:28" ht="24" customHeight="1" x14ac:dyDescent="0.2">
      <c r="A17" s="18" t="s">
        <v>40</v>
      </c>
      <c r="B17" s="46">
        <v>180</v>
      </c>
      <c r="C17" s="46">
        <v>200</v>
      </c>
      <c r="D17" s="46">
        <v>46</v>
      </c>
      <c r="E17" s="46">
        <v>15</v>
      </c>
      <c r="F17" s="6">
        <f t="shared" si="0"/>
        <v>419.5</v>
      </c>
      <c r="G17" s="2">
        <f t="shared" si="3"/>
        <v>1547</v>
      </c>
      <c r="H17" s="19" t="s">
        <v>18</v>
      </c>
      <c r="I17" s="46">
        <v>129</v>
      </c>
      <c r="J17" s="46">
        <v>155</v>
      </c>
      <c r="K17" s="46">
        <v>40</v>
      </c>
      <c r="L17" s="46">
        <v>10</v>
      </c>
      <c r="M17" s="6">
        <f t="shared" si="1"/>
        <v>324.5</v>
      </c>
      <c r="N17" s="2">
        <f t="shared" si="4"/>
        <v>1183</v>
      </c>
      <c r="O17" s="19" t="s">
        <v>10</v>
      </c>
      <c r="P17" s="46">
        <v>115</v>
      </c>
      <c r="Q17" s="46">
        <v>178</v>
      </c>
      <c r="R17" s="46">
        <v>46</v>
      </c>
      <c r="S17" s="46">
        <v>9</v>
      </c>
      <c r="T17" s="6">
        <f t="shared" si="2"/>
        <v>350</v>
      </c>
      <c r="U17" s="2">
        <f t="shared" si="5"/>
        <v>1417</v>
      </c>
      <c r="AB17" s="81">
        <v>248</v>
      </c>
    </row>
    <row r="18" spans="1:28" ht="24" customHeight="1" x14ac:dyDescent="0.2">
      <c r="A18" s="18" t="s">
        <v>41</v>
      </c>
      <c r="B18" s="46">
        <v>114</v>
      </c>
      <c r="C18" s="46">
        <v>164</v>
      </c>
      <c r="D18" s="46">
        <v>45</v>
      </c>
      <c r="E18" s="46">
        <v>8</v>
      </c>
      <c r="F18" s="6">
        <f t="shared" si="0"/>
        <v>331</v>
      </c>
      <c r="G18" s="2">
        <f t="shared" si="3"/>
        <v>1504</v>
      </c>
      <c r="H18" s="19" t="s">
        <v>20</v>
      </c>
      <c r="I18" s="46">
        <v>142</v>
      </c>
      <c r="J18" s="46">
        <v>142</v>
      </c>
      <c r="K18" s="46">
        <v>43</v>
      </c>
      <c r="L18" s="46">
        <v>7</v>
      </c>
      <c r="M18" s="6">
        <f t="shared" si="1"/>
        <v>316.5</v>
      </c>
      <c r="N18" s="2">
        <f t="shared" si="4"/>
        <v>1221</v>
      </c>
      <c r="O18" s="19" t="s">
        <v>13</v>
      </c>
      <c r="P18" s="46">
        <v>88</v>
      </c>
      <c r="Q18" s="46">
        <v>150</v>
      </c>
      <c r="R18" s="46">
        <v>35</v>
      </c>
      <c r="S18" s="46">
        <v>6</v>
      </c>
      <c r="T18" s="6">
        <f t="shared" si="2"/>
        <v>279</v>
      </c>
      <c r="U18" s="2">
        <f t="shared" si="5"/>
        <v>1357.5</v>
      </c>
      <c r="AB18" s="81">
        <v>248</v>
      </c>
    </row>
    <row r="19" spans="1:28" ht="24" customHeight="1" thickBot="1" x14ac:dyDescent="0.25">
      <c r="A19" s="21" t="s">
        <v>42</v>
      </c>
      <c r="B19" s="47">
        <v>107</v>
      </c>
      <c r="C19" s="47">
        <v>203</v>
      </c>
      <c r="D19" s="47">
        <v>41</v>
      </c>
      <c r="E19" s="47">
        <v>10</v>
      </c>
      <c r="F19" s="7">
        <f t="shared" si="0"/>
        <v>363.5</v>
      </c>
      <c r="G19" s="3">
        <f t="shared" si="3"/>
        <v>1469</v>
      </c>
      <c r="H19" s="20" t="s">
        <v>22</v>
      </c>
      <c r="I19" s="45">
        <v>134</v>
      </c>
      <c r="J19" s="45">
        <v>137</v>
      </c>
      <c r="K19" s="45">
        <v>39</v>
      </c>
      <c r="L19" s="45">
        <v>8</v>
      </c>
      <c r="M19" s="6">
        <f t="shared" si="1"/>
        <v>302</v>
      </c>
      <c r="N19" s="2">
        <f>M16+M17+M18+M19</f>
        <v>1244</v>
      </c>
      <c r="O19" s="19" t="s">
        <v>16</v>
      </c>
      <c r="P19" s="46">
        <v>96</v>
      </c>
      <c r="Q19" s="46">
        <v>167</v>
      </c>
      <c r="R19" s="46">
        <v>39</v>
      </c>
      <c r="S19" s="46">
        <v>8</v>
      </c>
      <c r="T19" s="6">
        <f t="shared" si="2"/>
        <v>313</v>
      </c>
      <c r="U19" s="2">
        <f t="shared" si="5"/>
        <v>1344.5</v>
      </c>
      <c r="AB19" s="81">
        <v>262</v>
      </c>
    </row>
    <row r="20" spans="1:28" ht="24" customHeight="1" x14ac:dyDescent="0.2">
      <c r="A20" s="19" t="s">
        <v>27</v>
      </c>
      <c r="B20" s="45">
        <v>145</v>
      </c>
      <c r="C20" s="45">
        <v>160</v>
      </c>
      <c r="D20" s="45">
        <v>35</v>
      </c>
      <c r="E20" s="45">
        <v>12</v>
      </c>
      <c r="F20" s="8">
        <f t="shared" si="0"/>
        <v>332.5</v>
      </c>
      <c r="G20" s="35"/>
      <c r="H20" s="19" t="s">
        <v>24</v>
      </c>
      <c r="I20" s="46">
        <v>127</v>
      </c>
      <c r="J20" s="46">
        <v>161</v>
      </c>
      <c r="K20" s="46">
        <v>44</v>
      </c>
      <c r="L20" s="46">
        <v>17</v>
      </c>
      <c r="M20" s="8">
        <f t="shared" si="1"/>
        <v>355</v>
      </c>
      <c r="N20" s="2">
        <f>M17+M18+M19+M20</f>
        <v>1298</v>
      </c>
      <c r="O20" s="19" t="s">
        <v>45</v>
      </c>
      <c r="P20" s="45">
        <v>90</v>
      </c>
      <c r="Q20" s="45">
        <v>170</v>
      </c>
      <c r="R20" s="45">
        <v>38</v>
      </c>
      <c r="S20" s="45">
        <v>7</v>
      </c>
      <c r="T20" s="8">
        <f t="shared" si="2"/>
        <v>308.5</v>
      </c>
      <c r="U20" s="2">
        <f t="shared" si="5"/>
        <v>1250.5</v>
      </c>
      <c r="AB20" s="81">
        <v>275</v>
      </c>
    </row>
    <row r="21" spans="1:28" ht="24" customHeight="1" thickBot="1" x14ac:dyDescent="0.25">
      <c r="A21" s="19" t="s">
        <v>28</v>
      </c>
      <c r="B21" s="46">
        <v>109</v>
      </c>
      <c r="C21" s="46">
        <v>180</v>
      </c>
      <c r="D21" s="46">
        <v>37</v>
      </c>
      <c r="E21" s="46">
        <v>13</v>
      </c>
      <c r="F21" s="6">
        <f t="shared" si="0"/>
        <v>341</v>
      </c>
      <c r="G21" s="36"/>
      <c r="H21" s="20" t="s">
        <v>25</v>
      </c>
      <c r="I21" s="46">
        <v>168</v>
      </c>
      <c r="J21" s="46">
        <v>186</v>
      </c>
      <c r="K21" s="46">
        <v>39</v>
      </c>
      <c r="L21" s="46">
        <v>12</v>
      </c>
      <c r="M21" s="6">
        <f t="shared" si="1"/>
        <v>378</v>
      </c>
      <c r="N21" s="2">
        <f>M18+M19+M20+M21</f>
        <v>1351.5</v>
      </c>
      <c r="O21" s="21" t="s">
        <v>46</v>
      </c>
      <c r="P21" s="47">
        <v>88</v>
      </c>
      <c r="Q21" s="47">
        <v>162</v>
      </c>
      <c r="R21" s="47">
        <v>40</v>
      </c>
      <c r="S21" s="47">
        <v>6</v>
      </c>
      <c r="T21" s="7">
        <f t="shared" si="2"/>
        <v>301</v>
      </c>
      <c r="U21" s="3">
        <f t="shared" si="5"/>
        <v>1201.5</v>
      </c>
      <c r="AB21" s="81">
        <v>276</v>
      </c>
    </row>
    <row r="22" spans="1:28" ht="24" customHeight="1" thickBot="1" x14ac:dyDescent="0.25">
      <c r="A22" s="19" t="s">
        <v>1</v>
      </c>
      <c r="B22" s="46">
        <v>98</v>
      </c>
      <c r="C22" s="46">
        <v>158</v>
      </c>
      <c r="D22" s="46">
        <v>42</v>
      </c>
      <c r="E22" s="46">
        <v>12</v>
      </c>
      <c r="F22" s="6">
        <f t="shared" si="0"/>
        <v>321</v>
      </c>
      <c r="G22" s="2"/>
      <c r="H22" s="21" t="s">
        <v>26</v>
      </c>
      <c r="I22" s="47">
        <v>136</v>
      </c>
      <c r="J22" s="47">
        <v>155</v>
      </c>
      <c r="K22" s="47">
        <v>45</v>
      </c>
      <c r="L22" s="47">
        <v>10</v>
      </c>
      <c r="M22" s="6">
        <f t="shared" si="1"/>
        <v>338</v>
      </c>
      <c r="N22" s="3">
        <f>M19+M20+M21+M22</f>
        <v>1373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1750.5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1373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1417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93</v>
      </c>
      <c r="N24" s="88"/>
      <c r="O24" s="171"/>
      <c r="P24" s="172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30 X CARRERA 44</v>
      </c>
      <c r="E5" s="210"/>
      <c r="F5" s="210"/>
      <c r="G5" s="210"/>
      <c r="H5" s="210"/>
      <c r="I5" s="208" t="s">
        <v>53</v>
      </c>
      <c r="J5" s="208"/>
      <c r="K5" s="208"/>
      <c r="L5" s="185">
        <f>'G-1'!L5:N5</f>
        <v>2105</v>
      </c>
      <c r="M5" s="185"/>
      <c r="N5" s="185"/>
      <c r="O5" s="50"/>
      <c r="P5" s="208" t="s">
        <v>57</v>
      </c>
      <c r="Q5" s="208"/>
      <c r="R5" s="208"/>
      <c r="S5" s="185" t="s">
        <v>134</v>
      </c>
      <c r="T5" s="185"/>
      <c r="U5" s="185"/>
    </row>
    <row r="6" spans="1:28" ht="12.75" customHeight="1" x14ac:dyDescent="0.2">
      <c r="A6" s="208" t="s">
        <v>55</v>
      </c>
      <c r="B6" s="208"/>
      <c r="C6" s="208"/>
      <c r="D6" s="194" t="s">
        <v>153</v>
      </c>
      <c r="E6" s="194"/>
      <c r="F6" s="194"/>
      <c r="G6" s="194"/>
      <c r="H6" s="194"/>
      <c r="I6" s="208" t="s">
        <v>59</v>
      </c>
      <c r="J6" s="208"/>
      <c r="K6" s="208"/>
      <c r="L6" s="217">
        <v>2</v>
      </c>
      <c r="M6" s="217"/>
      <c r="N6" s="217"/>
      <c r="O6" s="54"/>
      <c r="P6" s="208" t="s">
        <v>58</v>
      </c>
      <c r="Q6" s="208"/>
      <c r="R6" s="208"/>
      <c r="S6" s="211">
        <f>'G-1'!S6:U6</f>
        <v>42374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6</v>
      </c>
      <c r="C10" s="61">
        <v>56</v>
      </c>
      <c r="D10" s="61">
        <v>41</v>
      </c>
      <c r="E10" s="61">
        <v>2</v>
      </c>
      <c r="F10" s="62">
        <f t="shared" ref="F10:F22" si="0">B10*0.5+C10*1+D10*2+E10*2.5</f>
        <v>146</v>
      </c>
      <c r="G10" s="63"/>
      <c r="H10" s="64" t="s">
        <v>4</v>
      </c>
      <c r="I10" s="46">
        <v>7</v>
      </c>
      <c r="J10" s="46">
        <v>76</v>
      </c>
      <c r="K10" s="46">
        <v>41</v>
      </c>
      <c r="L10" s="46">
        <v>3</v>
      </c>
      <c r="M10" s="62">
        <f t="shared" ref="M10:M22" si="1">I10*0.5+J10*1+K10*2+L10*2.5</f>
        <v>169</v>
      </c>
      <c r="N10" s="65">
        <f>F20+F21+F22+M10</f>
        <v>699.5</v>
      </c>
      <c r="O10" s="64" t="s">
        <v>43</v>
      </c>
      <c r="P10" s="46">
        <v>9</v>
      </c>
      <c r="Q10" s="46">
        <v>39</v>
      </c>
      <c r="R10" s="46">
        <v>38</v>
      </c>
      <c r="S10" s="46">
        <v>5</v>
      </c>
      <c r="T10" s="62">
        <f t="shared" ref="T10:T21" si="2">P10*0.5+Q10*1+R10*2+S10*2.5</f>
        <v>132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</v>
      </c>
      <c r="C11" s="61">
        <v>68</v>
      </c>
      <c r="D11" s="61">
        <v>49</v>
      </c>
      <c r="E11" s="61">
        <v>1</v>
      </c>
      <c r="F11" s="62">
        <f t="shared" si="0"/>
        <v>173.5</v>
      </c>
      <c r="G11" s="63"/>
      <c r="H11" s="64" t="s">
        <v>5</v>
      </c>
      <c r="I11" s="46">
        <v>10</v>
      </c>
      <c r="J11" s="46">
        <v>79</v>
      </c>
      <c r="K11" s="46">
        <v>35</v>
      </c>
      <c r="L11" s="46">
        <v>3</v>
      </c>
      <c r="M11" s="62">
        <f t="shared" si="1"/>
        <v>161.5</v>
      </c>
      <c r="N11" s="65">
        <f>F21+F22+M10+M11</f>
        <v>690.5</v>
      </c>
      <c r="O11" s="64" t="s">
        <v>44</v>
      </c>
      <c r="P11" s="46">
        <v>5</v>
      </c>
      <c r="Q11" s="46">
        <v>48</v>
      </c>
      <c r="R11" s="46">
        <v>33</v>
      </c>
      <c r="S11" s="46">
        <v>4</v>
      </c>
      <c r="T11" s="62">
        <f t="shared" si="2"/>
        <v>126.5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>
        <v>75</v>
      </c>
      <c r="D12" s="61">
        <v>41</v>
      </c>
      <c r="E12" s="61">
        <v>3</v>
      </c>
      <c r="F12" s="62">
        <f t="shared" si="0"/>
        <v>166.5</v>
      </c>
      <c r="G12" s="63"/>
      <c r="H12" s="64" t="s">
        <v>6</v>
      </c>
      <c r="I12" s="46">
        <v>10</v>
      </c>
      <c r="J12" s="46">
        <v>72</v>
      </c>
      <c r="K12" s="46">
        <v>45</v>
      </c>
      <c r="L12" s="46">
        <v>3</v>
      </c>
      <c r="M12" s="62">
        <f t="shared" si="1"/>
        <v>174.5</v>
      </c>
      <c r="N12" s="63">
        <f>F22+M10+M11+M12</f>
        <v>657.5</v>
      </c>
      <c r="O12" s="64" t="s">
        <v>32</v>
      </c>
      <c r="P12" s="46">
        <v>10</v>
      </c>
      <c r="Q12" s="46">
        <v>56</v>
      </c>
      <c r="R12" s="46">
        <v>36</v>
      </c>
      <c r="S12" s="46">
        <v>3</v>
      </c>
      <c r="T12" s="62">
        <f t="shared" si="2"/>
        <v>140.5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13</v>
      </c>
      <c r="C13" s="61">
        <v>71</v>
      </c>
      <c r="D13" s="61">
        <v>52</v>
      </c>
      <c r="E13" s="61">
        <v>3</v>
      </c>
      <c r="F13" s="62">
        <f t="shared" si="0"/>
        <v>189</v>
      </c>
      <c r="G13" s="63">
        <f t="shared" ref="G13:G19" si="3">F10+F11+F12+F13</f>
        <v>675</v>
      </c>
      <c r="H13" s="64" t="s">
        <v>7</v>
      </c>
      <c r="I13" s="46">
        <v>7</v>
      </c>
      <c r="J13" s="46">
        <v>61</v>
      </c>
      <c r="K13" s="46">
        <v>39</v>
      </c>
      <c r="L13" s="46">
        <v>3</v>
      </c>
      <c r="M13" s="62">
        <f t="shared" si="1"/>
        <v>150</v>
      </c>
      <c r="N13" s="63">
        <f t="shared" ref="N13:N18" si="4">M10+M11+M12+M13</f>
        <v>655</v>
      </c>
      <c r="O13" s="64" t="s">
        <v>33</v>
      </c>
      <c r="P13" s="46">
        <v>4</v>
      </c>
      <c r="Q13" s="46">
        <v>59</v>
      </c>
      <c r="R13" s="46">
        <v>38</v>
      </c>
      <c r="S13" s="46">
        <v>3</v>
      </c>
      <c r="T13" s="62">
        <f t="shared" si="2"/>
        <v>144.5</v>
      </c>
      <c r="U13" s="63">
        <f t="shared" ref="U13:U21" si="5">T10+T11+T12+T13</f>
        <v>543.5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</v>
      </c>
      <c r="C14" s="61">
        <v>67</v>
      </c>
      <c r="D14" s="61">
        <v>47</v>
      </c>
      <c r="E14" s="61">
        <v>1</v>
      </c>
      <c r="F14" s="62">
        <f t="shared" si="0"/>
        <v>165.5</v>
      </c>
      <c r="G14" s="63">
        <f t="shared" si="3"/>
        <v>694.5</v>
      </c>
      <c r="H14" s="64" t="s">
        <v>9</v>
      </c>
      <c r="I14" s="46">
        <v>4</v>
      </c>
      <c r="J14" s="46">
        <v>54</v>
      </c>
      <c r="K14" s="46">
        <v>31</v>
      </c>
      <c r="L14" s="46">
        <v>1</v>
      </c>
      <c r="M14" s="62">
        <f t="shared" si="1"/>
        <v>120.5</v>
      </c>
      <c r="N14" s="63">
        <f t="shared" si="4"/>
        <v>606.5</v>
      </c>
      <c r="O14" s="64" t="s">
        <v>29</v>
      </c>
      <c r="P14" s="45">
        <v>6</v>
      </c>
      <c r="Q14" s="45">
        <v>47</v>
      </c>
      <c r="R14" s="45">
        <v>25</v>
      </c>
      <c r="S14" s="45">
        <v>0</v>
      </c>
      <c r="T14" s="62">
        <f t="shared" si="2"/>
        <v>100</v>
      </c>
      <c r="U14" s="63">
        <f t="shared" si="5"/>
        <v>511.5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</v>
      </c>
      <c r="C15" s="61">
        <v>77</v>
      </c>
      <c r="D15" s="61">
        <v>49</v>
      </c>
      <c r="E15" s="61">
        <v>5</v>
      </c>
      <c r="F15" s="62">
        <f t="shared" si="0"/>
        <v>189</v>
      </c>
      <c r="G15" s="63">
        <f t="shared" si="3"/>
        <v>710</v>
      </c>
      <c r="H15" s="64" t="s">
        <v>12</v>
      </c>
      <c r="I15" s="46">
        <v>5</v>
      </c>
      <c r="J15" s="46">
        <v>51</v>
      </c>
      <c r="K15" s="46">
        <v>32</v>
      </c>
      <c r="L15" s="46">
        <v>1</v>
      </c>
      <c r="M15" s="62">
        <f t="shared" si="1"/>
        <v>120</v>
      </c>
      <c r="N15" s="63">
        <f t="shared" si="4"/>
        <v>565</v>
      </c>
      <c r="O15" s="60" t="s">
        <v>30</v>
      </c>
      <c r="P15" s="46">
        <v>11</v>
      </c>
      <c r="Q15" s="46">
        <v>49</v>
      </c>
      <c r="R15" s="46">
        <v>31</v>
      </c>
      <c r="S15" s="46">
        <v>1</v>
      </c>
      <c r="T15" s="62">
        <f t="shared" si="2"/>
        <v>119</v>
      </c>
      <c r="U15" s="63">
        <f t="shared" si="5"/>
        <v>504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7</v>
      </c>
      <c r="C16" s="61">
        <v>67</v>
      </c>
      <c r="D16" s="61">
        <v>45</v>
      </c>
      <c r="E16" s="61">
        <v>6</v>
      </c>
      <c r="F16" s="62">
        <f t="shared" si="0"/>
        <v>175.5</v>
      </c>
      <c r="G16" s="63">
        <f t="shared" si="3"/>
        <v>719</v>
      </c>
      <c r="H16" s="64" t="s">
        <v>15</v>
      </c>
      <c r="I16" s="46">
        <v>4</v>
      </c>
      <c r="J16" s="46">
        <v>50</v>
      </c>
      <c r="K16" s="46">
        <v>29</v>
      </c>
      <c r="L16" s="46">
        <v>2</v>
      </c>
      <c r="M16" s="62">
        <f t="shared" si="1"/>
        <v>115</v>
      </c>
      <c r="N16" s="63">
        <f t="shared" si="4"/>
        <v>505.5</v>
      </c>
      <c r="O16" s="64" t="s">
        <v>8</v>
      </c>
      <c r="P16" s="46">
        <v>9</v>
      </c>
      <c r="Q16" s="46">
        <v>62</v>
      </c>
      <c r="R16" s="46">
        <v>37</v>
      </c>
      <c r="S16" s="46">
        <v>2</v>
      </c>
      <c r="T16" s="62">
        <f t="shared" si="2"/>
        <v>145.5</v>
      </c>
      <c r="U16" s="63">
        <f t="shared" si="5"/>
        <v>509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71</v>
      </c>
      <c r="D17" s="61">
        <v>47</v>
      </c>
      <c r="E17" s="61">
        <v>3</v>
      </c>
      <c r="F17" s="62">
        <f t="shared" si="0"/>
        <v>176.5</v>
      </c>
      <c r="G17" s="63">
        <f t="shared" si="3"/>
        <v>706.5</v>
      </c>
      <c r="H17" s="64" t="s">
        <v>18</v>
      </c>
      <c r="I17" s="46">
        <v>3</v>
      </c>
      <c r="J17" s="46">
        <v>45</v>
      </c>
      <c r="K17" s="46">
        <v>29</v>
      </c>
      <c r="L17" s="46">
        <v>1</v>
      </c>
      <c r="M17" s="62">
        <f t="shared" si="1"/>
        <v>107</v>
      </c>
      <c r="N17" s="63">
        <f t="shared" si="4"/>
        <v>462.5</v>
      </c>
      <c r="O17" s="64" t="s">
        <v>10</v>
      </c>
      <c r="P17" s="46">
        <v>13</v>
      </c>
      <c r="Q17" s="46">
        <v>59</v>
      </c>
      <c r="R17" s="46">
        <v>25</v>
      </c>
      <c r="S17" s="46">
        <v>4</v>
      </c>
      <c r="T17" s="62">
        <f t="shared" si="2"/>
        <v>125.5</v>
      </c>
      <c r="U17" s="63">
        <f t="shared" si="5"/>
        <v>490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9</v>
      </c>
      <c r="C18" s="61">
        <v>58</v>
      </c>
      <c r="D18" s="61">
        <v>43</v>
      </c>
      <c r="E18" s="61">
        <v>8</v>
      </c>
      <c r="F18" s="62">
        <f t="shared" si="0"/>
        <v>168.5</v>
      </c>
      <c r="G18" s="63">
        <f t="shared" si="3"/>
        <v>709.5</v>
      </c>
      <c r="H18" s="64" t="s">
        <v>20</v>
      </c>
      <c r="I18" s="46">
        <v>5</v>
      </c>
      <c r="J18" s="46">
        <v>52</v>
      </c>
      <c r="K18" s="46">
        <v>31</v>
      </c>
      <c r="L18" s="46">
        <v>2</v>
      </c>
      <c r="M18" s="62">
        <f t="shared" si="1"/>
        <v>121.5</v>
      </c>
      <c r="N18" s="63">
        <f t="shared" si="4"/>
        <v>463.5</v>
      </c>
      <c r="O18" s="64" t="s">
        <v>13</v>
      </c>
      <c r="P18" s="46">
        <v>8</v>
      </c>
      <c r="Q18" s="46">
        <v>48</v>
      </c>
      <c r="R18" s="46">
        <v>29</v>
      </c>
      <c r="S18" s="46">
        <v>3</v>
      </c>
      <c r="T18" s="62">
        <f t="shared" si="2"/>
        <v>117.5</v>
      </c>
      <c r="U18" s="63">
        <f t="shared" si="5"/>
        <v>507.5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8</v>
      </c>
      <c r="C19" s="69">
        <v>65</v>
      </c>
      <c r="D19" s="69">
        <v>41</v>
      </c>
      <c r="E19" s="69">
        <v>3</v>
      </c>
      <c r="F19" s="70">
        <f t="shared" si="0"/>
        <v>158.5</v>
      </c>
      <c r="G19" s="71">
        <f t="shared" si="3"/>
        <v>679</v>
      </c>
      <c r="H19" s="72" t="s">
        <v>22</v>
      </c>
      <c r="I19" s="45">
        <v>8</v>
      </c>
      <c r="J19" s="45">
        <v>45</v>
      </c>
      <c r="K19" s="45">
        <v>34</v>
      </c>
      <c r="L19" s="45">
        <v>4</v>
      </c>
      <c r="M19" s="62">
        <f t="shared" si="1"/>
        <v>127</v>
      </c>
      <c r="N19" s="63">
        <f>M16+M17+M18+M19</f>
        <v>470.5</v>
      </c>
      <c r="O19" s="64" t="s">
        <v>16</v>
      </c>
      <c r="P19" s="46">
        <v>5</v>
      </c>
      <c r="Q19" s="46">
        <v>42</v>
      </c>
      <c r="R19" s="46">
        <v>24</v>
      </c>
      <c r="S19" s="46">
        <v>1</v>
      </c>
      <c r="T19" s="62">
        <f t="shared" si="2"/>
        <v>95</v>
      </c>
      <c r="U19" s="63">
        <f t="shared" si="5"/>
        <v>483.5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8</v>
      </c>
      <c r="C20" s="67">
        <v>61</v>
      </c>
      <c r="D20" s="67">
        <v>49</v>
      </c>
      <c r="E20" s="67">
        <v>3</v>
      </c>
      <c r="F20" s="73">
        <f t="shared" si="0"/>
        <v>170.5</v>
      </c>
      <c r="G20" s="74"/>
      <c r="H20" s="64" t="s">
        <v>24</v>
      </c>
      <c r="I20" s="46">
        <v>9</v>
      </c>
      <c r="J20" s="46">
        <v>64</v>
      </c>
      <c r="K20" s="46">
        <v>35</v>
      </c>
      <c r="L20" s="46">
        <v>3</v>
      </c>
      <c r="M20" s="73">
        <f t="shared" si="1"/>
        <v>146</v>
      </c>
      <c r="N20" s="63">
        <f>M17+M18+M19+M20</f>
        <v>501.5</v>
      </c>
      <c r="O20" s="64" t="s">
        <v>45</v>
      </c>
      <c r="P20" s="45">
        <v>4</v>
      </c>
      <c r="Q20" s="45">
        <v>40</v>
      </c>
      <c r="R20" s="45">
        <v>22</v>
      </c>
      <c r="S20" s="45">
        <v>2</v>
      </c>
      <c r="T20" s="73">
        <f t="shared" si="2"/>
        <v>91</v>
      </c>
      <c r="U20" s="63">
        <f t="shared" si="5"/>
        <v>429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9</v>
      </c>
      <c r="C21" s="61">
        <v>67</v>
      </c>
      <c r="D21" s="61">
        <v>58</v>
      </c>
      <c r="E21" s="61">
        <v>8</v>
      </c>
      <c r="F21" s="62">
        <f t="shared" si="0"/>
        <v>207.5</v>
      </c>
      <c r="G21" s="75"/>
      <c r="H21" s="72" t="s">
        <v>25</v>
      </c>
      <c r="I21" s="46">
        <v>15</v>
      </c>
      <c r="J21" s="46">
        <v>39</v>
      </c>
      <c r="K21" s="46">
        <v>27</v>
      </c>
      <c r="L21" s="46">
        <v>9</v>
      </c>
      <c r="M21" s="62">
        <f t="shared" si="1"/>
        <v>123</v>
      </c>
      <c r="N21" s="63">
        <f>M18+M19+M20+M21</f>
        <v>517.5</v>
      </c>
      <c r="O21" s="68" t="s">
        <v>46</v>
      </c>
      <c r="P21" s="47">
        <v>3</v>
      </c>
      <c r="Q21" s="47">
        <v>41</v>
      </c>
      <c r="R21" s="47">
        <v>20</v>
      </c>
      <c r="S21" s="47">
        <v>1</v>
      </c>
      <c r="T21" s="70">
        <f t="shared" si="2"/>
        <v>85</v>
      </c>
      <c r="U21" s="71">
        <f t="shared" si="5"/>
        <v>388.5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10</v>
      </c>
      <c r="C22" s="61">
        <v>72</v>
      </c>
      <c r="D22" s="61">
        <v>34</v>
      </c>
      <c r="E22" s="61">
        <v>3</v>
      </c>
      <c r="F22" s="62">
        <f t="shared" si="0"/>
        <v>152.5</v>
      </c>
      <c r="G22" s="63"/>
      <c r="H22" s="68" t="s">
        <v>26</v>
      </c>
      <c r="I22" s="47">
        <v>13</v>
      </c>
      <c r="J22" s="47">
        <v>58</v>
      </c>
      <c r="K22" s="47">
        <v>33</v>
      </c>
      <c r="L22" s="47">
        <v>12</v>
      </c>
      <c r="M22" s="62">
        <f t="shared" si="1"/>
        <v>160.5</v>
      </c>
      <c r="N22" s="71">
        <f>M19+M20+M21+M22</f>
        <v>556.5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719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699.5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543.5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82</v>
      </c>
      <c r="G24" s="88"/>
      <c r="H24" s="200"/>
      <c r="I24" s="201"/>
      <c r="J24" s="83" t="s">
        <v>73</v>
      </c>
      <c r="K24" s="86"/>
      <c r="L24" s="86"/>
      <c r="M24" s="87" t="s">
        <v>74</v>
      </c>
      <c r="N24" s="88"/>
      <c r="O24" s="200"/>
      <c r="P24" s="201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30 X CARRERA 44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2105</v>
      </c>
      <c r="M6" s="185"/>
      <c r="N6" s="185"/>
      <c r="O6" s="12"/>
      <c r="P6" s="180" t="s">
        <v>58</v>
      </c>
      <c r="Q6" s="180"/>
      <c r="R6" s="180"/>
      <c r="S6" s="219">
        <f>'G-1'!S6:U6</f>
        <v>42374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</f>
        <v>441</v>
      </c>
      <c r="C10" s="46">
        <f>'G-1'!C10+'G-2'!C10+'G-3'!C10</f>
        <v>332</v>
      </c>
      <c r="D10" s="46">
        <f>'G-1'!D10+'G-2'!D10+'G-3'!D10</f>
        <v>125</v>
      </c>
      <c r="E10" s="46">
        <f>'G-1'!E10+'G-2'!E10+'G-3'!E10</f>
        <v>21</v>
      </c>
      <c r="F10" s="6">
        <f t="shared" ref="F10:F22" si="0">B10*0.5+C10*1+D10*2+E10*2.5</f>
        <v>855</v>
      </c>
      <c r="G10" s="2"/>
      <c r="H10" s="19" t="s">
        <v>4</v>
      </c>
      <c r="I10" s="46">
        <f>'G-1'!I10+'G-2'!I10+'G-3'!I10</f>
        <v>198</v>
      </c>
      <c r="J10" s="46">
        <f>'G-1'!J10+'G-2'!J10+'G-3'!J10</f>
        <v>315</v>
      </c>
      <c r="K10" s="46">
        <f>'G-1'!K10+'G-2'!K10+'G-3'!K10</f>
        <v>104</v>
      </c>
      <c r="L10" s="46">
        <f>'G-1'!L10+'G-2'!L10+'G-3'!L10</f>
        <v>21</v>
      </c>
      <c r="M10" s="6">
        <f t="shared" ref="M10:M22" si="1">I10*0.5+J10*1+K10*2+L10*2.5</f>
        <v>674.5</v>
      </c>
      <c r="N10" s="9">
        <f>F20+F21+F22+M10</f>
        <v>2901</v>
      </c>
      <c r="O10" s="19" t="s">
        <v>43</v>
      </c>
      <c r="P10" s="46">
        <f>'G-1'!P10+'G-2'!P10+'G-3'!P10</f>
        <v>241</v>
      </c>
      <c r="Q10" s="46">
        <f>'G-1'!Q10+'G-2'!Q10+'G-3'!Q10</f>
        <v>281</v>
      </c>
      <c r="R10" s="46">
        <f>'G-1'!R10+'G-2'!R10+'G-3'!R10</f>
        <v>119</v>
      </c>
      <c r="S10" s="46">
        <f>'G-1'!S10+'G-2'!S10+'G-3'!S10</f>
        <v>19</v>
      </c>
      <c r="T10" s="6">
        <f t="shared" ref="T10:T21" si="2">P10*0.5+Q10*1+R10*2+S10*2.5</f>
        <v>687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405</v>
      </c>
      <c r="C11" s="46">
        <f>'G-1'!C11+'G-2'!C11+'G-3'!C11</f>
        <v>332</v>
      </c>
      <c r="D11" s="46">
        <f>'G-1'!D11+'G-2'!D11+'G-3'!D11</f>
        <v>149</v>
      </c>
      <c r="E11" s="46">
        <f>'G-1'!E11+'G-2'!E11+'G-3'!E11</f>
        <v>16</v>
      </c>
      <c r="F11" s="6">
        <f t="shared" si="0"/>
        <v>872.5</v>
      </c>
      <c r="G11" s="2"/>
      <c r="H11" s="19" t="s">
        <v>5</v>
      </c>
      <c r="I11" s="46">
        <f>'G-1'!I11+'G-2'!I11+'G-3'!I11</f>
        <v>246</v>
      </c>
      <c r="J11" s="46">
        <f>'G-1'!J11+'G-2'!J11+'G-3'!J11</f>
        <v>322</v>
      </c>
      <c r="K11" s="46">
        <f>'G-1'!K11+'G-2'!K11+'G-3'!K11</f>
        <v>107</v>
      </c>
      <c r="L11" s="46">
        <f>'G-1'!L11+'G-2'!L11+'G-3'!L11</f>
        <v>29</v>
      </c>
      <c r="M11" s="6">
        <f t="shared" si="1"/>
        <v>731.5</v>
      </c>
      <c r="N11" s="9">
        <f>F21+F22+M10+M11</f>
        <v>2904.5</v>
      </c>
      <c r="O11" s="19" t="s">
        <v>44</v>
      </c>
      <c r="P11" s="46">
        <f>'G-1'!P11+'G-2'!P11+'G-3'!P11</f>
        <v>234</v>
      </c>
      <c r="Q11" s="46">
        <f>'G-1'!Q11+'G-2'!Q11+'G-3'!Q11</f>
        <v>274</v>
      </c>
      <c r="R11" s="46">
        <f>'G-1'!R11+'G-2'!R11+'G-3'!R11</f>
        <v>123</v>
      </c>
      <c r="S11" s="46">
        <f>'G-1'!S11+'G-2'!S11+'G-3'!S11</f>
        <v>21</v>
      </c>
      <c r="T11" s="6">
        <f t="shared" si="2"/>
        <v>689.5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361</v>
      </c>
      <c r="C12" s="46">
        <f>'G-1'!C12+'G-2'!C12+'G-3'!C12</f>
        <v>344</v>
      </c>
      <c r="D12" s="46">
        <f>'G-1'!D12+'G-2'!D12+'G-3'!D12</f>
        <v>139</v>
      </c>
      <c r="E12" s="46">
        <f>'G-1'!E12+'G-2'!E12+'G-3'!E12</f>
        <v>20</v>
      </c>
      <c r="F12" s="6">
        <f t="shared" si="0"/>
        <v>852.5</v>
      </c>
      <c r="G12" s="2"/>
      <c r="H12" s="19" t="s">
        <v>6</v>
      </c>
      <c r="I12" s="46">
        <f>'G-1'!I12+'G-2'!I12+'G-3'!I12</f>
        <v>202</v>
      </c>
      <c r="J12" s="46">
        <f>'G-1'!J12+'G-2'!J12+'G-3'!J12</f>
        <v>341</v>
      </c>
      <c r="K12" s="46">
        <f>'G-1'!K12+'G-2'!K12+'G-3'!K12</f>
        <v>122</v>
      </c>
      <c r="L12" s="46">
        <f>'G-1'!L12+'G-2'!L12+'G-3'!L12</f>
        <v>19</v>
      </c>
      <c r="M12" s="6">
        <f t="shared" si="1"/>
        <v>733.5</v>
      </c>
      <c r="N12" s="2">
        <f>F22+M10+M11+M12</f>
        <v>2827.5</v>
      </c>
      <c r="O12" s="19" t="s">
        <v>32</v>
      </c>
      <c r="P12" s="46">
        <f>'G-1'!P12+'G-2'!P12+'G-3'!P12</f>
        <v>260</v>
      </c>
      <c r="Q12" s="46">
        <f>'G-1'!Q12+'G-2'!Q12+'G-3'!Q12</f>
        <v>323</v>
      </c>
      <c r="R12" s="46">
        <f>'G-1'!R12+'G-2'!R12+'G-3'!R12</f>
        <v>120</v>
      </c>
      <c r="S12" s="46">
        <f>'G-1'!S12+'G-2'!S12+'G-3'!S12</f>
        <v>20</v>
      </c>
      <c r="T12" s="6">
        <f t="shared" si="2"/>
        <v>743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272</v>
      </c>
      <c r="C13" s="46">
        <f>'G-1'!C13+'G-2'!C13+'G-3'!C13</f>
        <v>369</v>
      </c>
      <c r="D13" s="46">
        <f>'G-1'!D13+'G-2'!D13+'G-3'!D13</f>
        <v>147</v>
      </c>
      <c r="E13" s="46">
        <f>'G-1'!E13+'G-2'!E13+'G-3'!E13</f>
        <v>18</v>
      </c>
      <c r="F13" s="6">
        <f t="shared" si="0"/>
        <v>844</v>
      </c>
      <c r="G13" s="2">
        <f t="shared" ref="G13:G19" si="3">F10+F11+F12+F13</f>
        <v>3424</v>
      </c>
      <c r="H13" s="19" t="s">
        <v>7</v>
      </c>
      <c r="I13" s="46">
        <f>'G-1'!I13+'G-2'!I13+'G-3'!I13</f>
        <v>204</v>
      </c>
      <c r="J13" s="46">
        <f>'G-1'!J13+'G-2'!J13+'G-3'!J13</f>
        <v>259</v>
      </c>
      <c r="K13" s="46">
        <f>'G-1'!K13+'G-2'!K13+'G-3'!K13</f>
        <v>107</v>
      </c>
      <c r="L13" s="46">
        <f>'G-1'!L13+'G-2'!L13+'G-3'!L13</f>
        <v>22</v>
      </c>
      <c r="M13" s="6">
        <f t="shared" si="1"/>
        <v>630</v>
      </c>
      <c r="N13" s="2">
        <f t="shared" ref="N13:N18" si="4">M10+M11+M12+M13</f>
        <v>2769.5</v>
      </c>
      <c r="O13" s="19" t="s">
        <v>33</v>
      </c>
      <c r="P13" s="46">
        <f>'G-1'!P13+'G-2'!P13+'G-3'!P13</f>
        <v>272</v>
      </c>
      <c r="Q13" s="46">
        <f>'G-1'!Q13+'G-2'!Q13+'G-3'!Q13</f>
        <v>313</v>
      </c>
      <c r="R13" s="46">
        <f>'G-1'!R13+'G-2'!R13+'G-3'!R13</f>
        <v>123</v>
      </c>
      <c r="S13" s="46">
        <f>'G-1'!S13+'G-2'!S13+'G-3'!S13</f>
        <v>22</v>
      </c>
      <c r="T13" s="6">
        <f t="shared" si="2"/>
        <v>750</v>
      </c>
      <c r="U13" s="2">
        <f t="shared" ref="U13:U21" si="5">T10+T11+T12+T13</f>
        <v>2869.5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240</v>
      </c>
      <c r="C14" s="46">
        <f>'G-1'!C14+'G-2'!C14+'G-3'!C14</f>
        <v>334</v>
      </c>
      <c r="D14" s="46">
        <f>'G-1'!D14+'G-2'!D14+'G-3'!D14</f>
        <v>140</v>
      </c>
      <c r="E14" s="46">
        <f>'G-1'!E14+'G-2'!E14+'G-3'!E14</f>
        <v>22</v>
      </c>
      <c r="F14" s="6">
        <f t="shared" si="0"/>
        <v>789</v>
      </c>
      <c r="G14" s="2">
        <f t="shared" si="3"/>
        <v>3358</v>
      </c>
      <c r="H14" s="19" t="s">
        <v>9</v>
      </c>
      <c r="I14" s="46">
        <f>'G-1'!I14+'G-2'!I14+'G-3'!I14</f>
        <v>184</v>
      </c>
      <c r="J14" s="46">
        <f>'G-1'!J14+'G-2'!J14+'G-3'!J14</f>
        <v>275</v>
      </c>
      <c r="K14" s="46">
        <f>'G-1'!K14+'G-2'!K14+'G-3'!K14</f>
        <v>100</v>
      </c>
      <c r="L14" s="46">
        <f>'G-1'!L14+'G-2'!L14+'G-3'!L14</f>
        <v>14</v>
      </c>
      <c r="M14" s="6">
        <f t="shared" si="1"/>
        <v>602</v>
      </c>
      <c r="N14" s="2">
        <f t="shared" si="4"/>
        <v>2697</v>
      </c>
      <c r="O14" s="19" t="s">
        <v>29</v>
      </c>
      <c r="P14" s="46">
        <f>'G-1'!P14+'G-2'!P14+'G-3'!P14</f>
        <v>284</v>
      </c>
      <c r="Q14" s="46">
        <f>'G-1'!Q14+'G-2'!Q14+'G-3'!Q14</f>
        <v>347</v>
      </c>
      <c r="R14" s="46">
        <f>'G-1'!R14+'G-2'!R14+'G-3'!R14</f>
        <v>105</v>
      </c>
      <c r="S14" s="46">
        <f>'G-1'!S14+'G-2'!S14+'G-3'!S14</f>
        <v>16</v>
      </c>
      <c r="T14" s="6">
        <f t="shared" si="2"/>
        <v>739</v>
      </c>
      <c r="U14" s="2">
        <f t="shared" si="5"/>
        <v>2921.5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241</v>
      </c>
      <c r="C15" s="46">
        <f>'G-1'!C15+'G-2'!C15+'G-3'!C15</f>
        <v>348</v>
      </c>
      <c r="D15" s="46">
        <f>'G-1'!D15+'G-2'!D15+'G-3'!D15</f>
        <v>141</v>
      </c>
      <c r="E15" s="46">
        <f>'G-1'!E15+'G-2'!E15+'G-3'!E15</f>
        <v>31</v>
      </c>
      <c r="F15" s="6">
        <f t="shared" si="0"/>
        <v>828</v>
      </c>
      <c r="G15" s="2">
        <f t="shared" si="3"/>
        <v>3313.5</v>
      </c>
      <c r="H15" s="19" t="s">
        <v>12</v>
      </c>
      <c r="I15" s="46">
        <f>'G-1'!I15+'G-2'!I15+'G-3'!I15</f>
        <v>159</v>
      </c>
      <c r="J15" s="46">
        <f>'G-1'!J15+'G-2'!J15+'G-3'!J15</f>
        <v>277</v>
      </c>
      <c r="K15" s="46">
        <f>'G-1'!K15+'G-2'!K15+'G-3'!K15</f>
        <v>100</v>
      </c>
      <c r="L15" s="46">
        <f>'G-1'!L15+'G-2'!L15+'G-3'!L15</f>
        <v>12</v>
      </c>
      <c r="M15" s="6">
        <f t="shared" si="1"/>
        <v>586.5</v>
      </c>
      <c r="N15" s="2">
        <f t="shared" si="4"/>
        <v>2552</v>
      </c>
      <c r="O15" s="18" t="s">
        <v>30</v>
      </c>
      <c r="P15" s="46">
        <f>'G-1'!P15+'G-2'!P15+'G-3'!P15</f>
        <v>318</v>
      </c>
      <c r="Q15" s="46">
        <f>'G-1'!Q15+'G-2'!Q15+'G-3'!Q15</f>
        <v>315</v>
      </c>
      <c r="R15" s="46">
        <f>'G-1'!R15+'G-2'!R15+'G-3'!R15</f>
        <v>104</v>
      </c>
      <c r="S15" s="46">
        <f>'G-1'!S15+'G-2'!S15+'G-3'!S15</f>
        <v>16</v>
      </c>
      <c r="T15" s="6">
        <f t="shared" si="2"/>
        <v>722</v>
      </c>
      <c r="U15" s="2">
        <f t="shared" si="5"/>
        <v>2954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180</v>
      </c>
      <c r="C16" s="46">
        <f>'G-1'!C16+'G-2'!C16+'G-3'!C16</f>
        <v>341</v>
      </c>
      <c r="D16" s="46">
        <f>'G-1'!D16+'G-2'!D16+'G-3'!D16</f>
        <v>136</v>
      </c>
      <c r="E16" s="46">
        <f>'G-1'!E16+'G-2'!E16+'G-3'!E16</f>
        <v>25</v>
      </c>
      <c r="F16" s="6">
        <f t="shared" si="0"/>
        <v>765.5</v>
      </c>
      <c r="G16" s="2">
        <f t="shared" si="3"/>
        <v>3226.5</v>
      </c>
      <c r="H16" s="19" t="s">
        <v>15</v>
      </c>
      <c r="I16" s="46">
        <f>'G-1'!I16+'G-2'!I16+'G-3'!I16</f>
        <v>160</v>
      </c>
      <c r="J16" s="46">
        <f>'G-1'!J16+'G-2'!J16+'G-3'!J16</f>
        <v>280</v>
      </c>
      <c r="K16" s="46">
        <f>'G-1'!K16+'G-2'!K16+'G-3'!K16</f>
        <v>104</v>
      </c>
      <c r="L16" s="46">
        <f>'G-1'!L16+'G-2'!L16+'G-3'!L16</f>
        <v>17</v>
      </c>
      <c r="M16" s="6">
        <f t="shared" si="1"/>
        <v>610.5</v>
      </c>
      <c r="N16" s="2">
        <f t="shared" si="4"/>
        <v>2429</v>
      </c>
      <c r="O16" s="19" t="s">
        <v>8</v>
      </c>
      <c r="P16" s="46">
        <f>'G-1'!P16+'G-2'!P16+'G-3'!P16</f>
        <v>350</v>
      </c>
      <c r="Q16" s="46">
        <f>'G-1'!Q16+'G-2'!Q16+'G-3'!Q16</f>
        <v>349</v>
      </c>
      <c r="R16" s="46">
        <f>'G-1'!R16+'G-2'!R16+'G-3'!R16</f>
        <v>126</v>
      </c>
      <c r="S16" s="46">
        <f>'G-1'!S16+'G-2'!S16+'G-3'!S16</f>
        <v>17</v>
      </c>
      <c r="T16" s="6">
        <f t="shared" si="2"/>
        <v>818.5</v>
      </c>
      <c r="U16" s="2">
        <f t="shared" si="5"/>
        <v>3029.5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272</v>
      </c>
      <c r="C17" s="46">
        <f>'G-1'!C17+'G-2'!C17+'G-3'!C17</f>
        <v>357</v>
      </c>
      <c r="D17" s="46">
        <f>'G-1'!D17+'G-2'!D17+'G-3'!D17</f>
        <v>140</v>
      </c>
      <c r="E17" s="46">
        <f>'G-1'!E17+'G-2'!E17+'G-3'!E17</f>
        <v>29</v>
      </c>
      <c r="F17" s="6">
        <f t="shared" si="0"/>
        <v>845.5</v>
      </c>
      <c r="G17" s="2">
        <f t="shared" si="3"/>
        <v>3228</v>
      </c>
      <c r="H17" s="19" t="s">
        <v>18</v>
      </c>
      <c r="I17" s="46">
        <f>'G-1'!I17+'G-2'!I17+'G-3'!I17</f>
        <v>203</v>
      </c>
      <c r="J17" s="46">
        <f>'G-1'!J17+'G-2'!J17+'G-3'!J17</f>
        <v>279</v>
      </c>
      <c r="K17" s="46">
        <f>'G-1'!K17+'G-2'!K17+'G-3'!K17</f>
        <v>102</v>
      </c>
      <c r="L17" s="46">
        <f>'G-1'!L17+'G-2'!L17+'G-3'!L17</f>
        <v>17</v>
      </c>
      <c r="M17" s="6">
        <f t="shared" si="1"/>
        <v>627</v>
      </c>
      <c r="N17" s="2">
        <f t="shared" si="4"/>
        <v>2426</v>
      </c>
      <c r="O17" s="19" t="s">
        <v>10</v>
      </c>
      <c r="P17" s="46">
        <f>'G-1'!P17+'G-2'!P17+'G-3'!P17</f>
        <v>335</v>
      </c>
      <c r="Q17" s="46">
        <f>'G-1'!Q17+'G-2'!Q17+'G-3'!Q17</f>
        <v>303</v>
      </c>
      <c r="R17" s="46">
        <f>'G-1'!R17+'G-2'!R17+'G-3'!R17</f>
        <v>101</v>
      </c>
      <c r="S17" s="46">
        <f>'G-1'!S17+'G-2'!S17+'G-3'!S17</f>
        <v>25</v>
      </c>
      <c r="T17" s="6">
        <f t="shared" si="2"/>
        <v>735</v>
      </c>
      <c r="U17" s="2">
        <f t="shared" si="5"/>
        <v>3014.5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210</v>
      </c>
      <c r="C18" s="46">
        <f>'G-1'!C18+'G-2'!C18+'G-3'!C18</f>
        <v>324</v>
      </c>
      <c r="D18" s="46">
        <f>'G-1'!D18+'G-2'!D18+'G-3'!D18</f>
        <v>138</v>
      </c>
      <c r="E18" s="46">
        <f>'G-1'!E18+'G-2'!E18+'G-3'!E18</f>
        <v>18</v>
      </c>
      <c r="F18" s="6">
        <f t="shared" si="0"/>
        <v>750</v>
      </c>
      <c r="G18" s="2">
        <f t="shared" si="3"/>
        <v>3189</v>
      </c>
      <c r="H18" s="19" t="s">
        <v>20</v>
      </c>
      <c r="I18" s="46">
        <f>'G-1'!I18+'G-2'!I18+'G-3'!I18</f>
        <v>233</v>
      </c>
      <c r="J18" s="46">
        <f>'G-1'!J18+'G-2'!J18+'G-3'!J18</f>
        <v>278</v>
      </c>
      <c r="K18" s="46">
        <f>'G-1'!K18+'G-2'!K18+'G-3'!K18</f>
        <v>107</v>
      </c>
      <c r="L18" s="46">
        <f>'G-1'!L18+'G-2'!L18+'G-3'!L18</f>
        <v>18</v>
      </c>
      <c r="M18" s="6">
        <f t="shared" si="1"/>
        <v>653.5</v>
      </c>
      <c r="N18" s="2">
        <f t="shared" si="4"/>
        <v>2477.5</v>
      </c>
      <c r="O18" s="19" t="s">
        <v>13</v>
      </c>
      <c r="P18" s="46">
        <f>'G-1'!P18+'G-2'!P18+'G-3'!P18</f>
        <v>282</v>
      </c>
      <c r="Q18" s="46">
        <f>'G-1'!Q18+'G-2'!Q18+'G-3'!Q18</f>
        <v>296</v>
      </c>
      <c r="R18" s="46">
        <f>'G-1'!R18+'G-2'!R18+'G-3'!R18</f>
        <v>95</v>
      </c>
      <c r="S18" s="46">
        <f>'G-1'!S18+'G-2'!S18+'G-3'!S18</f>
        <v>15</v>
      </c>
      <c r="T18" s="6">
        <f t="shared" si="2"/>
        <v>664.5</v>
      </c>
      <c r="U18" s="2">
        <f t="shared" si="5"/>
        <v>2940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187</v>
      </c>
      <c r="C19" s="47">
        <f>'G-1'!C19+'G-2'!C19+'G-3'!C19</f>
        <v>360</v>
      </c>
      <c r="D19" s="47">
        <f>'G-1'!D19+'G-2'!D19+'G-3'!D19</f>
        <v>120</v>
      </c>
      <c r="E19" s="47">
        <f>'G-1'!E19+'G-2'!E19+'G-3'!E19</f>
        <v>20</v>
      </c>
      <c r="F19" s="7">
        <f t="shared" si="0"/>
        <v>743.5</v>
      </c>
      <c r="G19" s="3">
        <f t="shared" si="3"/>
        <v>3104.5</v>
      </c>
      <c r="H19" s="20" t="s">
        <v>22</v>
      </c>
      <c r="I19" s="46">
        <f>'G-1'!I19+'G-2'!I19+'G-3'!I19</f>
        <v>242</v>
      </c>
      <c r="J19" s="46">
        <f>'G-1'!J19+'G-2'!J19+'G-3'!J19</f>
        <v>259</v>
      </c>
      <c r="K19" s="46">
        <f>'G-1'!K19+'G-2'!K19+'G-3'!K19</f>
        <v>110</v>
      </c>
      <c r="L19" s="46">
        <f>'G-1'!L19+'G-2'!L19+'G-3'!L19</f>
        <v>26</v>
      </c>
      <c r="M19" s="6">
        <f t="shared" si="1"/>
        <v>665</v>
      </c>
      <c r="N19" s="2">
        <f>M16+M17+M18+M19</f>
        <v>2556</v>
      </c>
      <c r="O19" s="19" t="s">
        <v>16</v>
      </c>
      <c r="P19" s="46">
        <f>'G-1'!P19+'G-2'!P19+'G-3'!P19</f>
        <v>256</v>
      </c>
      <c r="Q19" s="46">
        <f>'G-1'!Q19+'G-2'!Q19+'G-3'!Q19</f>
        <v>290</v>
      </c>
      <c r="R19" s="46">
        <f>'G-1'!R19+'G-2'!R19+'G-3'!R19</f>
        <v>89</v>
      </c>
      <c r="S19" s="46">
        <f>'G-1'!S19+'G-2'!S19+'G-3'!S19</f>
        <v>11</v>
      </c>
      <c r="T19" s="6">
        <f t="shared" si="2"/>
        <v>623.5</v>
      </c>
      <c r="U19" s="2">
        <f t="shared" si="5"/>
        <v>2841.5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234</v>
      </c>
      <c r="C20" s="45">
        <f>'G-1'!C20+'G-2'!C20+'G-3'!C20</f>
        <v>317</v>
      </c>
      <c r="D20" s="45">
        <f>'G-1'!D20+'G-2'!D20+'G-3'!D20</f>
        <v>122</v>
      </c>
      <c r="E20" s="45">
        <f>'G-1'!E20+'G-2'!E20+'G-3'!E20</f>
        <v>20</v>
      </c>
      <c r="F20" s="8">
        <f t="shared" si="0"/>
        <v>728</v>
      </c>
      <c r="G20" s="35"/>
      <c r="H20" s="19" t="s">
        <v>24</v>
      </c>
      <c r="I20" s="46">
        <f>'G-1'!I20+'G-2'!I20+'G-3'!I20</f>
        <v>235</v>
      </c>
      <c r="J20" s="46">
        <f>'G-1'!J20+'G-2'!J20+'G-3'!J20</f>
        <v>304</v>
      </c>
      <c r="K20" s="46">
        <f>'G-1'!K20+'G-2'!K20+'G-3'!K20</f>
        <v>107</v>
      </c>
      <c r="L20" s="46">
        <f>'G-1'!L20+'G-2'!L20+'G-3'!L20</f>
        <v>30</v>
      </c>
      <c r="M20" s="8">
        <f t="shared" si="1"/>
        <v>710.5</v>
      </c>
      <c r="N20" s="2">
        <f>M17+M18+M19+M20</f>
        <v>2656</v>
      </c>
      <c r="O20" s="19" t="s">
        <v>45</v>
      </c>
      <c r="P20" s="46">
        <f>'G-1'!P20+'G-2'!P20+'G-3'!P20</f>
        <v>239</v>
      </c>
      <c r="Q20" s="46">
        <f>'G-1'!Q20+'G-2'!Q20+'G-3'!Q20</f>
        <v>288</v>
      </c>
      <c r="R20" s="46">
        <f>'G-1'!R20+'G-2'!R20+'G-3'!R20</f>
        <v>85</v>
      </c>
      <c r="S20" s="46">
        <f>'G-1'!S20+'G-2'!S20+'G-3'!S20</f>
        <v>13</v>
      </c>
      <c r="T20" s="8">
        <f t="shared" si="2"/>
        <v>610</v>
      </c>
      <c r="U20" s="2">
        <f t="shared" si="5"/>
        <v>2633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202</v>
      </c>
      <c r="C21" s="45">
        <f>'G-1'!C21+'G-2'!C21+'G-3'!C21</f>
        <v>354</v>
      </c>
      <c r="D21" s="45">
        <f>'G-1'!D21+'G-2'!D21+'G-3'!D21</f>
        <v>139</v>
      </c>
      <c r="E21" s="45">
        <f>'G-1'!E21+'G-2'!E21+'G-3'!E21</f>
        <v>31</v>
      </c>
      <c r="F21" s="6">
        <f t="shared" si="0"/>
        <v>810.5</v>
      </c>
      <c r="G21" s="36"/>
      <c r="H21" s="20" t="s">
        <v>25</v>
      </c>
      <c r="I21" s="46">
        <f>'G-1'!I21+'G-2'!I21+'G-3'!I21</f>
        <v>294</v>
      </c>
      <c r="J21" s="46">
        <f>'G-1'!J21+'G-2'!J21+'G-3'!J21</f>
        <v>311</v>
      </c>
      <c r="K21" s="46">
        <f>'G-1'!K21+'G-2'!K21+'G-3'!K21</f>
        <v>94</v>
      </c>
      <c r="L21" s="46">
        <f>'G-1'!L21+'G-2'!L21+'G-3'!L21</f>
        <v>30</v>
      </c>
      <c r="M21" s="6">
        <f t="shared" si="1"/>
        <v>721</v>
      </c>
      <c r="N21" s="2">
        <f>M18+M19+M20+M21</f>
        <v>2750</v>
      </c>
      <c r="O21" s="21" t="s">
        <v>46</v>
      </c>
      <c r="P21" s="47">
        <f>'G-1'!P21+'G-2'!P21+'G-3'!P21</f>
        <v>239</v>
      </c>
      <c r="Q21" s="47">
        <f>'G-1'!Q21+'G-2'!Q21+'G-3'!Q21</f>
        <v>283</v>
      </c>
      <c r="R21" s="47">
        <f>'G-1'!R21+'G-2'!R21+'G-3'!R21</f>
        <v>84</v>
      </c>
      <c r="S21" s="47">
        <f>'G-1'!S21+'G-2'!S21+'G-3'!S21</f>
        <v>9</v>
      </c>
      <c r="T21" s="7">
        <f t="shared" si="2"/>
        <v>593</v>
      </c>
      <c r="U21" s="3">
        <f t="shared" si="5"/>
        <v>2491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174</v>
      </c>
      <c r="C22" s="45">
        <f>'G-1'!C22+'G-2'!C22+'G-3'!C22</f>
        <v>323</v>
      </c>
      <c r="D22" s="45">
        <f>'G-1'!D22+'G-2'!D22+'G-3'!D22</f>
        <v>109</v>
      </c>
      <c r="E22" s="45">
        <f>'G-1'!E22+'G-2'!E22+'G-3'!E22</f>
        <v>24</v>
      </c>
      <c r="F22" s="6">
        <f t="shared" si="0"/>
        <v>688</v>
      </c>
      <c r="G22" s="2"/>
      <c r="H22" s="21" t="s">
        <v>26</v>
      </c>
      <c r="I22" s="46">
        <f>'G-1'!I22+'G-2'!I22+'G-3'!I22</f>
        <v>260</v>
      </c>
      <c r="J22" s="46">
        <f>'G-1'!J22+'G-2'!J22+'G-3'!J22</f>
        <v>307</v>
      </c>
      <c r="K22" s="46">
        <f>'G-1'!K22+'G-2'!K22+'G-3'!K22</f>
        <v>109</v>
      </c>
      <c r="L22" s="46">
        <f>'G-1'!L22+'G-2'!L22+'G-3'!L22</f>
        <v>27</v>
      </c>
      <c r="M22" s="6">
        <f t="shared" si="1"/>
        <v>722.5</v>
      </c>
      <c r="N22" s="3">
        <f>M19+M20+M21+M22</f>
        <v>2819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3424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2904.5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3029.5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64</v>
      </c>
      <c r="N24" s="88"/>
      <c r="O24" s="171"/>
      <c r="P24" s="172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149</v>
      </c>
      <c r="E5" s="184"/>
      <c r="F5" s="184"/>
      <c r="G5" s="184"/>
      <c r="H5" s="184"/>
      <c r="I5" s="180" t="s">
        <v>53</v>
      </c>
      <c r="J5" s="180"/>
      <c r="K5" s="180"/>
      <c r="L5" s="185">
        <v>2105</v>
      </c>
      <c r="M5" s="185"/>
      <c r="N5" s="185"/>
      <c r="O5" s="12"/>
      <c r="P5" s="180" t="s">
        <v>57</v>
      </c>
      <c r="Q5" s="180"/>
      <c r="R5" s="180"/>
      <c r="S5" s="183" t="s">
        <v>150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155</v>
      </c>
      <c r="E6" s="181"/>
      <c r="F6" s="181"/>
      <c r="G6" s="181"/>
      <c r="H6" s="181"/>
      <c r="I6" s="180" t="s">
        <v>59</v>
      </c>
      <c r="J6" s="180"/>
      <c r="K6" s="180"/>
      <c r="L6" s="186">
        <v>1</v>
      </c>
      <c r="M6" s="186"/>
      <c r="N6" s="186"/>
      <c r="O6" s="42"/>
      <c r="P6" s="180" t="s">
        <v>58</v>
      </c>
      <c r="Q6" s="180"/>
      <c r="R6" s="180"/>
      <c r="S6" s="193">
        <v>39997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0</v>
      </c>
      <c r="C10" s="46">
        <v>10</v>
      </c>
      <c r="D10" s="46">
        <v>0</v>
      </c>
      <c r="E10" s="46">
        <v>0</v>
      </c>
      <c r="F10" s="6">
        <f t="shared" ref="F10:F22" si="0">B10*0.5+C10*1+D10*2+E10*2.5</f>
        <v>10</v>
      </c>
      <c r="G10" s="2"/>
      <c r="H10" s="19" t="s">
        <v>4</v>
      </c>
      <c r="I10" s="46">
        <v>8</v>
      </c>
      <c r="J10" s="46">
        <v>6</v>
      </c>
      <c r="K10" s="46">
        <v>0</v>
      </c>
      <c r="L10" s="46">
        <v>1</v>
      </c>
      <c r="M10" s="6">
        <f t="shared" ref="M10:M22" si="1">I10*0.5+J10*1+K10*2+L10*2.5</f>
        <v>12.5</v>
      </c>
      <c r="N10" s="9">
        <f>F20+F21+F22+M10</f>
        <v>57</v>
      </c>
      <c r="O10" s="19" t="s">
        <v>43</v>
      </c>
      <c r="P10" s="46">
        <v>3</v>
      </c>
      <c r="Q10" s="46">
        <v>3</v>
      </c>
      <c r="R10" s="46">
        <v>2</v>
      </c>
      <c r="S10" s="46">
        <v>2</v>
      </c>
      <c r="T10" s="6">
        <f t="shared" ref="T10:T21" si="2">P10*0.5+Q10*1+R10*2+S10*2.5</f>
        <v>13.5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8</v>
      </c>
      <c r="D11" s="46">
        <v>1</v>
      </c>
      <c r="E11" s="46">
        <v>0</v>
      </c>
      <c r="F11" s="6">
        <f t="shared" si="0"/>
        <v>11</v>
      </c>
      <c r="G11" s="2"/>
      <c r="H11" s="19" t="s">
        <v>5</v>
      </c>
      <c r="I11" s="46">
        <v>3</v>
      </c>
      <c r="J11" s="46">
        <v>0</v>
      </c>
      <c r="K11" s="46">
        <v>0</v>
      </c>
      <c r="L11" s="46">
        <v>1</v>
      </c>
      <c r="M11" s="6">
        <f t="shared" si="1"/>
        <v>4</v>
      </c>
      <c r="N11" s="9">
        <f>F21+F22+M10+M11</f>
        <v>39</v>
      </c>
      <c r="O11" s="19" t="s">
        <v>44</v>
      </c>
      <c r="P11" s="46">
        <v>2</v>
      </c>
      <c r="Q11" s="46">
        <v>3</v>
      </c>
      <c r="R11" s="46">
        <v>1</v>
      </c>
      <c r="S11" s="46">
        <v>0</v>
      </c>
      <c r="T11" s="6">
        <f t="shared" si="2"/>
        <v>6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16</v>
      </c>
      <c r="D12" s="46">
        <v>1</v>
      </c>
      <c r="E12" s="46">
        <v>2</v>
      </c>
      <c r="F12" s="6">
        <f t="shared" si="0"/>
        <v>24.5</v>
      </c>
      <c r="G12" s="2"/>
      <c r="H12" s="19" t="s">
        <v>6</v>
      </c>
      <c r="I12" s="46">
        <v>4</v>
      </c>
      <c r="J12" s="46">
        <v>5</v>
      </c>
      <c r="K12" s="46">
        <v>1</v>
      </c>
      <c r="L12" s="46">
        <v>0</v>
      </c>
      <c r="M12" s="6">
        <f t="shared" si="1"/>
        <v>9</v>
      </c>
      <c r="N12" s="2">
        <f>F22+M10+M11+M12</f>
        <v>35</v>
      </c>
      <c r="O12" s="19" t="s">
        <v>32</v>
      </c>
      <c r="P12" s="46">
        <v>3</v>
      </c>
      <c r="Q12" s="46">
        <v>4</v>
      </c>
      <c r="R12" s="46">
        <v>0</v>
      </c>
      <c r="S12" s="46">
        <v>2</v>
      </c>
      <c r="T12" s="6">
        <f t="shared" si="2"/>
        <v>10.5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11</v>
      </c>
      <c r="D13" s="46">
        <v>0</v>
      </c>
      <c r="E13" s="46">
        <v>0</v>
      </c>
      <c r="F13" s="6">
        <f t="shared" si="0"/>
        <v>14</v>
      </c>
      <c r="G13" s="2">
        <f t="shared" ref="G13:G19" si="3">F10+F11+F12+F13</f>
        <v>59.5</v>
      </c>
      <c r="H13" s="19" t="s">
        <v>7</v>
      </c>
      <c r="I13" s="46">
        <v>4</v>
      </c>
      <c r="J13" s="46">
        <v>2</v>
      </c>
      <c r="K13" s="46">
        <v>0</v>
      </c>
      <c r="L13" s="46">
        <v>2</v>
      </c>
      <c r="M13" s="6">
        <f t="shared" si="1"/>
        <v>9</v>
      </c>
      <c r="N13" s="2">
        <f t="shared" ref="N13:N18" si="4">M10+M11+M12+M13</f>
        <v>34.5</v>
      </c>
      <c r="O13" s="19" t="s">
        <v>33</v>
      </c>
      <c r="P13" s="46">
        <v>3</v>
      </c>
      <c r="Q13" s="46">
        <v>3</v>
      </c>
      <c r="R13" s="46">
        <v>1</v>
      </c>
      <c r="S13" s="46">
        <v>0</v>
      </c>
      <c r="T13" s="6">
        <f t="shared" si="2"/>
        <v>6.5</v>
      </c>
      <c r="U13" s="2">
        <f t="shared" ref="U13:U21" si="5">T10+T11+T12+T13</f>
        <v>36.5</v>
      </c>
      <c r="AB13" s="81">
        <v>241</v>
      </c>
    </row>
    <row r="14" spans="1:28" ht="24" customHeight="1" x14ac:dyDescent="0.2">
      <c r="A14" s="18" t="s">
        <v>21</v>
      </c>
      <c r="B14" s="46">
        <v>2</v>
      </c>
      <c r="C14" s="46">
        <v>10</v>
      </c>
      <c r="D14" s="46">
        <v>1</v>
      </c>
      <c r="E14" s="46">
        <v>1</v>
      </c>
      <c r="F14" s="6">
        <f t="shared" si="0"/>
        <v>15.5</v>
      </c>
      <c r="G14" s="2">
        <f t="shared" si="3"/>
        <v>65</v>
      </c>
      <c r="H14" s="19" t="s">
        <v>9</v>
      </c>
      <c r="I14" s="46">
        <v>4</v>
      </c>
      <c r="J14" s="46">
        <v>3</v>
      </c>
      <c r="K14" s="46">
        <v>0</v>
      </c>
      <c r="L14" s="46">
        <v>1</v>
      </c>
      <c r="M14" s="6">
        <f t="shared" si="1"/>
        <v>7.5</v>
      </c>
      <c r="N14" s="2">
        <f t="shared" si="4"/>
        <v>29.5</v>
      </c>
      <c r="O14" s="19" t="s">
        <v>29</v>
      </c>
      <c r="P14" s="45">
        <v>5</v>
      </c>
      <c r="Q14" s="45">
        <v>5</v>
      </c>
      <c r="R14" s="45">
        <v>0</v>
      </c>
      <c r="S14" s="45">
        <v>1</v>
      </c>
      <c r="T14" s="6">
        <f t="shared" si="2"/>
        <v>10</v>
      </c>
      <c r="U14" s="2">
        <f t="shared" si="5"/>
        <v>33</v>
      </c>
      <c r="AB14" s="81">
        <v>250</v>
      </c>
    </row>
    <row r="15" spans="1:28" ht="24" customHeight="1" x14ac:dyDescent="0.2">
      <c r="A15" s="18" t="s">
        <v>23</v>
      </c>
      <c r="B15" s="46">
        <v>2</v>
      </c>
      <c r="C15" s="46">
        <v>13</v>
      </c>
      <c r="D15" s="46">
        <v>0</v>
      </c>
      <c r="E15" s="46">
        <v>0</v>
      </c>
      <c r="F15" s="6">
        <f t="shared" si="0"/>
        <v>14</v>
      </c>
      <c r="G15" s="2">
        <f t="shared" si="3"/>
        <v>68</v>
      </c>
      <c r="H15" s="19" t="s">
        <v>12</v>
      </c>
      <c r="I15" s="46">
        <v>5</v>
      </c>
      <c r="J15" s="46">
        <v>3</v>
      </c>
      <c r="K15" s="46">
        <v>1</v>
      </c>
      <c r="L15" s="46">
        <v>0</v>
      </c>
      <c r="M15" s="6">
        <f t="shared" si="1"/>
        <v>7.5</v>
      </c>
      <c r="N15" s="2">
        <f t="shared" si="4"/>
        <v>33</v>
      </c>
      <c r="O15" s="18" t="s">
        <v>30</v>
      </c>
      <c r="P15" s="46">
        <v>0</v>
      </c>
      <c r="Q15" s="46">
        <v>2</v>
      </c>
      <c r="R15" s="45">
        <v>0</v>
      </c>
      <c r="S15" s="46">
        <v>0</v>
      </c>
      <c r="T15" s="6">
        <f t="shared" si="2"/>
        <v>2</v>
      </c>
      <c r="U15" s="2">
        <f t="shared" si="5"/>
        <v>29</v>
      </c>
      <c r="AB15" s="81">
        <v>262</v>
      </c>
    </row>
    <row r="16" spans="1:28" ht="24" customHeight="1" x14ac:dyDescent="0.2">
      <c r="A16" s="18" t="s">
        <v>39</v>
      </c>
      <c r="B16" s="46">
        <v>2</v>
      </c>
      <c r="C16" s="46">
        <v>8</v>
      </c>
      <c r="D16" s="46">
        <v>2</v>
      </c>
      <c r="E16" s="46">
        <v>1</v>
      </c>
      <c r="F16" s="6">
        <f t="shared" si="0"/>
        <v>15.5</v>
      </c>
      <c r="G16" s="2">
        <f t="shared" si="3"/>
        <v>59</v>
      </c>
      <c r="H16" s="19" t="s">
        <v>15</v>
      </c>
      <c r="I16" s="46">
        <v>4</v>
      </c>
      <c r="J16" s="46">
        <v>4</v>
      </c>
      <c r="K16" s="46">
        <v>0</v>
      </c>
      <c r="L16" s="46">
        <v>2</v>
      </c>
      <c r="M16" s="6">
        <f t="shared" si="1"/>
        <v>11</v>
      </c>
      <c r="N16" s="2">
        <f t="shared" si="4"/>
        <v>35</v>
      </c>
      <c r="O16" s="19" t="s">
        <v>8</v>
      </c>
      <c r="P16" s="46">
        <v>3</v>
      </c>
      <c r="Q16" s="46">
        <v>1</v>
      </c>
      <c r="R16" s="46">
        <v>0</v>
      </c>
      <c r="S16" s="46">
        <v>2</v>
      </c>
      <c r="T16" s="6">
        <f t="shared" si="2"/>
        <v>7.5</v>
      </c>
      <c r="U16" s="2">
        <f t="shared" si="5"/>
        <v>26</v>
      </c>
      <c r="AB16" s="81">
        <v>270.5</v>
      </c>
    </row>
    <row r="17" spans="1:28" ht="24" customHeight="1" x14ac:dyDescent="0.2">
      <c r="A17" s="18" t="s">
        <v>40</v>
      </c>
      <c r="B17" s="46">
        <v>0</v>
      </c>
      <c r="C17" s="46">
        <v>7</v>
      </c>
      <c r="D17" s="46">
        <v>0</v>
      </c>
      <c r="E17" s="46">
        <v>0</v>
      </c>
      <c r="F17" s="6">
        <f t="shared" si="0"/>
        <v>7</v>
      </c>
      <c r="G17" s="2">
        <f t="shared" si="3"/>
        <v>52</v>
      </c>
      <c r="H17" s="19" t="s">
        <v>18</v>
      </c>
      <c r="I17" s="46">
        <v>3</v>
      </c>
      <c r="J17" s="46">
        <v>5</v>
      </c>
      <c r="K17" s="46">
        <v>0</v>
      </c>
      <c r="L17" s="46">
        <v>1</v>
      </c>
      <c r="M17" s="6">
        <f t="shared" si="1"/>
        <v>9</v>
      </c>
      <c r="N17" s="2">
        <f t="shared" si="4"/>
        <v>35</v>
      </c>
      <c r="O17" s="19" t="s">
        <v>10</v>
      </c>
      <c r="P17" s="46">
        <v>6</v>
      </c>
      <c r="Q17" s="46">
        <v>3</v>
      </c>
      <c r="R17" s="46">
        <v>0</v>
      </c>
      <c r="S17" s="46">
        <v>3</v>
      </c>
      <c r="T17" s="6">
        <f t="shared" si="2"/>
        <v>13.5</v>
      </c>
      <c r="U17" s="2">
        <f t="shared" si="5"/>
        <v>33</v>
      </c>
      <c r="AB17" s="81">
        <v>289.5</v>
      </c>
    </row>
    <row r="18" spans="1:28" ht="24" customHeight="1" x14ac:dyDescent="0.2">
      <c r="A18" s="18" t="s">
        <v>41</v>
      </c>
      <c r="B18" s="46">
        <v>2</v>
      </c>
      <c r="C18" s="46">
        <v>11</v>
      </c>
      <c r="D18" s="46">
        <v>1</v>
      </c>
      <c r="E18" s="46">
        <v>0</v>
      </c>
      <c r="F18" s="6">
        <f t="shared" si="0"/>
        <v>14</v>
      </c>
      <c r="G18" s="2">
        <f t="shared" si="3"/>
        <v>50.5</v>
      </c>
      <c r="H18" s="19" t="s">
        <v>20</v>
      </c>
      <c r="I18" s="46">
        <v>4</v>
      </c>
      <c r="J18" s="46">
        <v>2</v>
      </c>
      <c r="K18" s="46">
        <v>1</v>
      </c>
      <c r="L18" s="46">
        <v>0</v>
      </c>
      <c r="M18" s="6">
        <f t="shared" si="1"/>
        <v>6</v>
      </c>
      <c r="N18" s="2">
        <f t="shared" si="4"/>
        <v>33.5</v>
      </c>
      <c r="O18" s="19" t="s">
        <v>13</v>
      </c>
      <c r="P18" s="46">
        <v>1</v>
      </c>
      <c r="Q18" s="46">
        <v>2</v>
      </c>
      <c r="R18" s="46">
        <v>0</v>
      </c>
      <c r="S18" s="46">
        <v>1</v>
      </c>
      <c r="T18" s="6">
        <f t="shared" si="2"/>
        <v>5</v>
      </c>
      <c r="U18" s="2">
        <f t="shared" si="5"/>
        <v>28</v>
      </c>
      <c r="AB18" s="81">
        <v>291</v>
      </c>
    </row>
    <row r="19" spans="1:28" ht="24" customHeight="1" thickBot="1" x14ac:dyDescent="0.25">
      <c r="A19" s="21" t="s">
        <v>42</v>
      </c>
      <c r="B19" s="47">
        <v>0</v>
      </c>
      <c r="C19" s="47">
        <v>5</v>
      </c>
      <c r="D19" s="47">
        <v>1</v>
      </c>
      <c r="E19" s="47">
        <v>0</v>
      </c>
      <c r="F19" s="7">
        <f t="shared" si="0"/>
        <v>7</v>
      </c>
      <c r="G19" s="3">
        <f t="shared" si="3"/>
        <v>43.5</v>
      </c>
      <c r="H19" s="20" t="s">
        <v>22</v>
      </c>
      <c r="I19" s="45">
        <v>3</v>
      </c>
      <c r="J19" s="45">
        <v>5</v>
      </c>
      <c r="K19" s="45">
        <v>0</v>
      </c>
      <c r="L19" s="45">
        <v>0</v>
      </c>
      <c r="M19" s="6">
        <f t="shared" si="1"/>
        <v>6.5</v>
      </c>
      <c r="N19" s="2">
        <f>M16+M17+M18+M19</f>
        <v>32.5</v>
      </c>
      <c r="O19" s="19" t="s">
        <v>16</v>
      </c>
      <c r="P19" s="46">
        <v>3</v>
      </c>
      <c r="Q19" s="46">
        <v>1</v>
      </c>
      <c r="R19" s="46">
        <v>0</v>
      </c>
      <c r="S19" s="46">
        <v>2</v>
      </c>
      <c r="T19" s="6">
        <f t="shared" si="2"/>
        <v>7.5</v>
      </c>
      <c r="U19" s="2">
        <f t="shared" si="5"/>
        <v>33.5</v>
      </c>
      <c r="AB19" s="81">
        <v>294</v>
      </c>
    </row>
    <row r="20" spans="1:28" ht="24" customHeight="1" x14ac:dyDescent="0.2">
      <c r="A20" s="19" t="s">
        <v>27</v>
      </c>
      <c r="B20" s="45">
        <v>6</v>
      </c>
      <c r="C20" s="45">
        <v>12</v>
      </c>
      <c r="D20" s="45">
        <v>1</v>
      </c>
      <c r="E20" s="45">
        <v>2</v>
      </c>
      <c r="F20" s="8">
        <f t="shared" si="0"/>
        <v>22</v>
      </c>
      <c r="G20" s="35"/>
      <c r="H20" s="19" t="s">
        <v>24</v>
      </c>
      <c r="I20" s="46">
        <v>3</v>
      </c>
      <c r="J20" s="46">
        <v>5</v>
      </c>
      <c r="K20" s="46">
        <v>1</v>
      </c>
      <c r="L20" s="46">
        <v>3</v>
      </c>
      <c r="M20" s="8">
        <f t="shared" si="1"/>
        <v>16</v>
      </c>
      <c r="N20" s="2">
        <f>M17+M18+M19+M20</f>
        <v>37.5</v>
      </c>
      <c r="O20" s="19" t="s">
        <v>45</v>
      </c>
      <c r="P20" s="45">
        <v>2</v>
      </c>
      <c r="Q20" s="45">
        <v>1</v>
      </c>
      <c r="R20" s="46">
        <v>0</v>
      </c>
      <c r="S20" s="45">
        <v>1</v>
      </c>
      <c r="T20" s="8">
        <f t="shared" si="2"/>
        <v>4.5</v>
      </c>
      <c r="U20" s="2">
        <f t="shared" si="5"/>
        <v>30.5</v>
      </c>
      <c r="AB20" s="81">
        <v>299</v>
      </c>
    </row>
    <row r="21" spans="1:28" ht="24" customHeight="1" thickBot="1" x14ac:dyDescent="0.25">
      <c r="A21" s="19" t="s">
        <v>28</v>
      </c>
      <c r="B21" s="46">
        <v>4</v>
      </c>
      <c r="C21" s="46">
        <v>6</v>
      </c>
      <c r="D21" s="46">
        <v>0</v>
      </c>
      <c r="E21" s="46">
        <v>2</v>
      </c>
      <c r="F21" s="6">
        <f t="shared" si="0"/>
        <v>13</v>
      </c>
      <c r="G21" s="36"/>
      <c r="H21" s="20" t="s">
        <v>25</v>
      </c>
      <c r="I21" s="46">
        <v>3</v>
      </c>
      <c r="J21" s="46">
        <v>6</v>
      </c>
      <c r="K21" s="46">
        <v>1</v>
      </c>
      <c r="L21" s="46">
        <v>1</v>
      </c>
      <c r="M21" s="6">
        <f t="shared" si="1"/>
        <v>12</v>
      </c>
      <c r="N21" s="2">
        <f>M18+M19+M20+M21</f>
        <v>40.5</v>
      </c>
      <c r="O21" s="21" t="s">
        <v>46</v>
      </c>
      <c r="P21" s="47">
        <v>1</v>
      </c>
      <c r="Q21" s="47">
        <v>2</v>
      </c>
      <c r="R21" s="47">
        <v>0</v>
      </c>
      <c r="S21" s="47">
        <v>0</v>
      </c>
      <c r="T21" s="7">
        <f t="shared" si="2"/>
        <v>2.5</v>
      </c>
      <c r="U21" s="3">
        <f t="shared" si="5"/>
        <v>19.5</v>
      </c>
      <c r="AB21" s="81">
        <v>299.5</v>
      </c>
    </row>
    <row r="22" spans="1:28" ht="24" customHeight="1" thickBot="1" x14ac:dyDescent="0.25">
      <c r="A22" s="19" t="s">
        <v>1</v>
      </c>
      <c r="B22" s="46">
        <v>4</v>
      </c>
      <c r="C22" s="46">
        <v>5</v>
      </c>
      <c r="D22" s="46">
        <v>0</v>
      </c>
      <c r="E22" s="46">
        <v>1</v>
      </c>
      <c r="F22" s="6">
        <f t="shared" si="0"/>
        <v>9.5</v>
      </c>
      <c r="G22" s="2"/>
      <c r="H22" s="21" t="s">
        <v>26</v>
      </c>
      <c r="I22" s="47">
        <v>6</v>
      </c>
      <c r="J22" s="47">
        <v>8</v>
      </c>
      <c r="K22" s="47">
        <v>1</v>
      </c>
      <c r="L22" s="47">
        <v>0</v>
      </c>
      <c r="M22" s="6">
        <f t="shared" si="1"/>
        <v>13</v>
      </c>
      <c r="N22" s="3">
        <f>M19+M20+M21+M22</f>
        <v>47.5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68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57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36.5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79</v>
      </c>
      <c r="G24" s="88"/>
      <c r="H24" s="171"/>
      <c r="I24" s="172"/>
      <c r="J24" s="82" t="s">
        <v>73</v>
      </c>
      <c r="K24" s="86"/>
      <c r="L24" s="86"/>
      <c r="M24" s="87" t="s">
        <v>74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5" workbookViewId="0">
      <selection activeCell="L23" sqref="L2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112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3" t="str">
        <f>'G-1'!D5</f>
        <v>CALLE 30 X CARRERA 44</v>
      </c>
      <c r="D5" s="223"/>
      <c r="E5" s="223"/>
      <c r="F5" s="111"/>
      <c r="G5" s="112"/>
      <c r="H5" s="103" t="s">
        <v>53</v>
      </c>
      <c r="I5" s="224">
        <f>'G-1'!L5</f>
        <v>2105</v>
      </c>
      <c r="J5" s="224"/>
    </row>
    <row r="6" spans="1:10" x14ac:dyDescent="0.2">
      <c r="A6" s="180" t="s">
        <v>113</v>
      </c>
      <c r="B6" s="180"/>
      <c r="C6" s="225" t="s">
        <v>152</v>
      </c>
      <c r="D6" s="225"/>
      <c r="E6" s="225"/>
      <c r="F6" s="111"/>
      <c r="G6" s="112"/>
      <c r="H6" s="103" t="s">
        <v>58</v>
      </c>
      <c r="I6" s="226">
        <f>'G-1'!S6</f>
        <v>42374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124</v>
      </c>
      <c r="B10" s="239">
        <v>3</v>
      </c>
      <c r="C10" s="122"/>
      <c r="D10" s="123" t="s">
        <v>125</v>
      </c>
      <c r="E10" s="75">
        <v>14</v>
      </c>
      <c r="F10" s="75">
        <v>23</v>
      </c>
      <c r="G10" s="75">
        <v>3</v>
      </c>
      <c r="H10" s="75">
        <v>1</v>
      </c>
      <c r="I10" s="75">
        <f>E10*0.5+F10+G10*2+H10*2.5</f>
        <v>38.5</v>
      </c>
      <c r="J10" s="124">
        <f>IF(I10=0,"0,00",I10/SUM(I10:I12)*100)</f>
        <v>8.7202718006795017</v>
      </c>
    </row>
    <row r="11" spans="1:10" x14ac:dyDescent="0.2">
      <c r="A11" s="237"/>
      <c r="B11" s="240"/>
      <c r="C11" s="122" t="s">
        <v>126</v>
      </c>
      <c r="D11" s="125" t="s">
        <v>127</v>
      </c>
      <c r="E11" s="126">
        <v>167</v>
      </c>
      <c r="F11" s="126">
        <v>148</v>
      </c>
      <c r="G11" s="126">
        <v>77</v>
      </c>
      <c r="H11" s="126">
        <v>7</v>
      </c>
      <c r="I11" s="126">
        <f t="shared" ref="I11:I45" si="0">E11*0.5+F11+G11*2+H11*2.5</f>
        <v>403</v>
      </c>
      <c r="J11" s="127">
        <f>IF(I11=0,"0,00",I11/SUM(I10:I12)*100)</f>
        <v>91.279728199320502</v>
      </c>
    </row>
    <row r="12" spans="1:10" x14ac:dyDescent="0.2">
      <c r="A12" s="237"/>
      <c r="B12" s="240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125</v>
      </c>
      <c r="E13" s="75">
        <v>9</v>
      </c>
      <c r="F13" s="75">
        <v>14</v>
      </c>
      <c r="G13" s="75">
        <v>2</v>
      </c>
      <c r="H13" s="75">
        <v>1</v>
      </c>
      <c r="I13" s="75">
        <f t="shared" si="0"/>
        <v>25</v>
      </c>
      <c r="J13" s="124">
        <f>IF(I13=0,"0,00",I13/SUM(I13:I15)*100)</f>
        <v>5.6306306306306304</v>
      </c>
    </row>
    <row r="14" spans="1:10" x14ac:dyDescent="0.2">
      <c r="A14" s="237"/>
      <c r="B14" s="240"/>
      <c r="C14" s="122" t="s">
        <v>129</v>
      </c>
      <c r="D14" s="125" t="s">
        <v>127</v>
      </c>
      <c r="E14" s="126">
        <v>213</v>
      </c>
      <c r="F14" s="126">
        <v>166</v>
      </c>
      <c r="G14" s="126">
        <v>57</v>
      </c>
      <c r="H14" s="126">
        <v>13</v>
      </c>
      <c r="I14" s="126">
        <f t="shared" si="0"/>
        <v>419</v>
      </c>
      <c r="J14" s="127">
        <f>IF(I14=0,"0,00",I14/SUM(I13:I15)*100)</f>
        <v>94.369369369369366</v>
      </c>
    </row>
    <row r="15" spans="1:10" x14ac:dyDescent="0.2">
      <c r="A15" s="237"/>
      <c r="B15" s="240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125</v>
      </c>
      <c r="E16" s="75">
        <v>4</v>
      </c>
      <c r="F16" s="75">
        <v>3</v>
      </c>
      <c r="G16" s="75">
        <v>0</v>
      </c>
      <c r="H16" s="75">
        <v>3</v>
      </c>
      <c r="I16" s="75">
        <f t="shared" si="0"/>
        <v>12.5</v>
      </c>
      <c r="J16" s="124">
        <f>IF(I16=0,"0,00",I16/SUM(I16:I18)*100)</f>
        <v>2.5853154084798344</v>
      </c>
    </row>
    <row r="17" spans="1:10" x14ac:dyDescent="0.2">
      <c r="A17" s="237"/>
      <c r="B17" s="240"/>
      <c r="C17" s="122" t="s">
        <v>130</v>
      </c>
      <c r="D17" s="125" t="s">
        <v>127</v>
      </c>
      <c r="E17" s="126">
        <v>337</v>
      </c>
      <c r="F17" s="126">
        <v>176</v>
      </c>
      <c r="G17" s="126">
        <v>57</v>
      </c>
      <c r="H17" s="126">
        <v>5</v>
      </c>
      <c r="I17" s="126">
        <f t="shared" si="0"/>
        <v>471</v>
      </c>
      <c r="J17" s="127">
        <f>IF(I17=0,"0,00",I17/SUM(I16:I18)*100)</f>
        <v>97.414684591520157</v>
      </c>
    </row>
    <row r="18" spans="1:10" x14ac:dyDescent="0.2">
      <c r="A18" s="238"/>
      <c r="B18" s="241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6" t="s">
        <v>131</v>
      </c>
      <c r="B19" s="239">
        <v>3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126</v>
      </c>
      <c r="D20" s="125" t="s">
        <v>127</v>
      </c>
      <c r="E20" s="126">
        <v>199</v>
      </c>
      <c r="F20" s="126">
        <v>287</v>
      </c>
      <c r="G20" s="126">
        <v>80</v>
      </c>
      <c r="H20" s="126">
        <v>24</v>
      </c>
      <c r="I20" s="126">
        <f t="shared" si="0"/>
        <v>606.5</v>
      </c>
      <c r="J20" s="127">
        <f>IF(I20=0,"0,00",I20/SUM(I19:I21)*100)</f>
        <v>85.663841807909606</v>
      </c>
    </row>
    <row r="21" spans="1:10" x14ac:dyDescent="0.2">
      <c r="A21" s="237"/>
      <c r="B21" s="240"/>
      <c r="C21" s="128" t="s">
        <v>140</v>
      </c>
      <c r="D21" s="129" t="s">
        <v>128</v>
      </c>
      <c r="E21" s="74">
        <v>25</v>
      </c>
      <c r="F21" s="74">
        <v>65</v>
      </c>
      <c r="G21" s="74">
        <v>2</v>
      </c>
      <c r="H21" s="74">
        <v>8</v>
      </c>
      <c r="I21" s="130">
        <f t="shared" si="0"/>
        <v>101.5</v>
      </c>
      <c r="J21" s="131">
        <f>IF(I21=0,"0,00",I21/SUM(I19:I21)*100)</f>
        <v>14.336158192090394</v>
      </c>
    </row>
    <row r="22" spans="1:10" x14ac:dyDescent="0.2">
      <c r="A22" s="237"/>
      <c r="B22" s="240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129</v>
      </c>
      <c r="D23" s="125" t="s">
        <v>127</v>
      </c>
      <c r="E23" s="126">
        <v>291</v>
      </c>
      <c r="F23" s="126">
        <v>304</v>
      </c>
      <c r="G23" s="126">
        <v>81</v>
      </c>
      <c r="H23" s="126">
        <v>20</v>
      </c>
      <c r="I23" s="126">
        <f t="shared" si="0"/>
        <v>661.5</v>
      </c>
      <c r="J23" s="127">
        <f>IF(I23=0,"0,00",I23/SUM(I22:I24)*100)</f>
        <v>92.388268156424573</v>
      </c>
    </row>
    <row r="24" spans="1:10" x14ac:dyDescent="0.2">
      <c r="A24" s="237"/>
      <c r="B24" s="240"/>
      <c r="C24" s="128" t="s">
        <v>141</v>
      </c>
      <c r="D24" s="129" t="s">
        <v>128</v>
      </c>
      <c r="E24" s="74">
        <v>13</v>
      </c>
      <c r="F24" s="74">
        <v>37</v>
      </c>
      <c r="G24" s="74">
        <v>3</v>
      </c>
      <c r="H24" s="74">
        <v>2</v>
      </c>
      <c r="I24" s="130">
        <f t="shared" si="0"/>
        <v>54.5</v>
      </c>
      <c r="J24" s="131">
        <f>IF(I24=0,"0,00",I24/SUM(I22:I24)*100)</f>
        <v>7.6117318435754182</v>
      </c>
    </row>
    <row r="25" spans="1:10" x14ac:dyDescent="0.2">
      <c r="A25" s="237"/>
      <c r="B25" s="240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130</v>
      </c>
      <c r="D26" s="125" t="s">
        <v>127</v>
      </c>
      <c r="E26" s="126">
        <v>174</v>
      </c>
      <c r="F26" s="126">
        <v>297</v>
      </c>
      <c r="G26" s="126">
        <v>74</v>
      </c>
      <c r="H26" s="126">
        <v>13</v>
      </c>
      <c r="I26" s="126">
        <f t="shared" si="0"/>
        <v>564.5</v>
      </c>
      <c r="J26" s="127">
        <f>IF(I26=0,"0,00",I26/SUM(I25:I27)*100)</f>
        <v>95.354729729729726</v>
      </c>
    </row>
    <row r="27" spans="1:10" x14ac:dyDescent="0.2">
      <c r="A27" s="238"/>
      <c r="B27" s="241"/>
      <c r="C27" s="133" t="s">
        <v>142</v>
      </c>
      <c r="D27" s="129" t="s">
        <v>128</v>
      </c>
      <c r="E27" s="74">
        <v>10</v>
      </c>
      <c r="F27" s="74">
        <v>20</v>
      </c>
      <c r="G27" s="74">
        <v>0</v>
      </c>
      <c r="H27" s="74">
        <v>1</v>
      </c>
      <c r="I27" s="130">
        <f t="shared" si="0"/>
        <v>27.5</v>
      </c>
      <c r="J27" s="131">
        <f>IF(I27=0,"0,00",I27/SUM(I25:I27)*100)</f>
        <v>4.6452702702702702</v>
      </c>
    </row>
    <row r="28" spans="1:10" x14ac:dyDescent="0.2">
      <c r="A28" s="236" t="s">
        <v>132</v>
      </c>
      <c r="B28" s="239">
        <v>2</v>
      </c>
      <c r="C28" s="134"/>
      <c r="D28" s="123" t="s">
        <v>125</v>
      </c>
      <c r="E28" s="75">
        <v>2</v>
      </c>
      <c r="F28" s="75">
        <v>6</v>
      </c>
      <c r="G28" s="75">
        <v>35</v>
      </c>
      <c r="H28" s="75">
        <v>0</v>
      </c>
      <c r="I28" s="75">
        <f t="shared" si="0"/>
        <v>77</v>
      </c>
      <c r="J28" s="124">
        <f>IF(I28=0,"0,00",I28/SUM(I28:I30)*100)</f>
        <v>24.328593996840443</v>
      </c>
    </row>
    <row r="29" spans="1:10" x14ac:dyDescent="0.2">
      <c r="A29" s="237"/>
      <c r="B29" s="240"/>
      <c r="C29" s="122" t="s">
        <v>126</v>
      </c>
      <c r="D29" s="125" t="s">
        <v>127</v>
      </c>
      <c r="E29" s="126">
        <v>10</v>
      </c>
      <c r="F29" s="126">
        <v>24</v>
      </c>
      <c r="G29" s="126">
        <v>31</v>
      </c>
      <c r="H29" s="126">
        <v>4</v>
      </c>
      <c r="I29" s="126">
        <f t="shared" si="0"/>
        <v>101</v>
      </c>
      <c r="J29" s="127">
        <f>IF(I29=0,"0,00",I29/SUM(I28:I30)*100)</f>
        <v>31.911532385466035</v>
      </c>
    </row>
    <row r="30" spans="1:10" x14ac:dyDescent="0.2">
      <c r="A30" s="237"/>
      <c r="B30" s="240"/>
      <c r="C30" s="128" t="s">
        <v>143</v>
      </c>
      <c r="D30" s="129" t="s">
        <v>128</v>
      </c>
      <c r="E30" s="74">
        <v>6</v>
      </c>
      <c r="F30" s="74">
        <v>77</v>
      </c>
      <c r="G30" s="74">
        <v>18</v>
      </c>
      <c r="H30" s="74">
        <v>9</v>
      </c>
      <c r="I30" s="130">
        <f t="shared" si="0"/>
        <v>138.5</v>
      </c>
      <c r="J30" s="131">
        <f>IF(I30=0,"0,00",I30/SUM(I28:I30)*100)</f>
        <v>43.759873617693522</v>
      </c>
    </row>
    <row r="31" spans="1:10" x14ac:dyDescent="0.2">
      <c r="A31" s="237"/>
      <c r="B31" s="240"/>
      <c r="C31" s="132"/>
      <c r="D31" s="123" t="s">
        <v>125</v>
      </c>
      <c r="E31" s="75">
        <v>5</v>
      </c>
      <c r="F31" s="75">
        <v>8</v>
      </c>
      <c r="G31" s="75">
        <v>15</v>
      </c>
      <c r="H31" s="75">
        <v>3</v>
      </c>
      <c r="I31" s="75">
        <f t="shared" si="0"/>
        <v>48</v>
      </c>
      <c r="J31" s="124">
        <f>IF(I31=0,"0,00",I31/SUM(I31:I33)*100)</f>
        <v>16.93121693121693</v>
      </c>
    </row>
    <row r="32" spans="1:10" x14ac:dyDescent="0.2">
      <c r="A32" s="237"/>
      <c r="B32" s="240"/>
      <c r="C32" s="122" t="s">
        <v>129</v>
      </c>
      <c r="D32" s="125" t="s">
        <v>127</v>
      </c>
      <c r="E32" s="126">
        <v>11</v>
      </c>
      <c r="F32" s="126">
        <v>22</v>
      </c>
      <c r="G32" s="126">
        <v>19</v>
      </c>
      <c r="H32" s="126">
        <v>13</v>
      </c>
      <c r="I32" s="126">
        <f t="shared" si="0"/>
        <v>98</v>
      </c>
      <c r="J32" s="127">
        <f>IF(I32=0,"0,00",I32/SUM(I31:I33)*100)</f>
        <v>34.567901234567898</v>
      </c>
    </row>
    <row r="33" spans="1:10" x14ac:dyDescent="0.2">
      <c r="A33" s="237"/>
      <c r="B33" s="240"/>
      <c r="C33" s="128" t="s">
        <v>144</v>
      </c>
      <c r="D33" s="129" t="s">
        <v>128</v>
      </c>
      <c r="E33" s="74">
        <v>12</v>
      </c>
      <c r="F33" s="74">
        <v>67</v>
      </c>
      <c r="G33" s="74">
        <v>26</v>
      </c>
      <c r="H33" s="74">
        <v>5</v>
      </c>
      <c r="I33" s="130">
        <f t="shared" si="0"/>
        <v>137.5</v>
      </c>
      <c r="J33" s="131">
        <f>IF(I33=0,"0,00",I33/SUM(I31:I33)*100)</f>
        <v>48.500881834215164</v>
      </c>
    </row>
    <row r="34" spans="1:10" x14ac:dyDescent="0.2">
      <c r="A34" s="237"/>
      <c r="B34" s="240"/>
      <c r="C34" s="132"/>
      <c r="D34" s="123" t="s">
        <v>125</v>
      </c>
      <c r="E34" s="75">
        <v>3</v>
      </c>
      <c r="F34" s="75">
        <v>10</v>
      </c>
      <c r="G34" s="75">
        <v>13</v>
      </c>
      <c r="H34" s="75">
        <v>0</v>
      </c>
      <c r="I34" s="75">
        <f t="shared" si="0"/>
        <v>37.5</v>
      </c>
      <c r="J34" s="124">
        <f>IF(I34=0,"0,00",I34/SUM(I34:I36)*100)</f>
        <v>17.688679245283019</v>
      </c>
    </row>
    <row r="35" spans="1:10" x14ac:dyDescent="0.2">
      <c r="A35" s="237"/>
      <c r="B35" s="240"/>
      <c r="C35" s="122" t="s">
        <v>130</v>
      </c>
      <c r="D35" s="125" t="s">
        <v>127</v>
      </c>
      <c r="E35" s="126">
        <v>1</v>
      </c>
      <c r="F35" s="126">
        <v>17</v>
      </c>
      <c r="G35" s="126">
        <v>16</v>
      </c>
      <c r="H35" s="126">
        <v>2</v>
      </c>
      <c r="I35" s="126">
        <f t="shared" si="0"/>
        <v>54.5</v>
      </c>
      <c r="J35" s="127">
        <f>IF(I35=0,"0,00",I35/SUM(I34:I36)*100)</f>
        <v>25.707547169811324</v>
      </c>
    </row>
    <row r="36" spans="1:10" x14ac:dyDescent="0.2">
      <c r="A36" s="238"/>
      <c r="B36" s="241"/>
      <c r="C36" s="133" t="s">
        <v>145</v>
      </c>
      <c r="D36" s="129" t="s">
        <v>128</v>
      </c>
      <c r="E36" s="74">
        <v>8</v>
      </c>
      <c r="F36" s="74">
        <v>63</v>
      </c>
      <c r="G36" s="74">
        <v>24</v>
      </c>
      <c r="H36" s="74">
        <v>2</v>
      </c>
      <c r="I36" s="130">
        <f t="shared" si="0"/>
        <v>120</v>
      </c>
      <c r="J36" s="131">
        <f>IF(I36=0,"0,00",I36/SUM(I34:I36)*100)</f>
        <v>56.60377358490566</v>
      </c>
    </row>
    <row r="37" spans="1:10" x14ac:dyDescent="0.2">
      <c r="A37" s="236" t="s">
        <v>133</v>
      </c>
      <c r="B37" s="239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7"/>
      <c r="B39" s="240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7"/>
      <c r="B42" s="240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8"/>
      <c r="B45" s="241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M4" sqref="M4:AB4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85546875" customWidth="1"/>
    <col min="22" max="25" width="4.7109375" customWidth="1"/>
    <col min="26" max="26" width="6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4" t="s">
        <v>99</v>
      </c>
      <c r="M8" s="244"/>
      <c r="N8" s="244"/>
      <c r="O8" s="245" t="str">
        <f>'G-1'!D5</f>
        <v>CALLE 30 X CARRERA 44</v>
      </c>
      <c r="P8" s="245"/>
      <c r="Q8" s="245"/>
      <c r="R8" s="245"/>
      <c r="S8" s="245"/>
      <c r="T8" s="92"/>
      <c r="U8" s="92"/>
      <c r="V8" s="244" t="s">
        <v>100</v>
      </c>
      <c r="W8" s="244"/>
      <c r="X8" s="244"/>
      <c r="Y8" s="245">
        <f>'G-1'!L5</f>
        <v>2105</v>
      </c>
      <c r="Z8" s="245"/>
      <c r="AA8" s="245"/>
      <c r="AB8" s="92"/>
      <c r="AC8" s="92"/>
      <c r="AD8" s="92"/>
      <c r="AE8" s="92"/>
      <c r="AF8" s="92"/>
      <c r="AG8" s="92"/>
      <c r="AH8" s="244" t="s">
        <v>101</v>
      </c>
      <c r="AI8" s="244"/>
      <c r="AJ8" s="248">
        <f>'G-1'!S6</f>
        <v>42374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135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998.5</v>
      </c>
      <c r="AV12" s="97">
        <f t="shared" si="0"/>
        <v>1001.5</v>
      </c>
      <c r="AW12" s="97">
        <f t="shared" si="0"/>
        <v>996</v>
      </c>
      <c r="AX12" s="97">
        <f t="shared" si="0"/>
        <v>974</v>
      </c>
      <c r="AY12" s="97">
        <f t="shared" si="0"/>
        <v>974.5</v>
      </c>
      <c r="AZ12" s="97">
        <f t="shared" si="0"/>
        <v>975.5</v>
      </c>
      <c r="BA12" s="97">
        <f t="shared" si="0"/>
        <v>956.5</v>
      </c>
      <c r="BB12" s="97"/>
      <c r="BC12" s="97"/>
      <c r="BD12" s="97"/>
      <c r="BE12" s="97">
        <f t="shared" ref="BE12:BQ12" si="1">P14</f>
        <v>932</v>
      </c>
      <c r="BF12" s="97">
        <f t="shared" si="1"/>
        <v>926.5</v>
      </c>
      <c r="BG12" s="97">
        <f t="shared" si="1"/>
        <v>872</v>
      </c>
      <c r="BH12" s="97">
        <f t="shared" si="1"/>
        <v>877</v>
      </c>
      <c r="BI12" s="97">
        <f t="shared" si="1"/>
        <v>849.5</v>
      </c>
      <c r="BJ12" s="97">
        <f t="shared" si="1"/>
        <v>817.5</v>
      </c>
      <c r="BK12" s="97">
        <f t="shared" si="1"/>
        <v>804.5</v>
      </c>
      <c r="BL12" s="97">
        <f t="shared" si="1"/>
        <v>780.5</v>
      </c>
      <c r="BM12" s="97">
        <f t="shared" si="1"/>
        <v>793</v>
      </c>
      <c r="BN12" s="97">
        <f t="shared" si="1"/>
        <v>841.5</v>
      </c>
      <c r="BO12" s="97">
        <f t="shared" si="1"/>
        <v>856.5</v>
      </c>
      <c r="BP12" s="97">
        <f t="shared" si="1"/>
        <v>881</v>
      </c>
      <c r="BQ12" s="97">
        <f t="shared" si="1"/>
        <v>889.5</v>
      </c>
      <c r="BR12" s="97"/>
      <c r="BS12" s="97"/>
      <c r="BT12" s="97"/>
      <c r="BU12" s="97">
        <f t="shared" ref="BU12:CC12" si="2">AG14</f>
        <v>986</v>
      </c>
      <c r="BV12" s="97">
        <f t="shared" si="2"/>
        <v>1053</v>
      </c>
      <c r="BW12" s="97">
        <f t="shared" si="2"/>
        <v>1088</v>
      </c>
      <c r="BX12" s="97">
        <f t="shared" si="2"/>
        <v>1112</v>
      </c>
      <c r="BY12" s="97">
        <f t="shared" si="2"/>
        <v>1107.5</v>
      </c>
      <c r="BZ12" s="97">
        <f t="shared" si="2"/>
        <v>1075</v>
      </c>
      <c r="CA12" s="97">
        <f t="shared" si="2"/>
        <v>1013.5</v>
      </c>
      <c r="CB12" s="97">
        <f t="shared" si="2"/>
        <v>953.5</v>
      </c>
      <c r="CC12" s="97">
        <f t="shared" si="2"/>
        <v>901</v>
      </c>
    </row>
    <row r="13" spans="1:81" ht="16.5" customHeight="1" x14ac:dyDescent="0.2">
      <c r="A13" s="100" t="s">
        <v>104</v>
      </c>
      <c r="B13" s="149">
        <f>'G-1'!F10</f>
        <v>246.5</v>
      </c>
      <c r="C13" s="149">
        <f>'G-1'!F11</f>
        <v>246</v>
      </c>
      <c r="D13" s="149">
        <f>'G-1'!F12</f>
        <v>257</v>
      </c>
      <c r="E13" s="149">
        <f>'G-1'!F13</f>
        <v>249</v>
      </c>
      <c r="F13" s="149">
        <f>'G-1'!F14</f>
        <v>249.5</v>
      </c>
      <c r="G13" s="149">
        <f>'G-1'!F15</f>
        <v>240.5</v>
      </c>
      <c r="H13" s="149">
        <f>'G-1'!F16</f>
        <v>235</v>
      </c>
      <c r="I13" s="149">
        <f>'G-1'!F17</f>
        <v>249.5</v>
      </c>
      <c r="J13" s="149">
        <f>'G-1'!F18</f>
        <v>250.5</v>
      </c>
      <c r="K13" s="149">
        <f>'G-1'!F19</f>
        <v>221.5</v>
      </c>
      <c r="L13" s="150"/>
      <c r="M13" s="149">
        <f>'G-1'!F20</f>
        <v>225</v>
      </c>
      <c r="N13" s="149">
        <f>'G-1'!F21</f>
        <v>262</v>
      </c>
      <c r="O13" s="149">
        <f>'G-1'!F22</f>
        <v>214.5</v>
      </c>
      <c r="P13" s="149">
        <f>'G-1'!M10</f>
        <v>230.5</v>
      </c>
      <c r="Q13" s="149">
        <f>'G-1'!M11</f>
        <v>219.5</v>
      </c>
      <c r="R13" s="149">
        <f>'G-1'!M12</f>
        <v>207.5</v>
      </c>
      <c r="S13" s="149">
        <f>'G-1'!M13</f>
        <v>219.5</v>
      </c>
      <c r="T13" s="149">
        <f>'G-1'!M14</f>
        <v>203</v>
      </c>
      <c r="U13" s="149">
        <f>'G-1'!M15</f>
        <v>187.5</v>
      </c>
      <c r="V13" s="149">
        <f>'G-1'!M16</f>
        <v>194.5</v>
      </c>
      <c r="W13" s="149">
        <f>'G-1'!M17</f>
        <v>195.5</v>
      </c>
      <c r="X13" s="149">
        <f>'G-1'!M18</f>
        <v>215.5</v>
      </c>
      <c r="Y13" s="149">
        <f>'G-1'!M19</f>
        <v>236</v>
      </c>
      <c r="Z13" s="149">
        <f>'G-1'!M20</f>
        <v>209.5</v>
      </c>
      <c r="AA13" s="149">
        <f>'G-1'!M21</f>
        <v>220</v>
      </c>
      <c r="AB13" s="149">
        <f>'G-1'!M22</f>
        <v>224</v>
      </c>
      <c r="AC13" s="150"/>
      <c r="AD13" s="149">
        <f>'G-1'!T10</f>
        <v>233.5</v>
      </c>
      <c r="AE13" s="149">
        <f>'G-1'!T11</f>
        <v>242</v>
      </c>
      <c r="AF13" s="149">
        <f>'G-1'!T12</f>
        <v>246.5</v>
      </c>
      <c r="AG13" s="149">
        <f>'G-1'!T13</f>
        <v>264</v>
      </c>
      <c r="AH13" s="149">
        <f>'G-1'!T14</f>
        <v>300.5</v>
      </c>
      <c r="AI13" s="149">
        <f>'G-1'!T15</f>
        <v>277</v>
      </c>
      <c r="AJ13" s="149">
        <f>'G-1'!T16</f>
        <v>270.5</v>
      </c>
      <c r="AK13" s="149">
        <f>'G-1'!T17</f>
        <v>259.5</v>
      </c>
      <c r="AL13" s="149">
        <f>'G-1'!T18</f>
        <v>268</v>
      </c>
      <c r="AM13" s="149">
        <f>'G-1'!T19</f>
        <v>215.5</v>
      </c>
      <c r="AN13" s="149">
        <f>'G-1'!T20</f>
        <v>210.5</v>
      </c>
      <c r="AO13" s="149">
        <f>'G-1'!T21</f>
        <v>207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998.5</v>
      </c>
      <c r="F14" s="149">
        <f t="shared" ref="F14:K14" si="3">C13+D13+E13+F13</f>
        <v>1001.5</v>
      </c>
      <c r="G14" s="149">
        <f t="shared" si="3"/>
        <v>996</v>
      </c>
      <c r="H14" s="149">
        <f t="shared" si="3"/>
        <v>974</v>
      </c>
      <c r="I14" s="149">
        <f t="shared" si="3"/>
        <v>974.5</v>
      </c>
      <c r="J14" s="149">
        <f t="shared" si="3"/>
        <v>975.5</v>
      </c>
      <c r="K14" s="149">
        <f t="shared" si="3"/>
        <v>956.5</v>
      </c>
      <c r="L14" s="150"/>
      <c r="M14" s="149"/>
      <c r="N14" s="149"/>
      <c r="O14" s="149"/>
      <c r="P14" s="149">
        <f>M13+N13+O13+P13</f>
        <v>932</v>
      </c>
      <c r="Q14" s="149">
        <f t="shared" ref="Q14:AB14" si="4">N13+O13+P13+Q13</f>
        <v>926.5</v>
      </c>
      <c r="R14" s="149">
        <f t="shared" si="4"/>
        <v>872</v>
      </c>
      <c r="S14" s="149">
        <f t="shared" si="4"/>
        <v>877</v>
      </c>
      <c r="T14" s="149">
        <f t="shared" si="4"/>
        <v>849.5</v>
      </c>
      <c r="U14" s="149">
        <f t="shared" si="4"/>
        <v>817.5</v>
      </c>
      <c r="V14" s="149">
        <f t="shared" si="4"/>
        <v>804.5</v>
      </c>
      <c r="W14" s="149">
        <f t="shared" si="4"/>
        <v>780.5</v>
      </c>
      <c r="X14" s="149">
        <f t="shared" si="4"/>
        <v>793</v>
      </c>
      <c r="Y14" s="149">
        <f t="shared" si="4"/>
        <v>841.5</v>
      </c>
      <c r="Z14" s="149">
        <f t="shared" si="4"/>
        <v>856.5</v>
      </c>
      <c r="AA14" s="149">
        <f t="shared" si="4"/>
        <v>881</v>
      </c>
      <c r="AB14" s="149">
        <f t="shared" si="4"/>
        <v>889.5</v>
      </c>
      <c r="AC14" s="150"/>
      <c r="AD14" s="149"/>
      <c r="AE14" s="149"/>
      <c r="AF14" s="149"/>
      <c r="AG14" s="149">
        <f>AD13+AE13+AF13+AG13</f>
        <v>986</v>
      </c>
      <c r="AH14" s="149">
        <f t="shared" ref="AH14:AO14" si="5">AE13+AF13+AG13+AH13</f>
        <v>1053</v>
      </c>
      <c r="AI14" s="149">
        <f t="shared" si="5"/>
        <v>1088</v>
      </c>
      <c r="AJ14" s="149">
        <f t="shared" si="5"/>
        <v>1112</v>
      </c>
      <c r="AK14" s="149">
        <f t="shared" si="5"/>
        <v>1107.5</v>
      </c>
      <c r="AL14" s="149">
        <f t="shared" si="5"/>
        <v>1075</v>
      </c>
      <c r="AM14" s="149">
        <f t="shared" si="5"/>
        <v>1013.5</v>
      </c>
      <c r="AN14" s="149">
        <f t="shared" si="5"/>
        <v>953.5</v>
      </c>
      <c r="AO14" s="149">
        <f t="shared" si="5"/>
        <v>901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8.7202718006795021E-2</v>
      </c>
      <c r="E15" s="152"/>
      <c r="F15" s="152" t="s">
        <v>108</v>
      </c>
      <c r="G15" s="153">
        <f>DIRECCIONALIDAD!J11/100</f>
        <v>0.91279728199320498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5.6306306306306307E-2</v>
      </c>
      <c r="Q15" s="152"/>
      <c r="R15" s="152"/>
      <c r="S15" s="152"/>
      <c r="T15" s="152" t="s">
        <v>108</v>
      </c>
      <c r="U15" s="153">
        <f>DIRECCIONALIDAD!J14/100</f>
        <v>0.94369369369369371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2.5853154084798345E-2</v>
      </c>
      <c r="AG15" s="152"/>
      <c r="AH15" s="152"/>
      <c r="AI15" s="152"/>
      <c r="AJ15" s="152" t="s">
        <v>108</v>
      </c>
      <c r="AK15" s="153">
        <f>DIRECCIONALIDAD!J17/100</f>
        <v>0.97414684591520162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154</v>
      </c>
      <c r="B16" s="162">
        <f>MAX(B14:K14)</f>
        <v>1001.5</v>
      </c>
      <c r="C16" s="152" t="s">
        <v>107</v>
      </c>
      <c r="D16" s="163">
        <f>+B16*D15</f>
        <v>87.333522083805221</v>
      </c>
      <c r="E16" s="152"/>
      <c r="F16" s="152" t="s">
        <v>108</v>
      </c>
      <c r="G16" s="163">
        <f>+B16*G15</f>
        <v>914.16647791619482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932</v>
      </c>
      <c r="N16" s="152"/>
      <c r="O16" s="152" t="s">
        <v>107</v>
      </c>
      <c r="P16" s="164">
        <f>+M16*P15</f>
        <v>52.477477477477478</v>
      </c>
      <c r="Q16" s="152"/>
      <c r="R16" s="152"/>
      <c r="S16" s="152"/>
      <c r="T16" s="152" t="s">
        <v>108</v>
      </c>
      <c r="U16" s="164">
        <f>+M16*U15</f>
        <v>879.52252252252254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1112</v>
      </c>
      <c r="AE16" s="152" t="s">
        <v>107</v>
      </c>
      <c r="AF16" s="163">
        <f>+AD16*AF15</f>
        <v>28.748707342295759</v>
      </c>
      <c r="AG16" s="152"/>
      <c r="AH16" s="152"/>
      <c r="AI16" s="152"/>
      <c r="AJ16" s="152" t="s">
        <v>108</v>
      </c>
      <c r="AK16" s="163">
        <f>+AD16*AK15</f>
        <v>1083.2512926577042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462.5</v>
      </c>
      <c r="C18" s="149">
        <f>'G-2'!F11</f>
        <v>453</v>
      </c>
      <c r="D18" s="149">
        <f>'G-2'!F12</f>
        <v>429</v>
      </c>
      <c r="E18" s="149">
        <f>'G-2'!F13</f>
        <v>406</v>
      </c>
      <c r="F18" s="149">
        <f>'G-2'!F14</f>
        <v>374</v>
      </c>
      <c r="G18" s="149">
        <f>'G-2'!F15</f>
        <v>398.5</v>
      </c>
      <c r="H18" s="149">
        <f>'G-2'!F16</f>
        <v>355</v>
      </c>
      <c r="I18" s="149">
        <f>'G-2'!F17</f>
        <v>419.5</v>
      </c>
      <c r="J18" s="149">
        <f>'G-2'!F18</f>
        <v>331</v>
      </c>
      <c r="K18" s="149">
        <f>'G-2'!F19</f>
        <v>363.5</v>
      </c>
      <c r="L18" s="150"/>
      <c r="M18" s="149">
        <f>'G-2'!F20</f>
        <v>332.5</v>
      </c>
      <c r="N18" s="149">
        <f>'G-2'!F21</f>
        <v>341</v>
      </c>
      <c r="O18" s="149">
        <f>'G-2'!F22</f>
        <v>321</v>
      </c>
      <c r="P18" s="149">
        <f>'G-2'!M10</f>
        <v>275</v>
      </c>
      <c r="Q18" s="149">
        <f>'G-2'!M11</f>
        <v>350.5</v>
      </c>
      <c r="R18" s="149">
        <f>'G-2'!M12</f>
        <v>351.5</v>
      </c>
      <c r="S18" s="149">
        <f>'G-2'!M13</f>
        <v>260.5</v>
      </c>
      <c r="T18" s="149">
        <f>'G-2'!M14</f>
        <v>278.5</v>
      </c>
      <c r="U18" s="149">
        <f>'G-2'!M15</f>
        <v>279</v>
      </c>
      <c r="V18" s="149">
        <f>'G-2'!M16</f>
        <v>301</v>
      </c>
      <c r="W18" s="149">
        <f>'G-2'!M17</f>
        <v>324.5</v>
      </c>
      <c r="X18" s="149">
        <f>'G-2'!M18</f>
        <v>316.5</v>
      </c>
      <c r="Y18" s="149">
        <f>'G-2'!M19</f>
        <v>302</v>
      </c>
      <c r="Z18" s="149">
        <f>'G-2'!M20</f>
        <v>355</v>
      </c>
      <c r="AA18" s="149">
        <f>'G-2'!M21</f>
        <v>378</v>
      </c>
      <c r="AB18" s="149">
        <f>'G-2'!M22</f>
        <v>338</v>
      </c>
      <c r="AC18" s="150"/>
      <c r="AD18" s="149">
        <f>'G-2'!T10</f>
        <v>321.5</v>
      </c>
      <c r="AE18" s="149">
        <f>'G-2'!T11</f>
        <v>321</v>
      </c>
      <c r="AF18" s="149">
        <f>'G-2'!T12</f>
        <v>356</v>
      </c>
      <c r="AG18" s="149">
        <f>'G-2'!T13</f>
        <v>341.5</v>
      </c>
      <c r="AH18" s="149">
        <f>'G-2'!T14</f>
        <v>338.5</v>
      </c>
      <c r="AI18" s="149">
        <f>'G-2'!T15</f>
        <v>326</v>
      </c>
      <c r="AJ18" s="149">
        <f>'G-2'!T16</f>
        <v>402.5</v>
      </c>
      <c r="AK18" s="149">
        <f>'G-2'!T17</f>
        <v>350</v>
      </c>
      <c r="AL18" s="149">
        <f>'G-2'!T18</f>
        <v>279</v>
      </c>
      <c r="AM18" s="149">
        <f>'G-2'!T19</f>
        <v>313</v>
      </c>
      <c r="AN18" s="149">
        <f>'G-2'!T20</f>
        <v>308.5</v>
      </c>
      <c r="AO18" s="149">
        <f>'G-2'!T21</f>
        <v>301</v>
      </c>
      <c r="AP18" s="101"/>
      <c r="AQ18" s="101"/>
      <c r="AR18" s="101"/>
      <c r="AS18" s="101"/>
      <c r="AT18" s="101"/>
      <c r="AU18" s="101">
        <f t="shared" ref="AU18:BA18" si="6">E19</f>
        <v>1750.5</v>
      </c>
      <c r="AV18" s="101">
        <f t="shared" si="6"/>
        <v>1662</v>
      </c>
      <c r="AW18" s="101">
        <f t="shared" si="6"/>
        <v>1607.5</v>
      </c>
      <c r="AX18" s="101">
        <f t="shared" si="6"/>
        <v>1533.5</v>
      </c>
      <c r="AY18" s="101">
        <f t="shared" si="6"/>
        <v>1547</v>
      </c>
      <c r="AZ18" s="101">
        <f t="shared" si="6"/>
        <v>1504</v>
      </c>
      <c r="BA18" s="101">
        <f t="shared" si="6"/>
        <v>1469</v>
      </c>
      <c r="BB18" s="101"/>
      <c r="BC18" s="101"/>
      <c r="BD18" s="101"/>
      <c r="BE18" s="101">
        <f t="shared" ref="BE18:BQ18" si="7">P19</f>
        <v>1269.5</v>
      </c>
      <c r="BF18" s="101">
        <f t="shared" si="7"/>
        <v>1287.5</v>
      </c>
      <c r="BG18" s="101">
        <f t="shared" si="7"/>
        <v>1298</v>
      </c>
      <c r="BH18" s="101">
        <f t="shared" si="7"/>
        <v>1237.5</v>
      </c>
      <c r="BI18" s="101">
        <f t="shared" si="7"/>
        <v>1241</v>
      </c>
      <c r="BJ18" s="101">
        <f t="shared" si="7"/>
        <v>1169.5</v>
      </c>
      <c r="BK18" s="101">
        <f t="shared" si="7"/>
        <v>1119</v>
      </c>
      <c r="BL18" s="101">
        <f t="shared" si="7"/>
        <v>1183</v>
      </c>
      <c r="BM18" s="101">
        <f t="shared" si="7"/>
        <v>1221</v>
      </c>
      <c r="BN18" s="101">
        <f t="shared" si="7"/>
        <v>1244</v>
      </c>
      <c r="BO18" s="101">
        <f t="shared" si="7"/>
        <v>1298</v>
      </c>
      <c r="BP18" s="101">
        <f t="shared" si="7"/>
        <v>1351.5</v>
      </c>
      <c r="BQ18" s="101">
        <f t="shared" si="7"/>
        <v>1373</v>
      </c>
      <c r="BR18" s="101"/>
      <c r="BS18" s="101"/>
      <c r="BT18" s="101"/>
      <c r="BU18" s="101">
        <f t="shared" ref="BU18:CC18" si="8">AG19</f>
        <v>1340</v>
      </c>
      <c r="BV18" s="101">
        <f t="shared" si="8"/>
        <v>1357</v>
      </c>
      <c r="BW18" s="101">
        <f t="shared" si="8"/>
        <v>1362</v>
      </c>
      <c r="BX18" s="101">
        <f t="shared" si="8"/>
        <v>1408.5</v>
      </c>
      <c r="BY18" s="101">
        <f t="shared" si="8"/>
        <v>1417</v>
      </c>
      <c r="BZ18" s="101">
        <f t="shared" si="8"/>
        <v>1357.5</v>
      </c>
      <c r="CA18" s="101">
        <f t="shared" si="8"/>
        <v>1344.5</v>
      </c>
      <c r="CB18" s="101">
        <f t="shared" si="8"/>
        <v>1250.5</v>
      </c>
      <c r="CC18" s="101">
        <f t="shared" si="8"/>
        <v>1201.5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1750.5</v>
      </c>
      <c r="F19" s="149">
        <f t="shared" ref="F19:K19" si="9">C18+D18+E18+F18</f>
        <v>1662</v>
      </c>
      <c r="G19" s="149">
        <f t="shared" si="9"/>
        <v>1607.5</v>
      </c>
      <c r="H19" s="149">
        <f t="shared" si="9"/>
        <v>1533.5</v>
      </c>
      <c r="I19" s="149">
        <f t="shared" si="9"/>
        <v>1547</v>
      </c>
      <c r="J19" s="149">
        <f t="shared" si="9"/>
        <v>1504</v>
      </c>
      <c r="K19" s="149">
        <f t="shared" si="9"/>
        <v>1469</v>
      </c>
      <c r="L19" s="150"/>
      <c r="M19" s="149"/>
      <c r="N19" s="149"/>
      <c r="O19" s="149"/>
      <c r="P19" s="149">
        <f>M18+N18+O18+P18</f>
        <v>1269.5</v>
      </c>
      <c r="Q19" s="149">
        <f t="shared" ref="Q19:AB19" si="10">N18+O18+P18+Q18</f>
        <v>1287.5</v>
      </c>
      <c r="R19" s="149">
        <f t="shared" si="10"/>
        <v>1298</v>
      </c>
      <c r="S19" s="149">
        <f t="shared" si="10"/>
        <v>1237.5</v>
      </c>
      <c r="T19" s="149">
        <f t="shared" si="10"/>
        <v>1241</v>
      </c>
      <c r="U19" s="149">
        <f t="shared" si="10"/>
        <v>1169.5</v>
      </c>
      <c r="V19" s="149">
        <f t="shared" si="10"/>
        <v>1119</v>
      </c>
      <c r="W19" s="149">
        <f t="shared" si="10"/>
        <v>1183</v>
      </c>
      <c r="X19" s="149">
        <f t="shared" si="10"/>
        <v>1221</v>
      </c>
      <c r="Y19" s="149">
        <f t="shared" si="10"/>
        <v>1244</v>
      </c>
      <c r="Z19" s="149">
        <f t="shared" si="10"/>
        <v>1298</v>
      </c>
      <c r="AA19" s="149">
        <f t="shared" si="10"/>
        <v>1351.5</v>
      </c>
      <c r="AB19" s="149">
        <f t="shared" si="10"/>
        <v>1373</v>
      </c>
      <c r="AC19" s="150"/>
      <c r="AD19" s="149"/>
      <c r="AE19" s="149"/>
      <c r="AF19" s="149"/>
      <c r="AG19" s="149">
        <f>AD18+AE18+AF18+AG18</f>
        <v>1340</v>
      </c>
      <c r="AH19" s="149">
        <f t="shared" ref="AH19:AO19" si="11">AE18+AF18+AG18+AH18</f>
        <v>1357</v>
      </c>
      <c r="AI19" s="149">
        <f t="shared" si="11"/>
        <v>1362</v>
      </c>
      <c r="AJ19" s="149">
        <f t="shared" si="11"/>
        <v>1408.5</v>
      </c>
      <c r="AK19" s="149">
        <f t="shared" si="11"/>
        <v>1417</v>
      </c>
      <c r="AL19" s="149">
        <f t="shared" si="11"/>
        <v>1357.5</v>
      </c>
      <c r="AM19" s="149">
        <f t="shared" si="11"/>
        <v>1344.5</v>
      </c>
      <c r="AN19" s="149">
        <f t="shared" si="11"/>
        <v>1250.5</v>
      </c>
      <c r="AO19" s="149">
        <f t="shared" si="11"/>
        <v>1201.5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0.85663841807909602</v>
      </c>
      <c r="H20" s="152"/>
      <c r="I20" s="152" t="s">
        <v>109</v>
      </c>
      <c r="J20" s="153">
        <f>DIRECCIONALIDAD!J21/100</f>
        <v>0.14336158192090395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0.92388268156424569</v>
      </c>
      <c r="V20" s="152"/>
      <c r="W20" s="152"/>
      <c r="X20" s="152"/>
      <c r="Y20" s="152" t="s">
        <v>109</v>
      </c>
      <c r="Z20" s="153">
        <f>DIRECCIONALIDAD!J24/100</f>
        <v>7.6117318435754186E-2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0.95354729729729726</v>
      </c>
      <c r="AL20" s="152"/>
      <c r="AM20" s="152"/>
      <c r="AN20" s="152" t="s">
        <v>109</v>
      </c>
      <c r="AO20" s="155">
        <f>DIRECCIONALIDAD!J27/100</f>
        <v>4.64527027027027E-2</v>
      </c>
      <c r="AP20" s="92"/>
      <c r="AQ20" s="92"/>
      <c r="AR20" s="92"/>
      <c r="AS20" s="92"/>
      <c r="AT20" s="92"/>
      <c r="AU20" s="92">
        <f t="shared" ref="AU20:BA20" si="15">E24</f>
        <v>675</v>
      </c>
      <c r="AV20" s="92">
        <f t="shared" si="15"/>
        <v>694.5</v>
      </c>
      <c r="AW20" s="92">
        <f t="shared" si="15"/>
        <v>710</v>
      </c>
      <c r="AX20" s="92">
        <f t="shared" si="15"/>
        <v>719</v>
      </c>
      <c r="AY20" s="92">
        <f t="shared" si="15"/>
        <v>706.5</v>
      </c>
      <c r="AZ20" s="92">
        <f t="shared" si="15"/>
        <v>709.5</v>
      </c>
      <c r="BA20" s="92">
        <f t="shared" si="15"/>
        <v>679</v>
      </c>
      <c r="BB20" s="92"/>
      <c r="BC20" s="92"/>
      <c r="BD20" s="92"/>
      <c r="BE20" s="92">
        <f t="shared" ref="BE20:BQ20" si="16">P24</f>
        <v>699.5</v>
      </c>
      <c r="BF20" s="92">
        <f t="shared" si="16"/>
        <v>690.5</v>
      </c>
      <c r="BG20" s="92">
        <f t="shared" si="16"/>
        <v>657.5</v>
      </c>
      <c r="BH20" s="92">
        <f t="shared" si="16"/>
        <v>655</v>
      </c>
      <c r="BI20" s="92">
        <f t="shared" si="16"/>
        <v>606.5</v>
      </c>
      <c r="BJ20" s="92">
        <f t="shared" si="16"/>
        <v>565</v>
      </c>
      <c r="BK20" s="92">
        <f t="shared" si="16"/>
        <v>505.5</v>
      </c>
      <c r="BL20" s="92">
        <f t="shared" si="16"/>
        <v>462.5</v>
      </c>
      <c r="BM20" s="92">
        <f t="shared" si="16"/>
        <v>463.5</v>
      </c>
      <c r="BN20" s="92">
        <f t="shared" si="16"/>
        <v>470.5</v>
      </c>
      <c r="BO20" s="92">
        <f t="shared" si="16"/>
        <v>501.5</v>
      </c>
      <c r="BP20" s="92">
        <f t="shared" si="16"/>
        <v>517.5</v>
      </c>
      <c r="BQ20" s="92">
        <f t="shared" si="16"/>
        <v>556.5</v>
      </c>
      <c r="BR20" s="92"/>
      <c r="BS20" s="92"/>
      <c r="BT20" s="92"/>
      <c r="BU20" s="92">
        <f t="shared" ref="BU20:CC20" si="17">AG24</f>
        <v>543.5</v>
      </c>
      <c r="BV20" s="92">
        <f t="shared" si="17"/>
        <v>511.5</v>
      </c>
      <c r="BW20" s="92">
        <f t="shared" si="17"/>
        <v>504</v>
      </c>
      <c r="BX20" s="92">
        <f t="shared" si="17"/>
        <v>509</v>
      </c>
      <c r="BY20" s="92">
        <f t="shared" si="17"/>
        <v>490</v>
      </c>
      <c r="BZ20" s="92">
        <f t="shared" si="17"/>
        <v>507.5</v>
      </c>
      <c r="CA20" s="92">
        <f t="shared" si="17"/>
        <v>483.5</v>
      </c>
      <c r="CB20" s="92">
        <f t="shared" si="17"/>
        <v>429</v>
      </c>
      <c r="CC20" s="92">
        <f t="shared" si="17"/>
        <v>388.5</v>
      </c>
    </row>
    <row r="21" spans="1:81" ht="16.5" customHeight="1" x14ac:dyDescent="0.2">
      <c r="A21" s="161" t="s">
        <v>154</v>
      </c>
      <c r="B21" s="162">
        <f>MAX(B19:K19)</f>
        <v>1750.5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1499.5455508474577</v>
      </c>
      <c r="H21" s="152"/>
      <c r="I21" s="152" t="s">
        <v>109</v>
      </c>
      <c r="J21" s="163">
        <f>+B21*J20</f>
        <v>250.95444915254237</v>
      </c>
      <c r="K21" s="154"/>
      <c r="L21" s="148"/>
      <c r="M21" s="162">
        <f>MAX(M19:AB19)</f>
        <v>1373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1268.4909217877093</v>
      </c>
      <c r="V21" s="152"/>
      <c r="W21" s="152"/>
      <c r="X21" s="152"/>
      <c r="Y21" s="152" t="s">
        <v>109</v>
      </c>
      <c r="Z21" s="164">
        <f>+M21*Z20</f>
        <v>104.5090782122905</v>
      </c>
      <c r="AA21" s="152"/>
      <c r="AB21" s="154"/>
      <c r="AC21" s="148"/>
      <c r="AD21" s="162">
        <f>MAX(AD19:AO19)</f>
        <v>1417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1351.1765202702702</v>
      </c>
      <c r="AL21" s="152"/>
      <c r="AM21" s="152"/>
      <c r="AN21" s="152" t="s">
        <v>109</v>
      </c>
      <c r="AO21" s="165">
        <f>+AD21*AO20</f>
        <v>65.823479729729726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103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3424</v>
      </c>
      <c r="AV22" s="92">
        <f t="shared" si="18"/>
        <v>3358</v>
      </c>
      <c r="AW22" s="92">
        <f t="shared" si="18"/>
        <v>3313.5</v>
      </c>
      <c r="AX22" s="92">
        <f t="shared" si="18"/>
        <v>3226.5</v>
      </c>
      <c r="AY22" s="92">
        <f t="shared" si="18"/>
        <v>3228</v>
      </c>
      <c r="AZ22" s="92">
        <f t="shared" si="18"/>
        <v>3189</v>
      </c>
      <c r="BA22" s="92">
        <f t="shared" si="18"/>
        <v>3104.5</v>
      </c>
      <c r="BB22" s="92"/>
      <c r="BC22" s="92"/>
      <c r="BD22" s="92"/>
      <c r="BE22" s="92">
        <f t="shared" ref="BE22:BQ22" si="19">P34</f>
        <v>2901</v>
      </c>
      <c r="BF22" s="92">
        <f t="shared" si="19"/>
        <v>2904.5</v>
      </c>
      <c r="BG22" s="92">
        <f t="shared" si="19"/>
        <v>2827.5</v>
      </c>
      <c r="BH22" s="92">
        <f t="shared" si="19"/>
        <v>2769.5</v>
      </c>
      <c r="BI22" s="92">
        <f t="shared" si="19"/>
        <v>2697</v>
      </c>
      <c r="BJ22" s="92">
        <f t="shared" si="19"/>
        <v>2552</v>
      </c>
      <c r="BK22" s="92">
        <f t="shared" si="19"/>
        <v>2429</v>
      </c>
      <c r="BL22" s="92">
        <f t="shared" si="19"/>
        <v>2426</v>
      </c>
      <c r="BM22" s="92">
        <f t="shared" si="19"/>
        <v>2477.5</v>
      </c>
      <c r="BN22" s="92">
        <f t="shared" si="19"/>
        <v>2556</v>
      </c>
      <c r="BO22" s="92">
        <f t="shared" si="19"/>
        <v>2656</v>
      </c>
      <c r="BP22" s="92">
        <f t="shared" si="19"/>
        <v>2750</v>
      </c>
      <c r="BQ22" s="92">
        <f t="shared" si="19"/>
        <v>2819</v>
      </c>
      <c r="BR22" s="92"/>
      <c r="BS22" s="92"/>
      <c r="BT22" s="92"/>
      <c r="BU22" s="92">
        <f t="shared" ref="BU22:CC22" si="20">AG34</f>
        <v>2869.5</v>
      </c>
      <c r="BV22" s="92">
        <f t="shared" si="20"/>
        <v>2921.5</v>
      </c>
      <c r="BW22" s="92">
        <f t="shared" si="20"/>
        <v>2954</v>
      </c>
      <c r="BX22" s="92">
        <f t="shared" si="20"/>
        <v>3029.5</v>
      </c>
      <c r="BY22" s="92">
        <f t="shared" si="20"/>
        <v>3014.5</v>
      </c>
      <c r="BZ22" s="92">
        <f t="shared" si="20"/>
        <v>2940</v>
      </c>
      <c r="CA22" s="92">
        <f t="shared" si="20"/>
        <v>2841.5</v>
      </c>
      <c r="CB22" s="92">
        <f t="shared" si="20"/>
        <v>2633</v>
      </c>
      <c r="CC22" s="92">
        <f t="shared" si="20"/>
        <v>2491</v>
      </c>
    </row>
    <row r="23" spans="1:81" ht="16.5" customHeight="1" x14ac:dyDescent="0.2">
      <c r="A23" s="100" t="s">
        <v>104</v>
      </c>
      <c r="B23" s="149">
        <f>'G-3'!F10</f>
        <v>146</v>
      </c>
      <c r="C23" s="149">
        <f>'G-3'!F11</f>
        <v>173.5</v>
      </c>
      <c r="D23" s="149">
        <f>'G-3'!F12</f>
        <v>166.5</v>
      </c>
      <c r="E23" s="149">
        <f>'G-3'!F13</f>
        <v>189</v>
      </c>
      <c r="F23" s="149">
        <f>'G-3'!F14</f>
        <v>165.5</v>
      </c>
      <c r="G23" s="149">
        <f>'G-3'!F15</f>
        <v>189</v>
      </c>
      <c r="H23" s="149">
        <f>'G-3'!F16</f>
        <v>175.5</v>
      </c>
      <c r="I23" s="149">
        <f>'G-3'!F17</f>
        <v>176.5</v>
      </c>
      <c r="J23" s="149">
        <f>'G-3'!F18</f>
        <v>168.5</v>
      </c>
      <c r="K23" s="149">
        <f>'G-3'!F19</f>
        <v>158.5</v>
      </c>
      <c r="L23" s="150"/>
      <c r="M23" s="149">
        <f>'G-3'!F20</f>
        <v>170.5</v>
      </c>
      <c r="N23" s="149">
        <f>'G-3'!F21</f>
        <v>207.5</v>
      </c>
      <c r="O23" s="149">
        <f>'G-3'!F22</f>
        <v>152.5</v>
      </c>
      <c r="P23" s="149">
        <f>'G-3'!M10</f>
        <v>169</v>
      </c>
      <c r="Q23" s="149">
        <f>'G-3'!M11</f>
        <v>161.5</v>
      </c>
      <c r="R23" s="149">
        <f>'G-3'!M12</f>
        <v>174.5</v>
      </c>
      <c r="S23" s="149">
        <f>'G-3'!M13</f>
        <v>150</v>
      </c>
      <c r="T23" s="149">
        <f>'G-3'!M14</f>
        <v>120.5</v>
      </c>
      <c r="U23" s="149">
        <f>'G-3'!M15</f>
        <v>120</v>
      </c>
      <c r="V23" s="149">
        <f>'G-3'!M16</f>
        <v>115</v>
      </c>
      <c r="W23" s="149">
        <f>'G-3'!M17</f>
        <v>107</v>
      </c>
      <c r="X23" s="149">
        <f>'G-3'!M18</f>
        <v>121.5</v>
      </c>
      <c r="Y23" s="149">
        <f>'G-3'!M19</f>
        <v>127</v>
      </c>
      <c r="Z23" s="149">
        <f>'G-3'!M20</f>
        <v>146</v>
      </c>
      <c r="AA23" s="149">
        <f>'G-3'!M21</f>
        <v>123</v>
      </c>
      <c r="AB23" s="149">
        <f>'G-3'!M22</f>
        <v>160.5</v>
      </c>
      <c r="AC23" s="150"/>
      <c r="AD23" s="149">
        <f>'G-3'!T10</f>
        <v>132</v>
      </c>
      <c r="AE23" s="149">
        <f>'G-3'!T11</f>
        <v>126.5</v>
      </c>
      <c r="AF23" s="149">
        <f>'G-3'!T12</f>
        <v>140.5</v>
      </c>
      <c r="AG23" s="149">
        <f>'G-3'!T13</f>
        <v>144.5</v>
      </c>
      <c r="AH23" s="149">
        <f>'G-3'!T14</f>
        <v>100</v>
      </c>
      <c r="AI23" s="149">
        <f>'G-3'!T15</f>
        <v>119</v>
      </c>
      <c r="AJ23" s="149">
        <f>'G-3'!T16</f>
        <v>145.5</v>
      </c>
      <c r="AK23" s="149">
        <f>'G-3'!T17</f>
        <v>125.5</v>
      </c>
      <c r="AL23" s="149">
        <f>'G-3'!T18</f>
        <v>117.5</v>
      </c>
      <c r="AM23" s="149">
        <f>'G-3'!T19</f>
        <v>95</v>
      </c>
      <c r="AN23" s="149">
        <f>'G-3'!T20</f>
        <v>91</v>
      </c>
      <c r="AO23" s="149">
        <f>'G-3'!T21</f>
        <v>85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675</v>
      </c>
      <c r="F24" s="149">
        <f t="shared" ref="F24:K24" si="21">C23+D23+E23+F23</f>
        <v>694.5</v>
      </c>
      <c r="G24" s="149">
        <f t="shared" si="21"/>
        <v>710</v>
      </c>
      <c r="H24" s="149">
        <f t="shared" si="21"/>
        <v>719</v>
      </c>
      <c r="I24" s="149">
        <f t="shared" si="21"/>
        <v>706.5</v>
      </c>
      <c r="J24" s="149">
        <f t="shared" si="21"/>
        <v>709.5</v>
      </c>
      <c r="K24" s="149">
        <f t="shared" si="21"/>
        <v>679</v>
      </c>
      <c r="L24" s="150"/>
      <c r="M24" s="149"/>
      <c r="N24" s="149"/>
      <c r="O24" s="149"/>
      <c r="P24" s="149">
        <f>M23+N23+O23+P23</f>
        <v>699.5</v>
      </c>
      <c r="Q24" s="149">
        <f t="shared" ref="Q24:AB24" si="22">N23+O23+P23+Q23</f>
        <v>690.5</v>
      </c>
      <c r="R24" s="149">
        <f t="shared" si="22"/>
        <v>657.5</v>
      </c>
      <c r="S24" s="149">
        <f t="shared" si="22"/>
        <v>655</v>
      </c>
      <c r="T24" s="149">
        <f t="shared" si="22"/>
        <v>606.5</v>
      </c>
      <c r="U24" s="149">
        <f t="shared" si="22"/>
        <v>565</v>
      </c>
      <c r="V24" s="149">
        <f t="shared" si="22"/>
        <v>505.5</v>
      </c>
      <c r="W24" s="149">
        <f t="shared" si="22"/>
        <v>462.5</v>
      </c>
      <c r="X24" s="149">
        <f t="shared" si="22"/>
        <v>463.5</v>
      </c>
      <c r="Y24" s="149">
        <f t="shared" si="22"/>
        <v>470.5</v>
      </c>
      <c r="Z24" s="149">
        <f t="shared" si="22"/>
        <v>501.5</v>
      </c>
      <c r="AA24" s="149">
        <f t="shared" si="22"/>
        <v>517.5</v>
      </c>
      <c r="AB24" s="149">
        <f t="shared" si="22"/>
        <v>556.5</v>
      </c>
      <c r="AC24" s="150"/>
      <c r="AD24" s="149"/>
      <c r="AE24" s="149"/>
      <c r="AF24" s="149"/>
      <c r="AG24" s="149">
        <f>AD23+AE23+AF23+AG23</f>
        <v>543.5</v>
      </c>
      <c r="AH24" s="149">
        <f t="shared" ref="AH24:AO24" si="23">AE23+AF23+AG23+AH23</f>
        <v>511.5</v>
      </c>
      <c r="AI24" s="149">
        <f t="shared" si="23"/>
        <v>504</v>
      </c>
      <c r="AJ24" s="149">
        <f t="shared" si="23"/>
        <v>509</v>
      </c>
      <c r="AK24" s="149">
        <f t="shared" si="23"/>
        <v>490</v>
      </c>
      <c r="AL24" s="149">
        <f t="shared" si="23"/>
        <v>507.5</v>
      </c>
      <c r="AM24" s="149">
        <f t="shared" si="23"/>
        <v>483.5</v>
      </c>
      <c r="AN24" s="149">
        <f t="shared" si="23"/>
        <v>429</v>
      </c>
      <c r="AO24" s="149">
        <f t="shared" si="23"/>
        <v>388.5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0.24328593996840442</v>
      </c>
      <c r="E25" s="152"/>
      <c r="F25" s="152" t="s">
        <v>108</v>
      </c>
      <c r="G25" s="153">
        <f>DIRECCIONALIDAD!J29/100</f>
        <v>0.31911532385466035</v>
      </c>
      <c r="H25" s="152"/>
      <c r="I25" s="152" t="s">
        <v>109</v>
      </c>
      <c r="J25" s="153">
        <f>DIRECCIONALIDAD!J30/100</f>
        <v>0.43759873617693523</v>
      </c>
      <c r="K25" s="154"/>
      <c r="L25" s="148"/>
      <c r="M25" s="151"/>
      <c r="N25" s="152"/>
      <c r="O25" s="152" t="s">
        <v>107</v>
      </c>
      <c r="P25" s="153">
        <f>DIRECCIONALIDAD!J31/100</f>
        <v>0.1693121693121693</v>
      </c>
      <c r="Q25" s="152"/>
      <c r="R25" s="152"/>
      <c r="S25" s="152"/>
      <c r="T25" s="152" t="s">
        <v>108</v>
      </c>
      <c r="U25" s="153">
        <f>DIRECCIONALIDAD!J32/100</f>
        <v>0.34567901234567899</v>
      </c>
      <c r="V25" s="152"/>
      <c r="W25" s="152"/>
      <c r="X25" s="152"/>
      <c r="Y25" s="152" t="s">
        <v>109</v>
      </c>
      <c r="Z25" s="153">
        <f>DIRECCIONALIDAD!J33/100</f>
        <v>0.48500881834215165</v>
      </c>
      <c r="AA25" s="152"/>
      <c r="AB25" s="152"/>
      <c r="AC25" s="148"/>
      <c r="AD25" s="151"/>
      <c r="AE25" s="152" t="s">
        <v>107</v>
      </c>
      <c r="AF25" s="153">
        <f>DIRECCIONALIDAD!J34/100</f>
        <v>0.1768867924528302</v>
      </c>
      <c r="AG25" s="152"/>
      <c r="AH25" s="152"/>
      <c r="AI25" s="152"/>
      <c r="AJ25" s="152" t="s">
        <v>108</v>
      </c>
      <c r="AK25" s="153">
        <f>DIRECCIONALIDAD!J35/100</f>
        <v>0.25707547169811323</v>
      </c>
      <c r="AL25" s="152"/>
      <c r="AM25" s="152"/>
      <c r="AN25" s="152" t="s">
        <v>109</v>
      </c>
      <c r="AO25" s="153">
        <f>DIRECCIONALIDAD!J36/100</f>
        <v>0.56603773584905659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154</v>
      </c>
      <c r="B26" s="162">
        <f>MAX(B24:K24)</f>
        <v>719</v>
      </c>
      <c r="C26" s="152" t="s">
        <v>107</v>
      </c>
      <c r="D26" s="163">
        <f>+B26*D25</f>
        <v>174.92259083728277</v>
      </c>
      <c r="E26" s="152"/>
      <c r="F26" s="152" t="s">
        <v>108</v>
      </c>
      <c r="G26" s="163">
        <f>+B26*G25</f>
        <v>229.4439178515008</v>
      </c>
      <c r="H26" s="152"/>
      <c r="I26" s="152" t="s">
        <v>109</v>
      </c>
      <c r="J26" s="163">
        <f>+B26*J25</f>
        <v>314.63349131121646</v>
      </c>
      <c r="K26" s="154"/>
      <c r="L26" s="148"/>
      <c r="M26" s="162">
        <f>MAX(M24:AB24)</f>
        <v>699.5</v>
      </c>
      <c r="N26" s="152"/>
      <c r="O26" s="152" t="s">
        <v>107</v>
      </c>
      <c r="P26" s="164">
        <f>+M26*P25</f>
        <v>118.43386243386243</v>
      </c>
      <c r="Q26" s="152"/>
      <c r="R26" s="152"/>
      <c r="S26" s="152"/>
      <c r="T26" s="152" t="s">
        <v>108</v>
      </c>
      <c r="U26" s="164">
        <f>+M26*U25</f>
        <v>241.80246913580245</v>
      </c>
      <c r="V26" s="152"/>
      <c r="W26" s="152"/>
      <c r="X26" s="152"/>
      <c r="Y26" s="152" t="s">
        <v>109</v>
      </c>
      <c r="Z26" s="164">
        <f>+M26*Z25</f>
        <v>339.26366843033509</v>
      </c>
      <c r="AA26" s="152"/>
      <c r="AB26" s="154"/>
      <c r="AC26" s="148"/>
      <c r="AD26" s="162">
        <f>MAX(AD24:AO24)</f>
        <v>543.5</v>
      </c>
      <c r="AE26" s="152" t="s">
        <v>107</v>
      </c>
      <c r="AF26" s="163">
        <f>+AD26*AF25</f>
        <v>96.137971698113219</v>
      </c>
      <c r="AG26" s="152"/>
      <c r="AH26" s="152"/>
      <c r="AI26" s="152"/>
      <c r="AJ26" s="152" t="s">
        <v>108</v>
      </c>
      <c r="AK26" s="163">
        <f>+AD26*AK25</f>
        <v>139.72051886792454</v>
      </c>
      <c r="AL26" s="152"/>
      <c r="AM26" s="152"/>
      <c r="AN26" s="152" t="s">
        <v>109</v>
      </c>
      <c r="AO26" s="165">
        <f>+AD26*AO25</f>
        <v>307.64150943396226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103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154</v>
      </c>
      <c r="B31" s="162">
        <f>MAX(B29:K29)</f>
        <v>0</v>
      </c>
      <c r="C31" s="152" t="s">
        <v>107</v>
      </c>
      <c r="D31" s="163">
        <f>+B31*D30</f>
        <v>0</v>
      </c>
      <c r="E31" s="152"/>
      <c r="F31" s="152" t="s">
        <v>108</v>
      </c>
      <c r="G31" s="163">
        <f>+B31*G30</f>
        <v>0</v>
      </c>
      <c r="H31" s="152"/>
      <c r="I31" s="152" t="s">
        <v>109</v>
      </c>
      <c r="J31" s="163">
        <f>+B31*J30</f>
        <v>0</v>
      </c>
      <c r="K31" s="154"/>
      <c r="L31" s="148"/>
      <c r="M31" s="162">
        <f>MAX(M29:AB29)</f>
        <v>0</v>
      </c>
      <c r="N31" s="152"/>
      <c r="O31" s="152" t="s">
        <v>107</v>
      </c>
      <c r="P31" s="164">
        <f>+M31*P30</f>
        <v>0</v>
      </c>
      <c r="Q31" s="152"/>
      <c r="R31" s="152"/>
      <c r="S31" s="152"/>
      <c r="T31" s="152" t="s">
        <v>108</v>
      </c>
      <c r="U31" s="164">
        <f>+M31*U30</f>
        <v>0</v>
      </c>
      <c r="V31" s="152"/>
      <c r="W31" s="152"/>
      <c r="X31" s="152"/>
      <c r="Y31" s="152" t="s">
        <v>109</v>
      </c>
      <c r="Z31" s="164">
        <f>+M31*Z30</f>
        <v>0</v>
      </c>
      <c r="AA31" s="152"/>
      <c r="AB31" s="154"/>
      <c r="AC31" s="148"/>
      <c r="AD31" s="162">
        <f>MAX(AD29:AO29)</f>
        <v>0</v>
      </c>
      <c r="AE31" s="152" t="s">
        <v>107</v>
      </c>
      <c r="AF31" s="163">
        <f>+AD31*AF30</f>
        <v>0</v>
      </c>
      <c r="AG31" s="152"/>
      <c r="AH31" s="152"/>
      <c r="AI31" s="152"/>
      <c r="AJ31" s="152" t="s">
        <v>108</v>
      </c>
      <c r="AK31" s="163">
        <f>+AD31*AK30</f>
        <v>0</v>
      </c>
      <c r="AL31" s="152"/>
      <c r="AM31" s="152"/>
      <c r="AN31" s="152" t="s">
        <v>109</v>
      </c>
      <c r="AO31" s="165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103</v>
      </c>
      <c r="U32" s="246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 t="shared" ref="B33:K33" si="24">B13+B18+B23+B28</f>
        <v>855</v>
      </c>
      <c r="C33" s="149">
        <f t="shared" si="24"/>
        <v>872.5</v>
      </c>
      <c r="D33" s="149">
        <f t="shared" si="24"/>
        <v>852.5</v>
      </c>
      <c r="E33" s="149">
        <f t="shared" si="24"/>
        <v>844</v>
      </c>
      <c r="F33" s="149">
        <f t="shared" si="24"/>
        <v>789</v>
      </c>
      <c r="G33" s="149">
        <f t="shared" si="24"/>
        <v>828</v>
      </c>
      <c r="H33" s="149">
        <f t="shared" si="24"/>
        <v>765.5</v>
      </c>
      <c r="I33" s="149">
        <f t="shared" si="24"/>
        <v>845.5</v>
      </c>
      <c r="J33" s="149">
        <f t="shared" si="24"/>
        <v>750</v>
      </c>
      <c r="K33" s="149">
        <f t="shared" si="24"/>
        <v>743.5</v>
      </c>
      <c r="L33" s="150"/>
      <c r="M33" s="149">
        <f t="shared" ref="M33:AB33" si="25">M13+M18+M23+M28</f>
        <v>728</v>
      </c>
      <c r="N33" s="149">
        <f t="shared" si="25"/>
        <v>810.5</v>
      </c>
      <c r="O33" s="149">
        <f t="shared" si="25"/>
        <v>688</v>
      </c>
      <c r="P33" s="149">
        <f t="shared" si="25"/>
        <v>674.5</v>
      </c>
      <c r="Q33" s="149">
        <f t="shared" si="25"/>
        <v>731.5</v>
      </c>
      <c r="R33" s="149">
        <f t="shared" si="25"/>
        <v>733.5</v>
      </c>
      <c r="S33" s="149">
        <f t="shared" si="25"/>
        <v>630</v>
      </c>
      <c r="T33" s="149">
        <f t="shared" si="25"/>
        <v>602</v>
      </c>
      <c r="U33" s="149">
        <f t="shared" si="25"/>
        <v>586.5</v>
      </c>
      <c r="V33" s="149">
        <f t="shared" si="25"/>
        <v>610.5</v>
      </c>
      <c r="W33" s="149">
        <f t="shared" si="25"/>
        <v>627</v>
      </c>
      <c r="X33" s="149">
        <f t="shared" si="25"/>
        <v>653.5</v>
      </c>
      <c r="Y33" s="149">
        <f t="shared" si="25"/>
        <v>665</v>
      </c>
      <c r="Z33" s="149">
        <f t="shared" si="25"/>
        <v>710.5</v>
      </c>
      <c r="AA33" s="149">
        <f t="shared" si="25"/>
        <v>721</v>
      </c>
      <c r="AB33" s="149">
        <f t="shared" si="25"/>
        <v>722.5</v>
      </c>
      <c r="AC33" s="150"/>
      <c r="AD33" s="149">
        <f t="shared" ref="AD33:AO33" si="26">AD13+AD18+AD23+AD28</f>
        <v>687</v>
      </c>
      <c r="AE33" s="149">
        <f t="shared" si="26"/>
        <v>689.5</v>
      </c>
      <c r="AF33" s="149">
        <f t="shared" si="26"/>
        <v>743</v>
      </c>
      <c r="AG33" s="149">
        <f t="shared" si="26"/>
        <v>750</v>
      </c>
      <c r="AH33" s="149">
        <f t="shared" si="26"/>
        <v>739</v>
      </c>
      <c r="AI33" s="149">
        <f t="shared" si="26"/>
        <v>722</v>
      </c>
      <c r="AJ33" s="149">
        <f t="shared" si="26"/>
        <v>818.5</v>
      </c>
      <c r="AK33" s="149">
        <f t="shared" si="26"/>
        <v>735</v>
      </c>
      <c r="AL33" s="149">
        <f t="shared" si="26"/>
        <v>664.5</v>
      </c>
      <c r="AM33" s="149">
        <f t="shared" si="26"/>
        <v>623.5</v>
      </c>
      <c r="AN33" s="149">
        <f t="shared" si="26"/>
        <v>610</v>
      </c>
      <c r="AO33" s="149">
        <f t="shared" si="26"/>
        <v>593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3424</v>
      </c>
      <c r="F34" s="149">
        <f t="shared" ref="F34:K34" si="27">C33+D33+E33+F33</f>
        <v>3358</v>
      </c>
      <c r="G34" s="149">
        <f t="shared" si="27"/>
        <v>3313.5</v>
      </c>
      <c r="H34" s="149">
        <f t="shared" si="27"/>
        <v>3226.5</v>
      </c>
      <c r="I34" s="149">
        <f t="shared" si="27"/>
        <v>3228</v>
      </c>
      <c r="J34" s="149">
        <f t="shared" si="27"/>
        <v>3189</v>
      </c>
      <c r="K34" s="149">
        <f t="shared" si="27"/>
        <v>3104.5</v>
      </c>
      <c r="L34" s="150"/>
      <c r="M34" s="149"/>
      <c r="N34" s="149"/>
      <c r="O34" s="149"/>
      <c r="P34" s="149">
        <f>M33+N33+O33+P33</f>
        <v>2901</v>
      </c>
      <c r="Q34" s="149">
        <f t="shared" ref="Q34:AB34" si="28">N33+O33+P33+Q33</f>
        <v>2904.5</v>
      </c>
      <c r="R34" s="149">
        <f t="shared" si="28"/>
        <v>2827.5</v>
      </c>
      <c r="S34" s="149">
        <f t="shared" si="28"/>
        <v>2769.5</v>
      </c>
      <c r="T34" s="149">
        <f t="shared" si="28"/>
        <v>2697</v>
      </c>
      <c r="U34" s="149">
        <f t="shared" si="28"/>
        <v>2552</v>
      </c>
      <c r="V34" s="149">
        <f t="shared" si="28"/>
        <v>2429</v>
      </c>
      <c r="W34" s="149">
        <f t="shared" si="28"/>
        <v>2426</v>
      </c>
      <c r="X34" s="149">
        <f t="shared" si="28"/>
        <v>2477.5</v>
      </c>
      <c r="Y34" s="149">
        <f t="shared" si="28"/>
        <v>2556</v>
      </c>
      <c r="Z34" s="149">
        <f t="shared" si="28"/>
        <v>2656</v>
      </c>
      <c r="AA34" s="149">
        <f t="shared" si="28"/>
        <v>2750</v>
      </c>
      <c r="AB34" s="149">
        <f t="shared" si="28"/>
        <v>2819</v>
      </c>
      <c r="AC34" s="150"/>
      <c r="AD34" s="149"/>
      <c r="AE34" s="149"/>
      <c r="AF34" s="149"/>
      <c r="AG34" s="149">
        <f>AD33+AE33+AF33+AG33</f>
        <v>2869.5</v>
      </c>
      <c r="AH34" s="149">
        <f t="shared" ref="AH34:AO34" si="29">AE33+AF33+AG33+AH33</f>
        <v>2921.5</v>
      </c>
      <c r="AI34" s="149">
        <f t="shared" si="29"/>
        <v>2954</v>
      </c>
      <c r="AJ34" s="149">
        <f t="shared" si="29"/>
        <v>3029.5</v>
      </c>
      <c r="AK34" s="149">
        <f t="shared" si="29"/>
        <v>3014.5</v>
      </c>
      <c r="AL34" s="149">
        <f t="shared" si="29"/>
        <v>2940</v>
      </c>
      <c r="AM34" s="149">
        <f t="shared" si="29"/>
        <v>2841.5</v>
      </c>
      <c r="AN34" s="149">
        <f t="shared" si="29"/>
        <v>2633</v>
      </c>
      <c r="AO34" s="149">
        <f t="shared" si="29"/>
        <v>2491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G-Totales</vt:lpstr>
      <vt:lpstr>G-5</vt:lpstr>
      <vt:lpstr>DIRECCIONALIDAD</vt:lpstr>
      <vt:lpstr>DIAGRAMA DE VOL</vt:lpstr>
      <vt:lpstr>'G-1'!Área_de_impresión</vt:lpstr>
      <vt:lpstr>'G-2'!Área_de_impresión</vt:lpstr>
      <vt:lpstr>'G-3'!Área_de_impresión</vt:lpstr>
      <vt:lpstr>'G-5'!Área_de_impresión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2014-03-28T20:20:26Z</cp:lastPrinted>
  <dcterms:created xsi:type="dcterms:W3CDTF">1998-04-02T13:38:56Z</dcterms:created>
  <dcterms:modified xsi:type="dcterms:W3CDTF">2016-02-12T21:26:56Z</dcterms:modified>
</cp:coreProperties>
</file>