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4\CR 52\2016\"/>
    </mc:Choice>
  </mc:AlternateContent>
  <bookViews>
    <workbookView xWindow="240" yWindow="90" windowWidth="9135" windowHeight="4965" tabRatio="769" activeTab="4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24" i="4689" l="1"/>
  <c r="J31" i="4689"/>
  <c r="J28" i="4689"/>
  <c r="D24" i="4688" s="1"/>
  <c r="J34" i="4689"/>
  <c r="J32" i="4689"/>
  <c r="J26" i="4689"/>
  <c r="AK19" i="4688" s="1"/>
  <c r="J23" i="4689"/>
  <c r="U19" i="4688" s="1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J24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V32" i="4688"/>
  <c r="BK21" i="4688" s="1"/>
  <c r="AA32" i="4688"/>
  <c r="BP21" i="4688" s="1"/>
  <c r="AM32" i="4688"/>
  <c r="CA21" i="4688" s="1"/>
  <c r="AL32" i="4688"/>
  <c r="BZ21" i="4688" s="1"/>
  <c r="AO32" i="4688"/>
  <c r="CC21" i="4688" s="1"/>
  <c r="AJ32" i="4688"/>
  <c r="BX21" i="4688" s="1"/>
  <c r="AI32" i="4688"/>
  <c r="BW21" i="4688" s="1"/>
  <c r="U23" i="4684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G20" i="4688"/>
  <c r="D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<sst xmlns="http://schemas.openxmlformats.org/spreadsheetml/2006/main" count="539" uniqueCount="153">
  <si>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</si>
  <si>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</si>
  <si>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</si>
  <si>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</si>
  <si>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</si>
  <si>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</si>
  <si>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</si>
  <si>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</si>
  <si>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</si>
  <si>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</si>
  <si>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</si>
  <si>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</si>
  <si>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</si>
  <si>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</si>
  <si>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</si>
  <si>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</si>
  <si>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</si>
  <si>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</si>
  <si>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</si>
  <si>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</si>
  <si>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</si>
  <si>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</si>
  <si>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</si>
  <si>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</si>
  <si>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</si>
  <si>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</si>
  <si>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</si>
  <si>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</si>
  <si>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</si>
  <si>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</si>
  <si>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</si>
  <si>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</si>
  <si>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</si>
  <si>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</si>
  <si>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</si>
  <si>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</si>
  <si>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</si>
  <si>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</si>
  <si>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</si>
  <si>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</si>
  <si>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</si>
  <si>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</si>
  <si>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</si>
  <si>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</si>
  <si>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</si>
  <si>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</si>
  <si>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</si>
  <si>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</si>
  <si>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</si>
  <si>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</si>
  <si>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</si>
  <si>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</si>
  <si>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</si>
  <si>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</si>
  <si>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</si>
  <si>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</si>
  <si>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</si>
  <si>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</si>
  <si>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</si>
  <si>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</si>
  <si>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</si>
  <si>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</si>
  <si>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</si>
  <si>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</si>
  <si>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</si>
  <si>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</si>
  <si>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</si>
  <si>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</si>
  <si>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</si>
  <si>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</si>
  <si>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</si>
  <si>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</si>
  <si>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</si>
  <si>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</si>
  <si>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</si>
  <si>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</si>
  <si>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</si>
  <si>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</si>
  <si>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</si>
  <si>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</si>
  <si>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</si>
  <si>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</si>
  <si>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</si>
  <si>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</si>
  <si>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</si>
  <si>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</si>
  <si>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</si>
  <si>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</si>
  <si>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</si>
  <si>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</si>
  <si>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</si>
  <si>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</si>
  <si>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</si>
  <si>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</si>
  <si>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</si>
  <si>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</si>
  <si>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</si>
  <si>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</si>
  <si>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</si>
  <si>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</si>
  <si>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</si>
  <si>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</si>
  <si>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</si>
  <si>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</si>
  <si>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</si>
  <si>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</si>
  <si>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</si>
  <si>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</si>
  <si>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</si>
  <si>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</si>
  <si>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</si>
  <si>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</si>
  <si>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</si>
  <si>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</si>
  <si>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</si>
  <si>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</si>
  <si>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</si>
  <si>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</si>
  <si>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</si>
  <si>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</si>
  <si>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</si>
  <si>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</si>
  <si>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</si>
  <si>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</si>
  <si>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</si>
  <si>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</si>
  <si>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</si>
  <si>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</si>
  <si>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</si>
  <si>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</si>
  <si>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</si>
  <si>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</si>
  <si>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</si>
  <si>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</si>
  <si>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</si>
  <si>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</si>
  <si>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</si>
  <si>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</si>
  <si>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</si>
  <si>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</si>
  <si>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</si>
  <si>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</si>
  <si>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</si>
  <si>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</si>
  <si>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</si>
  <si>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</si>
  <si>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</si>
  <si>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</si>
  <si>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52</t>
  </si>
  <si>
    <t>JULIO VASQUEZ</t>
  </si>
  <si>
    <t>JHONNYS NAVARRO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</si>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</sst>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313</c:v>
                </c:pt>
                <c:pt idx="1">
                  <c:v>288.5</c:v>
                </c:pt>
                <c:pt idx="2">
                  <c:v>292.5</c:v>
                </c:pt>
                <c:pt idx="3">
                  <c:v>331</c:v>
                </c:pt>
                <c:pt idx="4">
                  <c:v>274</c:v>
                </c:pt>
                <c:pt idx="5">
                  <c:v>264</c:v>
                </c:pt>
                <c:pt idx="6">
                  <c:v>280.5</c:v>
                </c:pt>
                <c:pt idx="7">
                  <c:v>316</c:v>
                </c:pt>
                <c:pt idx="8">
                  <c:v>315.5</c:v>
                </c:pt>
                <c:pt idx="9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78016"/>
        <c:axId val="166278408"/>
      </c:barChart>
      <c:catAx>
        <c:axId val="1662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7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7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7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40348905409170222"/>
          <c:y val="2.080512974864390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1225</c:v>
                </c:pt>
                <c:pt idx="4">
                  <c:v>1186</c:v>
                </c:pt>
                <c:pt idx="5">
                  <c:v>1161.5</c:v>
                </c:pt>
                <c:pt idx="6">
                  <c:v>1149.5</c:v>
                </c:pt>
                <c:pt idx="7">
                  <c:v>1134.5</c:v>
                </c:pt>
                <c:pt idx="8">
                  <c:v>1176</c:v>
                </c:pt>
                <c:pt idx="9">
                  <c:v>1208.5</c:v>
                </c:pt>
                <c:pt idx="13">
                  <c:v>1303</c:v>
                </c:pt>
                <c:pt idx="14">
                  <c:v>1374</c:v>
                </c:pt>
                <c:pt idx="15">
                  <c:v>1408.5</c:v>
                </c:pt>
                <c:pt idx="16">
                  <c:v>1373</c:v>
                </c:pt>
                <c:pt idx="17">
                  <c:v>1294</c:v>
                </c:pt>
                <c:pt idx="18">
                  <c:v>1221.5</c:v>
                </c:pt>
                <c:pt idx="19">
                  <c:v>1178.5</c:v>
                </c:pt>
                <c:pt idx="20">
                  <c:v>1165</c:v>
                </c:pt>
                <c:pt idx="21">
                  <c:v>1179.5</c:v>
                </c:pt>
                <c:pt idx="22">
                  <c:v>1201</c:v>
                </c:pt>
                <c:pt idx="23">
                  <c:v>1195</c:v>
                </c:pt>
                <c:pt idx="24">
                  <c:v>1249</c:v>
                </c:pt>
                <c:pt idx="25">
                  <c:v>1237.5</c:v>
                </c:pt>
                <c:pt idx="29">
                  <c:v>1270.5</c:v>
                </c:pt>
                <c:pt idx="30">
                  <c:v>1301.5</c:v>
                </c:pt>
                <c:pt idx="31">
                  <c:v>1310</c:v>
                </c:pt>
                <c:pt idx="32">
                  <c:v>1391.5</c:v>
                </c:pt>
                <c:pt idx="33">
                  <c:v>1332</c:v>
                </c:pt>
                <c:pt idx="34">
                  <c:v>1278.5</c:v>
                </c:pt>
                <c:pt idx="35">
                  <c:v>1190</c:v>
                </c:pt>
                <c:pt idx="36">
                  <c:v>1111</c:v>
                </c:pt>
                <c:pt idx="37">
                  <c:v>1103.5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814.5</c:v>
                </c:pt>
                <c:pt idx="4">
                  <c:v>819.5</c:v>
                </c:pt>
                <c:pt idx="5">
                  <c:v>836</c:v>
                </c:pt>
                <c:pt idx="6">
                  <c:v>834.5</c:v>
                </c:pt>
                <c:pt idx="7">
                  <c:v>892.5</c:v>
                </c:pt>
                <c:pt idx="8">
                  <c:v>924</c:v>
                </c:pt>
                <c:pt idx="9">
                  <c:v>930</c:v>
                </c:pt>
                <c:pt idx="13">
                  <c:v>839</c:v>
                </c:pt>
                <c:pt idx="14">
                  <c:v>815.5</c:v>
                </c:pt>
                <c:pt idx="15">
                  <c:v>844.5</c:v>
                </c:pt>
                <c:pt idx="16">
                  <c:v>840</c:v>
                </c:pt>
                <c:pt idx="17">
                  <c:v>818</c:v>
                </c:pt>
                <c:pt idx="18">
                  <c:v>785.5</c:v>
                </c:pt>
                <c:pt idx="19">
                  <c:v>732.5</c:v>
                </c:pt>
                <c:pt idx="20">
                  <c:v>691.5</c:v>
                </c:pt>
                <c:pt idx="21">
                  <c:v>753.5</c:v>
                </c:pt>
                <c:pt idx="22">
                  <c:v>849.5</c:v>
                </c:pt>
                <c:pt idx="23">
                  <c:v>960.5</c:v>
                </c:pt>
                <c:pt idx="24">
                  <c:v>1083.5</c:v>
                </c:pt>
                <c:pt idx="25">
                  <c:v>1106.5</c:v>
                </c:pt>
                <c:pt idx="29">
                  <c:v>1028.5</c:v>
                </c:pt>
                <c:pt idx="30">
                  <c:v>991</c:v>
                </c:pt>
                <c:pt idx="31">
                  <c:v>958.5</c:v>
                </c:pt>
                <c:pt idx="32">
                  <c:v>904.5</c:v>
                </c:pt>
                <c:pt idx="33">
                  <c:v>854</c:v>
                </c:pt>
                <c:pt idx="34">
                  <c:v>870</c:v>
                </c:pt>
                <c:pt idx="35">
                  <c:v>883</c:v>
                </c:pt>
                <c:pt idx="36">
                  <c:v>906.5</c:v>
                </c:pt>
                <c:pt idx="37">
                  <c:v>899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2039.5</c:v>
                </c:pt>
                <c:pt idx="4">
                  <c:v>2005.5</c:v>
                </c:pt>
                <c:pt idx="5">
                  <c:v>1997.5</c:v>
                </c:pt>
                <c:pt idx="6">
                  <c:v>1984</c:v>
                </c:pt>
                <c:pt idx="7">
                  <c:v>2027</c:v>
                </c:pt>
                <c:pt idx="8">
                  <c:v>2100</c:v>
                </c:pt>
                <c:pt idx="9">
                  <c:v>2138.5</c:v>
                </c:pt>
                <c:pt idx="13">
                  <c:v>2142</c:v>
                </c:pt>
                <c:pt idx="14">
                  <c:v>2189.5</c:v>
                </c:pt>
                <c:pt idx="15">
                  <c:v>2253</c:v>
                </c:pt>
                <c:pt idx="16">
                  <c:v>2213</c:v>
                </c:pt>
                <c:pt idx="17">
                  <c:v>2112</c:v>
                </c:pt>
                <c:pt idx="18">
                  <c:v>2007</c:v>
                </c:pt>
                <c:pt idx="19">
                  <c:v>1911</c:v>
                </c:pt>
                <c:pt idx="20">
                  <c:v>1856.5</c:v>
                </c:pt>
                <c:pt idx="21">
                  <c:v>1933</c:v>
                </c:pt>
                <c:pt idx="22">
                  <c:v>2050.5</c:v>
                </c:pt>
                <c:pt idx="23">
                  <c:v>2155.5</c:v>
                </c:pt>
                <c:pt idx="24">
                  <c:v>2332.5</c:v>
                </c:pt>
                <c:pt idx="25">
                  <c:v>2344</c:v>
                </c:pt>
                <c:pt idx="29">
                  <c:v>2299</c:v>
                </c:pt>
                <c:pt idx="30">
                  <c:v>2292.5</c:v>
                </c:pt>
                <c:pt idx="31">
                  <c:v>2268.5</c:v>
                </c:pt>
                <c:pt idx="32">
                  <c:v>2296</c:v>
                </c:pt>
                <c:pt idx="33">
                  <c:v>2186</c:v>
                </c:pt>
                <c:pt idx="34">
                  <c:v>2148.5</c:v>
                </c:pt>
                <c:pt idx="35">
                  <c:v>2073</c:v>
                </c:pt>
                <c:pt idx="36">
                  <c:v>2017.5</c:v>
                </c:pt>
                <c:pt idx="37">
                  <c:v>2002.5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58432"/>
        <c:axId val="169976464"/>
      </c:lineChart>
      <c:catAx>
        <c:axId val="169758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97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6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758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292</c:v>
                </c:pt>
                <c:pt idx="1">
                  <c:v>341</c:v>
                </c:pt>
                <c:pt idx="2">
                  <c:v>274</c:v>
                </c:pt>
                <c:pt idx="3">
                  <c:v>363.5</c:v>
                </c:pt>
                <c:pt idx="4">
                  <c:v>323</c:v>
                </c:pt>
                <c:pt idx="5">
                  <c:v>349.5</c:v>
                </c:pt>
                <c:pt idx="6">
                  <c:v>355.5</c:v>
                </c:pt>
                <c:pt idx="7">
                  <c:v>304</c:v>
                </c:pt>
                <c:pt idx="8">
                  <c:v>269.5</c:v>
                </c:pt>
                <c:pt idx="9">
                  <c:v>261</c:v>
                </c:pt>
                <c:pt idx="10">
                  <c:v>276.5</c:v>
                </c:pt>
                <c:pt idx="11">
                  <c:v>296.5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79192"/>
        <c:axId val="166279584"/>
      </c:barChart>
      <c:catAx>
        <c:axId val="16627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7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7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7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288.5</c:v>
                </c:pt>
                <c:pt idx="1">
                  <c:v>302</c:v>
                </c:pt>
                <c:pt idx="2">
                  <c:v>350</c:v>
                </c:pt>
                <c:pt idx="3">
                  <c:v>362.5</c:v>
                </c:pt>
                <c:pt idx="4">
                  <c:v>359.5</c:v>
                </c:pt>
                <c:pt idx="5">
                  <c:v>336.5</c:v>
                </c:pt>
                <c:pt idx="6">
                  <c:v>314.5</c:v>
                </c:pt>
                <c:pt idx="7">
                  <c:v>283.5</c:v>
                </c:pt>
                <c:pt idx="8">
                  <c:v>287</c:v>
                </c:pt>
                <c:pt idx="9">
                  <c:v>293.5</c:v>
                </c:pt>
                <c:pt idx="10">
                  <c:v>301</c:v>
                </c:pt>
                <c:pt idx="11">
                  <c:v>298</c:v>
                </c:pt>
                <c:pt idx="12">
                  <c:v>308.5</c:v>
                </c:pt>
                <c:pt idx="13">
                  <c:v>287.5</c:v>
                </c:pt>
                <c:pt idx="14">
                  <c:v>355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2096"/>
        <c:axId val="168982488"/>
      </c:barChart>
      <c:catAx>
        <c:axId val="16898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180</c:v>
                </c:pt>
                <c:pt idx="1">
                  <c:v>222</c:v>
                </c:pt>
                <c:pt idx="2">
                  <c:v>227</c:v>
                </c:pt>
                <c:pt idx="3">
                  <c:v>185.5</c:v>
                </c:pt>
                <c:pt idx="4">
                  <c:v>185</c:v>
                </c:pt>
                <c:pt idx="5">
                  <c:v>238.5</c:v>
                </c:pt>
                <c:pt idx="6">
                  <c:v>225.5</c:v>
                </c:pt>
                <c:pt idx="7">
                  <c:v>243.5</c:v>
                </c:pt>
                <c:pt idx="8">
                  <c:v>216.5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3272"/>
        <c:axId val="168983664"/>
      </c:barChart>
      <c:catAx>
        <c:axId val="16898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256.5</c:v>
                </c:pt>
                <c:pt idx="1">
                  <c:v>252</c:v>
                </c:pt>
                <c:pt idx="2">
                  <c:v>256</c:v>
                </c:pt>
                <c:pt idx="3">
                  <c:v>264</c:v>
                </c:pt>
                <c:pt idx="4">
                  <c:v>219</c:v>
                </c:pt>
                <c:pt idx="5">
                  <c:v>219.5</c:v>
                </c:pt>
                <c:pt idx="6">
                  <c:v>202</c:v>
                </c:pt>
                <c:pt idx="7">
                  <c:v>213.5</c:v>
                </c:pt>
                <c:pt idx="8">
                  <c:v>235</c:v>
                </c:pt>
                <c:pt idx="9">
                  <c:v>232.5</c:v>
                </c:pt>
                <c:pt idx="10">
                  <c:v>225.5</c:v>
                </c:pt>
                <c:pt idx="11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57256"/>
        <c:axId val="169757648"/>
      </c:barChart>
      <c:catAx>
        <c:axId val="16975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230</c:v>
                </c:pt>
                <c:pt idx="1">
                  <c:v>194</c:v>
                </c:pt>
                <c:pt idx="2">
                  <c:v>214.5</c:v>
                </c:pt>
                <c:pt idx="3">
                  <c:v>200.5</c:v>
                </c:pt>
                <c:pt idx="4">
                  <c:v>206.5</c:v>
                </c:pt>
                <c:pt idx="5">
                  <c:v>223</c:v>
                </c:pt>
                <c:pt idx="6">
                  <c:v>210</c:v>
                </c:pt>
                <c:pt idx="7">
                  <c:v>178.5</c:v>
                </c:pt>
                <c:pt idx="8">
                  <c:v>174</c:v>
                </c:pt>
                <c:pt idx="9">
                  <c:v>170</c:v>
                </c:pt>
                <c:pt idx="10">
                  <c:v>169</c:v>
                </c:pt>
                <c:pt idx="11">
                  <c:v>240.5</c:v>
                </c:pt>
                <c:pt idx="12">
                  <c:v>270</c:v>
                </c:pt>
                <c:pt idx="13">
                  <c:v>281</c:v>
                </c:pt>
                <c:pt idx="14">
                  <c:v>292</c:v>
                </c:pt>
                <c:pt idx="15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58824"/>
        <c:axId val="169759216"/>
      </c:barChart>
      <c:catAx>
        <c:axId val="16975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5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493</c:v>
                </c:pt>
                <c:pt idx="1">
                  <c:v>510.5</c:v>
                </c:pt>
                <c:pt idx="2">
                  <c:v>519.5</c:v>
                </c:pt>
                <c:pt idx="3">
                  <c:v>516.5</c:v>
                </c:pt>
                <c:pt idx="4">
                  <c:v>459</c:v>
                </c:pt>
                <c:pt idx="5">
                  <c:v>502.5</c:v>
                </c:pt>
                <c:pt idx="6">
                  <c:v>506</c:v>
                </c:pt>
                <c:pt idx="7">
                  <c:v>559.5</c:v>
                </c:pt>
                <c:pt idx="8">
                  <c:v>532</c:v>
                </c:pt>
                <c:pt idx="9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5624"/>
        <c:axId val="168985232"/>
      </c:barChart>
      <c:catAx>
        <c:axId val="16898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548.5</c:v>
                </c:pt>
                <c:pt idx="1">
                  <c:v>593</c:v>
                </c:pt>
                <c:pt idx="2">
                  <c:v>530</c:v>
                </c:pt>
                <c:pt idx="3">
                  <c:v>627.5</c:v>
                </c:pt>
                <c:pt idx="4">
                  <c:v>542</c:v>
                </c:pt>
                <c:pt idx="5">
                  <c:v>569</c:v>
                </c:pt>
                <c:pt idx="6">
                  <c:v>557.5</c:v>
                </c:pt>
                <c:pt idx="7">
                  <c:v>517.5</c:v>
                </c:pt>
                <c:pt idx="8">
                  <c:v>504.5</c:v>
                </c:pt>
                <c:pt idx="9">
                  <c:v>493.5</c:v>
                </c:pt>
                <c:pt idx="10">
                  <c:v>502</c:v>
                </c:pt>
                <c:pt idx="11">
                  <c:v>502.5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4448"/>
        <c:axId val="169760000"/>
      </c:barChart>
      <c:catAx>
        <c:axId val="16898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518.5</c:v>
                </c:pt>
                <c:pt idx="1">
                  <c:v>496</c:v>
                </c:pt>
                <c:pt idx="2">
                  <c:v>564.5</c:v>
                </c:pt>
                <c:pt idx="3">
                  <c:v>563</c:v>
                </c:pt>
                <c:pt idx="4">
                  <c:v>566</c:v>
                </c:pt>
                <c:pt idx="5">
                  <c:v>559.5</c:v>
                </c:pt>
                <c:pt idx="6">
                  <c:v>524.5</c:v>
                </c:pt>
                <c:pt idx="7">
                  <c:v>462</c:v>
                </c:pt>
                <c:pt idx="8">
                  <c:v>461</c:v>
                </c:pt>
                <c:pt idx="9">
                  <c:v>463.5</c:v>
                </c:pt>
                <c:pt idx="10">
                  <c:v>470</c:v>
                </c:pt>
                <c:pt idx="11">
                  <c:v>538.5</c:v>
                </c:pt>
                <c:pt idx="12">
                  <c:v>578.5</c:v>
                </c:pt>
                <c:pt idx="13">
                  <c:v>568.5</c:v>
                </c:pt>
                <c:pt idx="14">
                  <c:v>647</c:v>
                </c:pt>
                <c:pt idx="15">
                  <c:v>550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60784"/>
        <c:axId val="169975680"/>
      </c:barChart>
      <c:catAx>
        <c:axId val="16976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7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148</v>
      </c>
      <c r="E5" s="172"/>
      <c r="F5" s="172"/>
      <c r="G5" s="172"/>
      <c r="H5" s="172"/>
      <c r="I5" s="167" t="s">
        <v>53</v>
      </c>
      <c r="J5" s="167"/>
      <c r="K5" s="167"/>
      <c r="L5" s="173"/>
      <c r="M5" s="173"/>
      <c r="N5" s="173"/>
      <c r="O5" s="12"/>
      <c r="P5" s="167" t="s">
        <v>57</v>
      </c>
      <c r="Q5" s="167"/>
      <c r="R5" s="167"/>
      <c r="S5" s="171" t="s">
        <v>147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152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42543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120</v>
      </c>
      <c r="C10" s="46">
        <v>241</v>
      </c>
      <c r="D10" s="46">
        <v>6</v>
      </c>
      <c r="E10" s="46">
        <v>0</v>
      </c>
      <c r="F10" s="6">
        <f t="shared" ref="F10:F22" si="0">B10*0.5+C10*1+D10*2+E10*2.5</f>
        <v>313</v>
      </c>
      <c r="G10" s="2"/>
      <c r="H10" s="19" t="s">
        <v>4</v>
      </c>
      <c r="I10" s="46">
        <v>61</v>
      </c>
      <c r="J10" s="46">
        <v>312</v>
      </c>
      <c r="K10" s="46">
        <v>5</v>
      </c>
      <c r="L10" s="46">
        <v>4</v>
      </c>
      <c r="M10" s="6">
        <f t="shared" ref="M10:M22" si="1">I10*0.5+J10*1+K10*2+L10*2.5</f>
        <v>362.5</v>
      </c>
      <c r="N10" s="9">
        <f>F20+F21+F22+M10</f>
        <v>1303</v>
      </c>
      <c r="O10" s="19" t="s">
        <v>43</v>
      </c>
      <c r="P10" s="46">
        <v>75</v>
      </c>
      <c r="Q10" s="46">
        <v>232</v>
      </c>
      <c r="R10" s="46">
        <v>5</v>
      </c>
      <c r="S10" s="46">
        <v>5</v>
      </c>
      <c r="T10" s="6">
        <f t="shared" ref="T10:T21" si="2">P10*0.5+Q10*1+R10*2+S10*2.5</f>
        <v>292</v>
      </c>
      <c r="U10" s="10"/>
      <c r="AB10" s="1"/>
    </row>
    <row r="11" spans="1:28" ht="24" customHeight="1" x14ac:dyDescent="0.2">
      <c r="A11" s="18" t="s">
        <v>14</v>
      </c>
      <c r="B11" s="46">
        <v>116</v>
      </c>
      <c r="C11" s="46">
        <v>220</v>
      </c>
      <c r="D11" s="46">
        <v>4</v>
      </c>
      <c r="E11" s="46">
        <v>1</v>
      </c>
      <c r="F11" s="6">
        <f t="shared" si="0"/>
        <v>288.5</v>
      </c>
      <c r="G11" s="2"/>
      <c r="H11" s="19" t="s">
        <v>5</v>
      </c>
      <c r="I11" s="46">
        <v>53</v>
      </c>
      <c r="J11" s="46">
        <v>320</v>
      </c>
      <c r="K11" s="46">
        <v>4</v>
      </c>
      <c r="L11" s="46">
        <v>2</v>
      </c>
      <c r="M11" s="6">
        <f t="shared" si="1"/>
        <v>359.5</v>
      </c>
      <c r="N11" s="9">
        <f>F21+F22+M10+M11</f>
        <v>1374</v>
      </c>
      <c r="O11" s="19" t="s">
        <v>44</v>
      </c>
      <c r="P11" s="46">
        <v>82</v>
      </c>
      <c r="Q11" s="46">
        <v>279</v>
      </c>
      <c r="R11" s="46">
        <v>3</v>
      </c>
      <c r="S11" s="46">
        <v>6</v>
      </c>
      <c r="T11" s="6">
        <f t="shared" si="2"/>
        <v>341</v>
      </c>
      <c r="U11" s="2"/>
      <c r="AB11" s="1"/>
    </row>
    <row r="12" spans="1:28" ht="24" customHeight="1" x14ac:dyDescent="0.2">
      <c r="A12" s="18" t="s">
        <v>17</v>
      </c>
      <c r="B12" s="46">
        <v>100</v>
      </c>
      <c r="C12" s="46">
        <v>236</v>
      </c>
      <c r="D12" s="46">
        <v>2</v>
      </c>
      <c r="E12" s="46">
        <v>1</v>
      </c>
      <c r="F12" s="6">
        <f t="shared" si="0"/>
        <v>292.5</v>
      </c>
      <c r="G12" s="2"/>
      <c r="H12" s="19" t="s">
        <v>6</v>
      </c>
      <c r="I12" s="46">
        <v>63</v>
      </c>
      <c r="J12" s="46">
        <v>291</v>
      </c>
      <c r="K12" s="46">
        <v>2</v>
      </c>
      <c r="L12" s="46">
        <v>4</v>
      </c>
      <c r="M12" s="6">
        <f t="shared" si="1"/>
        <v>336.5</v>
      </c>
      <c r="N12" s="2">
        <f>F22+M10+M11+M12</f>
        <v>1408.5</v>
      </c>
      <c r="O12" s="19" t="s">
        <v>32</v>
      </c>
      <c r="P12" s="46">
        <v>66</v>
      </c>
      <c r="Q12" s="46">
        <v>214</v>
      </c>
      <c r="R12" s="46">
        <v>6</v>
      </c>
      <c r="S12" s="46">
        <v>6</v>
      </c>
      <c r="T12" s="6">
        <f t="shared" si="2"/>
        <v>274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256</v>
      </c>
      <c r="D13" s="46">
        <v>5</v>
      </c>
      <c r="E13" s="46">
        <v>6</v>
      </c>
      <c r="F13" s="6">
        <f t="shared" si="0"/>
        <v>331</v>
      </c>
      <c r="G13" s="2">
        <f t="shared" ref="G13:G19" si="3">F10+F11+F12+F13</f>
        <v>1225</v>
      </c>
      <c r="H13" s="19" t="s">
        <v>7</v>
      </c>
      <c r="I13" s="46">
        <v>69</v>
      </c>
      <c r="J13" s="46">
        <v>272</v>
      </c>
      <c r="K13" s="46">
        <v>4</v>
      </c>
      <c r="L13" s="46">
        <v>0</v>
      </c>
      <c r="M13" s="6">
        <f t="shared" si="1"/>
        <v>314.5</v>
      </c>
      <c r="N13" s="2">
        <f t="shared" ref="N13:N18" si="4">M10+M11+M12+M13</f>
        <v>1373</v>
      </c>
      <c r="O13" s="19" t="s">
        <v>33</v>
      </c>
      <c r="P13" s="46">
        <v>77</v>
      </c>
      <c r="Q13" s="46">
        <v>306</v>
      </c>
      <c r="R13" s="46">
        <v>2</v>
      </c>
      <c r="S13" s="46">
        <v>6</v>
      </c>
      <c r="T13" s="6">
        <f t="shared" si="2"/>
        <v>363.5</v>
      </c>
      <c r="U13" s="2">
        <f t="shared" ref="U13:U21" si="5">T10+T11+T12+T13</f>
        <v>1270.5</v>
      </c>
      <c r="AB13" s="81">
        <v>212.5</v>
      </c>
    </row>
    <row r="14" spans="1:28" ht="24" customHeight="1" x14ac:dyDescent="0.2">
      <c r="A14" s="18" t="s">
        <v>21</v>
      </c>
      <c r="B14" s="46">
        <v>66</v>
      </c>
      <c r="C14" s="46">
        <v>225</v>
      </c>
      <c r="D14" s="46">
        <v>3</v>
      </c>
      <c r="E14" s="46">
        <v>4</v>
      </c>
      <c r="F14" s="6">
        <f t="shared" si="0"/>
        <v>274</v>
      </c>
      <c r="G14" s="2">
        <f t="shared" si="3"/>
        <v>1186</v>
      </c>
      <c r="H14" s="19" t="s">
        <v>9</v>
      </c>
      <c r="I14" s="46">
        <v>49</v>
      </c>
      <c r="J14" s="46">
        <v>253</v>
      </c>
      <c r="K14" s="46">
        <v>3</v>
      </c>
      <c r="L14" s="46">
        <v>0</v>
      </c>
      <c r="M14" s="6">
        <f t="shared" si="1"/>
        <v>283.5</v>
      </c>
      <c r="N14" s="2">
        <f t="shared" si="4"/>
        <v>1294</v>
      </c>
      <c r="O14" s="19" t="s">
        <v>29</v>
      </c>
      <c r="P14" s="45">
        <v>66</v>
      </c>
      <c r="Q14" s="45">
        <v>276</v>
      </c>
      <c r="R14" s="45">
        <v>2</v>
      </c>
      <c r="S14" s="45">
        <v>4</v>
      </c>
      <c r="T14" s="6">
        <f t="shared" si="2"/>
        <v>323</v>
      </c>
      <c r="U14" s="2">
        <f t="shared" si="5"/>
        <v>1301.5</v>
      </c>
      <c r="AB14" s="81">
        <v>226</v>
      </c>
    </row>
    <row r="15" spans="1:28" ht="24" customHeight="1" x14ac:dyDescent="0.2">
      <c r="A15" s="18" t="s">
        <v>23</v>
      </c>
      <c r="B15" s="46">
        <v>89</v>
      </c>
      <c r="C15" s="46">
        <v>206</v>
      </c>
      <c r="D15" s="46">
        <v>3</v>
      </c>
      <c r="E15" s="46">
        <v>3</v>
      </c>
      <c r="F15" s="6">
        <f t="shared" si="0"/>
        <v>264</v>
      </c>
      <c r="G15" s="2">
        <f t="shared" si="3"/>
        <v>1161.5</v>
      </c>
      <c r="H15" s="19" t="s">
        <v>12</v>
      </c>
      <c r="I15" s="46">
        <v>53</v>
      </c>
      <c r="J15" s="46">
        <v>250</v>
      </c>
      <c r="K15" s="46">
        <v>4</v>
      </c>
      <c r="L15" s="46">
        <v>1</v>
      </c>
      <c r="M15" s="6">
        <f t="shared" si="1"/>
        <v>287</v>
      </c>
      <c r="N15" s="2">
        <f t="shared" si="4"/>
        <v>1221.5</v>
      </c>
      <c r="O15" s="18" t="s">
        <v>30</v>
      </c>
      <c r="P15" s="61">
        <v>86</v>
      </c>
      <c r="Q15" s="61">
        <v>291</v>
      </c>
      <c r="R15" s="61">
        <v>4</v>
      </c>
      <c r="S15" s="61">
        <v>3</v>
      </c>
      <c r="T15" s="6">
        <f t="shared" si="2"/>
        <v>349.5</v>
      </c>
      <c r="U15" s="2">
        <f t="shared" si="5"/>
        <v>1310</v>
      </c>
      <c r="AB15" s="81">
        <v>233.5</v>
      </c>
    </row>
    <row r="16" spans="1:28" ht="24" customHeight="1" x14ac:dyDescent="0.2">
      <c r="A16" s="18" t="s">
        <v>39</v>
      </c>
      <c r="B16" s="46">
        <v>67</v>
      </c>
      <c r="C16" s="46">
        <v>219</v>
      </c>
      <c r="D16" s="46">
        <v>4</v>
      </c>
      <c r="E16" s="46">
        <v>8</v>
      </c>
      <c r="F16" s="6">
        <f t="shared" si="0"/>
        <v>280.5</v>
      </c>
      <c r="G16" s="2">
        <f t="shared" si="3"/>
        <v>1149.5</v>
      </c>
      <c r="H16" s="19" t="s">
        <v>15</v>
      </c>
      <c r="I16" s="46">
        <v>60</v>
      </c>
      <c r="J16" s="46">
        <v>250</v>
      </c>
      <c r="K16" s="46">
        <v>3</v>
      </c>
      <c r="L16" s="46">
        <v>3</v>
      </c>
      <c r="M16" s="6">
        <f t="shared" si="1"/>
        <v>293.5</v>
      </c>
      <c r="N16" s="2">
        <f t="shared" si="4"/>
        <v>1178.5</v>
      </c>
      <c r="O16" s="19" t="s">
        <v>8</v>
      </c>
      <c r="P16" s="61">
        <v>89</v>
      </c>
      <c r="Q16" s="61">
        <v>296</v>
      </c>
      <c r="R16" s="61">
        <v>5</v>
      </c>
      <c r="S16" s="61">
        <v>2</v>
      </c>
      <c r="T16" s="6">
        <f t="shared" si="2"/>
        <v>355.5</v>
      </c>
      <c r="U16" s="2">
        <f t="shared" si="5"/>
        <v>1391.5</v>
      </c>
      <c r="AB16" s="81">
        <v>234</v>
      </c>
    </row>
    <row r="17" spans="1:28" ht="24" customHeight="1" x14ac:dyDescent="0.2">
      <c r="A17" s="18" t="s">
        <v>40</v>
      </c>
      <c r="B17" s="46">
        <v>74</v>
      </c>
      <c r="C17" s="46">
        <v>254</v>
      </c>
      <c r="D17" s="46">
        <v>5</v>
      </c>
      <c r="E17" s="46">
        <v>6</v>
      </c>
      <c r="F17" s="6">
        <f t="shared" si="0"/>
        <v>316</v>
      </c>
      <c r="G17" s="2">
        <f t="shared" si="3"/>
        <v>1134.5</v>
      </c>
      <c r="H17" s="19" t="s">
        <v>18</v>
      </c>
      <c r="I17" s="46">
        <v>61</v>
      </c>
      <c r="J17" s="46">
        <v>250</v>
      </c>
      <c r="K17" s="46">
        <v>4</v>
      </c>
      <c r="L17" s="46">
        <v>5</v>
      </c>
      <c r="M17" s="6">
        <f t="shared" si="1"/>
        <v>301</v>
      </c>
      <c r="N17" s="2">
        <f t="shared" si="4"/>
        <v>1165</v>
      </c>
      <c r="O17" s="19" t="s">
        <v>10</v>
      </c>
      <c r="P17" s="61">
        <v>67</v>
      </c>
      <c r="Q17" s="61">
        <v>254</v>
      </c>
      <c r="R17" s="61">
        <v>7</v>
      </c>
      <c r="S17" s="61">
        <v>1</v>
      </c>
      <c r="T17" s="6">
        <f t="shared" si="2"/>
        <v>304</v>
      </c>
      <c r="U17" s="2">
        <f t="shared" si="5"/>
        <v>1332</v>
      </c>
      <c r="AB17" s="81">
        <v>248</v>
      </c>
    </row>
    <row r="18" spans="1:28" ht="24" customHeight="1" x14ac:dyDescent="0.2">
      <c r="A18" s="18" t="s">
        <v>41</v>
      </c>
      <c r="B18" s="46">
        <v>80</v>
      </c>
      <c r="C18" s="46">
        <v>257</v>
      </c>
      <c r="D18" s="46">
        <v>3</v>
      </c>
      <c r="E18" s="46">
        <v>5</v>
      </c>
      <c r="F18" s="6">
        <f t="shared" si="0"/>
        <v>315.5</v>
      </c>
      <c r="G18" s="2">
        <f t="shared" si="3"/>
        <v>1176</v>
      </c>
      <c r="H18" s="19" t="s">
        <v>20</v>
      </c>
      <c r="I18" s="46">
        <v>72</v>
      </c>
      <c r="J18" s="46">
        <v>238</v>
      </c>
      <c r="K18" s="46">
        <v>2</v>
      </c>
      <c r="L18" s="46">
        <v>8</v>
      </c>
      <c r="M18" s="6">
        <f t="shared" si="1"/>
        <v>298</v>
      </c>
      <c r="N18" s="2">
        <f t="shared" si="4"/>
        <v>1179.5</v>
      </c>
      <c r="O18" s="19" t="s">
        <v>13</v>
      </c>
      <c r="P18" s="61">
        <v>51</v>
      </c>
      <c r="Q18" s="61">
        <v>231</v>
      </c>
      <c r="R18" s="61">
        <v>4</v>
      </c>
      <c r="S18" s="61">
        <v>2</v>
      </c>
      <c r="T18" s="6">
        <f t="shared" si="2"/>
        <v>269.5</v>
      </c>
      <c r="U18" s="2">
        <f t="shared" si="5"/>
        <v>1278.5</v>
      </c>
      <c r="AB18" s="81">
        <v>248</v>
      </c>
    </row>
    <row r="19" spans="1:28" ht="24" customHeight="1" thickBot="1" x14ac:dyDescent="0.25">
      <c r="A19" s="21" t="s">
        <v>42</v>
      </c>
      <c r="B19" s="47">
        <v>69</v>
      </c>
      <c r="C19" s="47">
        <v>239</v>
      </c>
      <c r="D19" s="47">
        <v>4</v>
      </c>
      <c r="E19" s="47">
        <v>6</v>
      </c>
      <c r="F19" s="7">
        <f t="shared" si="0"/>
        <v>296.5</v>
      </c>
      <c r="G19" s="3">
        <f t="shared" si="3"/>
        <v>1208.5</v>
      </c>
      <c r="H19" s="20" t="s">
        <v>22</v>
      </c>
      <c r="I19" s="45">
        <v>53</v>
      </c>
      <c r="J19" s="45">
        <v>269</v>
      </c>
      <c r="K19" s="45">
        <v>4</v>
      </c>
      <c r="L19" s="45">
        <v>2</v>
      </c>
      <c r="M19" s="6">
        <f t="shared" si="1"/>
        <v>308.5</v>
      </c>
      <c r="N19" s="2">
        <f>M16+M17+M18+M19</f>
        <v>1201</v>
      </c>
      <c r="O19" s="19" t="s">
        <v>16</v>
      </c>
      <c r="P19" s="61">
        <v>48</v>
      </c>
      <c r="Q19" s="61">
        <v>225</v>
      </c>
      <c r="R19" s="61">
        <v>6</v>
      </c>
      <c r="S19" s="61">
        <v>0</v>
      </c>
      <c r="T19" s="6">
        <f t="shared" si="2"/>
        <v>261</v>
      </c>
      <c r="U19" s="2">
        <f t="shared" si="5"/>
        <v>1190</v>
      </c>
      <c r="AB19" s="81">
        <v>262</v>
      </c>
    </row>
    <row r="20" spans="1:28" ht="24" customHeight="1" x14ac:dyDescent="0.2">
      <c r="A20" s="19" t="s">
        <v>27</v>
      </c>
      <c r="B20" s="45">
        <v>66</v>
      </c>
      <c r="C20" s="45">
        <v>236</v>
      </c>
      <c r="D20" s="45">
        <v>6</v>
      </c>
      <c r="E20" s="45">
        <v>3</v>
      </c>
      <c r="F20" s="8">
        <f t="shared" si="0"/>
        <v>288.5</v>
      </c>
      <c r="G20" s="35"/>
      <c r="H20" s="19" t="s">
        <v>24</v>
      </c>
      <c r="I20" s="46">
        <v>48</v>
      </c>
      <c r="J20" s="46">
        <v>242</v>
      </c>
      <c r="K20" s="46">
        <v>2</v>
      </c>
      <c r="L20" s="46">
        <v>7</v>
      </c>
      <c r="M20" s="8">
        <f t="shared" si="1"/>
        <v>287.5</v>
      </c>
      <c r="N20" s="2">
        <f>M17+M18+M19+M20</f>
        <v>1195</v>
      </c>
      <c r="O20" s="19" t="s">
        <v>45</v>
      </c>
      <c r="P20" s="161">
        <v>50</v>
      </c>
      <c r="Q20" s="161">
        <v>241</v>
      </c>
      <c r="R20" s="161">
        <v>4</v>
      </c>
      <c r="S20" s="161">
        <v>1</v>
      </c>
      <c r="T20" s="8">
        <f t="shared" si="2"/>
        <v>276.5</v>
      </c>
      <c r="U20" s="2">
        <f t="shared" si="5"/>
        <v>1111</v>
      </c>
      <c r="AB20" s="81">
        <v>275</v>
      </c>
    </row>
    <row r="21" spans="1:28" ht="24" customHeight="1" thickBot="1" x14ac:dyDescent="0.25">
      <c r="A21" s="19" t="s">
        <v>28</v>
      </c>
      <c r="B21" s="46">
        <v>59</v>
      </c>
      <c r="C21" s="46">
        <v>247</v>
      </c>
      <c r="D21" s="46">
        <v>4</v>
      </c>
      <c r="E21" s="46">
        <v>7</v>
      </c>
      <c r="F21" s="6">
        <f t="shared" si="0"/>
        <v>302</v>
      </c>
      <c r="G21" s="36"/>
      <c r="H21" s="20" t="s">
        <v>25</v>
      </c>
      <c r="I21" s="46">
        <v>69</v>
      </c>
      <c r="J21" s="46">
        <v>307</v>
      </c>
      <c r="K21" s="46">
        <v>3</v>
      </c>
      <c r="L21" s="46">
        <v>3</v>
      </c>
      <c r="M21" s="6">
        <f t="shared" si="1"/>
        <v>355</v>
      </c>
      <c r="N21" s="2">
        <f>M18+M19+M20+M21</f>
        <v>1249</v>
      </c>
      <c r="O21" s="21" t="s">
        <v>46</v>
      </c>
      <c r="P21" s="69">
        <v>45</v>
      </c>
      <c r="Q21" s="69">
        <v>259</v>
      </c>
      <c r="R21" s="69">
        <v>5</v>
      </c>
      <c r="S21" s="69">
        <v>2</v>
      </c>
      <c r="T21" s="7">
        <f t="shared" si="2"/>
        <v>296.5</v>
      </c>
      <c r="U21" s="3">
        <f t="shared" si="5"/>
        <v>1103.5</v>
      </c>
      <c r="AB21" s="81">
        <v>276</v>
      </c>
    </row>
    <row r="22" spans="1:28" ht="24" customHeight="1" thickBot="1" x14ac:dyDescent="0.25">
      <c r="A22" s="19" t="s">
        <v>1</v>
      </c>
      <c r="B22" s="46">
        <v>76</v>
      </c>
      <c r="C22" s="46">
        <v>291</v>
      </c>
      <c r="D22" s="46">
        <v>3</v>
      </c>
      <c r="E22" s="46">
        <v>6</v>
      </c>
      <c r="F22" s="6">
        <f t="shared" si="0"/>
        <v>350</v>
      </c>
      <c r="G22" s="2"/>
      <c r="H22" s="21" t="s">
        <v>26</v>
      </c>
      <c r="I22" s="47">
        <v>63</v>
      </c>
      <c r="J22" s="47">
        <v>239</v>
      </c>
      <c r="K22" s="47">
        <v>3</v>
      </c>
      <c r="L22" s="47">
        <v>4</v>
      </c>
      <c r="M22" s="6">
        <f t="shared" si="1"/>
        <v>286.5</v>
      </c>
      <c r="N22" s="3">
        <f>M19+M20+M21+M22</f>
        <v>1237.5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1225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1408.5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1391.5</v>
      </c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73</v>
      </c>
      <c r="N24" s="88"/>
      <c r="O24" s="184"/>
      <c r="P24" s="185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'G-2'!E4:H4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'G-2'!D5:H5</f>
        <v>CALLE 79 X CARRERA 52</v>
      </c>
      <c r="E5" s="211"/>
      <c r="F5" s="211"/>
      <c r="G5" s="211"/>
      <c r="H5" s="211"/>
      <c r="I5" s="208" t="s">
        <v>53</v>
      </c>
      <c r="J5" s="208"/>
      <c r="K5" s="208"/>
      <c r="L5" s="173">
        <f>'G-2'!L5:N5</f>
        <v>0</v>
      </c>
      <c r="M5" s="173"/>
      <c r="N5" s="173"/>
      <c r="O5" s="50"/>
      <c r="P5" s="208" t="s">
        <v>57</v>
      </c>
      <c r="Q5" s="208"/>
      <c r="R5" s="208"/>
      <c r="S5" s="173" t="s">
        <v>132</v>
      </c>
      <c r="T5" s="173"/>
      <c r="U5" s="173"/>
    </row>
    <row r="6" spans="1:28" ht="12.75" customHeight="1" x14ac:dyDescent="0.2">
      <c r="A6" s="208" t="s">
        <v>55</v>
      </c>
      <c r="B6" s="208"/>
      <c r="C6" s="208"/>
      <c r="D6" s="209" t="s">
        <v>149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f>'G-2'!S6:U6</f>
        <v>42543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32</v>
      </c>
      <c r="C10" s="61">
        <v>164</v>
      </c>
      <c r="D10" s="61">
        <v>0</v>
      </c>
      <c r="E10" s="61">
        <v>0</v>
      </c>
      <c r="F10" s="62">
        <f t="shared" ref="F10:F22" si="0">B10*0.5+C10*1+D10*2+E10*2.5</f>
        <v>180</v>
      </c>
      <c r="G10" s="63"/>
      <c r="H10" s="64" t="s">
        <v>4</v>
      </c>
      <c r="I10" s="46">
        <v>42</v>
      </c>
      <c r="J10" s="46">
        <v>177</v>
      </c>
      <c r="K10" s="46">
        <v>0</v>
      </c>
      <c r="L10" s="46">
        <v>1</v>
      </c>
      <c r="M10" s="62">
        <f t="shared" ref="M10:M22" si="1">I10*0.5+J10*1+K10*2+L10*2.5</f>
        <v>200.5</v>
      </c>
      <c r="N10" s="65">
        <f>F20+F21+F22+M10</f>
        <v>839</v>
      </c>
      <c r="O10" s="64" t="s">
        <v>43</v>
      </c>
      <c r="P10" s="46">
        <v>54</v>
      </c>
      <c r="Q10" s="46">
        <v>217</v>
      </c>
      <c r="R10" s="46">
        <v>0</v>
      </c>
      <c r="S10" s="46">
        <v>5</v>
      </c>
      <c r="T10" s="62">
        <f t="shared" ref="T10:T21" si="2">P10*0.5+Q10*1+R10*2+S10*2.5</f>
        <v>256.5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40</v>
      </c>
      <c r="C11" s="61">
        <v>197</v>
      </c>
      <c r="D11" s="61">
        <v>0</v>
      </c>
      <c r="E11" s="61">
        <v>2</v>
      </c>
      <c r="F11" s="62">
        <f t="shared" si="0"/>
        <v>222</v>
      </c>
      <c r="G11" s="63"/>
      <c r="H11" s="64" t="s">
        <v>5</v>
      </c>
      <c r="I11" s="46">
        <v>44</v>
      </c>
      <c r="J11" s="46">
        <v>177</v>
      </c>
      <c r="K11" s="46">
        <v>0</v>
      </c>
      <c r="L11" s="46">
        <v>3</v>
      </c>
      <c r="M11" s="62">
        <f t="shared" si="1"/>
        <v>206.5</v>
      </c>
      <c r="N11" s="65">
        <f>F21+F22+M10+M11</f>
        <v>815.5</v>
      </c>
      <c r="O11" s="64" t="s">
        <v>44</v>
      </c>
      <c r="P11" s="46">
        <v>62</v>
      </c>
      <c r="Q11" s="46">
        <v>216</v>
      </c>
      <c r="R11" s="46">
        <v>0</v>
      </c>
      <c r="S11" s="46">
        <v>2</v>
      </c>
      <c r="T11" s="62">
        <f t="shared" si="2"/>
        <v>252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205</v>
      </c>
      <c r="D12" s="61">
        <v>0</v>
      </c>
      <c r="E12" s="61">
        <v>2</v>
      </c>
      <c r="F12" s="62">
        <f t="shared" si="0"/>
        <v>227</v>
      </c>
      <c r="G12" s="63"/>
      <c r="H12" s="64" t="s">
        <v>6</v>
      </c>
      <c r="I12" s="46">
        <v>52</v>
      </c>
      <c r="J12" s="46">
        <v>192</v>
      </c>
      <c r="K12" s="46">
        <v>0</v>
      </c>
      <c r="L12" s="46">
        <v>2</v>
      </c>
      <c r="M12" s="62">
        <f t="shared" si="1"/>
        <v>223</v>
      </c>
      <c r="N12" s="63">
        <f>F22+M10+M11+M12</f>
        <v>844.5</v>
      </c>
      <c r="O12" s="64" t="s">
        <v>32</v>
      </c>
      <c r="P12" s="46">
        <v>53</v>
      </c>
      <c r="Q12" s="46">
        <v>207</v>
      </c>
      <c r="R12" s="46">
        <v>0</v>
      </c>
      <c r="S12" s="46">
        <v>9</v>
      </c>
      <c r="T12" s="62">
        <f t="shared" si="2"/>
        <v>256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29</v>
      </c>
      <c r="C13" s="61">
        <v>161</v>
      </c>
      <c r="D13" s="61">
        <v>0</v>
      </c>
      <c r="E13" s="61">
        <v>4</v>
      </c>
      <c r="F13" s="62">
        <f t="shared" si="0"/>
        <v>185.5</v>
      </c>
      <c r="G13" s="63">
        <f t="shared" ref="G13:G19" si="3">F10+F11+F12+F13</f>
        <v>814.5</v>
      </c>
      <c r="H13" s="64" t="s">
        <v>7</v>
      </c>
      <c r="I13" s="46">
        <v>38</v>
      </c>
      <c r="J13" s="46">
        <v>176</v>
      </c>
      <c r="K13" s="46">
        <v>0</v>
      </c>
      <c r="L13" s="46">
        <v>6</v>
      </c>
      <c r="M13" s="62">
        <f t="shared" si="1"/>
        <v>210</v>
      </c>
      <c r="N13" s="63">
        <f t="shared" ref="N13:N18" si="4">M10+M11+M12+M13</f>
        <v>840</v>
      </c>
      <c r="O13" s="64" t="s">
        <v>33</v>
      </c>
      <c r="P13" s="46">
        <v>54</v>
      </c>
      <c r="Q13" s="46">
        <v>230</v>
      </c>
      <c r="R13" s="46">
        <v>1</v>
      </c>
      <c r="S13" s="46">
        <v>2</v>
      </c>
      <c r="T13" s="62">
        <f t="shared" si="2"/>
        <v>264</v>
      </c>
      <c r="U13" s="63">
        <f t="shared" ref="U13:U21" si="5">T10+T11+T12+T13</f>
        <v>1028.5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161</v>
      </c>
      <c r="D14" s="61">
        <v>0</v>
      </c>
      <c r="E14" s="61">
        <v>4</v>
      </c>
      <c r="F14" s="62">
        <f t="shared" si="0"/>
        <v>185</v>
      </c>
      <c r="G14" s="63">
        <f t="shared" si="3"/>
        <v>819.5</v>
      </c>
      <c r="H14" s="64" t="s">
        <v>9</v>
      </c>
      <c r="I14" s="46">
        <v>25</v>
      </c>
      <c r="J14" s="46">
        <v>164</v>
      </c>
      <c r="K14" s="46">
        <v>1</v>
      </c>
      <c r="L14" s="46">
        <v>0</v>
      </c>
      <c r="M14" s="62">
        <f t="shared" si="1"/>
        <v>178.5</v>
      </c>
      <c r="N14" s="63">
        <f t="shared" si="4"/>
        <v>818</v>
      </c>
      <c r="O14" s="64" t="s">
        <v>29</v>
      </c>
      <c r="P14" s="45">
        <v>39</v>
      </c>
      <c r="Q14" s="45">
        <v>188</v>
      </c>
      <c r="R14" s="45">
        <v>2</v>
      </c>
      <c r="S14" s="45">
        <v>3</v>
      </c>
      <c r="T14" s="62">
        <f t="shared" si="2"/>
        <v>219</v>
      </c>
      <c r="U14" s="63">
        <f t="shared" si="5"/>
        <v>991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212</v>
      </c>
      <c r="D15" s="61">
        <v>0</v>
      </c>
      <c r="E15" s="61">
        <v>5</v>
      </c>
      <c r="F15" s="62">
        <f t="shared" si="0"/>
        <v>238.5</v>
      </c>
      <c r="G15" s="63">
        <f t="shared" si="3"/>
        <v>836</v>
      </c>
      <c r="H15" s="64" t="s">
        <v>12</v>
      </c>
      <c r="I15" s="46">
        <v>23</v>
      </c>
      <c r="J15" s="46">
        <v>160</v>
      </c>
      <c r="K15" s="46">
        <v>0</v>
      </c>
      <c r="L15" s="46">
        <v>1</v>
      </c>
      <c r="M15" s="62">
        <f t="shared" si="1"/>
        <v>174</v>
      </c>
      <c r="N15" s="63">
        <f t="shared" si="4"/>
        <v>785.5</v>
      </c>
      <c r="O15" s="60" t="s">
        <v>30</v>
      </c>
      <c r="P15" s="251">
        <v>57</v>
      </c>
      <c r="Q15" s="251">
        <v>186</v>
      </c>
      <c r="R15" s="251">
        <v>0</v>
      </c>
      <c r="S15" s="251">
        <v>2</v>
      </c>
      <c r="T15" s="62">
        <f t="shared" si="2"/>
        <v>219.5</v>
      </c>
      <c r="U15" s="63">
        <f t="shared" si="5"/>
        <v>958.5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203</v>
      </c>
      <c r="D16" s="61">
        <v>0</v>
      </c>
      <c r="E16" s="61">
        <v>1</v>
      </c>
      <c r="F16" s="62">
        <f t="shared" si="0"/>
        <v>225.5</v>
      </c>
      <c r="G16" s="63">
        <f t="shared" si="3"/>
        <v>834.5</v>
      </c>
      <c r="H16" s="64" t="s">
        <v>15</v>
      </c>
      <c r="I16" s="46">
        <v>22</v>
      </c>
      <c r="J16" s="46">
        <v>159</v>
      </c>
      <c r="K16" s="46">
        <v>0</v>
      </c>
      <c r="L16" s="46">
        <v>0</v>
      </c>
      <c r="M16" s="62">
        <f t="shared" si="1"/>
        <v>170</v>
      </c>
      <c r="N16" s="63">
        <f t="shared" si="4"/>
        <v>732.5</v>
      </c>
      <c r="O16" s="64" t="s">
        <v>8</v>
      </c>
      <c r="P16" s="251">
        <v>36</v>
      </c>
      <c r="Q16" s="251">
        <v>179</v>
      </c>
      <c r="R16" s="251">
        <v>0</v>
      </c>
      <c r="S16" s="251">
        <v>2</v>
      </c>
      <c r="T16" s="62">
        <f t="shared" si="2"/>
        <v>202</v>
      </c>
      <c r="U16" s="63">
        <f t="shared" si="5"/>
        <v>904.5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212</v>
      </c>
      <c r="D17" s="61">
        <v>0</v>
      </c>
      <c r="E17" s="61">
        <v>5</v>
      </c>
      <c r="F17" s="62">
        <f t="shared" si="0"/>
        <v>243.5</v>
      </c>
      <c r="G17" s="63">
        <f t="shared" si="3"/>
        <v>892.5</v>
      </c>
      <c r="H17" s="64" t="s">
        <v>18</v>
      </c>
      <c r="I17" s="46">
        <v>22</v>
      </c>
      <c r="J17" s="46">
        <v>158</v>
      </c>
      <c r="K17" s="46">
        <v>0</v>
      </c>
      <c r="L17" s="46">
        <v>0</v>
      </c>
      <c r="M17" s="62">
        <f t="shared" si="1"/>
        <v>169</v>
      </c>
      <c r="N17" s="63">
        <f t="shared" si="4"/>
        <v>691.5</v>
      </c>
      <c r="O17" s="64" t="s">
        <v>10</v>
      </c>
      <c r="P17" s="251">
        <v>67</v>
      </c>
      <c r="Q17" s="251">
        <v>180</v>
      </c>
      <c r="R17" s="251">
        <v>0</v>
      </c>
      <c r="S17" s="251">
        <v>0</v>
      </c>
      <c r="T17" s="62">
        <f t="shared" si="2"/>
        <v>213.5</v>
      </c>
      <c r="U17" s="63">
        <f t="shared" si="5"/>
        <v>854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38</v>
      </c>
      <c r="C18" s="61">
        <v>190</v>
      </c>
      <c r="D18" s="61">
        <v>0</v>
      </c>
      <c r="E18" s="61">
        <v>3</v>
      </c>
      <c r="F18" s="62">
        <f t="shared" si="0"/>
        <v>216.5</v>
      </c>
      <c r="G18" s="63">
        <f t="shared" si="3"/>
        <v>924</v>
      </c>
      <c r="H18" s="64" t="s">
        <v>20</v>
      </c>
      <c r="I18" s="46">
        <v>35</v>
      </c>
      <c r="J18" s="46">
        <v>218</v>
      </c>
      <c r="K18" s="46">
        <v>0</v>
      </c>
      <c r="L18" s="46">
        <v>2</v>
      </c>
      <c r="M18" s="62">
        <f t="shared" si="1"/>
        <v>240.5</v>
      </c>
      <c r="N18" s="63">
        <f t="shared" si="4"/>
        <v>753.5</v>
      </c>
      <c r="O18" s="64" t="s">
        <v>13</v>
      </c>
      <c r="P18" s="251">
        <v>55</v>
      </c>
      <c r="Q18" s="251">
        <v>200</v>
      </c>
      <c r="R18" s="251">
        <v>0</v>
      </c>
      <c r="S18" s="251">
        <v>3</v>
      </c>
      <c r="T18" s="62">
        <f t="shared" si="2"/>
        <v>235</v>
      </c>
      <c r="U18" s="63">
        <f t="shared" si="5"/>
        <v>870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208</v>
      </c>
      <c r="D19" s="69">
        <v>0</v>
      </c>
      <c r="E19" s="69">
        <v>5</v>
      </c>
      <c r="F19" s="70">
        <f t="shared" si="0"/>
        <v>244.5</v>
      </c>
      <c r="G19" s="71">
        <f t="shared" si="3"/>
        <v>930</v>
      </c>
      <c r="H19" s="72" t="s">
        <v>22</v>
      </c>
      <c r="I19" s="45">
        <v>34</v>
      </c>
      <c r="J19" s="45">
        <v>243</v>
      </c>
      <c r="K19" s="45">
        <v>0</v>
      </c>
      <c r="L19" s="45">
        <v>4</v>
      </c>
      <c r="M19" s="62">
        <f t="shared" si="1"/>
        <v>270</v>
      </c>
      <c r="N19" s="63">
        <f>M16+M17+M18+M19</f>
        <v>849.5</v>
      </c>
      <c r="O19" s="64" t="s">
        <v>16</v>
      </c>
      <c r="P19" s="251">
        <v>45</v>
      </c>
      <c r="Q19" s="251">
        <v>205</v>
      </c>
      <c r="R19" s="251">
        <v>0</v>
      </c>
      <c r="S19" s="251">
        <v>2</v>
      </c>
      <c r="T19" s="62">
        <f t="shared" si="2"/>
        <v>232.5</v>
      </c>
      <c r="U19" s="63">
        <f t="shared" si="5"/>
        <v>883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188</v>
      </c>
      <c r="D20" s="67">
        <v>0</v>
      </c>
      <c r="E20" s="67">
        <v>7</v>
      </c>
      <c r="F20" s="73">
        <f t="shared" si="0"/>
        <v>230</v>
      </c>
      <c r="G20" s="74"/>
      <c r="H20" s="64" t="s">
        <v>24</v>
      </c>
      <c r="I20" s="46">
        <v>39</v>
      </c>
      <c r="J20" s="46">
        <v>254</v>
      </c>
      <c r="K20" s="46">
        <v>0</v>
      </c>
      <c r="L20" s="46">
        <v>3</v>
      </c>
      <c r="M20" s="73">
        <f t="shared" si="1"/>
        <v>281</v>
      </c>
      <c r="N20" s="63">
        <f>M17+M18+M19+M20</f>
        <v>960.5</v>
      </c>
      <c r="O20" s="64" t="s">
        <v>45</v>
      </c>
      <c r="P20" s="252">
        <v>36</v>
      </c>
      <c r="Q20" s="252">
        <v>200</v>
      </c>
      <c r="R20" s="252">
        <v>0</v>
      </c>
      <c r="S20" s="252">
        <v>3</v>
      </c>
      <c r="T20" s="73">
        <f t="shared" si="2"/>
        <v>225.5</v>
      </c>
      <c r="U20" s="63">
        <f t="shared" si="5"/>
        <v>906.5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164</v>
      </c>
      <c r="D21" s="61">
        <v>0</v>
      </c>
      <c r="E21" s="61">
        <v>4</v>
      </c>
      <c r="F21" s="62">
        <f t="shared" si="0"/>
        <v>194</v>
      </c>
      <c r="G21" s="75"/>
      <c r="H21" s="72" t="s">
        <v>25</v>
      </c>
      <c r="I21" s="46">
        <v>36</v>
      </c>
      <c r="J21" s="46">
        <v>259</v>
      </c>
      <c r="K21" s="46">
        <v>0</v>
      </c>
      <c r="L21" s="46">
        <v>6</v>
      </c>
      <c r="M21" s="62">
        <f t="shared" si="1"/>
        <v>292</v>
      </c>
      <c r="N21" s="63">
        <f>M18+M19+M20+M21</f>
        <v>1083.5</v>
      </c>
      <c r="O21" s="68" t="s">
        <v>46</v>
      </c>
      <c r="P21" s="253">
        <v>40</v>
      </c>
      <c r="Q21" s="253">
        <v>186</v>
      </c>
      <c r="R21" s="253">
        <v>0</v>
      </c>
      <c r="S21" s="253">
        <v>0</v>
      </c>
      <c r="T21" s="70">
        <f t="shared" si="2"/>
        <v>206</v>
      </c>
      <c r="U21" s="71">
        <f t="shared" si="5"/>
        <v>899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53</v>
      </c>
      <c r="C22" s="61">
        <v>183</v>
      </c>
      <c r="D22" s="61">
        <v>0</v>
      </c>
      <c r="E22" s="61">
        <v>2</v>
      </c>
      <c r="F22" s="62">
        <f t="shared" si="0"/>
        <v>214.5</v>
      </c>
      <c r="G22" s="63"/>
      <c r="H22" s="68" t="s">
        <v>26</v>
      </c>
      <c r="I22" s="47">
        <v>62</v>
      </c>
      <c r="J22" s="47">
        <v>230</v>
      </c>
      <c r="K22" s="47">
        <v>0</v>
      </c>
      <c r="L22" s="47">
        <v>1</v>
      </c>
      <c r="M22" s="62">
        <f t="shared" si="1"/>
        <v>263.5</v>
      </c>
      <c r="N22" s="71">
        <f>M19+M20+M21+M22</f>
        <v>1106.5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930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1106.5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1028.5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71</v>
      </c>
      <c r="D24" s="86"/>
      <c r="E24" s="86"/>
      <c r="F24" s="87" t="s">
        <v>87</v>
      </c>
      <c r="G24" s="88"/>
      <c r="H24" s="200"/>
      <c r="I24" s="201"/>
      <c r="J24" s="83" t="s">
        <v>71</v>
      </c>
      <c r="K24" s="86"/>
      <c r="L24" s="86"/>
      <c r="M24" s="87" t="s">
        <v>91</v>
      </c>
      <c r="N24" s="88"/>
      <c r="O24" s="200"/>
      <c r="P24" s="201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79 X CARRERA 52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0</v>
      </c>
      <c r="M6" s="173"/>
      <c r="N6" s="173"/>
      <c r="O6" s="12"/>
      <c r="P6" s="167" t="s">
        <v>58</v>
      </c>
      <c r="Q6" s="167"/>
      <c r="R6" s="167"/>
      <c r="S6" s="220">
        <f>'G-2'!S6:U6</f>
        <v>42543</v>
      </c>
      <c r="T6" s="220"/>
      <c r="U6" s="220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</f>
        <v>152</v>
      </c>
      <c r="C10" s="46">
        <f>'G-2'!C10+'G-3'!C10</f>
        <v>405</v>
      </c>
      <c r="D10" s="46">
        <f>'G-2'!D10+'G-3'!D10</f>
        <v>6</v>
      </c>
      <c r="E10" s="46">
        <f>'G-2'!E10+'G-3'!E10</f>
        <v>0</v>
      </c>
      <c r="F10" s="6">
        <f t="shared" ref="F10:F22" si="0">B10*0.5+C10*1+D10*2+E10*2.5</f>
        <v>493</v>
      </c>
      <c r="G10" s="2"/>
      <c r="H10" s="19" t="s">
        <v>4</v>
      </c>
      <c r="I10" s="46">
        <f>'G-2'!I10+'G-3'!I10</f>
        <v>103</v>
      </c>
      <c r="J10" s="46">
        <f>'G-2'!J10+'G-3'!J10</f>
        <v>489</v>
      </c>
      <c r="K10" s="46">
        <f>'G-2'!K10+'G-3'!K10</f>
        <v>5</v>
      </c>
      <c r="L10" s="46">
        <f>'G-2'!L10+'G-3'!L10</f>
        <v>5</v>
      </c>
      <c r="M10" s="6">
        <f t="shared" ref="M10:M22" si="1">I10*0.5+J10*1+K10*2+L10*2.5</f>
        <v>563</v>
      </c>
      <c r="N10" s="9">
        <f>F20+F21+F22+M10</f>
        <v>2142</v>
      </c>
      <c r="O10" s="19" t="s">
        <v>43</v>
      </c>
      <c r="P10" s="46">
        <f>'G-2'!P10+'G-3'!P10</f>
        <v>129</v>
      </c>
      <c r="Q10" s="46">
        <f>'G-2'!Q10+'G-3'!Q10</f>
        <v>449</v>
      </c>
      <c r="R10" s="46">
        <f>'G-2'!R10+'G-3'!R10</f>
        <v>5</v>
      </c>
      <c r="S10" s="46">
        <f>'G-2'!S10+'G-3'!S10</f>
        <v>10</v>
      </c>
      <c r="T10" s="6">
        <f t="shared" ref="T10:T21" si="2">P10*0.5+Q10*1+R10*2+S10*2.5</f>
        <v>548.5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156</v>
      </c>
      <c r="C11" s="46">
        <f>'G-2'!C11+'G-3'!C11</f>
        <v>417</v>
      </c>
      <c r="D11" s="46">
        <f>'G-2'!D11+'G-3'!D11</f>
        <v>4</v>
      </c>
      <c r="E11" s="46">
        <f>'G-2'!E11+'G-3'!E11</f>
        <v>3</v>
      </c>
      <c r="F11" s="6">
        <f t="shared" si="0"/>
        <v>510.5</v>
      </c>
      <c r="G11" s="2"/>
      <c r="H11" s="19" t="s">
        <v>5</v>
      </c>
      <c r="I11" s="46">
        <f>'G-2'!I11+'G-3'!I11</f>
        <v>97</v>
      </c>
      <c r="J11" s="46">
        <f>'G-2'!J11+'G-3'!J11</f>
        <v>497</v>
      </c>
      <c r="K11" s="46">
        <f>'G-2'!K11+'G-3'!K11</f>
        <v>4</v>
      </c>
      <c r="L11" s="46">
        <f>'G-2'!L11+'G-3'!L11</f>
        <v>5</v>
      </c>
      <c r="M11" s="6">
        <f t="shared" si="1"/>
        <v>566</v>
      </c>
      <c r="N11" s="9">
        <f>F21+F22+M10+M11</f>
        <v>2189.5</v>
      </c>
      <c r="O11" s="19" t="s">
        <v>44</v>
      </c>
      <c r="P11" s="46">
        <f>'G-2'!P11+'G-3'!P11</f>
        <v>144</v>
      </c>
      <c r="Q11" s="46">
        <f>'G-2'!Q11+'G-3'!Q11</f>
        <v>495</v>
      </c>
      <c r="R11" s="46">
        <f>'G-2'!R11+'G-3'!R11</f>
        <v>3</v>
      </c>
      <c r="S11" s="46">
        <f>'G-2'!S11+'G-3'!S11</f>
        <v>8</v>
      </c>
      <c r="T11" s="6">
        <f t="shared" si="2"/>
        <v>593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134</v>
      </c>
      <c r="C12" s="46">
        <f>'G-2'!C12+'G-3'!C12</f>
        <v>441</v>
      </c>
      <c r="D12" s="46">
        <f>'G-2'!D12+'G-3'!D12</f>
        <v>2</v>
      </c>
      <c r="E12" s="46">
        <f>'G-2'!E12+'G-3'!E12</f>
        <v>3</v>
      </c>
      <c r="F12" s="6">
        <f t="shared" si="0"/>
        <v>519.5</v>
      </c>
      <c r="G12" s="2"/>
      <c r="H12" s="19" t="s">
        <v>6</v>
      </c>
      <c r="I12" s="46">
        <f>'G-2'!I12+'G-3'!I12</f>
        <v>115</v>
      </c>
      <c r="J12" s="46">
        <f>'G-2'!J12+'G-3'!J12</f>
        <v>483</v>
      </c>
      <c r="K12" s="46">
        <f>'G-2'!K12+'G-3'!K12</f>
        <v>2</v>
      </c>
      <c r="L12" s="46">
        <f>'G-2'!L12+'G-3'!L12</f>
        <v>6</v>
      </c>
      <c r="M12" s="6">
        <f t="shared" si="1"/>
        <v>559.5</v>
      </c>
      <c r="N12" s="2">
        <f>F22+M10+M11+M12</f>
        <v>2253</v>
      </c>
      <c r="O12" s="19" t="s">
        <v>32</v>
      </c>
      <c r="P12" s="46">
        <f>'G-2'!P12+'G-3'!P12</f>
        <v>119</v>
      </c>
      <c r="Q12" s="46">
        <f>'G-2'!Q12+'G-3'!Q12</f>
        <v>421</v>
      </c>
      <c r="R12" s="46">
        <f>'G-2'!R12+'G-3'!R12</f>
        <v>6</v>
      </c>
      <c r="S12" s="46">
        <f>'G-2'!S12+'G-3'!S12</f>
        <v>15</v>
      </c>
      <c r="T12" s="6">
        <f t="shared" si="2"/>
        <v>530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129</v>
      </c>
      <c r="C13" s="46">
        <f>'G-2'!C13+'G-3'!C13</f>
        <v>417</v>
      </c>
      <c r="D13" s="46">
        <f>'G-2'!D13+'G-3'!D13</f>
        <v>5</v>
      </c>
      <c r="E13" s="46">
        <f>'G-2'!E13+'G-3'!E13</f>
        <v>10</v>
      </c>
      <c r="F13" s="6">
        <f t="shared" si="0"/>
        <v>516.5</v>
      </c>
      <c r="G13" s="2">
        <f t="shared" ref="G13:G19" si="3">F10+F11+F12+F13</f>
        <v>2039.5</v>
      </c>
      <c r="H13" s="19" t="s">
        <v>7</v>
      </c>
      <c r="I13" s="46">
        <f>'G-2'!I13+'G-3'!I13</f>
        <v>107</v>
      </c>
      <c r="J13" s="46">
        <f>'G-2'!J13+'G-3'!J13</f>
        <v>448</v>
      </c>
      <c r="K13" s="46">
        <f>'G-2'!K13+'G-3'!K13</f>
        <v>4</v>
      </c>
      <c r="L13" s="46">
        <f>'G-2'!L13+'G-3'!L13</f>
        <v>6</v>
      </c>
      <c r="M13" s="6">
        <f t="shared" si="1"/>
        <v>524.5</v>
      </c>
      <c r="N13" s="2">
        <f t="shared" ref="N13:N18" si="4">M10+M11+M12+M13</f>
        <v>2213</v>
      </c>
      <c r="O13" s="19" t="s">
        <v>33</v>
      </c>
      <c r="P13" s="46">
        <f>'G-2'!P13+'G-3'!P13</f>
        <v>131</v>
      </c>
      <c r="Q13" s="46">
        <f>'G-2'!Q13+'G-3'!Q13</f>
        <v>536</v>
      </c>
      <c r="R13" s="46">
        <f>'G-2'!R13+'G-3'!R13</f>
        <v>3</v>
      </c>
      <c r="S13" s="46">
        <f>'G-2'!S13+'G-3'!S13</f>
        <v>8</v>
      </c>
      <c r="T13" s="6">
        <f t="shared" si="2"/>
        <v>627.5</v>
      </c>
      <c r="U13" s="2">
        <f t="shared" ref="U13:U21" si="5">T10+T11+T12+T13</f>
        <v>2299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94</v>
      </c>
      <c r="C14" s="46">
        <f>'G-2'!C14+'G-3'!C14</f>
        <v>386</v>
      </c>
      <c r="D14" s="46">
        <f>'G-2'!D14+'G-3'!D14</f>
        <v>3</v>
      </c>
      <c r="E14" s="46">
        <f>'G-2'!E14+'G-3'!E14</f>
        <v>8</v>
      </c>
      <c r="F14" s="6">
        <f t="shared" si="0"/>
        <v>459</v>
      </c>
      <c r="G14" s="2">
        <f t="shared" si="3"/>
        <v>2005.5</v>
      </c>
      <c r="H14" s="19" t="s">
        <v>9</v>
      </c>
      <c r="I14" s="46">
        <f>'G-2'!I14+'G-3'!I14</f>
        <v>74</v>
      </c>
      <c r="J14" s="46">
        <f>'G-2'!J14+'G-3'!J14</f>
        <v>417</v>
      </c>
      <c r="K14" s="46">
        <f>'G-2'!K14+'G-3'!K14</f>
        <v>4</v>
      </c>
      <c r="L14" s="46">
        <f>'G-2'!L14+'G-3'!L14</f>
        <v>0</v>
      </c>
      <c r="M14" s="6">
        <f t="shared" si="1"/>
        <v>462</v>
      </c>
      <c r="N14" s="2">
        <f t="shared" si="4"/>
        <v>2112</v>
      </c>
      <c r="O14" s="19" t="s">
        <v>29</v>
      </c>
      <c r="P14" s="46">
        <f>'G-2'!P14+'G-3'!P14</f>
        <v>105</v>
      </c>
      <c r="Q14" s="46">
        <f>'G-2'!Q14+'G-3'!Q14</f>
        <v>464</v>
      </c>
      <c r="R14" s="46">
        <f>'G-2'!R14+'G-3'!R14</f>
        <v>4</v>
      </c>
      <c r="S14" s="46">
        <f>'G-2'!S14+'G-3'!S14</f>
        <v>7</v>
      </c>
      <c r="T14" s="6">
        <f t="shared" si="2"/>
        <v>542</v>
      </c>
      <c r="U14" s="2">
        <f t="shared" si="5"/>
        <v>2292.5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117</v>
      </c>
      <c r="C15" s="46">
        <f>'G-2'!C15+'G-3'!C15</f>
        <v>418</v>
      </c>
      <c r="D15" s="46">
        <f>'G-2'!D15+'G-3'!D15</f>
        <v>3</v>
      </c>
      <c r="E15" s="46">
        <f>'G-2'!E15+'G-3'!E15</f>
        <v>8</v>
      </c>
      <c r="F15" s="6">
        <f t="shared" si="0"/>
        <v>502.5</v>
      </c>
      <c r="G15" s="2">
        <f t="shared" si="3"/>
        <v>1997.5</v>
      </c>
      <c r="H15" s="19" t="s">
        <v>12</v>
      </c>
      <c r="I15" s="46">
        <f>'G-2'!I15+'G-3'!I15</f>
        <v>76</v>
      </c>
      <c r="J15" s="46">
        <f>'G-2'!J15+'G-3'!J15</f>
        <v>410</v>
      </c>
      <c r="K15" s="46">
        <f>'G-2'!K15+'G-3'!K15</f>
        <v>4</v>
      </c>
      <c r="L15" s="46">
        <f>'G-2'!L15+'G-3'!L15</f>
        <v>2</v>
      </c>
      <c r="M15" s="6">
        <f t="shared" si="1"/>
        <v>461</v>
      </c>
      <c r="N15" s="2">
        <f t="shared" si="4"/>
        <v>2007</v>
      </c>
      <c r="O15" s="18" t="s">
        <v>30</v>
      </c>
      <c r="P15" s="46">
        <f>'G-2'!P15+'G-3'!P15</f>
        <v>143</v>
      </c>
      <c r="Q15" s="46">
        <f>'G-2'!Q15+'G-3'!Q15</f>
        <v>477</v>
      </c>
      <c r="R15" s="46">
        <f>'G-2'!R15+'G-3'!R15</f>
        <v>4</v>
      </c>
      <c r="S15" s="46">
        <f>'G-2'!S15+'G-3'!S15</f>
        <v>5</v>
      </c>
      <c r="T15" s="6">
        <f t="shared" si="2"/>
        <v>569</v>
      </c>
      <c r="U15" s="2">
        <f t="shared" si="5"/>
        <v>2268.5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107</v>
      </c>
      <c r="C16" s="46">
        <f>'G-2'!C16+'G-3'!C16</f>
        <v>422</v>
      </c>
      <c r="D16" s="46">
        <f>'G-2'!D16+'G-3'!D16</f>
        <v>4</v>
      </c>
      <c r="E16" s="46">
        <f>'G-2'!E16+'G-3'!E16</f>
        <v>9</v>
      </c>
      <c r="F16" s="6">
        <f t="shared" si="0"/>
        <v>506</v>
      </c>
      <c r="G16" s="2">
        <f t="shared" si="3"/>
        <v>1984</v>
      </c>
      <c r="H16" s="19" t="s">
        <v>15</v>
      </c>
      <c r="I16" s="46">
        <f>'G-2'!I16+'G-3'!I16</f>
        <v>82</v>
      </c>
      <c r="J16" s="46">
        <f>'G-2'!J16+'G-3'!J16</f>
        <v>409</v>
      </c>
      <c r="K16" s="46">
        <f>'G-2'!K16+'G-3'!K16</f>
        <v>3</v>
      </c>
      <c r="L16" s="46">
        <f>'G-2'!L16+'G-3'!L16</f>
        <v>3</v>
      </c>
      <c r="M16" s="6">
        <f t="shared" si="1"/>
        <v>463.5</v>
      </c>
      <c r="N16" s="2">
        <f t="shared" si="4"/>
        <v>1911</v>
      </c>
      <c r="O16" s="19" t="s">
        <v>8</v>
      </c>
      <c r="P16" s="46">
        <f>'G-2'!P16+'G-3'!P16</f>
        <v>125</v>
      </c>
      <c r="Q16" s="46">
        <f>'G-2'!Q16+'G-3'!Q16</f>
        <v>475</v>
      </c>
      <c r="R16" s="46">
        <f>'G-2'!R16+'G-3'!R16</f>
        <v>5</v>
      </c>
      <c r="S16" s="46">
        <f>'G-2'!S16+'G-3'!S16</f>
        <v>4</v>
      </c>
      <c r="T16" s="6">
        <f t="shared" si="2"/>
        <v>557.5</v>
      </c>
      <c r="U16" s="2">
        <f t="shared" si="5"/>
        <v>2296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112</v>
      </c>
      <c r="C17" s="46">
        <f>'G-2'!C17+'G-3'!C17</f>
        <v>466</v>
      </c>
      <c r="D17" s="46">
        <f>'G-2'!D17+'G-3'!D17</f>
        <v>5</v>
      </c>
      <c r="E17" s="46">
        <f>'G-2'!E17+'G-3'!E17</f>
        <v>11</v>
      </c>
      <c r="F17" s="6">
        <f t="shared" si="0"/>
        <v>559.5</v>
      </c>
      <c r="G17" s="2">
        <f t="shared" si="3"/>
        <v>2027</v>
      </c>
      <c r="H17" s="19" t="s">
        <v>18</v>
      </c>
      <c r="I17" s="46">
        <f>'G-2'!I17+'G-3'!I17</f>
        <v>83</v>
      </c>
      <c r="J17" s="46">
        <f>'G-2'!J17+'G-3'!J17</f>
        <v>408</v>
      </c>
      <c r="K17" s="46">
        <f>'G-2'!K17+'G-3'!K17</f>
        <v>4</v>
      </c>
      <c r="L17" s="46">
        <f>'G-2'!L17+'G-3'!L17</f>
        <v>5</v>
      </c>
      <c r="M17" s="6">
        <f t="shared" si="1"/>
        <v>470</v>
      </c>
      <c r="N17" s="2">
        <f t="shared" si="4"/>
        <v>1856.5</v>
      </c>
      <c r="O17" s="19" t="s">
        <v>10</v>
      </c>
      <c r="P17" s="46">
        <f>'G-2'!P17+'G-3'!P17</f>
        <v>134</v>
      </c>
      <c r="Q17" s="46">
        <f>'G-2'!Q17+'G-3'!Q17</f>
        <v>434</v>
      </c>
      <c r="R17" s="46">
        <f>'G-2'!R17+'G-3'!R17</f>
        <v>7</v>
      </c>
      <c r="S17" s="46">
        <f>'G-2'!S17+'G-3'!S17</f>
        <v>1</v>
      </c>
      <c r="T17" s="6">
        <f t="shared" si="2"/>
        <v>517.5</v>
      </c>
      <c r="U17" s="2">
        <f t="shared" si="5"/>
        <v>2186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118</v>
      </c>
      <c r="C18" s="46">
        <f>'G-2'!C18+'G-3'!C18</f>
        <v>447</v>
      </c>
      <c r="D18" s="46">
        <f>'G-2'!D18+'G-3'!D18</f>
        <v>3</v>
      </c>
      <c r="E18" s="46">
        <f>'G-2'!E18+'G-3'!E18</f>
        <v>8</v>
      </c>
      <c r="F18" s="6">
        <f t="shared" si="0"/>
        <v>532</v>
      </c>
      <c r="G18" s="2">
        <f t="shared" si="3"/>
        <v>2100</v>
      </c>
      <c r="H18" s="19" t="s">
        <v>20</v>
      </c>
      <c r="I18" s="46">
        <f>'G-2'!I18+'G-3'!I18</f>
        <v>107</v>
      </c>
      <c r="J18" s="46">
        <f>'G-2'!J18+'G-3'!J18</f>
        <v>456</v>
      </c>
      <c r="K18" s="46">
        <f>'G-2'!K18+'G-3'!K18</f>
        <v>2</v>
      </c>
      <c r="L18" s="46">
        <f>'G-2'!L18+'G-3'!L18</f>
        <v>10</v>
      </c>
      <c r="M18" s="6">
        <f t="shared" si="1"/>
        <v>538.5</v>
      </c>
      <c r="N18" s="2">
        <f t="shared" si="4"/>
        <v>1933</v>
      </c>
      <c r="O18" s="19" t="s">
        <v>13</v>
      </c>
      <c r="P18" s="46">
        <f>'G-2'!P18+'G-3'!P18</f>
        <v>106</v>
      </c>
      <c r="Q18" s="46">
        <f>'G-2'!Q18+'G-3'!Q18</f>
        <v>431</v>
      </c>
      <c r="R18" s="46">
        <f>'G-2'!R18+'G-3'!R18</f>
        <v>4</v>
      </c>
      <c r="S18" s="46">
        <f>'G-2'!S18+'G-3'!S18</f>
        <v>5</v>
      </c>
      <c r="T18" s="6">
        <f t="shared" si="2"/>
        <v>504.5</v>
      </c>
      <c r="U18" s="2">
        <f t="shared" si="5"/>
        <v>2148.5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117</v>
      </c>
      <c r="C19" s="47">
        <f>'G-2'!C19+'G-3'!C19</f>
        <v>447</v>
      </c>
      <c r="D19" s="47">
        <f>'G-2'!D19+'G-3'!D19</f>
        <v>4</v>
      </c>
      <c r="E19" s="47">
        <f>'G-2'!E19+'G-3'!E19</f>
        <v>11</v>
      </c>
      <c r="F19" s="7">
        <f t="shared" si="0"/>
        <v>541</v>
      </c>
      <c r="G19" s="3">
        <f t="shared" si="3"/>
        <v>2138.5</v>
      </c>
      <c r="H19" s="20" t="s">
        <v>22</v>
      </c>
      <c r="I19" s="46">
        <f>'G-2'!I19+'G-3'!I19</f>
        <v>87</v>
      </c>
      <c r="J19" s="46">
        <f>'G-2'!J19+'G-3'!J19</f>
        <v>512</v>
      </c>
      <c r="K19" s="46">
        <f>'G-2'!K19+'G-3'!K19</f>
        <v>4</v>
      </c>
      <c r="L19" s="46">
        <f>'G-2'!L19+'G-3'!L19</f>
        <v>6</v>
      </c>
      <c r="M19" s="6">
        <f t="shared" si="1"/>
        <v>578.5</v>
      </c>
      <c r="N19" s="2">
        <f>M16+M17+M18+M19</f>
        <v>2050.5</v>
      </c>
      <c r="O19" s="19" t="s">
        <v>16</v>
      </c>
      <c r="P19" s="46">
        <f>'G-2'!P19+'G-3'!P19</f>
        <v>93</v>
      </c>
      <c r="Q19" s="46">
        <f>'G-2'!Q19+'G-3'!Q19</f>
        <v>430</v>
      </c>
      <c r="R19" s="46">
        <f>'G-2'!R19+'G-3'!R19</f>
        <v>6</v>
      </c>
      <c r="S19" s="46">
        <f>'G-2'!S19+'G-3'!S19</f>
        <v>2</v>
      </c>
      <c r="T19" s="6">
        <f t="shared" si="2"/>
        <v>493.5</v>
      </c>
      <c r="U19" s="2">
        <f t="shared" si="5"/>
        <v>2073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115</v>
      </c>
      <c r="C20" s="45">
        <f>'G-2'!C20+'G-3'!C20</f>
        <v>424</v>
      </c>
      <c r="D20" s="45">
        <f>'G-2'!D20+'G-3'!D20</f>
        <v>6</v>
      </c>
      <c r="E20" s="45">
        <f>'G-2'!E20+'G-3'!E20</f>
        <v>10</v>
      </c>
      <c r="F20" s="8">
        <f t="shared" si="0"/>
        <v>518.5</v>
      </c>
      <c r="G20" s="35"/>
      <c r="H20" s="19" t="s">
        <v>24</v>
      </c>
      <c r="I20" s="46">
        <f>'G-2'!I20+'G-3'!I20</f>
        <v>87</v>
      </c>
      <c r="J20" s="46">
        <f>'G-2'!J20+'G-3'!J20</f>
        <v>496</v>
      </c>
      <c r="K20" s="46">
        <f>'G-2'!K20+'G-3'!K20</f>
        <v>2</v>
      </c>
      <c r="L20" s="46">
        <f>'G-2'!L20+'G-3'!L20</f>
        <v>10</v>
      </c>
      <c r="M20" s="8">
        <f t="shared" si="1"/>
        <v>568.5</v>
      </c>
      <c r="N20" s="2">
        <f>M17+M18+M19+M20</f>
        <v>2155.5</v>
      </c>
      <c r="O20" s="19" t="s">
        <v>45</v>
      </c>
      <c r="P20" s="46">
        <f>'G-2'!P20+'G-3'!P20</f>
        <v>86</v>
      </c>
      <c r="Q20" s="46">
        <f>'G-2'!Q20+'G-3'!Q20</f>
        <v>441</v>
      </c>
      <c r="R20" s="46">
        <f>'G-2'!R20+'G-3'!R20</f>
        <v>4</v>
      </c>
      <c r="S20" s="46">
        <f>'G-2'!S20+'G-3'!S20</f>
        <v>4</v>
      </c>
      <c r="T20" s="8">
        <f t="shared" si="2"/>
        <v>502</v>
      </c>
      <c r="U20" s="2">
        <f t="shared" si="5"/>
        <v>2017.5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99</v>
      </c>
      <c r="C21" s="45">
        <f>'G-2'!C21+'G-3'!C21</f>
        <v>411</v>
      </c>
      <c r="D21" s="45">
        <f>'G-2'!D21+'G-3'!D21</f>
        <v>4</v>
      </c>
      <c r="E21" s="45">
        <f>'G-2'!E21+'G-3'!E21</f>
        <v>11</v>
      </c>
      <c r="F21" s="6">
        <f t="shared" si="0"/>
        <v>496</v>
      </c>
      <c r="G21" s="36"/>
      <c r="H21" s="20" t="s">
        <v>25</v>
      </c>
      <c r="I21" s="46">
        <f>'G-2'!I21+'G-3'!I21</f>
        <v>105</v>
      </c>
      <c r="J21" s="46">
        <f>'G-2'!J21+'G-3'!J21</f>
        <v>566</v>
      </c>
      <c r="K21" s="46">
        <f>'G-2'!K21+'G-3'!K21</f>
        <v>3</v>
      </c>
      <c r="L21" s="46">
        <f>'G-2'!L21+'G-3'!L21</f>
        <v>9</v>
      </c>
      <c r="M21" s="6">
        <f t="shared" si="1"/>
        <v>647</v>
      </c>
      <c r="N21" s="2">
        <f>M18+M19+M20+M21</f>
        <v>2332.5</v>
      </c>
      <c r="O21" s="21" t="s">
        <v>46</v>
      </c>
      <c r="P21" s="47">
        <f>'G-2'!P21+'G-3'!P21</f>
        <v>85</v>
      </c>
      <c r="Q21" s="47">
        <f>'G-2'!Q21+'G-3'!Q21</f>
        <v>445</v>
      </c>
      <c r="R21" s="47">
        <f>'G-2'!R21+'G-3'!R21</f>
        <v>5</v>
      </c>
      <c r="S21" s="47">
        <f>'G-2'!S21+'G-3'!S21</f>
        <v>2</v>
      </c>
      <c r="T21" s="7">
        <f t="shared" si="2"/>
        <v>502.5</v>
      </c>
      <c r="U21" s="3">
        <f t="shared" si="5"/>
        <v>2002.5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129</v>
      </c>
      <c r="C22" s="45">
        <f>'G-2'!C22+'G-3'!C22</f>
        <v>474</v>
      </c>
      <c r="D22" s="45">
        <f>'G-2'!D22+'G-3'!D22</f>
        <v>3</v>
      </c>
      <c r="E22" s="45">
        <f>'G-2'!E22+'G-3'!E22</f>
        <v>8</v>
      </c>
      <c r="F22" s="6">
        <f t="shared" si="0"/>
        <v>564.5</v>
      </c>
      <c r="G22" s="2"/>
      <c r="H22" s="21" t="s">
        <v>26</v>
      </c>
      <c r="I22" s="46">
        <f>'G-2'!I22+'G-3'!I22</f>
        <v>125</v>
      </c>
      <c r="J22" s="46">
        <f>'G-2'!J22+'G-3'!J22</f>
        <v>469</v>
      </c>
      <c r="K22" s="46">
        <f>'G-2'!K22+'G-3'!K22</f>
        <v>3</v>
      </c>
      <c r="L22" s="46">
        <f>'G-2'!L22+'G-3'!L22</f>
        <v>5</v>
      </c>
      <c r="M22" s="6">
        <f t="shared" si="1"/>
        <v>550</v>
      </c>
      <c r="N22" s="3">
        <f>M19+M20+M21+M22</f>
        <v>2344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2138.5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2344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2299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87</v>
      </c>
      <c r="G24" s="88"/>
      <c r="H24" s="184"/>
      <c r="I24" s="185"/>
      <c r="J24" s="82" t="s">
        <v>71</v>
      </c>
      <c r="K24" s="86"/>
      <c r="L24" s="86"/>
      <c r="M24" s="87" t="s">
        <v>91</v>
      </c>
      <c r="N24" s="88"/>
      <c r="O24" s="184"/>
      <c r="P24" s="185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E35" sqref="E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109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110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24" t="str">
        <f>'G-2'!D5</f>
        <v>CALLE 79 X CARRERA 52</v>
      </c>
      <c r="D5" s="224"/>
      <c r="E5" s="224"/>
      <c r="F5" s="111"/>
      <c r="G5" s="112"/>
      <c r="H5" s="103" t="s">
        <v>53</v>
      </c>
      <c r="I5" s="225">
        <f>'G-2'!L5</f>
        <v>0</v>
      </c>
      <c r="J5" s="225"/>
    </row>
    <row r="6" spans="1:10" x14ac:dyDescent="0.2">
      <c r="A6" s="167" t="s">
        <v>111</v>
      </c>
      <c r="B6" s="167"/>
      <c r="C6" s="226" t="s">
        <v>150</v>
      </c>
      <c r="D6" s="226"/>
      <c r="E6" s="226"/>
      <c r="F6" s="111"/>
      <c r="G6" s="112"/>
      <c r="H6" s="103" t="s">
        <v>58</v>
      </c>
      <c r="I6" s="227">
        <f>'G-2'!S6</f>
        <v>42543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122</v>
      </c>
      <c r="B10" s="240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129</v>
      </c>
      <c r="B19" s="240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124</v>
      </c>
      <c r="D20" s="125" t="s">
        <v>125</v>
      </c>
      <c r="E20" s="126">
        <v>525</v>
      </c>
      <c r="F20" s="126">
        <v>1237</v>
      </c>
      <c r="G20" s="126">
        <v>23</v>
      </c>
      <c r="H20" s="126">
        <v>12</v>
      </c>
      <c r="I20" s="126">
        <f t="shared" si="0"/>
        <v>1575.5</v>
      </c>
      <c r="J20" s="127">
        <f>IF(I20=0,"0,00",I20/SUM(I19:I21)*100)</f>
        <v>89.364719228587632</v>
      </c>
    </row>
    <row r="21" spans="1:10" x14ac:dyDescent="0.2">
      <c r="A21" s="238"/>
      <c r="B21" s="241"/>
      <c r="C21" s="128" t="s">
        <v>138</v>
      </c>
      <c r="D21" s="129" t="s">
        <v>126</v>
      </c>
      <c r="E21" s="74">
        <v>66</v>
      </c>
      <c r="F21" s="74">
        <v>147</v>
      </c>
      <c r="G21" s="74">
        <v>0</v>
      </c>
      <c r="H21" s="74">
        <v>3</v>
      </c>
      <c r="I21" s="130">
        <f t="shared" si="0"/>
        <v>187.5</v>
      </c>
      <c r="J21" s="131">
        <f>IF(I21=0,"0,00",I21/SUM(I19:I21)*100)</f>
        <v>10.635280771412365</v>
      </c>
    </row>
    <row r="22" spans="1:10" x14ac:dyDescent="0.2">
      <c r="A22" s="238"/>
      <c r="B22" s="241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127</v>
      </c>
      <c r="D23" s="125" t="s">
        <v>125</v>
      </c>
      <c r="E23" s="126">
        <v>442</v>
      </c>
      <c r="F23" s="126">
        <v>2004</v>
      </c>
      <c r="G23" s="126">
        <v>31</v>
      </c>
      <c r="H23" s="126">
        <v>21</v>
      </c>
      <c r="I23" s="126">
        <f t="shared" si="0"/>
        <v>2339.5</v>
      </c>
      <c r="J23" s="127">
        <f>IF(I23=0,"0,00",I23/SUM(I22:I24)*100)</f>
        <v>90.084713130535235</v>
      </c>
    </row>
    <row r="24" spans="1:10" x14ac:dyDescent="0.2">
      <c r="A24" s="238"/>
      <c r="B24" s="241"/>
      <c r="C24" s="128" t="s">
        <v>139</v>
      </c>
      <c r="D24" s="129" t="s">
        <v>126</v>
      </c>
      <c r="E24" s="74">
        <v>54</v>
      </c>
      <c r="F24" s="74">
        <v>218</v>
      </c>
      <c r="G24" s="74">
        <v>0</v>
      </c>
      <c r="H24" s="74">
        <v>5</v>
      </c>
      <c r="I24" s="130">
        <f t="shared" si="0"/>
        <v>257.5</v>
      </c>
      <c r="J24" s="131">
        <f>IF(I24=0,"0,00",I24/SUM(I22:I24)*100)</f>
        <v>9.9152868694647669</v>
      </c>
    </row>
    <row r="25" spans="1:10" x14ac:dyDescent="0.2">
      <c r="A25" s="238"/>
      <c r="B25" s="241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128</v>
      </c>
      <c r="D26" s="125" t="s">
        <v>125</v>
      </c>
      <c r="E26" s="126">
        <v>127</v>
      </c>
      <c r="F26" s="126">
        <v>493</v>
      </c>
      <c r="G26" s="126">
        <v>8</v>
      </c>
      <c r="H26" s="126">
        <v>8</v>
      </c>
      <c r="I26" s="126">
        <f t="shared" si="0"/>
        <v>592.5</v>
      </c>
      <c r="J26" s="127">
        <f>IF(I26=0,"0,00",I26/SUM(I25:I27)*100)</f>
        <v>85.931834662799133</v>
      </c>
    </row>
    <row r="27" spans="1:10" x14ac:dyDescent="0.2">
      <c r="A27" s="239"/>
      <c r="B27" s="242"/>
      <c r="C27" s="133" t="s">
        <v>140</v>
      </c>
      <c r="D27" s="129" t="s">
        <v>126</v>
      </c>
      <c r="E27" s="74">
        <v>16</v>
      </c>
      <c r="F27" s="74">
        <v>84</v>
      </c>
      <c r="G27" s="74">
        <v>0</v>
      </c>
      <c r="H27" s="74">
        <v>2</v>
      </c>
      <c r="I27" s="130">
        <f t="shared" si="0"/>
        <v>97</v>
      </c>
      <c r="J27" s="131">
        <f>IF(I27=0,"0,00",I27/SUM(I25:I27)*100)</f>
        <v>14.068165337200869</v>
      </c>
    </row>
    <row r="28" spans="1:10" x14ac:dyDescent="0.2">
      <c r="A28" s="237" t="s">
        <v>130</v>
      </c>
      <c r="B28" s="240">
        <v>2</v>
      </c>
      <c r="C28" s="134"/>
      <c r="D28" s="123" t="s">
        <v>123</v>
      </c>
      <c r="E28" s="75">
        <v>76</v>
      </c>
      <c r="F28" s="75">
        <v>463</v>
      </c>
      <c r="G28" s="75">
        <v>0</v>
      </c>
      <c r="H28" s="75">
        <v>5</v>
      </c>
      <c r="I28" s="75">
        <f t="shared" si="0"/>
        <v>513.5</v>
      </c>
      <c r="J28" s="124">
        <f>IF(I28=0,"0,00",I28/SUM(I28:I30)*100)</f>
        <v>36.561053755784975</v>
      </c>
    </row>
    <row r="29" spans="1:10" x14ac:dyDescent="0.2">
      <c r="A29" s="238"/>
      <c r="B29" s="241"/>
      <c r="C29" s="122" t="s">
        <v>124</v>
      </c>
      <c r="D29" s="125" t="s">
        <v>125</v>
      </c>
      <c r="E29" s="126">
        <v>171</v>
      </c>
      <c r="F29" s="126">
        <v>773</v>
      </c>
      <c r="G29" s="126">
        <v>0</v>
      </c>
      <c r="H29" s="126">
        <v>13</v>
      </c>
      <c r="I29" s="126">
        <f t="shared" si="0"/>
        <v>891</v>
      </c>
      <c r="J29" s="127">
        <f>IF(I29=0,"0,00",I29/SUM(I28:I30)*100)</f>
        <v>63.438946244215025</v>
      </c>
    </row>
    <row r="30" spans="1:10" x14ac:dyDescent="0.2">
      <c r="A30" s="238"/>
      <c r="B30" s="241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123</v>
      </c>
      <c r="E31" s="75">
        <v>62</v>
      </c>
      <c r="F31" s="75">
        <v>321</v>
      </c>
      <c r="G31" s="75">
        <v>0</v>
      </c>
      <c r="H31" s="75">
        <v>9</v>
      </c>
      <c r="I31" s="75">
        <f t="shared" si="0"/>
        <v>374.5</v>
      </c>
      <c r="J31" s="124">
        <f>IF(I31=0,"0,00",I31/SUM(I31:I33)*100)</f>
        <v>24.703166226912927</v>
      </c>
    </row>
    <row r="32" spans="1:10" x14ac:dyDescent="0.2">
      <c r="A32" s="238"/>
      <c r="B32" s="241"/>
      <c r="C32" s="122" t="s">
        <v>127</v>
      </c>
      <c r="D32" s="125" t="s">
        <v>125</v>
      </c>
      <c r="E32" s="126">
        <v>166</v>
      </c>
      <c r="F32" s="126">
        <v>1041</v>
      </c>
      <c r="G32" s="126">
        <v>0</v>
      </c>
      <c r="H32" s="126">
        <v>7</v>
      </c>
      <c r="I32" s="126">
        <f t="shared" si="0"/>
        <v>1141.5</v>
      </c>
      <c r="J32" s="127">
        <f>IF(I32=0,"0,00",I32/SUM(I31:I33)*100)</f>
        <v>75.296833773087073</v>
      </c>
    </row>
    <row r="33" spans="1:10" x14ac:dyDescent="0.2">
      <c r="A33" s="238"/>
      <c r="B33" s="241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123</v>
      </c>
      <c r="E34" s="75">
        <v>43</v>
      </c>
      <c r="F34" s="75">
        <v>195</v>
      </c>
      <c r="G34" s="75">
        <v>0</v>
      </c>
      <c r="H34" s="75">
        <v>1</v>
      </c>
      <c r="I34" s="75">
        <f t="shared" si="0"/>
        <v>219</v>
      </c>
      <c r="J34" s="124">
        <f>IF(I34=0,"0,00",I34/SUM(I34:I36)*100)</f>
        <v>33.95348837209302</v>
      </c>
    </row>
    <row r="35" spans="1:10" x14ac:dyDescent="0.2">
      <c r="A35" s="238"/>
      <c r="B35" s="241"/>
      <c r="C35" s="122" t="s">
        <v>128</v>
      </c>
      <c r="D35" s="125" t="s">
        <v>125</v>
      </c>
      <c r="E35" s="126">
        <v>106</v>
      </c>
      <c r="F35" s="126">
        <v>358</v>
      </c>
      <c r="G35" s="126">
        <v>0</v>
      </c>
      <c r="H35" s="126">
        <v>6</v>
      </c>
      <c r="I35" s="126">
        <f t="shared" si="0"/>
        <v>426</v>
      </c>
      <c r="J35" s="127">
        <f>IF(I35=0,"0,00",I35/SUM(I34:I36)*100)</f>
        <v>66.04651162790698</v>
      </c>
    </row>
    <row r="36" spans="1:10" x14ac:dyDescent="0.2">
      <c r="A36" s="239"/>
      <c r="B36" s="242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131</v>
      </c>
      <c r="B37" s="240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topLeftCell="A34" zoomScale="91" zoomScaleNormal="91" workbookViewId="0">
      <selection activeCell="P92" sqref="P9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5" t="s">
        <v>97</v>
      </c>
      <c r="M8" s="245"/>
      <c r="N8" s="245"/>
      <c r="O8" s="246" t="str">
        <f>'G-2'!D5</f>
        <v>CALLE 79 X CARRERA 52</v>
      </c>
      <c r="P8" s="246"/>
      <c r="Q8" s="246"/>
      <c r="R8" s="246"/>
      <c r="S8" s="246"/>
      <c r="T8" s="92"/>
      <c r="U8" s="92"/>
      <c r="V8" s="245" t="s">
        <v>98</v>
      </c>
      <c r="W8" s="245"/>
      <c r="X8" s="245"/>
      <c r="Y8" s="246">
        <f>'G-2'!L5</f>
        <v>0</v>
      </c>
      <c r="Z8" s="246"/>
      <c r="AA8" s="246"/>
      <c r="AB8" s="92"/>
      <c r="AC8" s="92"/>
      <c r="AD8" s="92"/>
      <c r="AE8" s="92"/>
      <c r="AF8" s="92"/>
      <c r="AG8" s="92"/>
      <c r="AH8" s="245" t="s">
        <v>99</v>
      </c>
      <c r="AI8" s="245"/>
      <c r="AJ8" s="249">
        <f>'G-2'!S6</f>
        <v>42543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101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7" t="s">
        <v>101</v>
      </c>
      <c r="U16" s="24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313</v>
      </c>
      <c r="C17" s="149">
        <f>'G-2'!F11</f>
        <v>288.5</v>
      </c>
      <c r="D17" s="149">
        <f>'G-2'!F12</f>
        <v>292.5</v>
      </c>
      <c r="E17" s="149">
        <f>'G-2'!F13</f>
        <v>331</v>
      </c>
      <c r="F17" s="149">
        <f>'G-2'!F14</f>
        <v>274</v>
      </c>
      <c r="G17" s="149">
        <f>'G-2'!F15</f>
        <v>264</v>
      </c>
      <c r="H17" s="149">
        <f>'G-2'!F16</f>
        <v>280.5</v>
      </c>
      <c r="I17" s="149">
        <f>'G-2'!F17</f>
        <v>316</v>
      </c>
      <c r="J17" s="149">
        <f>'G-2'!F18</f>
        <v>315.5</v>
      </c>
      <c r="K17" s="149">
        <f>'G-2'!F19</f>
        <v>296.5</v>
      </c>
      <c r="L17" s="150"/>
      <c r="M17" s="149">
        <f>'G-2'!F20</f>
        <v>288.5</v>
      </c>
      <c r="N17" s="149">
        <f>'G-2'!F21</f>
        <v>302</v>
      </c>
      <c r="O17" s="149">
        <f>'G-2'!F22</f>
        <v>350</v>
      </c>
      <c r="P17" s="149">
        <f>'G-2'!M10</f>
        <v>362.5</v>
      </c>
      <c r="Q17" s="149">
        <f>'G-2'!M11</f>
        <v>359.5</v>
      </c>
      <c r="R17" s="149">
        <f>'G-2'!M12</f>
        <v>336.5</v>
      </c>
      <c r="S17" s="149">
        <f>'G-2'!M13</f>
        <v>314.5</v>
      </c>
      <c r="T17" s="149">
        <f>'G-2'!M14</f>
        <v>283.5</v>
      </c>
      <c r="U17" s="149">
        <f>'G-2'!M15</f>
        <v>287</v>
      </c>
      <c r="V17" s="149">
        <f>'G-2'!M16</f>
        <v>293.5</v>
      </c>
      <c r="W17" s="149">
        <f>'G-2'!M17</f>
        <v>301</v>
      </c>
      <c r="X17" s="149">
        <f>'G-2'!M18</f>
        <v>298</v>
      </c>
      <c r="Y17" s="149">
        <f>'G-2'!M19</f>
        <v>308.5</v>
      </c>
      <c r="Z17" s="149">
        <f>'G-2'!M20</f>
        <v>287.5</v>
      </c>
      <c r="AA17" s="149">
        <f>'G-2'!M21</f>
        <v>355</v>
      </c>
      <c r="AB17" s="149">
        <f>'G-2'!M22</f>
        <v>286.5</v>
      </c>
      <c r="AC17" s="150"/>
      <c r="AD17" s="149">
        <f>'G-2'!T10</f>
        <v>292</v>
      </c>
      <c r="AE17" s="149">
        <f>'G-2'!T11</f>
        <v>341</v>
      </c>
      <c r="AF17" s="149">
        <f>'G-2'!T12</f>
        <v>274</v>
      </c>
      <c r="AG17" s="149">
        <f>'G-2'!T13</f>
        <v>363.5</v>
      </c>
      <c r="AH17" s="149">
        <f>'G-2'!T14</f>
        <v>323</v>
      </c>
      <c r="AI17" s="149">
        <f>'G-2'!T15</f>
        <v>349.5</v>
      </c>
      <c r="AJ17" s="149">
        <f>'G-2'!T16</f>
        <v>355.5</v>
      </c>
      <c r="AK17" s="149">
        <f>'G-2'!T17</f>
        <v>304</v>
      </c>
      <c r="AL17" s="149">
        <f>'G-2'!T18</f>
        <v>269.5</v>
      </c>
      <c r="AM17" s="149">
        <f>'G-2'!T19</f>
        <v>261</v>
      </c>
      <c r="AN17" s="149">
        <f>'G-2'!T20</f>
        <v>276.5</v>
      </c>
      <c r="AO17" s="149">
        <f>'G-2'!T21</f>
        <v>296.5</v>
      </c>
      <c r="AP17" s="101"/>
      <c r="AQ17" s="101"/>
      <c r="AR17" s="101"/>
      <c r="AS17" s="101"/>
      <c r="AT17" s="101"/>
      <c r="AU17" s="101">
        <f t="shared" ref="AU17:BA17" si="6">E18</f>
        <v>1225</v>
      </c>
      <c r="AV17" s="101">
        <f t="shared" si="6"/>
        <v>1186</v>
      </c>
      <c r="AW17" s="101">
        <f t="shared" si="6"/>
        <v>1161.5</v>
      </c>
      <c r="AX17" s="101">
        <f t="shared" si="6"/>
        <v>1149.5</v>
      </c>
      <c r="AY17" s="101">
        <f t="shared" si="6"/>
        <v>1134.5</v>
      </c>
      <c r="AZ17" s="101">
        <f t="shared" si="6"/>
        <v>1176</v>
      </c>
      <c r="BA17" s="101">
        <f t="shared" si="6"/>
        <v>1208.5</v>
      </c>
      <c r="BB17" s="101"/>
      <c r="BC17" s="101"/>
      <c r="BD17" s="101"/>
      <c r="BE17" s="101">
        <f t="shared" ref="BE17:BQ17" si="7">P18</f>
        <v>1303</v>
      </c>
      <c r="BF17" s="101">
        <f t="shared" si="7"/>
        <v>1374</v>
      </c>
      <c r="BG17" s="101">
        <f t="shared" si="7"/>
        <v>1408.5</v>
      </c>
      <c r="BH17" s="101">
        <f t="shared" si="7"/>
        <v>1373</v>
      </c>
      <c r="BI17" s="101">
        <f t="shared" si="7"/>
        <v>1294</v>
      </c>
      <c r="BJ17" s="101">
        <f t="shared" si="7"/>
        <v>1221.5</v>
      </c>
      <c r="BK17" s="101">
        <f t="shared" si="7"/>
        <v>1178.5</v>
      </c>
      <c r="BL17" s="101">
        <f t="shared" si="7"/>
        <v>1165</v>
      </c>
      <c r="BM17" s="101">
        <f t="shared" si="7"/>
        <v>1179.5</v>
      </c>
      <c r="BN17" s="101">
        <f t="shared" si="7"/>
        <v>1201</v>
      </c>
      <c r="BO17" s="101">
        <f t="shared" si="7"/>
        <v>1195</v>
      </c>
      <c r="BP17" s="101">
        <f t="shared" si="7"/>
        <v>1249</v>
      </c>
      <c r="BQ17" s="101">
        <f t="shared" si="7"/>
        <v>1237.5</v>
      </c>
      <c r="BR17" s="101"/>
      <c r="BS17" s="101"/>
      <c r="BT17" s="101"/>
      <c r="BU17" s="101">
        <f t="shared" ref="BU17:CC17" si="8">AG18</f>
        <v>1270.5</v>
      </c>
      <c r="BV17" s="101">
        <f t="shared" si="8"/>
        <v>1301.5</v>
      </c>
      <c r="BW17" s="101">
        <f t="shared" si="8"/>
        <v>1310</v>
      </c>
      <c r="BX17" s="101">
        <f t="shared" si="8"/>
        <v>1391.5</v>
      </c>
      <c r="BY17" s="101">
        <f t="shared" si="8"/>
        <v>1332</v>
      </c>
      <c r="BZ17" s="101">
        <f t="shared" si="8"/>
        <v>1278.5</v>
      </c>
      <c r="CA17" s="101">
        <f t="shared" si="8"/>
        <v>1190</v>
      </c>
      <c r="CB17" s="101">
        <f t="shared" si="8"/>
        <v>1111</v>
      </c>
      <c r="CC17" s="101">
        <f t="shared" si="8"/>
        <v>1103.5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1225</v>
      </c>
      <c r="F18" s="149">
        <f t="shared" ref="F18:K18" si="9">C17+D17+E17+F17</f>
        <v>1186</v>
      </c>
      <c r="G18" s="149">
        <f t="shared" si="9"/>
        <v>1161.5</v>
      </c>
      <c r="H18" s="149">
        <f t="shared" si="9"/>
        <v>1149.5</v>
      </c>
      <c r="I18" s="149">
        <f t="shared" si="9"/>
        <v>1134.5</v>
      </c>
      <c r="J18" s="149">
        <f t="shared" si="9"/>
        <v>1176</v>
      </c>
      <c r="K18" s="149">
        <f t="shared" si="9"/>
        <v>1208.5</v>
      </c>
      <c r="L18" s="150"/>
      <c r="M18" s="149"/>
      <c r="N18" s="149"/>
      <c r="O18" s="149"/>
      <c r="P18" s="149">
        <f>M17+N17+O17+P17</f>
        <v>1303</v>
      </c>
      <c r="Q18" s="149">
        <f t="shared" ref="Q18:AB18" si="10">N17+O17+P17+Q17</f>
        <v>1374</v>
      </c>
      <c r="R18" s="149">
        <f t="shared" si="10"/>
        <v>1408.5</v>
      </c>
      <c r="S18" s="149">
        <f t="shared" si="10"/>
        <v>1373</v>
      </c>
      <c r="T18" s="149">
        <f t="shared" si="10"/>
        <v>1294</v>
      </c>
      <c r="U18" s="149">
        <f t="shared" si="10"/>
        <v>1221.5</v>
      </c>
      <c r="V18" s="149">
        <f t="shared" si="10"/>
        <v>1178.5</v>
      </c>
      <c r="W18" s="149">
        <f t="shared" si="10"/>
        <v>1165</v>
      </c>
      <c r="X18" s="149">
        <f t="shared" si="10"/>
        <v>1179.5</v>
      </c>
      <c r="Y18" s="149">
        <f t="shared" si="10"/>
        <v>1201</v>
      </c>
      <c r="Z18" s="149">
        <f t="shared" si="10"/>
        <v>1195</v>
      </c>
      <c r="AA18" s="149">
        <f t="shared" si="10"/>
        <v>1249</v>
      </c>
      <c r="AB18" s="149">
        <f t="shared" si="10"/>
        <v>1237.5</v>
      </c>
      <c r="AC18" s="150"/>
      <c r="AD18" s="149"/>
      <c r="AE18" s="149"/>
      <c r="AF18" s="149"/>
      <c r="AG18" s="149">
        <f>AD17+AE17+AF17+AG17</f>
        <v>1270.5</v>
      </c>
      <c r="AH18" s="149">
        <f t="shared" ref="AH18:AO18" si="11">AE17+AF17+AG17+AH17</f>
        <v>1301.5</v>
      </c>
      <c r="AI18" s="149">
        <f t="shared" si="11"/>
        <v>1310</v>
      </c>
      <c r="AJ18" s="149">
        <f t="shared" si="11"/>
        <v>1391.5</v>
      </c>
      <c r="AK18" s="149">
        <f t="shared" si="11"/>
        <v>1332</v>
      </c>
      <c r="AL18" s="149">
        <f t="shared" si="11"/>
        <v>1278.5</v>
      </c>
      <c r="AM18" s="149">
        <f t="shared" si="11"/>
        <v>1190</v>
      </c>
      <c r="AN18" s="149">
        <f t="shared" si="11"/>
        <v>1111</v>
      </c>
      <c r="AO18" s="149">
        <f t="shared" si="11"/>
        <v>1103.5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0.8936471922858763</v>
      </c>
      <c r="H19" s="152"/>
      <c r="I19" s="152" t="s">
        <v>107</v>
      </c>
      <c r="J19" s="153">
        <f>DIRECCIONALIDAD!J21/100</f>
        <v>0.10635280771412364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0.90084713130535232</v>
      </c>
      <c r="V19" s="152"/>
      <c r="W19" s="152"/>
      <c r="X19" s="152"/>
      <c r="Y19" s="152" t="s">
        <v>107</v>
      </c>
      <c r="Z19" s="153">
        <f>DIRECCIONALIDAD!J24/100</f>
        <v>9.9152868694647664E-2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0.85931834662799134</v>
      </c>
      <c r="AL19" s="152"/>
      <c r="AM19" s="152"/>
      <c r="AN19" s="152" t="s">
        <v>107</v>
      </c>
      <c r="AO19" s="155">
        <f>DIRECCIONALIDAD!J27/100</f>
        <v>0.14068165337200869</v>
      </c>
      <c r="AP19" s="92"/>
      <c r="AQ19" s="92"/>
      <c r="AR19" s="92"/>
      <c r="AS19" s="92"/>
      <c r="AT19" s="92"/>
      <c r="AU19" s="92">
        <f t="shared" ref="AU19:BA19" si="15">E23</f>
        <v>814.5</v>
      </c>
      <c r="AV19" s="92">
        <f t="shared" si="15"/>
        <v>819.5</v>
      </c>
      <c r="AW19" s="92">
        <f t="shared" si="15"/>
        <v>836</v>
      </c>
      <c r="AX19" s="92">
        <f t="shared" si="15"/>
        <v>834.5</v>
      </c>
      <c r="AY19" s="92">
        <f t="shared" si="15"/>
        <v>892.5</v>
      </c>
      <c r="AZ19" s="92">
        <f t="shared" si="15"/>
        <v>924</v>
      </c>
      <c r="BA19" s="92">
        <f t="shared" si="15"/>
        <v>930</v>
      </c>
      <c r="BB19" s="92"/>
      <c r="BC19" s="92"/>
      <c r="BD19" s="92"/>
      <c r="BE19" s="92">
        <f t="shared" ref="BE19:BQ19" si="16">P23</f>
        <v>839</v>
      </c>
      <c r="BF19" s="92">
        <f t="shared" si="16"/>
        <v>815.5</v>
      </c>
      <c r="BG19" s="92">
        <f t="shared" si="16"/>
        <v>844.5</v>
      </c>
      <c r="BH19" s="92">
        <f t="shared" si="16"/>
        <v>840</v>
      </c>
      <c r="BI19" s="92">
        <f t="shared" si="16"/>
        <v>818</v>
      </c>
      <c r="BJ19" s="92">
        <f t="shared" si="16"/>
        <v>785.5</v>
      </c>
      <c r="BK19" s="92">
        <f t="shared" si="16"/>
        <v>732.5</v>
      </c>
      <c r="BL19" s="92">
        <f t="shared" si="16"/>
        <v>691.5</v>
      </c>
      <c r="BM19" s="92">
        <f t="shared" si="16"/>
        <v>753.5</v>
      </c>
      <c r="BN19" s="92">
        <f t="shared" si="16"/>
        <v>849.5</v>
      </c>
      <c r="BO19" s="92">
        <f t="shared" si="16"/>
        <v>960.5</v>
      </c>
      <c r="BP19" s="92">
        <f t="shared" si="16"/>
        <v>1083.5</v>
      </c>
      <c r="BQ19" s="92">
        <f t="shared" si="16"/>
        <v>1106.5</v>
      </c>
      <c r="BR19" s="92"/>
      <c r="BS19" s="92"/>
      <c r="BT19" s="92"/>
      <c r="BU19" s="92">
        <f t="shared" ref="BU19:CC19" si="17">AG23</f>
        <v>1028.5</v>
      </c>
      <c r="BV19" s="92">
        <f t="shared" si="17"/>
        <v>991</v>
      </c>
      <c r="BW19" s="92">
        <f t="shared" si="17"/>
        <v>958.5</v>
      </c>
      <c r="BX19" s="92">
        <f t="shared" si="17"/>
        <v>904.5</v>
      </c>
      <c r="BY19" s="92">
        <f t="shared" si="17"/>
        <v>854</v>
      </c>
      <c r="BZ19" s="92">
        <f t="shared" si="17"/>
        <v>870</v>
      </c>
      <c r="CA19" s="92">
        <f t="shared" si="17"/>
        <v>883</v>
      </c>
      <c r="CB19" s="92">
        <f t="shared" si="17"/>
        <v>906.5</v>
      </c>
      <c r="CC19" s="92">
        <f t="shared" si="17"/>
        <v>899</v>
      </c>
    </row>
    <row r="20" spans="1:81" ht="16.5" customHeight="1" x14ac:dyDescent="0.2">
      <c r="A20" s="162" t="s">
        <v>151</v>
      </c>
      <c r="B20" s="163">
        <f>MAX(B18:K18)</f>
        <v>1225</v>
      </c>
      <c r="C20" s="152" t="s">
        <v>105</v>
      </c>
      <c r="D20" s="164">
        <f>+B20*D19</f>
        <v>0</v>
      </c>
      <c r="E20" s="152"/>
      <c r="F20" s="152" t="s">
        <v>106</v>
      </c>
      <c r="G20" s="164">
        <f>+B20*G19</f>
        <v>1094.7178105501985</v>
      </c>
      <c r="H20" s="152"/>
      <c r="I20" s="152" t="s">
        <v>107</v>
      </c>
      <c r="J20" s="164">
        <f>+B20*J19</f>
        <v>130.28218944980145</v>
      </c>
      <c r="K20" s="154"/>
      <c r="L20" s="148"/>
      <c r="M20" s="163">
        <f>MAX(M18:AB18)</f>
        <v>1408.5</v>
      </c>
      <c r="N20" s="152"/>
      <c r="O20" s="152" t="s">
        <v>105</v>
      </c>
      <c r="P20" s="165">
        <f>+M20*P19</f>
        <v>0</v>
      </c>
      <c r="Q20" s="152"/>
      <c r="R20" s="152"/>
      <c r="S20" s="152"/>
      <c r="T20" s="152" t="s">
        <v>106</v>
      </c>
      <c r="U20" s="165">
        <f>+M20*U19</f>
        <v>1268.8431844435888</v>
      </c>
      <c r="V20" s="152"/>
      <c r="W20" s="152"/>
      <c r="X20" s="152"/>
      <c r="Y20" s="152" t="s">
        <v>107</v>
      </c>
      <c r="Z20" s="165">
        <f>+M20*Z19</f>
        <v>139.65681555641123</v>
      </c>
      <c r="AA20" s="152"/>
      <c r="AB20" s="154"/>
      <c r="AC20" s="148"/>
      <c r="AD20" s="163">
        <f>MAX(AD18:AO18)</f>
        <v>1391.5</v>
      </c>
      <c r="AE20" s="152" t="s">
        <v>105</v>
      </c>
      <c r="AF20" s="164">
        <f>+AD20*AF19</f>
        <v>0</v>
      </c>
      <c r="AG20" s="152"/>
      <c r="AH20" s="152"/>
      <c r="AI20" s="152"/>
      <c r="AJ20" s="152" t="s">
        <v>106</v>
      </c>
      <c r="AK20" s="164">
        <f>+AD20*AK19</f>
        <v>1195.7414793328498</v>
      </c>
      <c r="AL20" s="152"/>
      <c r="AM20" s="152"/>
      <c r="AN20" s="152" t="s">
        <v>107</v>
      </c>
      <c r="AO20" s="166">
        <f>+AD20*AO19</f>
        <v>195.75852066715009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101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2039.5</v>
      </c>
      <c r="AV21" s="92">
        <f t="shared" si="18"/>
        <v>2005.5</v>
      </c>
      <c r="AW21" s="92">
        <f t="shared" si="18"/>
        <v>1997.5</v>
      </c>
      <c r="AX21" s="92">
        <f t="shared" si="18"/>
        <v>1984</v>
      </c>
      <c r="AY21" s="92">
        <f t="shared" si="18"/>
        <v>2027</v>
      </c>
      <c r="AZ21" s="92">
        <f t="shared" si="18"/>
        <v>2100</v>
      </c>
      <c r="BA21" s="92">
        <f t="shared" si="18"/>
        <v>2138.5</v>
      </c>
      <c r="BB21" s="92"/>
      <c r="BC21" s="92"/>
      <c r="BD21" s="92"/>
      <c r="BE21" s="92">
        <f t="shared" ref="BE21:BQ21" si="19">P32</f>
        <v>2142</v>
      </c>
      <c r="BF21" s="92">
        <f t="shared" si="19"/>
        <v>2189.5</v>
      </c>
      <c r="BG21" s="92">
        <f t="shared" si="19"/>
        <v>2253</v>
      </c>
      <c r="BH21" s="92">
        <f t="shared" si="19"/>
        <v>2213</v>
      </c>
      <c r="BI21" s="92">
        <f t="shared" si="19"/>
        <v>2112</v>
      </c>
      <c r="BJ21" s="92">
        <f t="shared" si="19"/>
        <v>2007</v>
      </c>
      <c r="BK21" s="92">
        <f t="shared" si="19"/>
        <v>1911</v>
      </c>
      <c r="BL21" s="92">
        <f t="shared" si="19"/>
        <v>1856.5</v>
      </c>
      <c r="BM21" s="92">
        <f t="shared" si="19"/>
        <v>1933</v>
      </c>
      <c r="BN21" s="92">
        <f t="shared" si="19"/>
        <v>2050.5</v>
      </c>
      <c r="BO21" s="92">
        <f t="shared" si="19"/>
        <v>2155.5</v>
      </c>
      <c r="BP21" s="92">
        <f t="shared" si="19"/>
        <v>2332.5</v>
      </c>
      <c r="BQ21" s="92">
        <f t="shared" si="19"/>
        <v>2344</v>
      </c>
      <c r="BR21" s="92"/>
      <c r="BS21" s="92"/>
      <c r="BT21" s="92"/>
      <c r="BU21" s="92">
        <f t="shared" ref="BU21:CC21" si="20">AG32</f>
        <v>2299</v>
      </c>
      <c r="BV21" s="92">
        <f t="shared" si="20"/>
        <v>2292.5</v>
      </c>
      <c r="BW21" s="92">
        <f t="shared" si="20"/>
        <v>2268.5</v>
      </c>
      <c r="BX21" s="92">
        <f t="shared" si="20"/>
        <v>2296</v>
      </c>
      <c r="BY21" s="92">
        <f t="shared" si="20"/>
        <v>2186</v>
      </c>
      <c r="BZ21" s="92">
        <f t="shared" si="20"/>
        <v>2148.5</v>
      </c>
      <c r="CA21" s="92">
        <f t="shared" si="20"/>
        <v>2073</v>
      </c>
      <c r="CB21" s="92">
        <f t="shared" si="20"/>
        <v>2017.5</v>
      </c>
      <c r="CC21" s="92">
        <f t="shared" si="20"/>
        <v>2002.5</v>
      </c>
    </row>
    <row r="22" spans="1:81" ht="16.5" customHeight="1" x14ac:dyDescent="0.2">
      <c r="A22" s="100" t="s">
        <v>102</v>
      </c>
      <c r="B22" s="149">
        <f>'G-3'!F10</f>
        <v>180</v>
      </c>
      <c r="C22" s="149">
        <f>'G-3'!F11</f>
        <v>222</v>
      </c>
      <c r="D22" s="149">
        <f>'G-3'!F12</f>
        <v>227</v>
      </c>
      <c r="E22" s="149">
        <f>'G-3'!F13</f>
        <v>185.5</v>
      </c>
      <c r="F22" s="149">
        <f>'G-3'!F14</f>
        <v>185</v>
      </c>
      <c r="G22" s="149">
        <f>'G-3'!F15</f>
        <v>238.5</v>
      </c>
      <c r="H22" s="149">
        <f>'G-3'!F16</f>
        <v>225.5</v>
      </c>
      <c r="I22" s="149">
        <f>'G-3'!F17</f>
        <v>243.5</v>
      </c>
      <c r="J22" s="149">
        <f>'G-3'!F18</f>
        <v>216.5</v>
      </c>
      <c r="K22" s="149">
        <f>'G-3'!F19</f>
        <v>244.5</v>
      </c>
      <c r="L22" s="150"/>
      <c r="M22" s="149">
        <f>'G-3'!F20</f>
        <v>230</v>
      </c>
      <c r="N22" s="149">
        <f>'G-3'!F21</f>
        <v>194</v>
      </c>
      <c r="O22" s="149">
        <f>'G-3'!F22</f>
        <v>214.5</v>
      </c>
      <c r="P22" s="149">
        <f>'G-3'!M10</f>
        <v>200.5</v>
      </c>
      <c r="Q22" s="149">
        <f>'G-3'!M11</f>
        <v>206.5</v>
      </c>
      <c r="R22" s="149">
        <f>'G-3'!M12</f>
        <v>223</v>
      </c>
      <c r="S22" s="149">
        <f>'G-3'!M13</f>
        <v>210</v>
      </c>
      <c r="T22" s="149">
        <f>'G-3'!M14</f>
        <v>178.5</v>
      </c>
      <c r="U22" s="149">
        <f>'G-3'!M15</f>
        <v>174</v>
      </c>
      <c r="V22" s="149">
        <f>'G-3'!M16</f>
        <v>170</v>
      </c>
      <c r="W22" s="149">
        <f>'G-3'!M17</f>
        <v>169</v>
      </c>
      <c r="X22" s="149">
        <f>'G-3'!M18</f>
        <v>240.5</v>
      </c>
      <c r="Y22" s="149">
        <f>'G-3'!M19</f>
        <v>270</v>
      </c>
      <c r="Z22" s="149">
        <f>'G-3'!M20</f>
        <v>281</v>
      </c>
      <c r="AA22" s="149">
        <f>'G-3'!M21</f>
        <v>292</v>
      </c>
      <c r="AB22" s="149">
        <f>'G-3'!M22</f>
        <v>263.5</v>
      </c>
      <c r="AC22" s="150"/>
      <c r="AD22" s="149">
        <f>'G-3'!T10</f>
        <v>256.5</v>
      </c>
      <c r="AE22" s="149">
        <f>'G-3'!T11</f>
        <v>252</v>
      </c>
      <c r="AF22" s="149">
        <f>'G-3'!T12</f>
        <v>256</v>
      </c>
      <c r="AG22" s="149">
        <f>'G-3'!T13</f>
        <v>264</v>
      </c>
      <c r="AH22" s="149">
        <f>'G-3'!T14</f>
        <v>219</v>
      </c>
      <c r="AI22" s="149">
        <f>'G-3'!T15</f>
        <v>219.5</v>
      </c>
      <c r="AJ22" s="149">
        <f>'G-3'!T16</f>
        <v>202</v>
      </c>
      <c r="AK22" s="149">
        <f>'G-3'!T17</f>
        <v>213.5</v>
      </c>
      <c r="AL22" s="149">
        <f>'G-3'!T18</f>
        <v>235</v>
      </c>
      <c r="AM22" s="149">
        <f>'G-3'!T19</f>
        <v>232.5</v>
      </c>
      <c r="AN22" s="149">
        <f>'G-3'!T20</f>
        <v>225.5</v>
      </c>
      <c r="AO22" s="149">
        <f>'G-3'!T21</f>
        <v>206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814.5</v>
      </c>
      <c r="F23" s="149">
        <f t="shared" ref="F23:K23" si="21">C22+D22+E22+F22</f>
        <v>819.5</v>
      </c>
      <c r="G23" s="149">
        <f t="shared" si="21"/>
        <v>836</v>
      </c>
      <c r="H23" s="149">
        <f t="shared" si="21"/>
        <v>834.5</v>
      </c>
      <c r="I23" s="149">
        <f t="shared" si="21"/>
        <v>892.5</v>
      </c>
      <c r="J23" s="149">
        <f t="shared" si="21"/>
        <v>924</v>
      </c>
      <c r="K23" s="149">
        <f t="shared" si="21"/>
        <v>930</v>
      </c>
      <c r="L23" s="150"/>
      <c r="M23" s="149"/>
      <c r="N23" s="149"/>
      <c r="O23" s="149"/>
      <c r="P23" s="149">
        <f>M22+N22+O22+P22</f>
        <v>839</v>
      </c>
      <c r="Q23" s="149">
        <f t="shared" ref="Q23:AB23" si="22">N22+O22+P22+Q22</f>
        <v>815.5</v>
      </c>
      <c r="R23" s="149">
        <f t="shared" si="22"/>
        <v>844.5</v>
      </c>
      <c r="S23" s="149">
        <f t="shared" si="22"/>
        <v>840</v>
      </c>
      <c r="T23" s="149">
        <f t="shared" si="22"/>
        <v>818</v>
      </c>
      <c r="U23" s="149">
        <f t="shared" si="22"/>
        <v>785.5</v>
      </c>
      <c r="V23" s="149">
        <f t="shared" si="22"/>
        <v>732.5</v>
      </c>
      <c r="W23" s="149">
        <f t="shared" si="22"/>
        <v>691.5</v>
      </c>
      <c r="X23" s="149">
        <f t="shared" si="22"/>
        <v>753.5</v>
      </c>
      <c r="Y23" s="149">
        <f t="shared" si="22"/>
        <v>849.5</v>
      </c>
      <c r="Z23" s="149">
        <f t="shared" si="22"/>
        <v>960.5</v>
      </c>
      <c r="AA23" s="149">
        <f t="shared" si="22"/>
        <v>1083.5</v>
      </c>
      <c r="AB23" s="149">
        <f t="shared" si="22"/>
        <v>1106.5</v>
      </c>
      <c r="AC23" s="150"/>
      <c r="AD23" s="149"/>
      <c r="AE23" s="149"/>
      <c r="AF23" s="149"/>
      <c r="AG23" s="149">
        <f>AD22+AE22+AF22+AG22</f>
        <v>1028.5</v>
      </c>
      <c r="AH23" s="149">
        <f t="shared" ref="AH23:AO23" si="23">AE22+AF22+AG22+AH22</f>
        <v>991</v>
      </c>
      <c r="AI23" s="149">
        <f t="shared" si="23"/>
        <v>958.5</v>
      </c>
      <c r="AJ23" s="149">
        <f t="shared" si="23"/>
        <v>904.5</v>
      </c>
      <c r="AK23" s="149">
        <f t="shared" si="23"/>
        <v>854</v>
      </c>
      <c r="AL23" s="149">
        <f t="shared" si="23"/>
        <v>870</v>
      </c>
      <c r="AM23" s="149">
        <f t="shared" si="23"/>
        <v>883</v>
      </c>
      <c r="AN23" s="149">
        <f t="shared" si="23"/>
        <v>906.5</v>
      </c>
      <c r="AO23" s="149">
        <f t="shared" si="23"/>
        <v>899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0.36561053755784978</v>
      </c>
      <c r="E24" s="152"/>
      <c r="F24" s="152" t="s">
        <v>106</v>
      </c>
      <c r="G24" s="153">
        <f>DIRECCIONALIDAD!J29/100</f>
        <v>0.63438946244215022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0.24703166226912926</v>
      </c>
      <c r="Q24" s="152"/>
      <c r="R24" s="152"/>
      <c r="S24" s="152"/>
      <c r="T24" s="152" t="s">
        <v>106</v>
      </c>
      <c r="U24" s="153">
        <f>DIRECCIONALIDAD!J32/100</f>
        <v>0.75296833773087068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0.33953488372093021</v>
      </c>
      <c r="AG24" s="152"/>
      <c r="AH24" s="152"/>
      <c r="AI24" s="152"/>
      <c r="AJ24" s="152" t="s">
        <v>106</v>
      </c>
      <c r="AK24" s="153">
        <f>DIRECCIONALIDAD!J35/100</f>
        <v>0.66046511627906979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151</v>
      </c>
      <c r="B25" s="163">
        <f>MAX(B23:K23)</f>
        <v>930</v>
      </c>
      <c r="C25" s="152" t="s">
        <v>105</v>
      </c>
      <c r="D25" s="164">
        <f>+B25*D24</f>
        <v>340.01779992880029</v>
      </c>
      <c r="E25" s="152"/>
      <c r="F25" s="152" t="s">
        <v>106</v>
      </c>
      <c r="G25" s="164">
        <f>+B25*G24</f>
        <v>589.98220007119971</v>
      </c>
      <c r="H25" s="152"/>
      <c r="I25" s="152" t="s">
        <v>107</v>
      </c>
      <c r="J25" s="164">
        <f>+B25*J24</f>
        <v>0</v>
      </c>
      <c r="K25" s="154"/>
      <c r="L25" s="148"/>
      <c r="M25" s="163">
        <f>MAX(M23:AB23)</f>
        <v>1106.5</v>
      </c>
      <c r="N25" s="152"/>
      <c r="O25" s="152" t="s">
        <v>105</v>
      </c>
      <c r="P25" s="165">
        <f>+M25*P24</f>
        <v>273.34053430079155</v>
      </c>
      <c r="Q25" s="152"/>
      <c r="R25" s="152"/>
      <c r="S25" s="152"/>
      <c r="T25" s="152" t="s">
        <v>106</v>
      </c>
      <c r="U25" s="165">
        <f>+M25*U24</f>
        <v>833.15946569920845</v>
      </c>
      <c r="V25" s="152"/>
      <c r="W25" s="152"/>
      <c r="X25" s="152"/>
      <c r="Y25" s="152" t="s">
        <v>107</v>
      </c>
      <c r="Z25" s="165">
        <f>+M25*Z24</f>
        <v>0</v>
      </c>
      <c r="AA25" s="152"/>
      <c r="AB25" s="154"/>
      <c r="AC25" s="148"/>
      <c r="AD25" s="163">
        <f>MAX(AD23:AO23)</f>
        <v>1028.5</v>
      </c>
      <c r="AE25" s="152" t="s">
        <v>105</v>
      </c>
      <c r="AF25" s="164">
        <f>+AD25*AF24</f>
        <v>349.21162790697673</v>
      </c>
      <c r="AG25" s="152"/>
      <c r="AH25" s="152"/>
      <c r="AI25" s="152"/>
      <c r="AJ25" s="152" t="s">
        <v>106</v>
      </c>
      <c r="AK25" s="164">
        <f>+AD25*AK24</f>
        <v>679.28837209302333</v>
      </c>
      <c r="AL25" s="152"/>
      <c r="AM25" s="152"/>
      <c r="AN25" s="152" t="s">
        <v>107</v>
      </c>
      <c r="AO25" s="166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101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7" t="s">
        <v>101</v>
      </c>
      <c r="U30" s="247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493</v>
      </c>
      <c r="C31" s="149">
        <f t="shared" ref="C31:K31" si="27">C13+C17+C22+C27</f>
        <v>510.5</v>
      </c>
      <c r="D31" s="149">
        <f t="shared" si="27"/>
        <v>519.5</v>
      </c>
      <c r="E31" s="149">
        <f t="shared" si="27"/>
        <v>516.5</v>
      </c>
      <c r="F31" s="149">
        <f t="shared" si="27"/>
        <v>459</v>
      </c>
      <c r="G31" s="149">
        <f t="shared" si="27"/>
        <v>502.5</v>
      </c>
      <c r="H31" s="149">
        <f t="shared" si="27"/>
        <v>506</v>
      </c>
      <c r="I31" s="149">
        <f t="shared" si="27"/>
        <v>559.5</v>
      </c>
      <c r="J31" s="149">
        <f t="shared" si="27"/>
        <v>532</v>
      </c>
      <c r="K31" s="149">
        <f t="shared" si="27"/>
        <v>541</v>
      </c>
      <c r="L31" s="150"/>
      <c r="M31" s="149">
        <f>M13+M17+M22+M27</f>
        <v>518.5</v>
      </c>
      <c r="N31" s="149">
        <f t="shared" ref="N31:AB31" si="28">N13+N17+N22+N27</f>
        <v>496</v>
      </c>
      <c r="O31" s="149">
        <f t="shared" si="28"/>
        <v>564.5</v>
      </c>
      <c r="P31" s="149">
        <f t="shared" si="28"/>
        <v>563</v>
      </c>
      <c r="Q31" s="149">
        <f t="shared" si="28"/>
        <v>566</v>
      </c>
      <c r="R31" s="149">
        <f t="shared" si="28"/>
        <v>559.5</v>
      </c>
      <c r="S31" s="149">
        <f t="shared" si="28"/>
        <v>524.5</v>
      </c>
      <c r="T31" s="149">
        <f t="shared" si="28"/>
        <v>462</v>
      </c>
      <c r="U31" s="149">
        <f t="shared" si="28"/>
        <v>461</v>
      </c>
      <c r="V31" s="149">
        <f t="shared" si="28"/>
        <v>463.5</v>
      </c>
      <c r="W31" s="149">
        <f t="shared" si="28"/>
        <v>470</v>
      </c>
      <c r="X31" s="149">
        <f t="shared" si="28"/>
        <v>538.5</v>
      </c>
      <c r="Y31" s="149">
        <f t="shared" si="28"/>
        <v>578.5</v>
      </c>
      <c r="Z31" s="149">
        <f t="shared" si="28"/>
        <v>568.5</v>
      </c>
      <c r="AA31" s="149">
        <f t="shared" si="28"/>
        <v>647</v>
      </c>
      <c r="AB31" s="149">
        <f t="shared" si="28"/>
        <v>550</v>
      </c>
      <c r="AC31" s="150"/>
      <c r="AD31" s="149">
        <f>AD13+AD17+AD22+AD27</f>
        <v>548.5</v>
      </c>
      <c r="AE31" s="149">
        <f t="shared" ref="AE31:AO31" si="29">AE13+AE17+AE22+AE27</f>
        <v>593</v>
      </c>
      <c r="AF31" s="149">
        <f t="shared" si="29"/>
        <v>530</v>
      </c>
      <c r="AG31" s="149">
        <f t="shared" si="29"/>
        <v>627.5</v>
      </c>
      <c r="AH31" s="149">
        <f t="shared" si="29"/>
        <v>542</v>
      </c>
      <c r="AI31" s="149">
        <f t="shared" si="29"/>
        <v>569</v>
      </c>
      <c r="AJ31" s="149">
        <f t="shared" si="29"/>
        <v>557.5</v>
      </c>
      <c r="AK31" s="149">
        <f t="shared" si="29"/>
        <v>517.5</v>
      </c>
      <c r="AL31" s="149">
        <f t="shared" si="29"/>
        <v>504.5</v>
      </c>
      <c r="AM31" s="149">
        <f t="shared" si="29"/>
        <v>493.5</v>
      </c>
      <c r="AN31" s="149">
        <f t="shared" si="29"/>
        <v>502</v>
      </c>
      <c r="AO31" s="149">
        <f t="shared" si="29"/>
        <v>502.5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2039.5</v>
      </c>
      <c r="F32" s="149">
        <f t="shared" ref="F32:K32" si="30">C31+D31+E31+F31</f>
        <v>2005.5</v>
      </c>
      <c r="G32" s="149">
        <f t="shared" si="30"/>
        <v>1997.5</v>
      </c>
      <c r="H32" s="149">
        <f t="shared" si="30"/>
        <v>1984</v>
      </c>
      <c r="I32" s="149">
        <f t="shared" si="30"/>
        <v>2027</v>
      </c>
      <c r="J32" s="149">
        <f t="shared" si="30"/>
        <v>2100</v>
      </c>
      <c r="K32" s="149">
        <f t="shared" si="30"/>
        <v>2138.5</v>
      </c>
      <c r="L32" s="150"/>
      <c r="M32" s="149"/>
      <c r="N32" s="149"/>
      <c r="O32" s="149"/>
      <c r="P32" s="149">
        <f>M31+N31+O31+P31</f>
        <v>2142</v>
      </c>
      <c r="Q32" s="149">
        <f t="shared" ref="Q32:AB32" si="31">N31+O31+P31+Q31</f>
        <v>2189.5</v>
      </c>
      <c r="R32" s="149">
        <f t="shared" si="31"/>
        <v>2253</v>
      </c>
      <c r="S32" s="149">
        <f t="shared" si="31"/>
        <v>2213</v>
      </c>
      <c r="T32" s="149">
        <f t="shared" si="31"/>
        <v>2112</v>
      </c>
      <c r="U32" s="149">
        <f t="shared" si="31"/>
        <v>2007</v>
      </c>
      <c r="V32" s="149">
        <f t="shared" si="31"/>
        <v>1911</v>
      </c>
      <c r="W32" s="149">
        <f t="shared" si="31"/>
        <v>1856.5</v>
      </c>
      <c r="X32" s="149">
        <f t="shared" si="31"/>
        <v>1933</v>
      </c>
      <c r="Y32" s="149">
        <f t="shared" si="31"/>
        <v>2050.5</v>
      </c>
      <c r="Z32" s="149">
        <f t="shared" si="31"/>
        <v>2155.5</v>
      </c>
      <c r="AA32" s="149">
        <f t="shared" si="31"/>
        <v>2332.5</v>
      </c>
      <c r="AB32" s="149">
        <f t="shared" si="31"/>
        <v>2344</v>
      </c>
      <c r="AC32" s="150"/>
      <c r="AD32" s="149"/>
      <c r="AE32" s="149"/>
      <c r="AF32" s="149"/>
      <c r="AG32" s="149">
        <f>AD31+AE31+AF31+AG31</f>
        <v>2299</v>
      </c>
      <c r="AH32" s="149">
        <f t="shared" ref="AH32:AO32" si="32">AE31+AF31+AG31+AH31</f>
        <v>2292.5</v>
      </c>
      <c r="AI32" s="149">
        <f t="shared" si="32"/>
        <v>2268.5</v>
      </c>
      <c r="AJ32" s="149">
        <f t="shared" si="32"/>
        <v>2296</v>
      </c>
      <c r="AK32" s="149">
        <f t="shared" si="32"/>
        <v>2186</v>
      </c>
      <c r="AL32" s="149">
        <f t="shared" si="32"/>
        <v>2148.5</v>
      </c>
      <c r="AM32" s="149">
        <f t="shared" si="32"/>
        <v>2073</v>
      </c>
      <c r="AN32" s="149">
        <f t="shared" si="32"/>
        <v>2017.5</v>
      </c>
      <c r="AO32" s="149">
        <f t="shared" si="32"/>
        <v>2002.5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8"/>
      <c r="R34" s="248"/>
      <c r="S34" s="248"/>
      <c r="T34" s="248"/>
      <c r="U34" s="248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2009-04-23T22:06:02Z</cp:lastPrinted>
  <dcterms:created xsi:type="dcterms:W3CDTF">1998-04-02T13:38:56Z</dcterms:created>
  <dcterms:modified xsi:type="dcterms:W3CDTF">2016-07-07T14:31:02Z</dcterms:modified>
</cp:coreProperties>
</file>