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53\CR 54\CL 76 - CR 54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CO12" i="4688" l="1"/>
  <c r="CP12" i="4688"/>
  <c r="CQ12" i="4688"/>
  <c r="CR12" i="4688"/>
  <c r="CS12" i="4688"/>
  <c r="CT12" i="4688"/>
  <c r="CU12" i="4688"/>
  <c r="CV12" i="4688"/>
  <c r="CW12" i="4688"/>
  <c r="CX12" i="4688"/>
  <c r="CY12" i="4688"/>
  <c r="CZ12" i="4688"/>
  <c r="CN12" i="4688"/>
  <c r="CD12" i="4688"/>
  <c r="BW12" i="4688"/>
  <c r="BX12" i="4688"/>
  <c r="BY12" i="4688"/>
  <c r="BZ12" i="4688"/>
  <c r="CA12" i="4688"/>
  <c r="CB12" i="4688"/>
  <c r="CC12" i="4688"/>
  <c r="BV12" i="4688"/>
  <c r="BH12" i="4688"/>
  <c r="BI12" i="4688" l="1"/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F18" i="4692"/>
  <c r="T17" i="4692"/>
  <c r="M17" i="4692"/>
  <c r="F17" i="4692"/>
  <c r="T16" i="4692"/>
  <c r="M16" i="4692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F13" i="4692"/>
  <c r="E25" i="4688" s="1"/>
  <c r="T12" i="4692"/>
  <c r="M12" i="4692"/>
  <c r="R25" i="4688" s="1"/>
  <c r="F12" i="4692"/>
  <c r="T11" i="4692"/>
  <c r="AE25" i="4688" s="1"/>
  <c r="M11" i="4692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AR22" i="4688" s="1"/>
  <c r="DB19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AP22" i="4688" s="1"/>
  <c r="CZ19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M22" i="4688" s="1"/>
  <c r="BV19" i="4688" s="1"/>
  <c r="T17" i="4691"/>
  <c r="AK21" i="4688" s="1"/>
  <c r="AN22" i="4688" s="1"/>
  <c r="M17" i="4691"/>
  <c r="F17" i="4691"/>
  <c r="I21" i="4688" s="1"/>
  <c r="L22" i="4688" s="1"/>
  <c r="BU19" i="4688" s="1"/>
  <c r="T16" i="4691"/>
  <c r="AJ21" i="4688" s="1"/>
  <c r="M16" i="4691"/>
  <c r="F16" i="4691"/>
  <c r="H21" i="4688" s="1"/>
  <c r="K22" i="4688" s="1"/>
  <c r="T15" i="4691"/>
  <c r="AI21" i="4688" s="1"/>
  <c r="AL22" i="4688" s="1"/>
  <c r="M15" i="4691"/>
  <c r="U21" i="4688" s="1"/>
  <c r="F15" i="4691"/>
  <c r="G21" i="4688" s="1"/>
  <c r="J22" i="4688" s="1"/>
  <c r="T14" i="4691"/>
  <c r="AH21" i="4688" s="1"/>
  <c r="M14" i="4691"/>
  <c r="T21" i="4688" s="1"/>
  <c r="F14" i="4691"/>
  <c r="F21" i="4688" s="1"/>
  <c r="I22" i="4688" s="1"/>
  <c r="T13" i="4691"/>
  <c r="AG21" i="4688" s="1"/>
  <c r="AJ22" i="4688" s="1"/>
  <c r="M13" i="4691"/>
  <c r="S21" i="4688" s="1"/>
  <c r="F13" i="4691"/>
  <c r="E21" i="4688" s="1"/>
  <c r="H22" i="4688" s="1"/>
  <c r="T12" i="4691"/>
  <c r="AF21" i="4688" s="1"/>
  <c r="M12" i="4691"/>
  <c r="R21" i="4688" s="1"/>
  <c r="F12" i="4691"/>
  <c r="D21" i="4688" s="1"/>
  <c r="G22" i="4688" s="1"/>
  <c r="T11" i="4691"/>
  <c r="AE21" i="4688" s="1"/>
  <c r="AH22" i="4688" s="1"/>
  <c r="M11" i="4691"/>
  <c r="Q21" i="4688" s="1"/>
  <c r="F11" i="4691"/>
  <c r="C21" i="4688" s="1"/>
  <c r="F22" i="4688" s="1"/>
  <c r="T10" i="4691"/>
  <c r="AD21" i="4688" s="1"/>
  <c r="M10" i="4691"/>
  <c r="P21" i="4688" s="1"/>
  <c r="F10" i="4691"/>
  <c r="B21" i="4688" s="1"/>
  <c r="E22" i="4688" s="1"/>
  <c r="T25" i="4690"/>
  <c r="AS17" i="4688" s="1"/>
  <c r="T24" i="4690"/>
  <c r="AR17" i="4688" s="1"/>
  <c r="T23" i="4690"/>
  <c r="AQ17" i="4688" s="1"/>
  <c r="T22" i="4690"/>
  <c r="AP17" i="4688" s="1"/>
  <c r="AS18" i="4688" s="1"/>
  <c r="DC17" i="4688" s="1"/>
  <c r="T21" i="4690"/>
  <c r="AO17" i="4688" s="1"/>
  <c r="M21" i="4690"/>
  <c r="AA17" i="4688" s="1"/>
  <c r="F21" i="4690"/>
  <c r="M17" i="4688" s="1"/>
  <c r="T20" i="4690"/>
  <c r="AN17" i="4688" s="1"/>
  <c r="AQ18" i="4688" s="1"/>
  <c r="DA17" i="4688" s="1"/>
  <c r="M20" i="4690"/>
  <c r="Z17" i="4688" s="1"/>
  <c r="F20" i="4690"/>
  <c r="L17" i="4688" s="1"/>
  <c r="T19" i="4690"/>
  <c r="AM17" i="4688" s="1"/>
  <c r="M19" i="4690"/>
  <c r="Y17" i="4688" s="1"/>
  <c r="F19" i="4690"/>
  <c r="K17" i="4688" s="1"/>
  <c r="T18" i="4690"/>
  <c r="AL17" i="4688" s="1"/>
  <c r="AO18" i="4688" s="1"/>
  <c r="CY17" i="4688" s="1"/>
  <c r="M18" i="4690"/>
  <c r="X17" i="4688" s="1"/>
  <c r="AA18" i="4688" s="1"/>
  <c r="CJ17" i="4688" s="1"/>
  <c r="F18" i="4690"/>
  <c r="J17" i="4688" s="1"/>
  <c r="M18" i="4688" s="1"/>
  <c r="BV17" i="4688" s="1"/>
  <c r="T17" i="4690"/>
  <c r="AK17" i="4688" s="1"/>
  <c r="M17" i="4690"/>
  <c r="W17" i="4688" s="1"/>
  <c r="F17" i="4690"/>
  <c r="I17" i="4688" s="1"/>
  <c r="T16" i="4690"/>
  <c r="AJ17" i="4688" s="1"/>
  <c r="AM18" i="4688" s="1"/>
  <c r="M16" i="4690"/>
  <c r="V17" i="4688" s="1"/>
  <c r="Y18" i="4688" s="1"/>
  <c r="CH17" i="4688" s="1"/>
  <c r="F16" i="4690"/>
  <c r="H17" i="4688" s="1"/>
  <c r="K18" i="4688" s="1"/>
  <c r="BT17" i="4688" s="1"/>
  <c r="T15" i="4690"/>
  <c r="AI17" i="4688" s="1"/>
  <c r="M15" i="4690"/>
  <c r="U17" i="4688" s="1"/>
  <c r="F15" i="4690"/>
  <c r="G17" i="4688" s="1"/>
  <c r="T14" i="4690"/>
  <c r="AH17" i="4688" s="1"/>
  <c r="AK18" i="4688" s="1"/>
  <c r="M14" i="4690"/>
  <c r="T17" i="4688" s="1"/>
  <c r="W18" i="4688" s="1"/>
  <c r="CF17" i="4688" s="1"/>
  <c r="F14" i="4690"/>
  <c r="F17" i="4688" s="1"/>
  <c r="I18" i="4688" s="1"/>
  <c r="T13" i="4690"/>
  <c r="AG17" i="4688" s="1"/>
  <c r="M13" i="4690"/>
  <c r="S17" i="4688" s="1"/>
  <c r="F13" i="4690"/>
  <c r="E17" i="4688" s="1"/>
  <c r="T12" i="4690"/>
  <c r="AF17" i="4688" s="1"/>
  <c r="AI18" i="4688" s="1"/>
  <c r="M12" i="4690"/>
  <c r="R17" i="4688" s="1"/>
  <c r="U18" i="4688" s="1"/>
  <c r="CD17" i="4688" s="1"/>
  <c r="F12" i="4690"/>
  <c r="D17" i="4688" s="1"/>
  <c r="G18" i="4688" s="1"/>
  <c r="T11" i="4690"/>
  <c r="AE17" i="4688" s="1"/>
  <c r="M11" i="4690"/>
  <c r="Q17" i="4688" s="1"/>
  <c r="F11" i="4690"/>
  <c r="C17" i="4688" s="1"/>
  <c r="T10" i="4690"/>
  <c r="AD17" i="4688" s="1"/>
  <c r="AG18" i="4688" s="1"/>
  <c r="M10" i="4690"/>
  <c r="P17" i="4688" s="1"/>
  <c r="S18" i="4688" s="1"/>
  <c r="CB17" i="4688" s="1"/>
  <c r="F10" i="4690"/>
  <c r="B17" i="4688" s="1"/>
  <c r="E18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M12" i="4678"/>
  <c r="R13" i="4688" s="1"/>
  <c r="R29" i="4688" s="1"/>
  <c r="M13" i="4678"/>
  <c r="S13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5" i="4692" l="1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U17" i="4692"/>
  <c r="AH25" i="4688"/>
  <c r="AK26" i="4688" s="1"/>
  <c r="U15" i="4692"/>
  <c r="AF25" i="4688"/>
  <c r="AI26" i="4688" s="1"/>
  <c r="U13" i="4692"/>
  <c r="AD25" i="4688"/>
  <c r="AG26" i="4688" s="1"/>
  <c r="N21" i="4692"/>
  <c r="X25" i="4688"/>
  <c r="AA26" i="4688" s="1"/>
  <c r="CJ18" i="4688" s="1"/>
  <c r="N20" i="4692"/>
  <c r="W25" i="4688"/>
  <c r="Z26" i="4688" s="1"/>
  <c r="CI18" i="4688" s="1"/>
  <c r="N19" i="4692"/>
  <c r="V25" i="4688"/>
  <c r="Y26" i="4688" s="1"/>
  <c r="CH18" i="4688" s="1"/>
  <c r="N18" i="4692"/>
  <c r="U25" i="4688"/>
  <c r="X26" i="4688" s="1"/>
  <c r="CG18" i="4688" s="1"/>
  <c r="N16" i="4692"/>
  <c r="S25" i="4688"/>
  <c r="N14" i="4692"/>
  <c r="Q25" i="4688"/>
  <c r="T26" i="4688" s="1"/>
  <c r="CC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G22" i="4688"/>
  <c r="AI22" i="4688"/>
  <c r="AK22" i="4688"/>
  <c r="AM22" i="4688"/>
  <c r="AO22" i="4688"/>
  <c r="CY19" i="4688" s="1"/>
  <c r="AQ22" i="4688"/>
  <c r="DA19" i="4688" s="1"/>
  <c r="AS22" i="4688"/>
  <c r="DC19" i="4688" s="1"/>
  <c r="N20" i="4691"/>
  <c r="W21" i="4688"/>
  <c r="N19" i="4691"/>
  <c r="V21" i="4688"/>
  <c r="AH18" i="4688"/>
  <c r="AJ18" i="4688"/>
  <c r="AL18" i="4688"/>
  <c r="AN18" i="4688"/>
  <c r="AP18" i="4688"/>
  <c r="CZ17" i="4688" s="1"/>
  <c r="AR18" i="4688"/>
  <c r="DB17" i="4688" s="1"/>
  <c r="T18" i="4688"/>
  <c r="CC17" i="4688" s="1"/>
  <c r="V18" i="4688"/>
  <c r="CE17" i="4688" s="1"/>
  <c r="X18" i="4688"/>
  <c r="CG17" i="4688" s="1"/>
  <c r="Z18" i="4688"/>
  <c r="CI17" i="4688" s="1"/>
  <c r="F18" i="4688"/>
  <c r="H18" i="4688"/>
  <c r="J18" i="4688"/>
  <c r="BS17" i="4688" s="1"/>
  <c r="L18" i="4688"/>
  <c r="BU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J26" i="4688" l="1"/>
  <c r="AH26" i="4688"/>
  <c r="AP29" i="4688"/>
  <c r="AS30" i="4688" s="1"/>
  <c r="DC20" i="4688" s="1"/>
  <c r="AN29" i="4688"/>
  <c r="AM29" i="4688"/>
  <c r="AL29" i="4688"/>
  <c r="AM26" i="4688"/>
  <c r="AL26" i="4688"/>
  <c r="AK29" i="4688"/>
  <c r="AJ29" i="4688"/>
  <c r="U26" i="4692"/>
  <c r="S26" i="4688"/>
  <c r="CB18" i="4688" s="1"/>
  <c r="U26" i="4688"/>
  <c r="CD18" i="4688" s="1"/>
  <c r="V29" i="4688"/>
  <c r="V26" i="4688"/>
  <c r="CE18" i="4688" s="1"/>
  <c r="W29" i="4688"/>
  <c r="X29" i="4688"/>
  <c r="AA30" i="4688" s="1"/>
  <c r="CJ20" i="4688" s="1"/>
  <c r="W26" i="4688"/>
  <c r="CF18" i="4688" s="1"/>
  <c r="U29" i="4688"/>
  <c r="S29" i="4688"/>
  <c r="N26" i="4692"/>
  <c r="Q29" i="4688"/>
  <c r="T30" i="4688" s="1"/>
  <c r="CC20" i="4688" s="1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W30" i="4688"/>
  <c r="CF20" i="4688" s="1"/>
  <c r="AR14" i="4688"/>
  <c r="AO29" i="4688"/>
  <c r="AP14" i="4688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U13" i="4693"/>
  <c r="U14" i="4693"/>
  <c r="U19" i="4693"/>
  <c r="U21" i="4693"/>
  <c r="U25" i="4693"/>
  <c r="N16" i="4693"/>
  <c r="N14" i="4693"/>
  <c r="N18" i="4693"/>
  <c r="N20" i="4693"/>
  <c r="G17" i="4693"/>
  <c r="G20" i="4693"/>
  <c r="AM30" i="4688" l="1"/>
  <c r="AN30" i="4688"/>
  <c r="AO30" i="4688"/>
  <c r="CY20" i="4688" s="1"/>
  <c r="Y30" i="4688"/>
  <c r="CH20" i="4688" s="1"/>
  <c r="U30" i="4688"/>
  <c r="CD20" i="4688" s="1"/>
  <c r="X30" i="4688"/>
  <c r="CG20" i="4688" s="1"/>
  <c r="Z30" i="4688"/>
  <c r="CI20" i="4688" s="1"/>
  <c r="V30" i="4688"/>
  <c r="CE20" i="4688" s="1"/>
  <c r="L30" i="4688"/>
  <c r="BU20" i="4688" s="1"/>
  <c r="J30" i="4688"/>
  <c r="K30" i="4688"/>
  <c r="I30" i="4688"/>
  <c r="H30" i="4688"/>
  <c r="F30" i="4688"/>
  <c r="G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AQ23" i="4688" s="1"/>
  <c r="I35" i="4689"/>
  <c r="I34" i="4689"/>
  <c r="I33" i="4689"/>
  <c r="J33" i="4689" s="1"/>
  <c r="X23" i="4688" s="1"/>
  <c r="I32" i="4689"/>
  <c r="I31" i="4689"/>
  <c r="I30" i="4689"/>
  <c r="J30" i="4689" s="1"/>
  <c r="J23" i="4688" s="1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F10" i="4678"/>
  <c r="B13" i="4688" s="1"/>
  <c r="B29" i="4688" s="1"/>
  <c r="E30" i="4688" s="1"/>
  <c r="J40" i="4689" l="1"/>
  <c r="R27" i="4688" s="1"/>
  <c r="J43" i="4689"/>
  <c r="AG27" i="4688" s="1"/>
  <c r="J37" i="4689"/>
  <c r="D27" i="4688" s="1"/>
  <c r="J16" i="4689"/>
  <c r="AG15" i="4688" s="1"/>
  <c r="J14" i="4689"/>
  <c r="U15" i="4688" s="1"/>
  <c r="J13" i="4689"/>
  <c r="R15" i="4688" s="1"/>
  <c r="J10" i="4689"/>
  <c r="D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AH14" i="4688"/>
  <c r="AJ14" i="4688"/>
  <c r="AM14" i="4688"/>
  <c r="X14" i="4688"/>
  <c r="Z14" i="4688"/>
  <c r="W14" i="4688"/>
  <c r="Y14" i="4688"/>
  <c r="U14" i="4688"/>
  <c r="P29" i="4688"/>
  <c r="K14" i="4688"/>
  <c r="BN12" i="4688" s="1"/>
  <c r="J14" i="4688"/>
  <c r="BM12" i="4688" s="1"/>
  <c r="H14" i="4688"/>
  <c r="BK12" i="4688" s="1"/>
  <c r="E14" i="4688"/>
  <c r="F14" i="4688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AI14" i="4688"/>
  <c r="V14" i="4688"/>
  <c r="T14" i="4688"/>
  <c r="I14" i="4688"/>
  <c r="BL12" i="4688" s="1"/>
  <c r="G14" i="4688"/>
  <c r="BJ12" i="4688" s="1"/>
  <c r="N13" i="4678"/>
  <c r="G13" i="4678"/>
  <c r="G26" i="4678" s="1"/>
  <c r="N14" i="4678"/>
  <c r="N26" i="4678" l="1"/>
  <c r="AG14" i="4688"/>
  <c r="BR20" i="4688"/>
  <c r="AA14" i="4688"/>
  <c r="AL14" i="4688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<sst xmlns="http://schemas.openxmlformats.org/spreadsheetml/2006/main" count="694" uniqueCount="150">
  <si>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</si>
  <si>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</si>
  <si>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</si>
  <si>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</si>
  <si>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</si>
  <si>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</si>
  <si>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</si>
  <si>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</si>
  <si>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</si>
  <si>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</si>
  <si>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</si>
  <si>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</si>
  <si>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</si>
  <si>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</si>
  <si>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</si>
  <si>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</si>
  <si>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</si>
  <si>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</si>
  <si>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</si>
  <si>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</si>
  <si>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</si>
  <si>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</si>
  <si>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</si>
  <si>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</si>
  <si>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</si>
  <si>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</si>
  <si>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</si>
  <si>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</si>
  <si>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</si>
  <si>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</si>
  <si>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</si>
  <si>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</si>
  <si>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</si>
  <si>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</si>
  <si>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</si>
  <si>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</si>
  <si>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</si>
  <si>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</si>
  <si>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</si>
  <si>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</si>
  <si>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</si>
  <si>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</si>
  <si>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</si>
  <si>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</si>
  <si>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</si>
  <si>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</si>
  <si>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</si>
  <si>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</si>
  <si>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</si>
  <si>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</si>
  <si>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</si>
  <si>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</si>
  <si>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</si>
  <si>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</si>
  <si>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</si>
  <si>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</si>
  <si>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</si>
  <si>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</si>
  <si>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</si>
  <si>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</si>
  <si>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</si>
  <si>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</si>
  <si>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</si>
  <si>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</si>
  <si>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</si>
  <si>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</si>
  <si>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</si>
  <si>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</si>
  <si>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</si>
  <si>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</si>
  <si>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</si>
  <si>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</si>
  <si>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</si>
  <si>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</si>
  <si>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</si>
  <si>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</si>
  <si>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</si>
  <si>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</si>
  <si>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</si>
  <si>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</si>
  <si>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</si>
  <si>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</si>
  <si>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</si>
  <si>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</si>
  <si>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</si>
  <si>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</si>
  <si>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</si>
  <si>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</si>
  <si>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</si>
  <si>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</si>
  <si>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</si>
  <si>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</si>
  <si>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</si>
  <si>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</si>
  <si>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</si>
  <si>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</si>
  <si>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</si>
  <si>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</si>
  <si>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</si>
  <si>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</si>
  <si>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</si>
  <si>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</si>
  <si>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</si>
  <si>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</si>
  <si>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</si>
  <si>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</si>
  <si>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</si>
  <si>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</si>
  <si>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</si>
  <si>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</si>
  <si>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</si>
  <si>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</si>
  <si>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</si>
  <si>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</si>
  <si>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</si>
  <si>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</si>
  <si>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</si>
  <si>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</si>
  <si>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</si>
  <si>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</si>
  <si>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</si>
  <si>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</si>
  <si>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</si>
  <si>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</si>
  <si>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</si>
  <si>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</si>
  <si>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</si>
  <si>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</si>
  <si>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</si>
  <si>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</si>
  <si>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</si>
  <si>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</si>
  <si>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</si>
  <si>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</si>
  <si>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</si>
  <si>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</si>
  <si>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7:45 - 8:45</t>
  </si>
  <si>
    <t>11:30 - 12:30</t>
  </si>
  <si>
    <t>GRUPO 2</t>
  </si>
  <si>
    <t>GRUPO 3</t>
  </si>
  <si>
    <t>GRUPO 1</t>
  </si>
  <si>
    <t>GRUPO 4</t>
  </si>
  <si>
    <t>GRUPO TOTAL</t>
  </si>
  <si>
    <t>CALLE 76 X CARRERA 54</t>
  </si>
  <si>
    <t>IVAN FONSECA</t>
  </si>
  <si>
    <t>11:45 - 12:45</t>
  </si>
  <si>
    <t>16:45 - 17:45</t>
  </si>
  <si>
    <t>GEOVANNIS GONZALEZ</t>
  </si>
  <si>
    <t>8:15 - 9:15</t>
  </si>
  <si>
    <t>GEOVANNIS GONZALEZ / 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</si>
</sst>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121.5</c:v>
                </c:pt>
                <c:pt idx="1">
                  <c:v>184.5</c:v>
                </c:pt>
                <c:pt idx="2">
                  <c:v>244.5</c:v>
                </c:pt>
                <c:pt idx="3">
                  <c:v>293.5</c:v>
                </c:pt>
                <c:pt idx="4">
                  <c:v>355</c:v>
                </c:pt>
                <c:pt idx="5">
                  <c:v>366.5</c:v>
                </c:pt>
                <c:pt idx="6">
                  <c:v>416.5</c:v>
                </c:pt>
                <c:pt idx="7">
                  <c:v>449</c:v>
                </c:pt>
                <c:pt idx="8">
                  <c:v>493.5</c:v>
                </c:pt>
                <c:pt idx="9">
                  <c:v>462.5</c:v>
                </c:pt>
                <c:pt idx="10">
                  <c:v>434.5</c:v>
                </c:pt>
                <c:pt idx="11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39352"/>
        <c:axId val="104439744"/>
      </c:barChart>
      <c:catAx>
        <c:axId val="10443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3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3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46.5</c:v>
                </c:pt>
                <c:pt idx="1">
                  <c:v>67</c:v>
                </c:pt>
                <c:pt idx="2">
                  <c:v>69.5</c:v>
                </c:pt>
                <c:pt idx="3">
                  <c:v>88.5</c:v>
                </c:pt>
                <c:pt idx="4">
                  <c:v>107.5</c:v>
                </c:pt>
                <c:pt idx="5">
                  <c:v>142.5</c:v>
                </c:pt>
                <c:pt idx="6">
                  <c:v>157.5</c:v>
                </c:pt>
                <c:pt idx="7">
                  <c:v>169</c:v>
                </c:pt>
                <c:pt idx="8">
                  <c:v>173.5</c:v>
                </c:pt>
                <c:pt idx="9">
                  <c:v>189.5</c:v>
                </c:pt>
                <c:pt idx="10">
                  <c:v>174.5</c:v>
                </c:pt>
                <c:pt idx="11">
                  <c:v>165.5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33536"/>
        <c:axId val="162933928"/>
      </c:barChart>
      <c:catAx>
        <c:axId val="16293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195</c:v>
                </c:pt>
                <c:pt idx="1">
                  <c:v>225</c:v>
                </c:pt>
                <c:pt idx="2">
                  <c:v>199.5</c:v>
                </c:pt>
                <c:pt idx="3">
                  <c:v>344.5</c:v>
                </c:pt>
                <c:pt idx="4">
                  <c:v>258</c:v>
                </c:pt>
                <c:pt idx="5">
                  <c:v>285.5</c:v>
                </c:pt>
                <c:pt idx="6">
                  <c:v>256.5</c:v>
                </c:pt>
                <c:pt idx="7">
                  <c:v>198</c:v>
                </c:pt>
                <c:pt idx="8">
                  <c:v>165</c:v>
                </c:pt>
                <c:pt idx="9">
                  <c:v>100</c:v>
                </c:pt>
                <c:pt idx="10">
                  <c:v>146</c:v>
                </c:pt>
                <c:pt idx="11">
                  <c:v>160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34712"/>
        <c:axId val="162935104"/>
      </c:barChart>
      <c:catAx>
        <c:axId val="16293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3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93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179</c:v>
                </c:pt>
                <c:pt idx="1">
                  <c:v>205.5</c:v>
                </c:pt>
                <c:pt idx="2">
                  <c:v>243.5</c:v>
                </c:pt>
                <c:pt idx="3">
                  <c:v>224.5</c:v>
                </c:pt>
                <c:pt idx="4">
                  <c:v>231</c:v>
                </c:pt>
                <c:pt idx="5">
                  <c:v>256.5</c:v>
                </c:pt>
                <c:pt idx="6">
                  <c:v>240</c:v>
                </c:pt>
                <c:pt idx="7">
                  <c:v>243.5</c:v>
                </c:pt>
                <c:pt idx="8">
                  <c:v>272.5</c:v>
                </c:pt>
                <c:pt idx="9">
                  <c:v>271</c:v>
                </c:pt>
                <c:pt idx="10">
                  <c:v>213.5</c:v>
                </c:pt>
                <c:pt idx="11">
                  <c:v>202</c:v>
                </c:pt>
                <c:pt idx="12">
                  <c:v>168.5</c:v>
                </c:pt>
                <c:pt idx="13">
                  <c:v>132.5</c:v>
                </c:pt>
                <c:pt idx="14">
                  <c:v>135</c:v>
                </c:pt>
                <c:pt idx="15">
                  <c:v>117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35888"/>
        <c:axId val="162936280"/>
      </c:barChart>
      <c:catAx>
        <c:axId val="16293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168</c:v>
                </c:pt>
                <c:pt idx="1">
                  <c:v>251.5</c:v>
                </c:pt>
                <c:pt idx="2">
                  <c:v>314</c:v>
                </c:pt>
                <c:pt idx="3">
                  <c:v>382</c:v>
                </c:pt>
                <c:pt idx="4">
                  <c:v>462.5</c:v>
                </c:pt>
                <c:pt idx="5">
                  <c:v>509</c:v>
                </c:pt>
                <c:pt idx="6">
                  <c:v>574</c:v>
                </c:pt>
                <c:pt idx="7">
                  <c:v>618</c:v>
                </c:pt>
                <c:pt idx="8">
                  <c:v>667</c:v>
                </c:pt>
                <c:pt idx="9">
                  <c:v>652</c:v>
                </c:pt>
                <c:pt idx="10">
                  <c:v>609</c:v>
                </c:pt>
                <c:pt idx="11">
                  <c:v>611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59056"/>
        <c:axId val="273459448"/>
      </c:barChart>
      <c:catAx>
        <c:axId val="27345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5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5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5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635.5</c:v>
                </c:pt>
                <c:pt idx="1">
                  <c:v>705.5</c:v>
                </c:pt>
                <c:pt idx="2">
                  <c:v>684</c:v>
                </c:pt>
                <c:pt idx="3">
                  <c:v>808</c:v>
                </c:pt>
                <c:pt idx="4">
                  <c:v>794</c:v>
                </c:pt>
                <c:pt idx="5">
                  <c:v>788.5</c:v>
                </c:pt>
                <c:pt idx="6">
                  <c:v>773.5</c:v>
                </c:pt>
                <c:pt idx="7">
                  <c:v>596.5</c:v>
                </c:pt>
                <c:pt idx="8">
                  <c:v>538</c:v>
                </c:pt>
                <c:pt idx="9">
                  <c:v>419</c:v>
                </c:pt>
                <c:pt idx="10">
                  <c:v>479</c:v>
                </c:pt>
                <c:pt idx="11">
                  <c:v>575.5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60232"/>
        <c:axId val="273460624"/>
      </c:barChart>
      <c:catAx>
        <c:axId val="27346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460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346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6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664.5</c:v>
                </c:pt>
                <c:pt idx="1">
                  <c:v>703</c:v>
                </c:pt>
                <c:pt idx="2">
                  <c:v>682</c:v>
                </c:pt>
                <c:pt idx="3">
                  <c:v>741.5</c:v>
                </c:pt>
                <c:pt idx="4">
                  <c:v>742</c:v>
                </c:pt>
                <c:pt idx="5">
                  <c:v>729</c:v>
                </c:pt>
                <c:pt idx="6">
                  <c:v>737.5</c:v>
                </c:pt>
                <c:pt idx="7">
                  <c:v>741</c:v>
                </c:pt>
                <c:pt idx="8">
                  <c:v>751</c:v>
                </c:pt>
                <c:pt idx="9">
                  <c:v>683.5</c:v>
                </c:pt>
                <c:pt idx="10">
                  <c:v>630</c:v>
                </c:pt>
                <c:pt idx="11">
                  <c:v>691</c:v>
                </c:pt>
                <c:pt idx="12">
                  <c:v>584.5</c:v>
                </c:pt>
                <c:pt idx="13">
                  <c:v>520.5</c:v>
                </c:pt>
                <c:pt idx="14">
                  <c:v>464.5</c:v>
                </c:pt>
                <c:pt idx="15">
                  <c:v>423.5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61408"/>
        <c:axId val="273461800"/>
      </c:barChart>
      <c:catAx>
        <c:axId val="27346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6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6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6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844</c:v>
                </c:pt>
                <c:pt idx="7" formatCode="0">
                  <c:v>1077.5</c:v>
                </c:pt>
                <c:pt idx="8" formatCode="0">
                  <c:v>1259.5</c:v>
                </c:pt>
                <c:pt idx="9" formatCode="0">
                  <c:v>1431.5</c:v>
                </c:pt>
                <c:pt idx="10" formatCode="0">
                  <c:v>1587</c:v>
                </c:pt>
                <c:pt idx="11" formatCode="0">
                  <c:v>1725.5</c:v>
                </c:pt>
                <c:pt idx="12" formatCode="0">
                  <c:v>1821.5</c:v>
                </c:pt>
                <c:pt idx="13" formatCode="0">
                  <c:v>1839.5</c:v>
                </c:pt>
                <c:pt idx="14" formatCode="0">
                  <c:v>1836</c:v>
                </c:pt>
                <c:pt idx="20" formatCode="0">
                  <c:v>1869</c:v>
                </c:pt>
                <c:pt idx="21" formatCode="0">
                  <c:v>1964.5</c:v>
                </c:pt>
                <c:pt idx="22" formatCode="0">
                  <c:v>1987</c:v>
                </c:pt>
                <c:pt idx="23" formatCode="0">
                  <c:v>2019.5</c:v>
                </c:pt>
                <c:pt idx="24" formatCode="0">
                  <c:v>1954.5</c:v>
                </c:pt>
                <c:pt idx="25" formatCode="0">
                  <c:v>1791.5</c:v>
                </c:pt>
                <c:pt idx="26" formatCode="0">
                  <c:v>1607.5</c:v>
                </c:pt>
                <c:pt idx="27" formatCode="0">
                  <c:v>1423.5</c:v>
                </c:pt>
                <c:pt idx="28" formatCode="0">
                  <c:v>1440.5</c:v>
                </c:pt>
                <c:pt idx="37" formatCode="0">
                  <c:v>1938.5</c:v>
                </c:pt>
                <c:pt idx="38" formatCode="0">
                  <c:v>1964</c:v>
                </c:pt>
                <c:pt idx="39" formatCode="0">
                  <c:v>1939</c:v>
                </c:pt>
                <c:pt idx="40" formatCode="0">
                  <c:v>1998</c:v>
                </c:pt>
                <c:pt idx="41" formatCode="0">
                  <c:v>1978.5</c:v>
                </c:pt>
                <c:pt idx="42" formatCode="0">
                  <c:v>1946</c:v>
                </c:pt>
                <c:pt idx="43" formatCode="0">
                  <c:v>1886</c:v>
                </c:pt>
                <c:pt idx="44" formatCode="0">
                  <c:v>1805</c:v>
                </c:pt>
                <c:pt idx="45" formatCode="0">
                  <c:v>1796.5</c:v>
                </c:pt>
                <c:pt idx="46" formatCode="0">
                  <c:v>1734</c:v>
                </c:pt>
                <c:pt idx="47" formatCode="0">
                  <c:v>1709.5</c:v>
                </c:pt>
                <c:pt idx="48" formatCode="0">
                  <c:v>1622.5</c:v>
                </c:pt>
                <c:pt idx="49" formatCode="0">
                  <c:v>1440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271.5</c:v>
                </c:pt>
                <c:pt idx="4">
                  <c:v>332.5</c:v>
                </c:pt>
                <c:pt idx="5">
                  <c:v>408</c:v>
                </c:pt>
                <c:pt idx="6">
                  <c:v>496</c:v>
                </c:pt>
                <c:pt idx="7">
                  <c:v>576.5</c:v>
                </c:pt>
                <c:pt idx="8">
                  <c:v>642.5</c:v>
                </c:pt>
                <c:pt idx="9">
                  <c:v>689.5</c:v>
                </c:pt>
                <c:pt idx="10">
                  <c:v>706.5</c:v>
                </c:pt>
                <c:pt idx="11">
                  <c:v>703</c:v>
                </c:pt>
                <c:pt idx="17">
                  <c:v>964</c:v>
                </c:pt>
                <c:pt idx="18">
                  <c:v>1027</c:v>
                </c:pt>
                <c:pt idx="19">
                  <c:v>1087.5</c:v>
                </c:pt>
                <c:pt idx="20">
                  <c:v>1144.5</c:v>
                </c:pt>
                <c:pt idx="21">
                  <c:v>998</c:v>
                </c:pt>
                <c:pt idx="22">
                  <c:v>905</c:v>
                </c:pt>
                <c:pt idx="23">
                  <c:v>719.5</c:v>
                </c:pt>
                <c:pt idx="24">
                  <c:v>609</c:v>
                </c:pt>
                <c:pt idx="25">
                  <c:v>571</c:v>
                </c:pt>
                <c:pt idx="31">
                  <c:v>852.5</c:v>
                </c:pt>
                <c:pt idx="32">
                  <c:v>904.5</c:v>
                </c:pt>
                <c:pt idx="33">
                  <c:v>955.5</c:v>
                </c:pt>
                <c:pt idx="34">
                  <c:v>952</c:v>
                </c:pt>
                <c:pt idx="35">
                  <c:v>971</c:v>
                </c:pt>
                <c:pt idx="36">
                  <c:v>1012.5</c:v>
                </c:pt>
                <c:pt idx="37">
                  <c:v>1027</c:v>
                </c:pt>
                <c:pt idx="38">
                  <c:v>1000.5</c:v>
                </c:pt>
                <c:pt idx="39">
                  <c:v>959</c:v>
                </c:pt>
                <c:pt idx="40">
                  <c:v>855</c:v>
                </c:pt>
                <c:pt idx="41">
                  <c:v>716.5</c:v>
                </c:pt>
                <c:pt idx="42">
                  <c:v>638</c:v>
                </c:pt>
                <c:pt idx="43">
                  <c:v>553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1115.5</c:v>
                </c:pt>
                <c:pt idx="4">
                  <c:v>1410</c:v>
                </c:pt>
                <c:pt idx="5">
                  <c:v>1667.5</c:v>
                </c:pt>
                <c:pt idx="6">
                  <c:v>1927.5</c:v>
                </c:pt>
                <c:pt idx="7">
                  <c:v>2163.5</c:v>
                </c:pt>
                <c:pt idx="8">
                  <c:v>2368</c:v>
                </c:pt>
                <c:pt idx="9">
                  <c:v>2511</c:v>
                </c:pt>
                <c:pt idx="10">
                  <c:v>2546</c:v>
                </c:pt>
                <c:pt idx="11">
                  <c:v>2539</c:v>
                </c:pt>
                <c:pt idx="17">
                  <c:v>2833</c:v>
                </c:pt>
                <c:pt idx="18">
                  <c:v>2991.5</c:v>
                </c:pt>
                <c:pt idx="19">
                  <c:v>3074.5</c:v>
                </c:pt>
                <c:pt idx="20">
                  <c:v>3164</c:v>
                </c:pt>
                <c:pt idx="21">
                  <c:v>2952.5</c:v>
                </c:pt>
                <c:pt idx="22">
                  <c:v>2696.5</c:v>
                </c:pt>
                <c:pt idx="23">
                  <c:v>2327</c:v>
                </c:pt>
                <c:pt idx="24">
                  <c:v>2032.5</c:v>
                </c:pt>
                <c:pt idx="25">
                  <c:v>2011.5</c:v>
                </c:pt>
                <c:pt idx="31">
                  <c:v>2791</c:v>
                </c:pt>
                <c:pt idx="32">
                  <c:v>2868.5</c:v>
                </c:pt>
                <c:pt idx="33">
                  <c:v>2894.5</c:v>
                </c:pt>
                <c:pt idx="34">
                  <c:v>2950</c:v>
                </c:pt>
                <c:pt idx="35">
                  <c:v>2949.5</c:v>
                </c:pt>
                <c:pt idx="36">
                  <c:v>2958.5</c:v>
                </c:pt>
                <c:pt idx="37">
                  <c:v>2913</c:v>
                </c:pt>
                <c:pt idx="38">
                  <c:v>2805.5</c:v>
                </c:pt>
                <c:pt idx="39">
                  <c:v>2755.5</c:v>
                </c:pt>
                <c:pt idx="40">
                  <c:v>2589</c:v>
                </c:pt>
                <c:pt idx="41">
                  <c:v>2426</c:v>
                </c:pt>
                <c:pt idx="42">
                  <c:v>2260.5</c:v>
                </c:pt>
                <c:pt idx="43">
                  <c:v>1993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044152"/>
        <c:axId val="272044544"/>
      </c:lineChart>
      <c:catAx>
        <c:axId val="272044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0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044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0441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440.5</c:v>
                </c:pt>
                <c:pt idx="1">
                  <c:v>480.5</c:v>
                </c:pt>
                <c:pt idx="2">
                  <c:v>484.5</c:v>
                </c:pt>
                <c:pt idx="3">
                  <c:v>463.5</c:v>
                </c:pt>
                <c:pt idx="4">
                  <c:v>536</c:v>
                </c:pt>
                <c:pt idx="5">
                  <c:v>503</c:v>
                </c:pt>
                <c:pt idx="6">
                  <c:v>517</c:v>
                </c:pt>
                <c:pt idx="7">
                  <c:v>398.5</c:v>
                </c:pt>
                <c:pt idx="8">
                  <c:v>373</c:v>
                </c:pt>
                <c:pt idx="9">
                  <c:v>319</c:v>
                </c:pt>
                <c:pt idx="10">
                  <c:v>333</c:v>
                </c:pt>
                <c:pt idx="11">
                  <c:v>415.5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40528"/>
        <c:axId val="104440920"/>
      </c:barChart>
      <c:catAx>
        <c:axId val="10444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4440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44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4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485.5</c:v>
                </c:pt>
                <c:pt idx="1">
                  <c:v>497.5</c:v>
                </c:pt>
                <c:pt idx="2">
                  <c:v>438.5</c:v>
                </c:pt>
                <c:pt idx="3">
                  <c:v>517</c:v>
                </c:pt>
                <c:pt idx="4">
                  <c:v>511</c:v>
                </c:pt>
                <c:pt idx="5">
                  <c:v>472.5</c:v>
                </c:pt>
                <c:pt idx="6">
                  <c:v>497.5</c:v>
                </c:pt>
                <c:pt idx="7">
                  <c:v>497.5</c:v>
                </c:pt>
                <c:pt idx="8">
                  <c:v>478.5</c:v>
                </c:pt>
                <c:pt idx="9">
                  <c:v>412.5</c:v>
                </c:pt>
                <c:pt idx="10">
                  <c:v>416.5</c:v>
                </c:pt>
                <c:pt idx="11">
                  <c:v>489</c:v>
                </c:pt>
                <c:pt idx="12">
                  <c:v>416</c:v>
                </c:pt>
                <c:pt idx="13">
                  <c:v>388</c:v>
                </c:pt>
                <c:pt idx="14">
                  <c:v>329.5</c:v>
                </c:pt>
                <c:pt idx="15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01992"/>
        <c:axId val="104702384"/>
      </c:barChart>
      <c:catAx>
        <c:axId val="10470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0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0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0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03168"/>
        <c:axId val="105000968"/>
      </c:barChart>
      <c:catAx>
        <c:axId val="1047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00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0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0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001752"/>
        <c:axId val="105002144"/>
      </c:barChart>
      <c:catAx>
        <c:axId val="10500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5002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00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00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25016"/>
        <c:axId val="104425408"/>
      </c:barChart>
      <c:catAx>
        <c:axId val="10442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2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26192"/>
        <c:axId val="104426584"/>
      </c:barChart>
      <c:catAx>
        <c:axId val="10442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2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27368"/>
        <c:axId val="104427760"/>
      </c:barChart>
      <c:catAx>
        <c:axId val="10442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4427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42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28544"/>
        <c:axId val="162932752"/>
      </c:barChart>
      <c:catAx>
        <c:axId val="10442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2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303043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8" zoomScaleNormal="100" workbookViewId="0">
      <selection activeCell="U27" sqref="U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">
        <v>143</v>
      </c>
      <c r="E5" s="153"/>
      <c r="F5" s="153"/>
      <c r="G5" s="153"/>
      <c r="H5" s="153"/>
      <c r="I5" s="143" t="s">
        <v>53</v>
      </c>
      <c r="J5" s="143"/>
      <c r="K5" s="143"/>
      <c r="L5" s="154"/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144</v>
      </c>
      <c r="E6" s="150"/>
      <c r="F6" s="150"/>
      <c r="G6" s="150"/>
      <c r="H6" s="150"/>
      <c r="I6" s="143" t="s">
        <v>59</v>
      </c>
      <c r="J6" s="143"/>
      <c r="K6" s="143"/>
      <c r="L6" s="155">
        <v>3</v>
      </c>
      <c r="M6" s="155"/>
      <c r="N6" s="155"/>
      <c r="O6" s="35"/>
      <c r="P6" s="143" t="s">
        <v>58</v>
      </c>
      <c r="Q6" s="143"/>
      <c r="R6" s="143"/>
      <c r="S6" s="148"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>
        <v>23</v>
      </c>
      <c r="C10" s="112">
        <v>86</v>
      </c>
      <c r="D10" s="112">
        <v>12</v>
      </c>
      <c r="E10" s="112">
        <v>0</v>
      </c>
      <c r="F10" s="113">
        <f t="shared" ref="F10:F21" si="0">B10*0.5+C10*1+D10*2+E10*2.5</f>
        <v>121.5</v>
      </c>
      <c r="G10" s="29"/>
      <c r="H10" s="114" t="s">
        <v>27</v>
      </c>
      <c r="I10" s="112">
        <v>101</v>
      </c>
      <c r="J10" s="112">
        <v>354</v>
      </c>
      <c r="K10" s="112">
        <v>13</v>
      </c>
      <c r="L10" s="112">
        <v>4</v>
      </c>
      <c r="M10" s="113">
        <f t="shared" ref="M10:M21" si="1">I10*0.5+J10*1+K10*2+L10*2.5</f>
        <v>440.5</v>
      </c>
      <c r="N10" s="29"/>
      <c r="O10" s="114" t="s">
        <v>43</v>
      </c>
      <c r="P10" s="112">
        <v>115</v>
      </c>
      <c r="Q10" s="112">
        <v>374</v>
      </c>
      <c r="R10" s="112">
        <v>22</v>
      </c>
      <c r="S10" s="112">
        <v>4</v>
      </c>
      <c r="T10" s="113">
        <f t="shared" ref="T10:T25" si="2">P10*0.5+Q10*1+R10*2+S10*2.5</f>
        <v>485.5</v>
      </c>
      <c r="U10" s="115"/>
    </row>
    <row r="11" spans="1:21" ht="24" customHeight="1" x14ac:dyDescent="0.2">
      <c r="A11" s="116" t="s">
        <v>132</v>
      </c>
      <c r="B11" s="38">
        <v>22</v>
      </c>
      <c r="C11" s="38">
        <v>144</v>
      </c>
      <c r="D11" s="38">
        <v>11</v>
      </c>
      <c r="E11" s="38">
        <v>3</v>
      </c>
      <c r="F11" s="5">
        <f t="shared" si="0"/>
        <v>184.5</v>
      </c>
      <c r="G11" s="2"/>
      <c r="H11" s="14" t="s">
        <v>28</v>
      </c>
      <c r="I11" s="38">
        <v>104</v>
      </c>
      <c r="J11" s="38">
        <v>368</v>
      </c>
      <c r="K11" s="38">
        <v>14</v>
      </c>
      <c r="L11" s="38">
        <v>13</v>
      </c>
      <c r="M11" s="5">
        <f t="shared" si="1"/>
        <v>480.5</v>
      </c>
      <c r="N11" s="2"/>
      <c r="O11" s="14" t="s">
        <v>44</v>
      </c>
      <c r="P11" s="38">
        <v>118</v>
      </c>
      <c r="Q11" s="38">
        <v>389</v>
      </c>
      <c r="R11" s="38">
        <v>16</v>
      </c>
      <c r="S11" s="38">
        <v>7</v>
      </c>
      <c r="T11" s="5">
        <f t="shared" si="2"/>
        <v>497.5</v>
      </c>
      <c r="U11" s="117"/>
    </row>
    <row r="12" spans="1:21" ht="24" customHeight="1" x14ac:dyDescent="0.2">
      <c r="A12" s="116" t="s">
        <v>114</v>
      </c>
      <c r="B12" s="38">
        <v>40</v>
      </c>
      <c r="C12" s="38">
        <v>188</v>
      </c>
      <c r="D12" s="38">
        <v>12</v>
      </c>
      <c r="E12" s="38">
        <v>5</v>
      </c>
      <c r="F12" s="5">
        <f t="shared" si="0"/>
        <v>244.5</v>
      </c>
      <c r="G12" s="2"/>
      <c r="H12" s="14" t="s">
        <v>1</v>
      </c>
      <c r="I12" s="38">
        <v>96</v>
      </c>
      <c r="J12" s="38">
        <v>377</v>
      </c>
      <c r="K12" s="38">
        <v>16</v>
      </c>
      <c r="L12" s="38">
        <v>11</v>
      </c>
      <c r="M12" s="5">
        <f t="shared" si="1"/>
        <v>484.5</v>
      </c>
      <c r="N12" s="2"/>
      <c r="O12" s="14" t="s">
        <v>32</v>
      </c>
      <c r="P12" s="38">
        <v>119</v>
      </c>
      <c r="Q12" s="38">
        <v>347</v>
      </c>
      <c r="R12" s="38">
        <v>11</v>
      </c>
      <c r="S12" s="38">
        <v>4</v>
      </c>
      <c r="T12" s="5">
        <f t="shared" si="2"/>
        <v>438.5</v>
      </c>
      <c r="U12" s="117"/>
    </row>
    <row r="13" spans="1:21" ht="24" customHeight="1" x14ac:dyDescent="0.2">
      <c r="A13" s="116" t="s">
        <v>115</v>
      </c>
      <c r="B13" s="38">
        <v>59</v>
      </c>
      <c r="C13" s="38">
        <v>238</v>
      </c>
      <c r="D13" s="38">
        <v>13</v>
      </c>
      <c r="E13" s="38">
        <v>0</v>
      </c>
      <c r="F13" s="5">
        <f t="shared" si="0"/>
        <v>293.5</v>
      </c>
      <c r="G13" s="2">
        <f t="shared" ref="G13:G21" si="3">F10+F11+F12+F13</f>
        <v>844</v>
      </c>
      <c r="H13" s="14" t="s">
        <v>4</v>
      </c>
      <c r="I13" s="38">
        <v>105</v>
      </c>
      <c r="J13" s="38">
        <v>381</v>
      </c>
      <c r="K13" s="38">
        <v>10</v>
      </c>
      <c r="L13" s="38">
        <v>4</v>
      </c>
      <c r="M13" s="5">
        <f t="shared" si="1"/>
        <v>463.5</v>
      </c>
      <c r="N13" s="2">
        <f t="shared" ref="N13:N21" si="4">M10+M11+M12+M13</f>
        <v>1869</v>
      </c>
      <c r="O13" s="14" t="s">
        <v>33</v>
      </c>
      <c r="P13" s="38">
        <v>129</v>
      </c>
      <c r="Q13" s="38">
        <v>417</v>
      </c>
      <c r="R13" s="38">
        <v>14</v>
      </c>
      <c r="S13" s="38">
        <v>3</v>
      </c>
      <c r="T13" s="5">
        <f t="shared" si="2"/>
        <v>517</v>
      </c>
      <c r="U13" s="117">
        <f t="shared" ref="U13:U25" si="5">T10+T11+T12+T13</f>
        <v>1938.5</v>
      </c>
    </row>
    <row r="14" spans="1:21" ht="24" customHeight="1" x14ac:dyDescent="0.2">
      <c r="A14" s="116" t="s">
        <v>116</v>
      </c>
      <c r="B14" s="38">
        <v>72</v>
      </c>
      <c r="C14" s="38">
        <v>287</v>
      </c>
      <c r="D14" s="38">
        <v>11</v>
      </c>
      <c r="E14" s="38">
        <v>4</v>
      </c>
      <c r="F14" s="5">
        <f t="shared" si="0"/>
        <v>355</v>
      </c>
      <c r="G14" s="2">
        <f t="shared" si="3"/>
        <v>1077.5</v>
      </c>
      <c r="H14" s="14" t="s">
        <v>5</v>
      </c>
      <c r="I14" s="38">
        <v>114</v>
      </c>
      <c r="J14" s="38">
        <v>429</v>
      </c>
      <c r="K14" s="38">
        <v>15</v>
      </c>
      <c r="L14" s="38">
        <v>8</v>
      </c>
      <c r="M14" s="5">
        <f t="shared" si="1"/>
        <v>536</v>
      </c>
      <c r="N14" s="2">
        <f t="shared" si="4"/>
        <v>1964.5</v>
      </c>
      <c r="O14" s="14" t="s">
        <v>29</v>
      </c>
      <c r="P14" s="38">
        <v>122</v>
      </c>
      <c r="Q14" s="38">
        <v>408</v>
      </c>
      <c r="R14" s="38">
        <v>16</v>
      </c>
      <c r="S14" s="38">
        <v>4</v>
      </c>
      <c r="T14" s="5">
        <f t="shared" si="2"/>
        <v>511</v>
      </c>
      <c r="U14" s="117">
        <f t="shared" si="5"/>
        <v>1964</v>
      </c>
    </row>
    <row r="15" spans="1:21" ht="24" customHeight="1" x14ac:dyDescent="0.2">
      <c r="A15" s="116" t="s">
        <v>117</v>
      </c>
      <c r="B15" s="38">
        <v>54</v>
      </c>
      <c r="C15" s="38">
        <v>314</v>
      </c>
      <c r="D15" s="38">
        <v>9</v>
      </c>
      <c r="E15" s="38">
        <v>3</v>
      </c>
      <c r="F15" s="5">
        <f t="shared" si="0"/>
        <v>366.5</v>
      </c>
      <c r="G15" s="2">
        <f t="shared" si="3"/>
        <v>1259.5</v>
      </c>
      <c r="H15" s="14" t="s">
        <v>6</v>
      </c>
      <c r="I15" s="38">
        <v>106</v>
      </c>
      <c r="J15" s="38">
        <v>409</v>
      </c>
      <c r="K15" s="38">
        <v>13</v>
      </c>
      <c r="L15" s="38">
        <v>6</v>
      </c>
      <c r="M15" s="5">
        <f t="shared" si="1"/>
        <v>503</v>
      </c>
      <c r="N15" s="2">
        <f t="shared" si="4"/>
        <v>1987</v>
      </c>
      <c r="O15" s="14" t="s">
        <v>30</v>
      </c>
      <c r="P15" s="38">
        <v>138</v>
      </c>
      <c r="Q15" s="38">
        <v>362</v>
      </c>
      <c r="R15" s="38">
        <v>17</v>
      </c>
      <c r="S15" s="38">
        <v>3</v>
      </c>
      <c r="T15" s="5">
        <f t="shared" si="2"/>
        <v>472.5</v>
      </c>
      <c r="U15" s="117">
        <f t="shared" si="5"/>
        <v>1939</v>
      </c>
    </row>
    <row r="16" spans="1:21" ht="24" customHeight="1" x14ac:dyDescent="0.2">
      <c r="A16" s="116" t="s">
        <v>11</v>
      </c>
      <c r="B16" s="38">
        <v>77</v>
      </c>
      <c r="C16" s="38">
        <v>338</v>
      </c>
      <c r="D16" s="38">
        <v>15</v>
      </c>
      <c r="E16" s="38">
        <v>4</v>
      </c>
      <c r="F16" s="5">
        <f t="shared" si="0"/>
        <v>416.5</v>
      </c>
      <c r="G16" s="2">
        <f t="shared" si="3"/>
        <v>1431.5</v>
      </c>
      <c r="H16" s="14" t="s">
        <v>7</v>
      </c>
      <c r="I16" s="38">
        <v>77</v>
      </c>
      <c r="J16" s="38">
        <v>443</v>
      </c>
      <c r="K16" s="38">
        <v>14</v>
      </c>
      <c r="L16" s="38">
        <v>3</v>
      </c>
      <c r="M16" s="5">
        <f t="shared" si="1"/>
        <v>517</v>
      </c>
      <c r="N16" s="2">
        <f t="shared" si="4"/>
        <v>2019.5</v>
      </c>
      <c r="O16" s="14" t="s">
        <v>8</v>
      </c>
      <c r="P16" s="38">
        <v>96</v>
      </c>
      <c r="Q16" s="38">
        <v>419</v>
      </c>
      <c r="R16" s="38">
        <v>14</v>
      </c>
      <c r="S16" s="38">
        <v>1</v>
      </c>
      <c r="T16" s="5">
        <f t="shared" si="2"/>
        <v>497.5</v>
      </c>
      <c r="U16" s="117">
        <f t="shared" si="5"/>
        <v>1998</v>
      </c>
    </row>
    <row r="17" spans="1:21" ht="24" customHeight="1" x14ac:dyDescent="0.2">
      <c r="A17" s="116" t="s">
        <v>14</v>
      </c>
      <c r="B17" s="38">
        <v>79</v>
      </c>
      <c r="C17" s="38">
        <v>380</v>
      </c>
      <c r="D17" s="38">
        <v>11</v>
      </c>
      <c r="E17" s="38">
        <v>3</v>
      </c>
      <c r="F17" s="5">
        <f t="shared" si="0"/>
        <v>449</v>
      </c>
      <c r="G17" s="2">
        <f t="shared" si="3"/>
        <v>1587</v>
      </c>
      <c r="H17" s="14" t="s">
        <v>9</v>
      </c>
      <c r="I17" s="38">
        <v>61</v>
      </c>
      <c r="J17" s="38">
        <v>328</v>
      </c>
      <c r="K17" s="38">
        <v>15</v>
      </c>
      <c r="L17" s="38">
        <v>4</v>
      </c>
      <c r="M17" s="5">
        <f t="shared" si="1"/>
        <v>398.5</v>
      </c>
      <c r="N17" s="2">
        <f t="shared" si="4"/>
        <v>1954.5</v>
      </c>
      <c r="O17" s="14" t="s">
        <v>10</v>
      </c>
      <c r="P17" s="38">
        <v>114</v>
      </c>
      <c r="Q17" s="38">
        <v>394</v>
      </c>
      <c r="R17" s="38">
        <v>17</v>
      </c>
      <c r="S17" s="38">
        <v>5</v>
      </c>
      <c r="T17" s="5">
        <f t="shared" si="2"/>
        <v>497.5</v>
      </c>
      <c r="U17" s="117">
        <f t="shared" si="5"/>
        <v>1978.5</v>
      </c>
    </row>
    <row r="18" spans="1:21" ht="24" customHeight="1" x14ac:dyDescent="0.2">
      <c r="A18" s="116" t="s">
        <v>17</v>
      </c>
      <c r="B18" s="38">
        <v>100</v>
      </c>
      <c r="C18" s="38">
        <v>406</v>
      </c>
      <c r="D18" s="38">
        <v>10</v>
      </c>
      <c r="E18" s="38">
        <v>7</v>
      </c>
      <c r="F18" s="5">
        <f t="shared" si="0"/>
        <v>493.5</v>
      </c>
      <c r="G18" s="2">
        <f t="shared" si="3"/>
        <v>1725.5</v>
      </c>
      <c r="H18" s="14" t="s">
        <v>12</v>
      </c>
      <c r="I18" s="38">
        <v>79</v>
      </c>
      <c r="J18" s="38">
        <v>293</v>
      </c>
      <c r="K18" s="38">
        <v>14</v>
      </c>
      <c r="L18" s="38">
        <v>5</v>
      </c>
      <c r="M18" s="5">
        <f t="shared" si="1"/>
        <v>373</v>
      </c>
      <c r="N18" s="2">
        <f t="shared" si="4"/>
        <v>1791.5</v>
      </c>
      <c r="O18" s="14" t="s">
        <v>13</v>
      </c>
      <c r="P18" s="38">
        <v>88</v>
      </c>
      <c r="Q18" s="38">
        <v>402</v>
      </c>
      <c r="R18" s="38">
        <v>10</v>
      </c>
      <c r="S18" s="38">
        <v>5</v>
      </c>
      <c r="T18" s="5">
        <f t="shared" si="2"/>
        <v>478.5</v>
      </c>
      <c r="U18" s="117">
        <f t="shared" si="5"/>
        <v>1946</v>
      </c>
    </row>
    <row r="19" spans="1:21" ht="24" customHeight="1" x14ac:dyDescent="0.2">
      <c r="A19" s="116" t="s">
        <v>19</v>
      </c>
      <c r="B19" s="38">
        <v>83</v>
      </c>
      <c r="C19" s="38">
        <v>371</v>
      </c>
      <c r="D19" s="38">
        <v>15</v>
      </c>
      <c r="E19" s="38">
        <v>8</v>
      </c>
      <c r="F19" s="5">
        <f t="shared" si="0"/>
        <v>462.5</v>
      </c>
      <c r="G19" s="2">
        <f t="shared" si="3"/>
        <v>1821.5</v>
      </c>
      <c r="H19" s="14" t="s">
        <v>15</v>
      </c>
      <c r="I19" s="38">
        <v>60</v>
      </c>
      <c r="J19" s="38">
        <v>234</v>
      </c>
      <c r="K19" s="38">
        <v>25</v>
      </c>
      <c r="L19" s="38">
        <v>2</v>
      </c>
      <c r="M19" s="5">
        <f t="shared" si="1"/>
        <v>319</v>
      </c>
      <c r="N19" s="2">
        <f t="shared" si="4"/>
        <v>1607.5</v>
      </c>
      <c r="O19" s="14" t="s">
        <v>16</v>
      </c>
      <c r="P19" s="38">
        <v>105</v>
      </c>
      <c r="Q19" s="38">
        <v>344</v>
      </c>
      <c r="R19" s="38">
        <v>8</v>
      </c>
      <c r="S19" s="38">
        <v>0</v>
      </c>
      <c r="T19" s="5">
        <f t="shared" si="2"/>
        <v>412.5</v>
      </c>
      <c r="U19" s="117">
        <f t="shared" si="5"/>
        <v>1886</v>
      </c>
    </row>
    <row r="20" spans="1:21" ht="24" customHeight="1" x14ac:dyDescent="0.2">
      <c r="A20" s="116" t="s">
        <v>21</v>
      </c>
      <c r="B20" s="38">
        <v>106</v>
      </c>
      <c r="C20" s="38">
        <v>336</v>
      </c>
      <c r="D20" s="38">
        <v>14</v>
      </c>
      <c r="E20" s="38">
        <v>7</v>
      </c>
      <c r="F20" s="5">
        <f t="shared" si="0"/>
        <v>434.5</v>
      </c>
      <c r="G20" s="2">
        <f t="shared" si="3"/>
        <v>1839.5</v>
      </c>
      <c r="H20" s="14" t="s">
        <v>18</v>
      </c>
      <c r="I20" s="38">
        <v>75</v>
      </c>
      <c r="J20" s="38">
        <v>265</v>
      </c>
      <c r="K20" s="38">
        <v>9</v>
      </c>
      <c r="L20" s="38">
        <v>5</v>
      </c>
      <c r="M20" s="5">
        <f t="shared" si="1"/>
        <v>333</v>
      </c>
      <c r="N20" s="2">
        <f t="shared" si="4"/>
        <v>1423.5</v>
      </c>
      <c r="O20" s="14" t="s">
        <v>45</v>
      </c>
      <c r="P20" s="38">
        <v>80</v>
      </c>
      <c r="Q20" s="38">
        <v>340</v>
      </c>
      <c r="R20" s="38">
        <v>17</v>
      </c>
      <c r="S20" s="38">
        <v>1</v>
      </c>
      <c r="T20" s="5">
        <f t="shared" si="2"/>
        <v>416.5</v>
      </c>
      <c r="U20" s="117">
        <f t="shared" si="5"/>
        <v>1805</v>
      </c>
    </row>
    <row r="21" spans="1:21" ht="24" customHeight="1" thickBot="1" x14ac:dyDescent="0.25">
      <c r="A21" s="128" t="s">
        <v>23</v>
      </c>
      <c r="B21" s="129">
        <v>105</v>
      </c>
      <c r="C21" s="129">
        <v>339</v>
      </c>
      <c r="D21" s="129">
        <v>17</v>
      </c>
      <c r="E21" s="129">
        <v>8</v>
      </c>
      <c r="F21" s="130">
        <f t="shared" si="0"/>
        <v>445.5</v>
      </c>
      <c r="G21" s="131">
        <f t="shared" si="3"/>
        <v>1836</v>
      </c>
      <c r="H21" s="132" t="s">
        <v>20</v>
      </c>
      <c r="I21" s="129">
        <v>83</v>
      </c>
      <c r="J21" s="129">
        <v>338</v>
      </c>
      <c r="K21" s="129">
        <v>13</v>
      </c>
      <c r="L21" s="129">
        <v>4</v>
      </c>
      <c r="M21" s="130">
        <f t="shared" si="1"/>
        <v>415.5</v>
      </c>
      <c r="N21" s="131">
        <f t="shared" si="4"/>
        <v>1440.5</v>
      </c>
      <c r="O21" s="14" t="s">
        <v>46</v>
      </c>
      <c r="P21" s="38">
        <v>59</v>
      </c>
      <c r="Q21" s="38">
        <v>400</v>
      </c>
      <c r="R21" s="38">
        <v>21</v>
      </c>
      <c r="S21" s="38">
        <v>7</v>
      </c>
      <c r="T21" s="5">
        <f t="shared" si="2"/>
        <v>489</v>
      </c>
      <c r="U21" s="117">
        <f t="shared" si="5"/>
        <v>1796.5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69</v>
      </c>
      <c r="Q22" s="38">
        <v>336</v>
      </c>
      <c r="R22" s="38">
        <v>19</v>
      </c>
      <c r="S22" s="38">
        <v>3</v>
      </c>
      <c r="T22" s="5">
        <f t="shared" si="2"/>
        <v>416</v>
      </c>
      <c r="U22" s="117">
        <f t="shared" si="5"/>
        <v>1734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54</v>
      </c>
      <c r="Q23" s="38">
        <v>319</v>
      </c>
      <c r="R23" s="38">
        <v>16</v>
      </c>
      <c r="S23" s="38">
        <v>4</v>
      </c>
      <c r="T23" s="5">
        <f t="shared" si="2"/>
        <v>388</v>
      </c>
      <c r="U23" s="117">
        <f t="shared" si="5"/>
        <v>1709.5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47</v>
      </c>
      <c r="Q24" s="38">
        <v>267</v>
      </c>
      <c r="R24" s="38">
        <v>17</v>
      </c>
      <c r="S24" s="38">
        <v>2</v>
      </c>
      <c r="T24" s="5">
        <f t="shared" si="2"/>
        <v>329.5</v>
      </c>
      <c r="U24" s="117">
        <f t="shared" si="5"/>
        <v>1622.5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40</v>
      </c>
      <c r="Q25" s="129">
        <v>248</v>
      </c>
      <c r="R25" s="129">
        <v>18</v>
      </c>
      <c r="S25" s="129">
        <v>1</v>
      </c>
      <c r="T25" s="130">
        <f t="shared" si="2"/>
        <v>306.5</v>
      </c>
      <c r="U25" s="133">
        <f t="shared" si="5"/>
        <v>1440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1839.5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2019.5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1998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136</v>
      </c>
      <c r="G27" s="46"/>
      <c r="H27" s="161"/>
      <c r="I27" s="162"/>
      <c r="J27" s="41" t="s">
        <v>62</v>
      </c>
      <c r="K27" s="44"/>
      <c r="L27" s="44"/>
      <c r="M27" s="45" t="s">
        <v>145</v>
      </c>
      <c r="N27" s="46"/>
      <c r="O27" s="161"/>
      <c r="P27" s="162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10" sqref="W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76 X CARRERA 54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128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/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133</v>
      </c>
      <c r="G27" s="46"/>
      <c r="H27" s="161"/>
      <c r="I27" s="162"/>
      <c r="J27" s="41" t="s">
        <v>62</v>
      </c>
      <c r="K27" s="44"/>
      <c r="L27" s="44"/>
      <c r="M27" s="45" t="s">
        <v>134</v>
      </c>
      <c r="N27" s="46"/>
      <c r="O27" s="161"/>
      <c r="P27" s="162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76 X CARRERA 54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129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/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136</v>
      </c>
      <c r="G27" s="46"/>
      <c r="H27" s="161"/>
      <c r="I27" s="162"/>
      <c r="J27" s="41" t="s">
        <v>62</v>
      </c>
      <c r="K27" s="44"/>
      <c r="L27" s="44"/>
      <c r="M27" s="45" t="s">
        <v>137</v>
      </c>
      <c r="N27" s="46"/>
      <c r="O27" s="161"/>
      <c r="P27" s="162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76 X CARRERA 54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130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147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>
        <v>11</v>
      </c>
      <c r="C10" s="112">
        <v>15</v>
      </c>
      <c r="D10" s="112">
        <v>13</v>
      </c>
      <c r="E10" s="112">
        <v>0</v>
      </c>
      <c r="F10" s="113">
        <f t="shared" ref="F10:F21" si="0">B10*0.5+C10*1+D10*2+E10*2.5</f>
        <v>46.5</v>
      </c>
      <c r="G10" s="29"/>
      <c r="H10" s="114" t="s">
        <v>27</v>
      </c>
      <c r="I10" s="112">
        <v>29</v>
      </c>
      <c r="J10" s="112">
        <v>151</v>
      </c>
      <c r="K10" s="112">
        <v>11</v>
      </c>
      <c r="L10" s="112">
        <v>3</v>
      </c>
      <c r="M10" s="113">
        <f t="shared" ref="M10:M21" si="1">I10*0.5+J10*1+K10*2+L10*2.5</f>
        <v>195</v>
      </c>
      <c r="N10" s="29"/>
      <c r="O10" s="114" t="s">
        <v>43</v>
      </c>
      <c r="P10" s="112">
        <v>20</v>
      </c>
      <c r="Q10" s="112">
        <v>140</v>
      </c>
      <c r="R10" s="112">
        <v>12</v>
      </c>
      <c r="S10" s="112">
        <v>2</v>
      </c>
      <c r="T10" s="113">
        <f t="shared" ref="T10:T25" si="2">P10*0.5+Q10*1+R10*2+S10*2.5</f>
        <v>179</v>
      </c>
      <c r="U10" s="115"/>
    </row>
    <row r="11" spans="1:21" ht="24" customHeight="1" x14ac:dyDescent="0.2">
      <c r="A11" s="116" t="s">
        <v>132</v>
      </c>
      <c r="B11" s="38">
        <v>7</v>
      </c>
      <c r="C11" s="38">
        <v>31</v>
      </c>
      <c r="D11" s="38">
        <v>15</v>
      </c>
      <c r="E11" s="38">
        <v>1</v>
      </c>
      <c r="F11" s="5">
        <f t="shared" si="0"/>
        <v>67</v>
      </c>
      <c r="G11" s="2"/>
      <c r="H11" s="14" t="s">
        <v>28</v>
      </c>
      <c r="I11" s="38">
        <v>33</v>
      </c>
      <c r="J11" s="38">
        <v>177</v>
      </c>
      <c r="K11" s="38">
        <v>12</v>
      </c>
      <c r="L11" s="38">
        <v>3</v>
      </c>
      <c r="M11" s="5">
        <f t="shared" si="1"/>
        <v>225</v>
      </c>
      <c r="N11" s="2"/>
      <c r="O11" s="14" t="s">
        <v>44</v>
      </c>
      <c r="P11" s="38">
        <v>21</v>
      </c>
      <c r="Q11" s="38">
        <v>161</v>
      </c>
      <c r="R11" s="38">
        <v>12</v>
      </c>
      <c r="S11" s="38">
        <v>4</v>
      </c>
      <c r="T11" s="5">
        <f t="shared" si="2"/>
        <v>205.5</v>
      </c>
      <c r="U11" s="117"/>
    </row>
    <row r="12" spans="1:21" ht="24" customHeight="1" x14ac:dyDescent="0.2">
      <c r="A12" s="116" t="s">
        <v>114</v>
      </c>
      <c r="B12" s="38">
        <v>11</v>
      </c>
      <c r="C12" s="38">
        <v>40</v>
      </c>
      <c r="D12" s="38">
        <v>12</v>
      </c>
      <c r="E12" s="38">
        <v>0</v>
      </c>
      <c r="F12" s="5">
        <f t="shared" si="0"/>
        <v>69.5</v>
      </c>
      <c r="G12" s="2"/>
      <c r="H12" s="14" t="s">
        <v>1</v>
      </c>
      <c r="I12" s="38">
        <v>26</v>
      </c>
      <c r="J12" s="38">
        <v>162</v>
      </c>
      <c r="K12" s="38">
        <v>11</v>
      </c>
      <c r="L12" s="38">
        <v>1</v>
      </c>
      <c r="M12" s="5">
        <f t="shared" si="1"/>
        <v>199.5</v>
      </c>
      <c r="N12" s="2"/>
      <c r="O12" s="14" t="s">
        <v>32</v>
      </c>
      <c r="P12" s="38">
        <v>27</v>
      </c>
      <c r="Q12" s="38">
        <v>192</v>
      </c>
      <c r="R12" s="38">
        <v>14</v>
      </c>
      <c r="S12" s="38">
        <v>4</v>
      </c>
      <c r="T12" s="5">
        <f t="shared" si="2"/>
        <v>243.5</v>
      </c>
      <c r="U12" s="117"/>
    </row>
    <row r="13" spans="1:21" ht="24" customHeight="1" x14ac:dyDescent="0.2">
      <c r="A13" s="116" t="s">
        <v>115</v>
      </c>
      <c r="B13" s="38">
        <v>15</v>
      </c>
      <c r="C13" s="38">
        <v>57</v>
      </c>
      <c r="D13" s="38">
        <v>12</v>
      </c>
      <c r="E13" s="38">
        <v>0</v>
      </c>
      <c r="F13" s="5">
        <f t="shared" si="0"/>
        <v>88.5</v>
      </c>
      <c r="G13" s="2">
        <f t="shared" ref="G13:G21" si="3">F10+F11+F12+F13</f>
        <v>271.5</v>
      </c>
      <c r="H13" s="14" t="s">
        <v>4</v>
      </c>
      <c r="I13" s="38">
        <v>29</v>
      </c>
      <c r="J13" s="38">
        <v>298</v>
      </c>
      <c r="K13" s="38">
        <v>16</v>
      </c>
      <c r="L13" s="38">
        <v>0</v>
      </c>
      <c r="M13" s="5">
        <f t="shared" si="1"/>
        <v>344.5</v>
      </c>
      <c r="N13" s="2">
        <f t="shared" ref="N13:N21" si="4">M10+M11+M12+M13</f>
        <v>964</v>
      </c>
      <c r="O13" s="14" t="s">
        <v>33</v>
      </c>
      <c r="P13" s="38">
        <v>24</v>
      </c>
      <c r="Q13" s="38">
        <v>180</v>
      </c>
      <c r="R13" s="38">
        <v>15</v>
      </c>
      <c r="S13" s="38">
        <v>1</v>
      </c>
      <c r="T13" s="5">
        <f t="shared" si="2"/>
        <v>224.5</v>
      </c>
      <c r="U13" s="117">
        <f t="shared" ref="U13:U25" si="5">T10+T11+T12+T13</f>
        <v>852.5</v>
      </c>
    </row>
    <row r="14" spans="1:21" ht="24" customHeight="1" x14ac:dyDescent="0.2">
      <c r="A14" s="116" t="s">
        <v>116</v>
      </c>
      <c r="B14" s="38">
        <v>15</v>
      </c>
      <c r="C14" s="38">
        <v>80</v>
      </c>
      <c r="D14" s="38">
        <v>10</v>
      </c>
      <c r="E14" s="38">
        <v>0</v>
      </c>
      <c r="F14" s="5">
        <f t="shared" si="0"/>
        <v>107.5</v>
      </c>
      <c r="G14" s="2">
        <f t="shared" si="3"/>
        <v>332.5</v>
      </c>
      <c r="H14" s="14" t="s">
        <v>5</v>
      </c>
      <c r="I14" s="38">
        <v>17</v>
      </c>
      <c r="J14" s="38">
        <v>231</v>
      </c>
      <c r="K14" s="38">
        <v>8</v>
      </c>
      <c r="L14" s="38">
        <v>1</v>
      </c>
      <c r="M14" s="5">
        <f t="shared" si="1"/>
        <v>258</v>
      </c>
      <c r="N14" s="2">
        <f t="shared" si="4"/>
        <v>1027</v>
      </c>
      <c r="O14" s="14" t="s">
        <v>29</v>
      </c>
      <c r="P14" s="38">
        <v>28</v>
      </c>
      <c r="Q14" s="38">
        <v>191</v>
      </c>
      <c r="R14" s="38">
        <v>13</v>
      </c>
      <c r="S14" s="38">
        <v>0</v>
      </c>
      <c r="T14" s="5">
        <f t="shared" si="2"/>
        <v>231</v>
      </c>
      <c r="U14" s="117">
        <f t="shared" si="5"/>
        <v>904.5</v>
      </c>
    </row>
    <row r="15" spans="1:21" ht="24" customHeight="1" x14ac:dyDescent="0.2">
      <c r="A15" s="116" t="s">
        <v>117</v>
      </c>
      <c r="B15" s="38">
        <v>19</v>
      </c>
      <c r="C15" s="38">
        <v>97</v>
      </c>
      <c r="D15" s="38">
        <v>18</v>
      </c>
      <c r="E15" s="38">
        <v>0</v>
      </c>
      <c r="F15" s="5">
        <f t="shared" si="0"/>
        <v>142.5</v>
      </c>
      <c r="G15" s="2">
        <f t="shared" si="3"/>
        <v>408</v>
      </c>
      <c r="H15" s="14" t="s">
        <v>6</v>
      </c>
      <c r="I15" s="38">
        <v>20</v>
      </c>
      <c r="J15" s="38">
        <v>253</v>
      </c>
      <c r="K15" s="38">
        <v>10</v>
      </c>
      <c r="L15" s="38">
        <v>1</v>
      </c>
      <c r="M15" s="5">
        <f t="shared" si="1"/>
        <v>285.5</v>
      </c>
      <c r="N15" s="2">
        <f t="shared" si="4"/>
        <v>1087.5</v>
      </c>
      <c r="O15" s="14" t="s">
        <v>30</v>
      </c>
      <c r="P15" s="38">
        <v>40</v>
      </c>
      <c r="Q15" s="38">
        <v>212</v>
      </c>
      <c r="R15" s="38">
        <v>11</v>
      </c>
      <c r="S15" s="38">
        <v>1</v>
      </c>
      <c r="T15" s="5">
        <f t="shared" si="2"/>
        <v>256.5</v>
      </c>
      <c r="U15" s="117">
        <f t="shared" si="5"/>
        <v>955.5</v>
      </c>
    </row>
    <row r="16" spans="1:21" ht="24" customHeight="1" x14ac:dyDescent="0.2">
      <c r="A16" s="116" t="s">
        <v>11</v>
      </c>
      <c r="B16" s="38">
        <v>15</v>
      </c>
      <c r="C16" s="38">
        <v>122</v>
      </c>
      <c r="D16" s="38">
        <v>14</v>
      </c>
      <c r="E16" s="38">
        <v>0</v>
      </c>
      <c r="F16" s="5">
        <f t="shared" si="0"/>
        <v>157.5</v>
      </c>
      <c r="G16" s="2">
        <f t="shared" si="3"/>
        <v>496</v>
      </c>
      <c r="H16" s="14" t="s">
        <v>7</v>
      </c>
      <c r="I16" s="38">
        <v>25</v>
      </c>
      <c r="J16" s="38">
        <v>214</v>
      </c>
      <c r="K16" s="38">
        <v>15</v>
      </c>
      <c r="L16" s="38">
        <v>0</v>
      </c>
      <c r="M16" s="5">
        <f t="shared" si="1"/>
        <v>256.5</v>
      </c>
      <c r="N16" s="2">
        <f t="shared" si="4"/>
        <v>1144.5</v>
      </c>
      <c r="O16" s="14" t="s">
        <v>8</v>
      </c>
      <c r="P16" s="38">
        <v>24</v>
      </c>
      <c r="Q16" s="38">
        <v>183</v>
      </c>
      <c r="R16" s="38">
        <v>20</v>
      </c>
      <c r="S16" s="38">
        <v>2</v>
      </c>
      <c r="T16" s="5">
        <f t="shared" si="2"/>
        <v>240</v>
      </c>
      <c r="U16" s="117">
        <f t="shared" si="5"/>
        <v>952</v>
      </c>
    </row>
    <row r="17" spans="1:21" ht="24" customHeight="1" x14ac:dyDescent="0.2">
      <c r="A17" s="116" t="s">
        <v>14</v>
      </c>
      <c r="B17" s="38">
        <v>21</v>
      </c>
      <c r="C17" s="38">
        <v>122</v>
      </c>
      <c r="D17" s="38">
        <v>17</v>
      </c>
      <c r="E17" s="38">
        <v>1</v>
      </c>
      <c r="F17" s="5">
        <f t="shared" si="0"/>
        <v>169</v>
      </c>
      <c r="G17" s="2">
        <f t="shared" si="3"/>
        <v>576.5</v>
      </c>
      <c r="H17" s="14" t="s">
        <v>9</v>
      </c>
      <c r="I17" s="38">
        <v>24</v>
      </c>
      <c r="J17" s="38">
        <v>156</v>
      </c>
      <c r="K17" s="38">
        <v>15</v>
      </c>
      <c r="L17" s="38">
        <v>0</v>
      </c>
      <c r="M17" s="5">
        <f t="shared" si="1"/>
        <v>198</v>
      </c>
      <c r="N17" s="2">
        <f t="shared" si="4"/>
        <v>998</v>
      </c>
      <c r="O17" s="14" t="s">
        <v>10</v>
      </c>
      <c r="P17" s="38">
        <v>23</v>
      </c>
      <c r="Q17" s="38">
        <v>204</v>
      </c>
      <c r="R17" s="38">
        <v>14</v>
      </c>
      <c r="S17" s="38">
        <v>0</v>
      </c>
      <c r="T17" s="5">
        <f t="shared" si="2"/>
        <v>243.5</v>
      </c>
      <c r="U17" s="117">
        <f t="shared" si="5"/>
        <v>971</v>
      </c>
    </row>
    <row r="18" spans="1:21" ht="24" customHeight="1" x14ac:dyDescent="0.2">
      <c r="A18" s="116" t="s">
        <v>17</v>
      </c>
      <c r="B18" s="38">
        <v>25</v>
      </c>
      <c r="C18" s="38">
        <v>123</v>
      </c>
      <c r="D18" s="38">
        <v>19</v>
      </c>
      <c r="E18" s="38">
        <v>0</v>
      </c>
      <c r="F18" s="5">
        <f t="shared" si="0"/>
        <v>173.5</v>
      </c>
      <c r="G18" s="2">
        <f t="shared" si="3"/>
        <v>642.5</v>
      </c>
      <c r="H18" s="14" t="s">
        <v>12</v>
      </c>
      <c r="I18" s="38">
        <v>16</v>
      </c>
      <c r="J18" s="38">
        <v>131</v>
      </c>
      <c r="K18" s="38">
        <v>13</v>
      </c>
      <c r="L18" s="38">
        <v>0</v>
      </c>
      <c r="M18" s="5">
        <f t="shared" si="1"/>
        <v>165</v>
      </c>
      <c r="N18" s="2">
        <f t="shared" si="4"/>
        <v>905</v>
      </c>
      <c r="O18" s="14" t="s">
        <v>13</v>
      </c>
      <c r="P18" s="38">
        <v>18</v>
      </c>
      <c r="Q18" s="38">
        <v>227</v>
      </c>
      <c r="R18" s="38">
        <v>17</v>
      </c>
      <c r="S18" s="38">
        <v>1</v>
      </c>
      <c r="T18" s="5">
        <f t="shared" si="2"/>
        <v>272.5</v>
      </c>
      <c r="U18" s="117">
        <f t="shared" si="5"/>
        <v>1012.5</v>
      </c>
    </row>
    <row r="19" spans="1:21" ht="24" customHeight="1" x14ac:dyDescent="0.2">
      <c r="A19" s="116" t="s">
        <v>19</v>
      </c>
      <c r="B19" s="38">
        <v>20</v>
      </c>
      <c r="C19" s="38">
        <v>132</v>
      </c>
      <c r="D19" s="38">
        <v>20</v>
      </c>
      <c r="E19" s="38">
        <v>3</v>
      </c>
      <c r="F19" s="5">
        <f t="shared" si="0"/>
        <v>189.5</v>
      </c>
      <c r="G19" s="2">
        <f t="shared" si="3"/>
        <v>689.5</v>
      </c>
      <c r="H19" s="14" t="s">
        <v>15</v>
      </c>
      <c r="I19" s="38">
        <v>10</v>
      </c>
      <c r="J19" s="38">
        <v>72</v>
      </c>
      <c r="K19" s="38">
        <v>9</v>
      </c>
      <c r="L19" s="38">
        <v>2</v>
      </c>
      <c r="M19" s="5">
        <f t="shared" si="1"/>
        <v>100</v>
      </c>
      <c r="N19" s="2">
        <f t="shared" si="4"/>
        <v>719.5</v>
      </c>
      <c r="O19" s="14" t="s">
        <v>16</v>
      </c>
      <c r="P19" s="38">
        <v>27</v>
      </c>
      <c r="Q19" s="38">
        <v>227</v>
      </c>
      <c r="R19" s="38">
        <v>14</v>
      </c>
      <c r="S19" s="38">
        <v>1</v>
      </c>
      <c r="T19" s="5">
        <f t="shared" si="2"/>
        <v>271</v>
      </c>
      <c r="U19" s="117">
        <f t="shared" si="5"/>
        <v>1027</v>
      </c>
    </row>
    <row r="20" spans="1:21" ht="24" customHeight="1" x14ac:dyDescent="0.2">
      <c r="A20" s="116" t="s">
        <v>21</v>
      </c>
      <c r="B20" s="38">
        <v>20</v>
      </c>
      <c r="C20" s="38">
        <v>122</v>
      </c>
      <c r="D20" s="38">
        <v>20</v>
      </c>
      <c r="E20" s="38">
        <v>1</v>
      </c>
      <c r="F20" s="5">
        <f t="shared" si="0"/>
        <v>174.5</v>
      </c>
      <c r="G20" s="2">
        <f t="shared" si="3"/>
        <v>706.5</v>
      </c>
      <c r="H20" s="14" t="s">
        <v>18</v>
      </c>
      <c r="I20" s="38">
        <v>15</v>
      </c>
      <c r="J20" s="38">
        <v>100</v>
      </c>
      <c r="K20" s="38">
        <v>18</v>
      </c>
      <c r="L20" s="38">
        <v>1</v>
      </c>
      <c r="M20" s="5">
        <f t="shared" si="1"/>
        <v>146</v>
      </c>
      <c r="N20" s="2">
        <f t="shared" si="4"/>
        <v>609</v>
      </c>
      <c r="O20" s="14" t="s">
        <v>45</v>
      </c>
      <c r="P20" s="38">
        <v>15</v>
      </c>
      <c r="Q20" s="38">
        <v>167</v>
      </c>
      <c r="R20" s="38">
        <v>17</v>
      </c>
      <c r="S20" s="38">
        <v>2</v>
      </c>
      <c r="T20" s="5">
        <f t="shared" si="2"/>
        <v>213.5</v>
      </c>
      <c r="U20" s="117">
        <f t="shared" si="5"/>
        <v>1000.5</v>
      </c>
    </row>
    <row r="21" spans="1:21" ht="24" customHeight="1" thickBot="1" x14ac:dyDescent="0.25">
      <c r="A21" s="128" t="s">
        <v>23</v>
      </c>
      <c r="B21" s="129">
        <v>27</v>
      </c>
      <c r="C21" s="129">
        <v>113</v>
      </c>
      <c r="D21" s="129">
        <v>17</v>
      </c>
      <c r="E21" s="129">
        <v>2</v>
      </c>
      <c r="F21" s="130">
        <f t="shared" si="0"/>
        <v>165.5</v>
      </c>
      <c r="G21" s="131">
        <f t="shared" si="3"/>
        <v>703</v>
      </c>
      <c r="H21" s="132" t="s">
        <v>20</v>
      </c>
      <c r="I21" s="129">
        <v>13</v>
      </c>
      <c r="J21" s="129">
        <v>125</v>
      </c>
      <c r="K21" s="129">
        <v>13</v>
      </c>
      <c r="L21" s="129">
        <v>1</v>
      </c>
      <c r="M21" s="130">
        <f t="shared" si="1"/>
        <v>160</v>
      </c>
      <c r="N21" s="131">
        <f t="shared" si="4"/>
        <v>571</v>
      </c>
      <c r="O21" s="14" t="s">
        <v>46</v>
      </c>
      <c r="P21" s="38">
        <v>10</v>
      </c>
      <c r="Q21" s="38">
        <v>163</v>
      </c>
      <c r="R21" s="38">
        <v>17</v>
      </c>
      <c r="S21" s="38">
        <v>0</v>
      </c>
      <c r="T21" s="5">
        <f t="shared" si="2"/>
        <v>202</v>
      </c>
      <c r="U21" s="117">
        <f t="shared" si="5"/>
        <v>959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11</v>
      </c>
      <c r="Q22" s="38">
        <v>141</v>
      </c>
      <c r="R22" s="38">
        <v>11</v>
      </c>
      <c r="S22" s="38">
        <v>0</v>
      </c>
      <c r="T22" s="5">
        <f t="shared" si="2"/>
        <v>168.5</v>
      </c>
      <c r="U22" s="117">
        <f t="shared" si="5"/>
        <v>855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9</v>
      </c>
      <c r="Q23" s="38">
        <v>104</v>
      </c>
      <c r="R23" s="38">
        <v>12</v>
      </c>
      <c r="S23" s="38">
        <v>0</v>
      </c>
      <c r="T23" s="5">
        <f t="shared" si="2"/>
        <v>132.5</v>
      </c>
      <c r="U23" s="117">
        <f t="shared" si="5"/>
        <v>716.5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</v>
      </c>
      <c r="Q24" s="38">
        <v>115</v>
      </c>
      <c r="R24" s="38">
        <v>9</v>
      </c>
      <c r="S24" s="38">
        <v>0</v>
      </c>
      <c r="T24" s="5">
        <f t="shared" si="2"/>
        <v>135</v>
      </c>
      <c r="U24" s="117">
        <f t="shared" si="5"/>
        <v>638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5</v>
      </c>
      <c r="Q25" s="129">
        <v>90</v>
      </c>
      <c r="R25" s="129">
        <v>11</v>
      </c>
      <c r="S25" s="129">
        <v>1</v>
      </c>
      <c r="T25" s="130">
        <f t="shared" si="2"/>
        <v>117</v>
      </c>
      <c r="U25" s="133">
        <f t="shared" si="5"/>
        <v>553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706.5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1144.5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1027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136</v>
      </c>
      <c r="G27" s="46"/>
      <c r="H27" s="161"/>
      <c r="I27" s="162"/>
      <c r="J27" s="41" t="s">
        <v>62</v>
      </c>
      <c r="K27" s="44"/>
      <c r="L27" s="44"/>
      <c r="M27" s="45" t="s">
        <v>145</v>
      </c>
      <c r="N27" s="46"/>
      <c r="O27" s="161"/>
      <c r="P27" s="162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X17" sqref="X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76 X CARRERA 54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/>
      <c r="B6" s="143"/>
      <c r="C6" s="143"/>
      <c r="D6" s="164"/>
      <c r="E6" s="164"/>
      <c r="F6" s="164"/>
      <c r="G6" s="164"/>
      <c r="H6" s="164"/>
      <c r="I6" s="165"/>
      <c r="J6" s="165"/>
      <c r="K6" s="165"/>
      <c r="L6" s="166"/>
      <c r="M6" s="166"/>
      <c r="N6" s="166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x14ac:dyDescent="0.2">
      <c r="A9" s="168"/>
      <c r="B9" s="11" t="s">
        <v>52</v>
      </c>
      <c r="C9" s="11" t="s">
        <v>0</v>
      </c>
      <c r="D9" s="11" t="s">
        <v>2</v>
      </c>
      <c r="E9" s="12" t="s">
        <v>3</v>
      </c>
      <c r="F9" s="168"/>
      <c r="G9" s="168"/>
      <c r="H9" s="168"/>
      <c r="I9" s="13" t="s">
        <v>52</v>
      </c>
      <c r="J9" s="13" t="s">
        <v>0</v>
      </c>
      <c r="K9" s="11" t="s">
        <v>2</v>
      </c>
      <c r="L9" s="12" t="s">
        <v>3</v>
      </c>
      <c r="M9" s="168"/>
      <c r="N9" s="168"/>
      <c r="O9" s="168"/>
      <c r="P9" s="13" t="s">
        <v>52</v>
      </c>
      <c r="Q9" s="13" t="s">
        <v>0</v>
      </c>
      <c r="R9" s="11" t="s">
        <v>2</v>
      </c>
      <c r="S9" s="12" t="s">
        <v>3</v>
      </c>
      <c r="T9" s="168"/>
      <c r="U9" s="167"/>
    </row>
    <row r="10" spans="1:21" ht="24" customHeight="1" x14ac:dyDescent="0.2">
      <c r="A10" s="14" t="s">
        <v>114</v>
      </c>
      <c r="B10" s="38">
        <f>'G-1'!B10+'G-2'!B10+'G-3'!B10+'G-4'!B10</f>
        <v>34</v>
      </c>
      <c r="C10" s="38">
        <f>'G-1'!C10+'G-2'!C10+'G-3'!C10+'G-4'!C10</f>
        <v>101</v>
      </c>
      <c r="D10" s="38">
        <f>'G-1'!D10+'G-2'!D10+'G-3'!D10+'G-4'!D10</f>
        <v>25</v>
      </c>
      <c r="E10" s="38">
        <f>'G-1'!E10+'G-2'!E10+'G-3'!E10+'G-4'!E10</f>
        <v>0</v>
      </c>
      <c r="F10" s="5">
        <f t="shared" ref="F10:F21" si="0">B10*0.5+C10*1+D10*2+E10*2.5</f>
        <v>168</v>
      </c>
      <c r="G10" s="2"/>
      <c r="H10" s="15" t="s">
        <v>27</v>
      </c>
      <c r="I10" s="38">
        <f>'G-1'!I10+'G-2'!I10+'G-3'!I10+'G-4'!I10</f>
        <v>130</v>
      </c>
      <c r="J10" s="38">
        <f>'G-1'!J10+'G-2'!J10+'G-3'!J10+'G-4'!J10</f>
        <v>505</v>
      </c>
      <c r="K10" s="38">
        <f>'G-1'!K10+'G-2'!K10+'G-3'!K10+'G-4'!K10</f>
        <v>24</v>
      </c>
      <c r="L10" s="38">
        <f>'G-1'!L10+'G-2'!L10+'G-3'!L10+'G-4'!L10</f>
        <v>7</v>
      </c>
      <c r="M10" s="5">
        <f t="shared" ref="M10:M21" si="1">I10*0.5+J10*1+K10*2+L10*2.5</f>
        <v>635.5</v>
      </c>
      <c r="N10" s="6"/>
      <c r="O10" s="110" t="s">
        <v>122</v>
      </c>
      <c r="P10" s="38">
        <f>'G-1'!P10+'G-2'!P10+'G-3'!P10+'G-4'!P10</f>
        <v>135</v>
      </c>
      <c r="Q10" s="38">
        <f>'G-1'!Q10+'G-2'!Q10+'G-3'!Q10+'G-4'!Q10</f>
        <v>514</v>
      </c>
      <c r="R10" s="38">
        <f>'G-1'!R10+'G-2'!R10+'G-3'!R10+'G-4'!R10</f>
        <v>34</v>
      </c>
      <c r="S10" s="38">
        <f>'G-1'!S10+'G-2'!S10+'G-3'!S10+'G-4'!S10</f>
        <v>6</v>
      </c>
      <c r="T10" s="5">
        <f t="shared" ref="T10:T25" si="2">P10*0.5+Q10*1+R10*2+S10*2.5</f>
        <v>664.5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29</v>
      </c>
      <c r="C11" s="38">
        <f>'G-1'!C11+'G-2'!C11+'G-3'!C11+'G-4'!C11</f>
        <v>175</v>
      </c>
      <c r="D11" s="38">
        <f>'G-1'!D11+'G-2'!D11+'G-3'!D11+'G-4'!D11</f>
        <v>26</v>
      </c>
      <c r="E11" s="38">
        <f>'G-1'!E11+'G-2'!E11+'G-3'!E11+'G-4'!E11</f>
        <v>4</v>
      </c>
      <c r="F11" s="5">
        <f t="shared" si="0"/>
        <v>251.5</v>
      </c>
      <c r="G11" s="2"/>
      <c r="H11" s="15" t="s">
        <v>28</v>
      </c>
      <c r="I11" s="38">
        <f>'G-1'!I11+'G-2'!I11+'G-3'!I11+'G-4'!I11</f>
        <v>137</v>
      </c>
      <c r="J11" s="38">
        <f>'G-1'!J11+'G-2'!J11+'G-3'!J11+'G-4'!J11</f>
        <v>545</v>
      </c>
      <c r="K11" s="38">
        <f>'G-1'!K11+'G-2'!K11+'G-3'!K11+'G-4'!K11</f>
        <v>26</v>
      </c>
      <c r="L11" s="38">
        <f>'G-1'!L11+'G-2'!L11+'G-3'!L11+'G-4'!L11</f>
        <v>16</v>
      </c>
      <c r="M11" s="5">
        <f t="shared" si="1"/>
        <v>705.5</v>
      </c>
      <c r="N11" s="6"/>
      <c r="O11" s="14" t="s">
        <v>123</v>
      </c>
      <c r="P11" s="38">
        <f>'G-1'!P11+'G-2'!P11+'G-3'!P11+'G-4'!P11</f>
        <v>139</v>
      </c>
      <c r="Q11" s="38">
        <f>'G-1'!Q11+'G-2'!Q11+'G-3'!Q11+'G-4'!Q11</f>
        <v>550</v>
      </c>
      <c r="R11" s="38">
        <f>'G-1'!R11+'G-2'!R11+'G-3'!R11+'G-4'!R11</f>
        <v>28</v>
      </c>
      <c r="S11" s="38">
        <f>'G-1'!S11+'G-2'!S11+'G-3'!S11+'G-4'!S11</f>
        <v>11</v>
      </c>
      <c r="T11" s="5">
        <f t="shared" si="2"/>
        <v>703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51</v>
      </c>
      <c r="C12" s="38">
        <f>'G-1'!C12+'G-2'!C12+'G-3'!C12+'G-4'!C12</f>
        <v>228</v>
      </c>
      <c r="D12" s="38">
        <f>'G-1'!D12+'G-2'!D12+'G-3'!D12+'G-4'!D12</f>
        <v>24</v>
      </c>
      <c r="E12" s="38">
        <f>'G-1'!E12+'G-2'!E12+'G-3'!E12+'G-4'!E12</f>
        <v>5</v>
      </c>
      <c r="F12" s="5">
        <f t="shared" si="0"/>
        <v>314</v>
      </c>
      <c r="G12" s="2"/>
      <c r="H12" s="15" t="s">
        <v>1</v>
      </c>
      <c r="I12" s="38">
        <f>'G-1'!I12+'G-2'!I12+'G-3'!I12+'G-4'!I12</f>
        <v>122</v>
      </c>
      <c r="J12" s="38">
        <f>'G-1'!J12+'G-2'!J12+'G-3'!J12+'G-4'!J12</f>
        <v>539</v>
      </c>
      <c r="K12" s="38">
        <f>'G-1'!K12+'G-2'!K12+'G-3'!K12+'G-4'!K12</f>
        <v>27</v>
      </c>
      <c r="L12" s="38">
        <f>'G-1'!L12+'G-2'!L12+'G-3'!L12+'G-4'!L12</f>
        <v>12</v>
      </c>
      <c r="M12" s="5">
        <f t="shared" si="1"/>
        <v>684</v>
      </c>
      <c r="N12" s="2"/>
      <c r="O12" s="15" t="s">
        <v>43</v>
      </c>
      <c r="P12" s="38">
        <f>'G-1'!P12+'G-2'!P12+'G-3'!P12+'G-4'!P12</f>
        <v>146</v>
      </c>
      <c r="Q12" s="38">
        <f>'G-1'!Q12+'G-2'!Q12+'G-3'!Q12+'G-4'!Q12</f>
        <v>539</v>
      </c>
      <c r="R12" s="38">
        <f>'G-1'!R12+'G-2'!R12+'G-3'!R12+'G-4'!R12</f>
        <v>25</v>
      </c>
      <c r="S12" s="38">
        <f>'G-1'!S12+'G-2'!S12+'G-3'!S12+'G-4'!S12</f>
        <v>8</v>
      </c>
      <c r="T12" s="5">
        <f t="shared" si="2"/>
        <v>682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74</v>
      </c>
      <c r="C13" s="38">
        <f>'G-1'!C13+'G-2'!C13+'G-3'!C13+'G-4'!C13</f>
        <v>295</v>
      </c>
      <c r="D13" s="38">
        <f>'G-1'!D13+'G-2'!D13+'G-3'!D13+'G-4'!D13</f>
        <v>25</v>
      </c>
      <c r="E13" s="38">
        <f>'G-1'!E13+'G-2'!E13+'G-3'!E13+'G-4'!E13</f>
        <v>0</v>
      </c>
      <c r="F13" s="5">
        <f t="shared" si="0"/>
        <v>382</v>
      </c>
      <c r="G13" s="2">
        <f t="shared" ref="G13:G21" si="3">F10+F11+F12+F13</f>
        <v>1115.5</v>
      </c>
      <c r="H13" s="15" t="s">
        <v>4</v>
      </c>
      <c r="I13" s="38">
        <f>'G-1'!I13+'G-2'!I13+'G-3'!I13+'G-4'!I13</f>
        <v>134</v>
      </c>
      <c r="J13" s="38">
        <f>'G-1'!J13+'G-2'!J13+'G-3'!J13+'G-4'!J13</f>
        <v>679</v>
      </c>
      <c r="K13" s="38">
        <f>'G-1'!K13+'G-2'!K13+'G-3'!K13+'G-4'!K13</f>
        <v>26</v>
      </c>
      <c r="L13" s="38">
        <f>'G-1'!L13+'G-2'!L13+'G-3'!L13+'G-4'!L13</f>
        <v>4</v>
      </c>
      <c r="M13" s="5">
        <f t="shared" si="1"/>
        <v>808</v>
      </c>
      <c r="N13" s="2">
        <f t="shared" ref="N13:N21" si="4">M10+M11+M12+M13</f>
        <v>2833</v>
      </c>
      <c r="O13" s="15" t="s">
        <v>44</v>
      </c>
      <c r="P13" s="38">
        <f>'G-1'!P13+'G-2'!P13+'G-3'!P13+'G-4'!P13</f>
        <v>153</v>
      </c>
      <c r="Q13" s="38">
        <f>'G-1'!Q13+'G-2'!Q13+'G-3'!Q13+'G-4'!Q13</f>
        <v>597</v>
      </c>
      <c r="R13" s="38">
        <f>'G-1'!R13+'G-2'!R13+'G-3'!R13+'G-4'!R13</f>
        <v>29</v>
      </c>
      <c r="S13" s="38">
        <f>'G-1'!S13+'G-2'!S13+'G-3'!S13+'G-4'!S13</f>
        <v>4</v>
      </c>
      <c r="T13" s="5">
        <f t="shared" si="2"/>
        <v>741.5</v>
      </c>
      <c r="U13" s="2">
        <f t="shared" ref="U13:U25" si="5">T10+T11+T12+T13</f>
        <v>2791</v>
      </c>
    </row>
    <row r="14" spans="1:21" ht="24" customHeight="1" x14ac:dyDescent="0.2">
      <c r="A14" s="14" t="s">
        <v>11</v>
      </c>
      <c r="B14" s="38">
        <f>'G-1'!B14+'G-2'!B14+'G-3'!B14+'G-4'!B14</f>
        <v>87</v>
      </c>
      <c r="C14" s="38">
        <f>'G-1'!C14+'G-2'!C14+'G-3'!C14+'G-4'!C14</f>
        <v>367</v>
      </c>
      <c r="D14" s="38">
        <f>'G-1'!D14+'G-2'!D14+'G-3'!D14+'G-4'!D14</f>
        <v>21</v>
      </c>
      <c r="E14" s="38">
        <f>'G-1'!E14+'G-2'!E14+'G-3'!E14+'G-4'!E14</f>
        <v>4</v>
      </c>
      <c r="F14" s="5">
        <f t="shared" si="0"/>
        <v>462.5</v>
      </c>
      <c r="G14" s="2">
        <f t="shared" si="3"/>
        <v>1410</v>
      </c>
      <c r="H14" s="15" t="s">
        <v>5</v>
      </c>
      <c r="I14" s="38">
        <f>'G-1'!I14+'G-2'!I14+'G-3'!I14+'G-4'!I14</f>
        <v>131</v>
      </c>
      <c r="J14" s="38">
        <f>'G-1'!J14+'G-2'!J14+'G-3'!J14+'G-4'!J14</f>
        <v>660</v>
      </c>
      <c r="K14" s="38">
        <f>'G-1'!K14+'G-2'!K14+'G-3'!K14+'G-4'!K14</f>
        <v>23</v>
      </c>
      <c r="L14" s="38">
        <f>'G-1'!L14+'G-2'!L14+'G-3'!L14+'G-4'!L14</f>
        <v>9</v>
      </c>
      <c r="M14" s="5">
        <f t="shared" si="1"/>
        <v>794</v>
      </c>
      <c r="N14" s="2">
        <f t="shared" si="4"/>
        <v>2991.5</v>
      </c>
      <c r="O14" s="15" t="s">
        <v>32</v>
      </c>
      <c r="P14" s="38">
        <f>'G-1'!P14+'G-2'!P14+'G-3'!P14+'G-4'!P14</f>
        <v>150</v>
      </c>
      <c r="Q14" s="38">
        <f>'G-1'!Q14+'G-2'!Q14+'G-3'!Q14+'G-4'!Q14</f>
        <v>599</v>
      </c>
      <c r="R14" s="38">
        <f>'G-1'!R14+'G-2'!R14+'G-3'!R14+'G-4'!R14</f>
        <v>29</v>
      </c>
      <c r="S14" s="38">
        <f>'G-1'!S14+'G-2'!S14+'G-3'!S14+'G-4'!S14</f>
        <v>4</v>
      </c>
      <c r="T14" s="5">
        <f t="shared" si="2"/>
        <v>742</v>
      </c>
      <c r="U14" s="2">
        <f t="shared" si="5"/>
        <v>2868.5</v>
      </c>
    </row>
    <row r="15" spans="1:21" ht="24" customHeight="1" x14ac:dyDescent="0.2">
      <c r="A15" s="14" t="s">
        <v>14</v>
      </c>
      <c r="B15" s="38">
        <f>'G-1'!B15+'G-2'!B15+'G-3'!B15+'G-4'!B15</f>
        <v>73</v>
      </c>
      <c r="C15" s="38">
        <f>'G-1'!C15+'G-2'!C15+'G-3'!C15+'G-4'!C15</f>
        <v>411</v>
      </c>
      <c r="D15" s="38">
        <f>'G-1'!D15+'G-2'!D15+'G-3'!D15+'G-4'!D15</f>
        <v>27</v>
      </c>
      <c r="E15" s="38">
        <f>'G-1'!E15+'G-2'!E15+'G-3'!E15+'G-4'!E15</f>
        <v>3</v>
      </c>
      <c r="F15" s="5">
        <f t="shared" si="0"/>
        <v>509</v>
      </c>
      <c r="G15" s="2">
        <f t="shared" si="3"/>
        <v>1667.5</v>
      </c>
      <c r="H15" s="15" t="s">
        <v>6</v>
      </c>
      <c r="I15" s="38">
        <f>'G-1'!I15+'G-2'!I15+'G-3'!I15+'G-4'!I15</f>
        <v>126</v>
      </c>
      <c r="J15" s="38">
        <f>'G-1'!J15+'G-2'!J15+'G-3'!J15+'G-4'!J15</f>
        <v>662</v>
      </c>
      <c r="K15" s="38">
        <f>'G-1'!K15+'G-2'!K15+'G-3'!K15+'G-4'!K15</f>
        <v>23</v>
      </c>
      <c r="L15" s="38">
        <f>'G-1'!L15+'G-2'!L15+'G-3'!L15+'G-4'!L15</f>
        <v>7</v>
      </c>
      <c r="M15" s="5">
        <f t="shared" si="1"/>
        <v>788.5</v>
      </c>
      <c r="N15" s="2">
        <f t="shared" si="4"/>
        <v>3074.5</v>
      </c>
      <c r="O15" s="15" t="s">
        <v>33</v>
      </c>
      <c r="P15" s="38">
        <f>'G-1'!P15+'G-2'!P15+'G-3'!P15+'G-4'!P15</f>
        <v>178</v>
      </c>
      <c r="Q15" s="38">
        <f>'G-1'!Q15+'G-2'!Q15+'G-3'!Q15+'G-4'!Q15</f>
        <v>574</v>
      </c>
      <c r="R15" s="38">
        <f>'G-1'!R15+'G-2'!R15+'G-3'!R15+'G-4'!R15</f>
        <v>28</v>
      </c>
      <c r="S15" s="38">
        <f>'G-1'!S15+'G-2'!S15+'G-3'!S15+'G-4'!S15</f>
        <v>4</v>
      </c>
      <c r="T15" s="5">
        <f t="shared" si="2"/>
        <v>729</v>
      </c>
      <c r="U15" s="2">
        <f t="shared" si="5"/>
        <v>2894.5</v>
      </c>
    </row>
    <row r="16" spans="1:21" ht="24" customHeight="1" x14ac:dyDescent="0.2">
      <c r="A16" s="14" t="s">
        <v>17</v>
      </c>
      <c r="B16" s="38">
        <f>'G-1'!B16+'G-2'!B16+'G-3'!B16+'G-4'!B16</f>
        <v>92</v>
      </c>
      <c r="C16" s="38">
        <f>'G-1'!C16+'G-2'!C16+'G-3'!C16+'G-4'!C16</f>
        <v>460</v>
      </c>
      <c r="D16" s="38">
        <f>'G-1'!D16+'G-2'!D16+'G-3'!D16+'G-4'!D16</f>
        <v>29</v>
      </c>
      <c r="E16" s="38">
        <f>'G-1'!E16+'G-2'!E16+'G-3'!E16+'G-4'!E16</f>
        <v>4</v>
      </c>
      <c r="F16" s="5">
        <f t="shared" si="0"/>
        <v>574</v>
      </c>
      <c r="G16" s="2">
        <f t="shared" si="3"/>
        <v>1927.5</v>
      </c>
      <c r="H16" s="15" t="s">
        <v>7</v>
      </c>
      <c r="I16" s="38">
        <f>'G-1'!I16+'G-2'!I16+'G-3'!I16+'G-4'!I16</f>
        <v>102</v>
      </c>
      <c r="J16" s="38">
        <f>'G-1'!J16+'G-2'!J16+'G-3'!J16+'G-4'!J16</f>
        <v>657</v>
      </c>
      <c r="K16" s="38">
        <f>'G-1'!K16+'G-2'!K16+'G-3'!K16+'G-4'!K16</f>
        <v>29</v>
      </c>
      <c r="L16" s="38">
        <f>'G-1'!L16+'G-2'!L16+'G-3'!L16+'G-4'!L16</f>
        <v>3</v>
      </c>
      <c r="M16" s="5">
        <f t="shared" si="1"/>
        <v>773.5</v>
      </c>
      <c r="N16" s="2">
        <f t="shared" si="4"/>
        <v>3164</v>
      </c>
      <c r="O16" s="15" t="s">
        <v>29</v>
      </c>
      <c r="P16" s="38">
        <f>'G-1'!P16+'G-2'!P16+'G-3'!P16+'G-4'!P16</f>
        <v>120</v>
      </c>
      <c r="Q16" s="38">
        <f>'G-1'!Q16+'G-2'!Q16+'G-3'!Q16+'G-4'!Q16</f>
        <v>602</v>
      </c>
      <c r="R16" s="38">
        <f>'G-1'!R16+'G-2'!R16+'G-3'!R16+'G-4'!R16</f>
        <v>34</v>
      </c>
      <c r="S16" s="38">
        <f>'G-1'!S16+'G-2'!S16+'G-3'!S16+'G-4'!S16</f>
        <v>3</v>
      </c>
      <c r="T16" s="5">
        <f t="shared" si="2"/>
        <v>737.5</v>
      </c>
      <c r="U16" s="2">
        <f t="shared" si="5"/>
        <v>2950</v>
      </c>
    </row>
    <row r="17" spans="1:21" ht="24" customHeight="1" x14ac:dyDescent="0.2">
      <c r="A17" s="14" t="s">
        <v>19</v>
      </c>
      <c r="B17" s="38">
        <f>'G-1'!B17+'G-2'!B17+'G-3'!B17+'G-4'!B17</f>
        <v>100</v>
      </c>
      <c r="C17" s="38">
        <f>'G-1'!C17+'G-2'!C17+'G-3'!C17+'G-4'!C17</f>
        <v>502</v>
      </c>
      <c r="D17" s="38">
        <f>'G-1'!D17+'G-2'!D17+'G-3'!D17+'G-4'!D17</f>
        <v>28</v>
      </c>
      <c r="E17" s="38">
        <f>'G-1'!E17+'G-2'!E17+'G-3'!E17+'G-4'!E17</f>
        <v>4</v>
      </c>
      <c r="F17" s="5">
        <f t="shared" si="0"/>
        <v>618</v>
      </c>
      <c r="G17" s="2">
        <f t="shared" si="3"/>
        <v>2163.5</v>
      </c>
      <c r="H17" s="15" t="s">
        <v>9</v>
      </c>
      <c r="I17" s="38">
        <f>'G-1'!I17+'G-2'!I17+'G-3'!I17+'G-4'!I17</f>
        <v>85</v>
      </c>
      <c r="J17" s="38">
        <f>'G-1'!J17+'G-2'!J17+'G-3'!J17+'G-4'!J17</f>
        <v>484</v>
      </c>
      <c r="K17" s="38">
        <f>'G-1'!K17+'G-2'!K17+'G-3'!K17+'G-4'!K17</f>
        <v>30</v>
      </c>
      <c r="L17" s="38">
        <f>'G-1'!L17+'G-2'!L17+'G-3'!L17+'G-4'!L17</f>
        <v>4</v>
      </c>
      <c r="M17" s="5">
        <f t="shared" si="1"/>
        <v>596.5</v>
      </c>
      <c r="N17" s="2">
        <f t="shared" si="4"/>
        <v>2952.5</v>
      </c>
      <c r="O17" s="14" t="s">
        <v>30</v>
      </c>
      <c r="P17" s="38">
        <f>'G-1'!P17+'G-2'!P17+'G-3'!P17+'G-4'!P17</f>
        <v>137</v>
      </c>
      <c r="Q17" s="38">
        <f>'G-1'!Q17+'G-2'!Q17+'G-3'!Q17+'G-4'!Q17</f>
        <v>598</v>
      </c>
      <c r="R17" s="38">
        <f>'G-1'!R17+'G-2'!R17+'G-3'!R17+'G-4'!R17</f>
        <v>31</v>
      </c>
      <c r="S17" s="38">
        <f>'G-1'!S17+'G-2'!S17+'G-3'!S17+'G-4'!S17</f>
        <v>5</v>
      </c>
      <c r="T17" s="5">
        <f t="shared" si="2"/>
        <v>741</v>
      </c>
      <c r="U17" s="2">
        <f t="shared" si="5"/>
        <v>2949.5</v>
      </c>
    </row>
    <row r="18" spans="1:21" ht="24" customHeight="1" x14ac:dyDescent="0.2">
      <c r="A18" s="14" t="s">
        <v>21</v>
      </c>
      <c r="B18" s="38">
        <f>'G-1'!B18+'G-2'!B18+'G-3'!B18+'G-4'!B18</f>
        <v>125</v>
      </c>
      <c r="C18" s="38">
        <f>'G-1'!C18+'G-2'!C18+'G-3'!C18+'G-4'!C18</f>
        <v>529</v>
      </c>
      <c r="D18" s="38">
        <f>'G-1'!D18+'G-2'!D18+'G-3'!D18+'G-4'!D18</f>
        <v>29</v>
      </c>
      <c r="E18" s="38">
        <f>'G-1'!E18+'G-2'!E18+'G-3'!E18+'G-4'!E18</f>
        <v>7</v>
      </c>
      <c r="F18" s="5">
        <f t="shared" si="0"/>
        <v>667</v>
      </c>
      <c r="G18" s="2">
        <f t="shared" si="3"/>
        <v>2368</v>
      </c>
      <c r="H18" s="15" t="s">
        <v>12</v>
      </c>
      <c r="I18" s="38">
        <f>'G-1'!I18+'G-2'!I18+'G-3'!I18+'G-4'!I18</f>
        <v>95</v>
      </c>
      <c r="J18" s="38">
        <f>'G-1'!J18+'G-2'!J18+'G-3'!J18+'G-4'!J18</f>
        <v>424</v>
      </c>
      <c r="K18" s="38">
        <f>'G-1'!K18+'G-2'!K18+'G-3'!K18+'G-4'!K18</f>
        <v>27</v>
      </c>
      <c r="L18" s="38">
        <f>'G-1'!L18+'G-2'!L18+'G-3'!L18+'G-4'!L18</f>
        <v>5</v>
      </c>
      <c r="M18" s="5">
        <f t="shared" si="1"/>
        <v>538</v>
      </c>
      <c r="N18" s="2">
        <f t="shared" si="4"/>
        <v>2696.5</v>
      </c>
      <c r="O18" s="15" t="s">
        <v>8</v>
      </c>
      <c r="P18" s="38">
        <f>'G-1'!P18+'G-2'!P18+'G-3'!P18+'G-4'!P18</f>
        <v>106</v>
      </c>
      <c r="Q18" s="38">
        <f>'G-1'!Q18+'G-2'!Q18+'G-3'!Q18+'G-4'!Q18</f>
        <v>629</v>
      </c>
      <c r="R18" s="38">
        <f>'G-1'!R18+'G-2'!R18+'G-3'!R18+'G-4'!R18</f>
        <v>27</v>
      </c>
      <c r="S18" s="38">
        <f>'G-1'!S18+'G-2'!S18+'G-3'!S18+'G-4'!S18</f>
        <v>6</v>
      </c>
      <c r="T18" s="5">
        <f t="shared" si="2"/>
        <v>751</v>
      </c>
      <c r="U18" s="2">
        <f t="shared" si="5"/>
        <v>2958.5</v>
      </c>
    </row>
    <row r="19" spans="1:21" ht="24" customHeight="1" x14ac:dyDescent="0.2">
      <c r="A19" s="14" t="s">
        <v>23</v>
      </c>
      <c r="B19" s="38">
        <f>'G-1'!B19+'G-2'!B19+'G-3'!B19+'G-4'!B19</f>
        <v>103</v>
      </c>
      <c r="C19" s="38">
        <f>'G-1'!C19+'G-2'!C19+'G-3'!C19+'G-4'!C19</f>
        <v>503</v>
      </c>
      <c r="D19" s="38">
        <f>'G-1'!D19+'G-2'!D19+'G-3'!D19+'G-4'!D19</f>
        <v>35</v>
      </c>
      <c r="E19" s="38">
        <f>'G-1'!E19+'G-2'!E19+'G-3'!E19+'G-4'!E19</f>
        <v>11</v>
      </c>
      <c r="F19" s="5">
        <f t="shared" si="0"/>
        <v>652</v>
      </c>
      <c r="G19" s="2">
        <f t="shared" si="3"/>
        <v>2511</v>
      </c>
      <c r="H19" s="15" t="s">
        <v>15</v>
      </c>
      <c r="I19" s="38">
        <f>'G-1'!I19+'G-2'!I19+'G-3'!I19+'G-4'!I19</f>
        <v>70</v>
      </c>
      <c r="J19" s="38">
        <f>'G-1'!J19+'G-2'!J19+'G-3'!J19+'G-4'!J19</f>
        <v>306</v>
      </c>
      <c r="K19" s="38">
        <f>'G-1'!K19+'G-2'!K19+'G-3'!K19+'G-4'!K19</f>
        <v>34</v>
      </c>
      <c r="L19" s="38">
        <f>'G-1'!L19+'G-2'!L19+'G-3'!L19+'G-4'!L19</f>
        <v>4</v>
      </c>
      <c r="M19" s="5">
        <f t="shared" si="1"/>
        <v>419</v>
      </c>
      <c r="N19" s="2">
        <f t="shared" si="4"/>
        <v>2327</v>
      </c>
      <c r="O19" s="15" t="s">
        <v>10</v>
      </c>
      <c r="P19" s="38">
        <f>'G-1'!P19+'G-2'!P19+'G-3'!P19+'G-4'!P19</f>
        <v>132</v>
      </c>
      <c r="Q19" s="38">
        <f>'G-1'!Q19+'G-2'!Q19+'G-3'!Q19+'G-4'!Q19</f>
        <v>571</v>
      </c>
      <c r="R19" s="38">
        <f>'G-1'!R19+'G-2'!R19+'G-3'!R19+'G-4'!R19</f>
        <v>22</v>
      </c>
      <c r="S19" s="38">
        <f>'G-1'!S19+'G-2'!S19+'G-3'!S19+'G-4'!S19</f>
        <v>1</v>
      </c>
      <c r="T19" s="5">
        <f t="shared" si="2"/>
        <v>683.5</v>
      </c>
      <c r="U19" s="2">
        <f t="shared" si="5"/>
        <v>2913</v>
      </c>
    </row>
    <row r="20" spans="1:21" ht="24" customHeight="1" x14ac:dyDescent="0.2">
      <c r="A20" s="14" t="s">
        <v>39</v>
      </c>
      <c r="B20" s="38">
        <f>'G-1'!B20+'G-2'!B20+'G-3'!B20+'G-4'!B20</f>
        <v>126</v>
      </c>
      <c r="C20" s="38">
        <f>'G-1'!C20+'G-2'!C20+'G-3'!C20+'G-4'!C20</f>
        <v>458</v>
      </c>
      <c r="D20" s="38">
        <f>'G-1'!D20+'G-2'!D20+'G-3'!D20+'G-4'!D20</f>
        <v>34</v>
      </c>
      <c r="E20" s="38">
        <f>'G-1'!E20+'G-2'!E20+'G-3'!E20+'G-4'!E20</f>
        <v>8</v>
      </c>
      <c r="F20" s="5">
        <f t="shared" si="0"/>
        <v>609</v>
      </c>
      <c r="G20" s="2">
        <f t="shared" si="3"/>
        <v>2546</v>
      </c>
      <c r="H20" s="15" t="s">
        <v>18</v>
      </c>
      <c r="I20" s="38">
        <f>'G-1'!I20+'G-2'!I20+'G-3'!I20+'G-4'!I20</f>
        <v>90</v>
      </c>
      <c r="J20" s="38">
        <f>'G-1'!J20+'G-2'!J20+'G-3'!J20+'G-4'!J20</f>
        <v>365</v>
      </c>
      <c r="K20" s="38">
        <f>'G-1'!K20+'G-2'!K20+'G-3'!K20+'G-4'!K20</f>
        <v>27</v>
      </c>
      <c r="L20" s="38">
        <f>'G-1'!L20+'G-2'!L20+'G-3'!L20+'G-4'!L20</f>
        <v>6</v>
      </c>
      <c r="M20" s="5">
        <f t="shared" si="1"/>
        <v>479</v>
      </c>
      <c r="N20" s="2">
        <f t="shared" si="4"/>
        <v>2032.5</v>
      </c>
      <c r="O20" s="15" t="s">
        <v>13</v>
      </c>
      <c r="P20" s="38">
        <f>'G-1'!P20+'G-2'!P20+'G-3'!P20+'G-4'!P20</f>
        <v>95</v>
      </c>
      <c r="Q20" s="38">
        <f>'G-1'!Q20+'G-2'!Q20+'G-3'!Q20+'G-4'!Q20</f>
        <v>507</v>
      </c>
      <c r="R20" s="38">
        <f>'G-1'!R20+'G-2'!R20+'G-3'!R20+'G-4'!R20</f>
        <v>34</v>
      </c>
      <c r="S20" s="38">
        <f>'G-1'!S20+'G-2'!S20+'G-3'!S20+'G-4'!S20</f>
        <v>3</v>
      </c>
      <c r="T20" s="5">
        <f t="shared" si="2"/>
        <v>630</v>
      </c>
      <c r="U20" s="2">
        <f t="shared" si="5"/>
        <v>2805.5</v>
      </c>
    </row>
    <row r="21" spans="1:21" ht="24" customHeight="1" thickBot="1" x14ac:dyDescent="0.25">
      <c r="A21" s="132" t="s">
        <v>40</v>
      </c>
      <c r="B21" s="129">
        <f>'G-1'!B21+'G-2'!B21+'G-3'!B21+'G-4'!B21</f>
        <v>132</v>
      </c>
      <c r="C21" s="129">
        <f>'G-1'!C21+'G-2'!C21+'G-3'!C21+'G-4'!C21</f>
        <v>452</v>
      </c>
      <c r="D21" s="129">
        <f>'G-1'!D21+'G-2'!D21+'G-3'!D21+'G-4'!D21</f>
        <v>34</v>
      </c>
      <c r="E21" s="129">
        <f>'G-1'!E21+'G-2'!E21+'G-3'!E21+'G-4'!E21</f>
        <v>10</v>
      </c>
      <c r="F21" s="130">
        <f t="shared" si="0"/>
        <v>611</v>
      </c>
      <c r="G21" s="131">
        <f t="shared" si="3"/>
        <v>2539</v>
      </c>
      <c r="H21" s="132" t="s">
        <v>20</v>
      </c>
      <c r="I21" s="129">
        <f>'G-1'!I21+'G-2'!I21+'G-3'!I21+'G-4'!I21</f>
        <v>96</v>
      </c>
      <c r="J21" s="129">
        <f>'G-1'!J21+'G-2'!J21+'G-3'!J21+'G-4'!J21</f>
        <v>463</v>
      </c>
      <c r="K21" s="129">
        <f>'G-1'!K21+'G-2'!K21+'G-3'!K21+'G-4'!K21</f>
        <v>26</v>
      </c>
      <c r="L21" s="129">
        <f>'G-1'!L21+'G-2'!L21+'G-3'!L21+'G-4'!L21</f>
        <v>5</v>
      </c>
      <c r="M21" s="130">
        <f t="shared" si="1"/>
        <v>575.5</v>
      </c>
      <c r="N21" s="131">
        <f t="shared" si="4"/>
        <v>2011.5</v>
      </c>
      <c r="O21" s="15" t="s">
        <v>16</v>
      </c>
      <c r="P21" s="38">
        <f>'G-1'!P21+'G-2'!P21+'G-3'!P21+'G-4'!P21</f>
        <v>69</v>
      </c>
      <c r="Q21" s="38">
        <f>'G-1'!Q21+'G-2'!Q21+'G-3'!Q21+'G-4'!Q21</f>
        <v>563</v>
      </c>
      <c r="R21" s="38">
        <f>'G-1'!R21+'G-2'!R21+'G-3'!R21+'G-4'!R21</f>
        <v>38</v>
      </c>
      <c r="S21" s="38">
        <f>'G-1'!S21+'G-2'!S21+'G-3'!S21+'G-4'!S21</f>
        <v>7</v>
      </c>
      <c r="T21" s="5">
        <f t="shared" si="2"/>
        <v>691</v>
      </c>
      <c r="U21" s="2">
        <f t="shared" si="5"/>
        <v>2755.5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80</v>
      </c>
      <c r="Q22" s="38">
        <f>'G-1'!Q22+'G-2'!Q22+'G-3'!Q22+'G-4'!Q22</f>
        <v>477</v>
      </c>
      <c r="R22" s="38">
        <f>'G-1'!R22+'G-2'!R22+'G-3'!R22+'G-4'!R22</f>
        <v>30</v>
      </c>
      <c r="S22" s="38">
        <f>'G-1'!S22+'G-2'!S22+'G-3'!S22+'G-4'!S22</f>
        <v>3</v>
      </c>
      <c r="T22" s="5">
        <f t="shared" si="2"/>
        <v>584.5</v>
      </c>
      <c r="U22" s="2">
        <f t="shared" si="5"/>
        <v>2589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63</v>
      </c>
      <c r="Q23" s="38">
        <f>'G-1'!Q23+'G-2'!Q23+'G-3'!Q23+'G-4'!Q23</f>
        <v>423</v>
      </c>
      <c r="R23" s="38">
        <f>'G-1'!R23+'G-2'!R23+'G-3'!R23+'G-4'!R23</f>
        <v>28</v>
      </c>
      <c r="S23" s="38">
        <f>'G-1'!S23+'G-2'!S23+'G-3'!S23+'G-4'!S23</f>
        <v>4</v>
      </c>
      <c r="T23" s="5">
        <f t="shared" si="2"/>
        <v>520.5</v>
      </c>
      <c r="U23" s="2">
        <f t="shared" si="5"/>
        <v>2426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51</v>
      </c>
      <c r="Q24" s="38">
        <f>'G-1'!Q24+'G-2'!Q24+'G-3'!Q24+'G-4'!Q24</f>
        <v>382</v>
      </c>
      <c r="R24" s="38">
        <f>'G-1'!R24+'G-2'!R24+'G-3'!R24+'G-4'!R24</f>
        <v>26</v>
      </c>
      <c r="S24" s="38">
        <f>'G-1'!S24+'G-2'!S24+'G-3'!S24+'G-4'!S24</f>
        <v>2</v>
      </c>
      <c r="T24" s="5">
        <f t="shared" si="2"/>
        <v>464.5</v>
      </c>
      <c r="U24" s="2">
        <f t="shared" si="5"/>
        <v>2260.5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45</v>
      </c>
      <c r="Q25" s="129">
        <f>'G-1'!Q25+'G-2'!Q25+'G-3'!Q25+'G-4'!Q25</f>
        <v>338</v>
      </c>
      <c r="R25" s="129">
        <f>'G-1'!R25+'G-2'!R25+'G-3'!R25+'G-4'!R25</f>
        <v>29</v>
      </c>
      <c r="S25" s="129">
        <f>'G-1'!S25+'G-2'!S25+'G-3'!S25+'G-4'!S25</f>
        <v>2</v>
      </c>
      <c r="T25" s="130">
        <f t="shared" si="2"/>
        <v>423.5</v>
      </c>
      <c r="U25" s="131">
        <f t="shared" si="5"/>
        <v>1993</v>
      </c>
    </row>
    <row r="26" spans="1:21" ht="15" customHeight="1" x14ac:dyDescent="0.2">
      <c r="A26" s="169" t="s">
        <v>47</v>
      </c>
      <c r="B26" s="170"/>
      <c r="C26" s="171" t="s">
        <v>50</v>
      </c>
      <c r="D26" s="172"/>
      <c r="E26" s="172"/>
      <c r="F26" s="173"/>
      <c r="G26" s="42">
        <f>MAX(G13:G25)</f>
        <v>2546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3164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2958.5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148</v>
      </c>
      <c r="G27" s="46"/>
      <c r="H27" s="161"/>
      <c r="I27" s="162"/>
      <c r="J27" s="41" t="s">
        <v>62</v>
      </c>
      <c r="K27" s="44"/>
      <c r="L27" s="44"/>
      <c r="M27" s="45" t="s">
        <v>145</v>
      </c>
      <c r="N27" s="46"/>
      <c r="O27" s="161"/>
      <c r="P27" s="162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S14" sqref="S1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78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79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3" t="s">
        <v>56</v>
      </c>
      <c r="B5" s="143"/>
      <c r="C5" s="194" t="str">
        <f>'G-1'!D5</f>
        <v>CALLE 76 X CARRERA 54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3" t="s">
        <v>80</v>
      </c>
      <c r="B6" s="143"/>
      <c r="C6" s="180" t="s">
        <v>149</v>
      </c>
      <c r="D6" s="180"/>
      <c r="E6" s="180"/>
      <c r="F6" s="66"/>
      <c r="G6" s="67"/>
      <c r="H6" s="58" t="s">
        <v>58</v>
      </c>
      <c r="I6" s="181">
        <f>'G-1'!S6</f>
        <v>42576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81</v>
      </c>
      <c r="B8" s="185" t="s">
        <v>82</v>
      </c>
      <c r="C8" s="183" t="s">
        <v>83</v>
      </c>
      <c r="D8" s="185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7" t="s">
        <v>89</v>
      </c>
      <c r="J8" s="189" t="s">
        <v>90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4" t="s">
        <v>91</v>
      </c>
      <c r="B10" s="177">
        <v>3</v>
      </c>
      <c r="C10" s="77"/>
      <c r="D10" s="78" t="s">
        <v>92</v>
      </c>
      <c r="E10" s="40">
        <v>18</v>
      </c>
      <c r="F10" s="40">
        <v>116</v>
      </c>
      <c r="G10" s="40">
        <v>12</v>
      </c>
      <c r="H10" s="40">
        <v>3</v>
      </c>
      <c r="I10" s="40">
        <f>E10*0.5+F10+G10*2+H10*2.5</f>
        <v>156.5</v>
      </c>
      <c r="J10" s="79">
        <f>IF(I10=0,"0,00",I10/SUM(I10:I12)*100)</f>
        <v>17.784090909090907</v>
      </c>
    </row>
    <row r="11" spans="1:10" x14ac:dyDescent="0.2">
      <c r="A11" s="175"/>
      <c r="B11" s="178"/>
      <c r="C11" s="77" t="s">
        <v>93</v>
      </c>
      <c r="D11" s="80" t="s">
        <v>94</v>
      </c>
      <c r="E11" s="81">
        <v>148</v>
      </c>
      <c r="F11" s="81">
        <v>492</v>
      </c>
      <c r="G11" s="81">
        <v>19</v>
      </c>
      <c r="H11" s="81">
        <v>9</v>
      </c>
      <c r="I11" s="81">
        <f t="shared" ref="I11:I45" si="0">E11*0.5+F11+G11*2+H11*2.5</f>
        <v>626.5</v>
      </c>
      <c r="J11" s="82">
        <f>IF(I11=0,"0,00",I11/SUM(I10:I12)*100)</f>
        <v>71.193181818181813</v>
      </c>
    </row>
    <row r="12" spans="1:10" x14ac:dyDescent="0.2">
      <c r="A12" s="175"/>
      <c r="B12" s="178"/>
      <c r="C12" s="83" t="s">
        <v>102</v>
      </c>
      <c r="D12" s="84" t="s">
        <v>95</v>
      </c>
      <c r="E12" s="39">
        <v>45</v>
      </c>
      <c r="F12" s="39">
        <v>67</v>
      </c>
      <c r="G12" s="39">
        <v>0</v>
      </c>
      <c r="H12" s="39">
        <v>3</v>
      </c>
      <c r="I12" s="85">
        <f t="shared" si="0"/>
        <v>97</v>
      </c>
      <c r="J12" s="86">
        <f>IF(I12=0,"0,00",I12/SUM(I10:I12)*100)</f>
        <v>11.022727272727273</v>
      </c>
    </row>
    <row r="13" spans="1:10" x14ac:dyDescent="0.2">
      <c r="A13" s="175"/>
      <c r="B13" s="178"/>
      <c r="C13" s="87"/>
      <c r="D13" s="78" t="s">
        <v>92</v>
      </c>
      <c r="E13" s="40">
        <v>11</v>
      </c>
      <c r="F13" s="40">
        <v>121</v>
      </c>
      <c r="G13" s="40">
        <v>8</v>
      </c>
      <c r="H13" s="40">
        <v>0</v>
      </c>
      <c r="I13" s="40">
        <f t="shared" si="0"/>
        <v>142.5</v>
      </c>
      <c r="J13" s="79">
        <f>IF(I13=0,"0,00",I13/SUM(I13:I15)*100)</f>
        <v>19.038076152304608</v>
      </c>
    </row>
    <row r="14" spans="1:10" x14ac:dyDescent="0.2">
      <c r="A14" s="175"/>
      <c r="B14" s="178"/>
      <c r="C14" s="77" t="s">
        <v>96</v>
      </c>
      <c r="D14" s="80" t="s">
        <v>94</v>
      </c>
      <c r="E14" s="81">
        <v>125</v>
      </c>
      <c r="F14" s="81">
        <v>414</v>
      </c>
      <c r="G14" s="81">
        <v>14</v>
      </c>
      <c r="H14" s="81">
        <v>9</v>
      </c>
      <c r="I14" s="81">
        <f t="shared" si="0"/>
        <v>527</v>
      </c>
      <c r="J14" s="82">
        <f>IF(I14=0,"0,00",I14/SUM(I13:I15)*100)</f>
        <v>70.407481629926522</v>
      </c>
    </row>
    <row r="15" spans="1:10" x14ac:dyDescent="0.2">
      <c r="A15" s="175"/>
      <c r="B15" s="178"/>
      <c r="C15" s="83" t="s">
        <v>103</v>
      </c>
      <c r="D15" s="84" t="s">
        <v>95</v>
      </c>
      <c r="E15" s="39">
        <v>22</v>
      </c>
      <c r="F15" s="39">
        <v>68</v>
      </c>
      <c r="G15" s="39">
        <v>0</v>
      </c>
      <c r="H15" s="39">
        <v>0</v>
      </c>
      <c r="I15" s="85">
        <f t="shared" si="0"/>
        <v>79</v>
      </c>
      <c r="J15" s="86">
        <f>IF(I15=0,"0,00",I15/SUM(I13:I15)*100)</f>
        <v>10.554442217768871</v>
      </c>
    </row>
    <row r="16" spans="1:10" x14ac:dyDescent="0.2">
      <c r="A16" s="175"/>
      <c r="B16" s="178"/>
      <c r="C16" s="87"/>
      <c r="D16" s="78" t="s">
        <v>92</v>
      </c>
      <c r="E16" s="40">
        <v>16</v>
      </c>
      <c r="F16" s="40">
        <v>119</v>
      </c>
      <c r="G16" s="40">
        <v>9</v>
      </c>
      <c r="H16" s="40">
        <v>0</v>
      </c>
      <c r="I16" s="40">
        <f t="shared" si="0"/>
        <v>145</v>
      </c>
      <c r="J16" s="79">
        <f>IF(I16=0,"0,00",I16/SUM(I16:I18)*100)</f>
        <v>22.79874213836478</v>
      </c>
    </row>
    <row r="17" spans="1:10" x14ac:dyDescent="0.2">
      <c r="A17" s="175"/>
      <c r="B17" s="178"/>
      <c r="C17" s="77" t="s">
        <v>97</v>
      </c>
      <c r="D17" s="80" t="s">
        <v>94</v>
      </c>
      <c r="E17" s="81">
        <v>52</v>
      </c>
      <c r="F17" s="81">
        <v>367</v>
      </c>
      <c r="G17" s="81">
        <v>26</v>
      </c>
      <c r="H17" s="81">
        <v>3</v>
      </c>
      <c r="I17" s="81">
        <f t="shared" si="0"/>
        <v>452.5</v>
      </c>
      <c r="J17" s="82">
        <f>IF(I17=0,"0,00",I17/SUM(I16:I18)*100)</f>
        <v>71.147798742138363</v>
      </c>
    </row>
    <row r="18" spans="1:10" x14ac:dyDescent="0.2">
      <c r="A18" s="176"/>
      <c r="B18" s="179"/>
      <c r="C18" s="88" t="s">
        <v>104</v>
      </c>
      <c r="D18" s="84" t="s">
        <v>95</v>
      </c>
      <c r="E18" s="39">
        <v>19</v>
      </c>
      <c r="F18" s="39">
        <v>29</v>
      </c>
      <c r="G18" s="39">
        <v>0</v>
      </c>
      <c r="H18" s="39">
        <v>0</v>
      </c>
      <c r="I18" s="85">
        <f t="shared" si="0"/>
        <v>38.5</v>
      </c>
      <c r="J18" s="86">
        <f>IF(I18=0,"0,00",I18/SUM(I16:I18)*100)</f>
        <v>6.0534591194968552</v>
      </c>
    </row>
    <row r="19" spans="1:10" x14ac:dyDescent="0.2">
      <c r="A19" s="174" t="s">
        <v>98</v>
      </c>
      <c r="B19" s="177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5"/>
      <c r="B20" s="178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5"/>
      <c r="B21" s="178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5"/>
      <c r="B22" s="178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5"/>
      <c r="B23" s="178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5"/>
      <c r="B24" s="178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5"/>
      <c r="B25" s="178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5"/>
      <c r="B26" s="178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6"/>
      <c r="B27" s="179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4" t="s">
        <v>99</v>
      </c>
      <c r="B28" s="177"/>
      <c r="C28" s="89"/>
      <c r="D28" s="78" t="s">
        <v>92</v>
      </c>
      <c r="E28" s="134">
        <v>0</v>
      </c>
      <c r="F28" s="134">
        <v>0</v>
      </c>
      <c r="G28" s="134">
        <v>0</v>
      </c>
      <c r="H28" s="134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5"/>
      <c r="B29" s="178"/>
      <c r="C29" s="77" t="s">
        <v>93</v>
      </c>
      <c r="D29" s="80" t="s">
        <v>94</v>
      </c>
      <c r="E29" s="135">
        <v>0</v>
      </c>
      <c r="F29" s="135">
        <v>0</v>
      </c>
      <c r="G29" s="135">
        <v>0</v>
      </c>
      <c r="H29" s="135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75"/>
      <c r="B30" s="178"/>
      <c r="C30" s="83" t="s">
        <v>108</v>
      </c>
      <c r="D30" s="84" t="s">
        <v>95</v>
      </c>
      <c r="E30" s="136">
        <v>0</v>
      </c>
      <c r="F30" s="136">
        <v>0</v>
      </c>
      <c r="G30" s="136">
        <v>0</v>
      </c>
      <c r="H30" s="136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75"/>
      <c r="B31" s="178"/>
      <c r="C31" s="87"/>
      <c r="D31" s="78" t="s">
        <v>92</v>
      </c>
      <c r="E31" s="134">
        <v>0</v>
      </c>
      <c r="F31" s="134">
        <v>0</v>
      </c>
      <c r="G31" s="134">
        <v>0</v>
      </c>
      <c r="H31" s="134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5"/>
      <c r="B32" s="178"/>
      <c r="C32" s="77" t="s">
        <v>96</v>
      </c>
      <c r="D32" s="80" t="s">
        <v>94</v>
      </c>
      <c r="E32" s="135">
        <v>0</v>
      </c>
      <c r="F32" s="135">
        <v>0</v>
      </c>
      <c r="G32" s="135">
        <v>0</v>
      </c>
      <c r="H32" s="135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75"/>
      <c r="B33" s="178"/>
      <c r="C33" s="83" t="s">
        <v>109</v>
      </c>
      <c r="D33" s="84" t="s">
        <v>95</v>
      </c>
      <c r="E33" s="136">
        <v>0</v>
      </c>
      <c r="F33" s="136">
        <v>0</v>
      </c>
      <c r="G33" s="136">
        <v>0</v>
      </c>
      <c r="H33" s="136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75"/>
      <c r="B34" s="178"/>
      <c r="C34" s="87"/>
      <c r="D34" s="78" t="s">
        <v>92</v>
      </c>
      <c r="E34" s="134">
        <v>0</v>
      </c>
      <c r="F34" s="134">
        <v>0</v>
      </c>
      <c r="G34" s="134">
        <v>0</v>
      </c>
      <c r="H34" s="134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5"/>
      <c r="B35" s="178"/>
      <c r="C35" s="77" t="s">
        <v>97</v>
      </c>
      <c r="D35" s="80" t="s">
        <v>94</v>
      </c>
      <c r="E35" s="135">
        <v>0</v>
      </c>
      <c r="F35" s="135">
        <v>0</v>
      </c>
      <c r="G35" s="135">
        <v>0</v>
      </c>
      <c r="H35" s="135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76"/>
      <c r="B36" s="179"/>
      <c r="C36" s="88" t="s">
        <v>110</v>
      </c>
      <c r="D36" s="84" t="s">
        <v>95</v>
      </c>
      <c r="E36" s="136">
        <v>0</v>
      </c>
      <c r="F36" s="136">
        <v>0</v>
      </c>
      <c r="G36" s="136">
        <v>0</v>
      </c>
      <c r="H36" s="136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74" t="s">
        <v>100</v>
      </c>
      <c r="B37" s="177">
        <v>2</v>
      </c>
      <c r="C37" s="89"/>
      <c r="D37" s="78" t="s">
        <v>92</v>
      </c>
      <c r="E37" s="40">
        <v>23</v>
      </c>
      <c r="F37" s="40">
        <v>81</v>
      </c>
      <c r="G37" s="40">
        <v>5</v>
      </c>
      <c r="H37" s="40">
        <v>1</v>
      </c>
      <c r="I37" s="40">
        <f t="shared" si="0"/>
        <v>105</v>
      </c>
      <c r="J37" s="79">
        <f>IF(I37=0,"0,00",I37/SUM(I37:I39)*100)</f>
        <v>31.111111111111111</v>
      </c>
    </row>
    <row r="38" spans="1:10" x14ac:dyDescent="0.2">
      <c r="A38" s="175"/>
      <c r="B38" s="178"/>
      <c r="C38" s="77" t="s">
        <v>93</v>
      </c>
      <c r="D38" s="80" t="s">
        <v>94</v>
      </c>
      <c r="E38" s="81">
        <v>24</v>
      </c>
      <c r="F38" s="81">
        <v>154</v>
      </c>
      <c r="G38" s="81">
        <v>32</v>
      </c>
      <c r="H38" s="81">
        <v>1</v>
      </c>
      <c r="I38" s="81">
        <f t="shared" si="0"/>
        <v>232.5</v>
      </c>
      <c r="J38" s="82">
        <f>IF(I38=0,"0,00",I38/SUM(I37:I39)*100)</f>
        <v>68.888888888888886</v>
      </c>
    </row>
    <row r="39" spans="1:10" x14ac:dyDescent="0.2">
      <c r="A39" s="175"/>
      <c r="B39" s="178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5"/>
      <c r="B40" s="178"/>
      <c r="C40" s="87"/>
      <c r="D40" s="78" t="s">
        <v>92</v>
      </c>
      <c r="E40" s="40">
        <v>9</v>
      </c>
      <c r="F40" s="40">
        <v>51</v>
      </c>
      <c r="G40" s="40">
        <v>7</v>
      </c>
      <c r="H40" s="40">
        <v>0</v>
      </c>
      <c r="I40" s="40">
        <f t="shared" si="0"/>
        <v>69.5</v>
      </c>
      <c r="J40" s="79">
        <f>IF(I40=0,"0,00",I40/SUM(I40:I42)*100)</f>
        <v>23.166666666666664</v>
      </c>
    </row>
    <row r="41" spans="1:10" x14ac:dyDescent="0.2">
      <c r="A41" s="175"/>
      <c r="B41" s="178"/>
      <c r="C41" s="77" t="s">
        <v>96</v>
      </c>
      <c r="D41" s="80" t="s">
        <v>94</v>
      </c>
      <c r="E41" s="81">
        <v>19</v>
      </c>
      <c r="F41" s="81">
        <v>174</v>
      </c>
      <c r="G41" s="81">
        <v>21</v>
      </c>
      <c r="H41" s="81">
        <v>2</v>
      </c>
      <c r="I41" s="81">
        <f t="shared" si="0"/>
        <v>230.5</v>
      </c>
      <c r="J41" s="82">
        <f>IF(I41=0,"0,00",I41/SUM(I40:I42)*100)</f>
        <v>76.833333333333329</v>
      </c>
    </row>
    <row r="42" spans="1:10" x14ac:dyDescent="0.2">
      <c r="A42" s="175"/>
      <c r="B42" s="178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5"/>
      <c r="B43" s="178"/>
      <c r="C43" s="87"/>
      <c r="D43" s="78" t="s">
        <v>92</v>
      </c>
      <c r="E43" s="40">
        <v>4</v>
      </c>
      <c r="F43" s="40">
        <v>55</v>
      </c>
      <c r="G43" s="40">
        <v>2</v>
      </c>
      <c r="H43" s="40">
        <v>0</v>
      </c>
      <c r="I43" s="40">
        <f t="shared" si="0"/>
        <v>61</v>
      </c>
      <c r="J43" s="79">
        <f>IF(I43=0,"0,00",I43/SUM(I43:I45)*100)</f>
        <v>24.206349206349206</v>
      </c>
    </row>
    <row r="44" spans="1:10" x14ac:dyDescent="0.2">
      <c r="A44" s="175"/>
      <c r="B44" s="178"/>
      <c r="C44" s="77" t="s">
        <v>97</v>
      </c>
      <c r="D44" s="80" t="s">
        <v>94</v>
      </c>
      <c r="E44" s="81">
        <v>5</v>
      </c>
      <c r="F44" s="81">
        <v>150</v>
      </c>
      <c r="G44" s="81">
        <v>18</v>
      </c>
      <c r="H44" s="81">
        <v>1</v>
      </c>
      <c r="I44" s="81">
        <f t="shared" si="0"/>
        <v>191</v>
      </c>
      <c r="J44" s="82">
        <f>IF(I44=0,"0,00",I44/SUM(I43:I45)*100)</f>
        <v>75.793650793650784</v>
      </c>
    </row>
    <row r="45" spans="1:10" x14ac:dyDescent="0.2">
      <c r="A45" s="176"/>
      <c r="B45" s="179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A15" zoomScale="80" zoomScaleNormal="80" workbookViewId="0">
      <selection activeCell="AT48" sqref="AT48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.140625" bestFit="1" customWidth="1"/>
    <col min="12" max="12" width="5.570312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.570312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63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64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65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66</v>
      </c>
      <c r="B8" s="196"/>
      <c r="C8" s="198" t="s">
        <v>67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68</v>
      </c>
      <c r="V8" s="196"/>
      <c r="W8" s="196"/>
      <c r="X8" s="198" t="str">
        <f>'G-1'!D5</f>
        <v>CALLE 76 X CARRERA 54</v>
      </c>
      <c r="Y8" s="198"/>
      <c r="Z8" s="198"/>
      <c r="AA8" s="198"/>
      <c r="AB8" s="198"/>
      <c r="AC8" s="47"/>
      <c r="AD8" s="47"/>
      <c r="AE8" s="196" t="s">
        <v>69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70</v>
      </c>
      <c r="AZ8" s="196"/>
      <c r="BA8" s="197">
        <f>'G-1'!S6</f>
        <v>42576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101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140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844</v>
      </c>
      <c r="BI12" s="122">
        <f t="shared" ref="BH12:BP12" si="0">F14</f>
        <v>1077.5</v>
      </c>
      <c r="BJ12" s="122">
        <f t="shared" si="0"/>
        <v>1259.5</v>
      </c>
      <c r="BK12" s="122">
        <f t="shared" si="0"/>
        <v>1431.5</v>
      </c>
      <c r="BL12" s="122">
        <f t="shared" si="0"/>
        <v>1587</v>
      </c>
      <c r="BM12" s="122">
        <f t="shared" si="0"/>
        <v>1725.5</v>
      </c>
      <c r="BN12" s="122">
        <f t="shared" si="0"/>
        <v>1821.5</v>
      </c>
      <c r="BO12" s="122">
        <f t="shared" si="0"/>
        <v>1839.5</v>
      </c>
      <c r="BP12" s="122">
        <f t="shared" si="0"/>
        <v>1836</v>
      </c>
      <c r="BQ12" s="122"/>
      <c r="BR12" s="122"/>
      <c r="BS12" s="122"/>
      <c r="BT12" s="122"/>
      <c r="BU12" s="122"/>
      <c r="BV12" s="122">
        <f>S14</f>
        <v>1869</v>
      </c>
      <c r="BW12" s="122">
        <f t="shared" ref="BW12:CH12" si="1">T14</f>
        <v>1964.5</v>
      </c>
      <c r="BX12" s="122">
        <f t="shared" si="1"/>
        <v>1987</v>
      </c>
      <c r="BY12" s="122">
        <f t="shared" si="1"/>
        <v>2019.5</v>
      </c>
      <c r="BZ12" s="122">
        <f t="shared" si="1"/>
        <v>1954.5</v>
      </c>
      <c r="CA12" s="122">
        <f t="shared" si="1"/>
        <v>1791.5</v>
      </c>
      <c r="CB12" s="122">
        <f t="shared" si="1"/>
        <v>1607.5</v>
      </c>
      <c r="CC12" s="122">
        <f t="shared" si="1"/>
        <v>1423.5</v>
      </c>
      <c r="CD12" s="122">
        <f>AA14</f>
        <v>1440.5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1938.5</v>
      </c>
      <c r="CO12" s="122">
        <f t="shared" ref="CO12:DG12" si="2">AH14</f>
        <v>1964</v>
      </c>
      <c r="CP12" s="122">
        <f t="shared" si="2"/>
        <v>1939</v>
      </c>
      <c r="CQ12" s="122">
        <f t="shared" si="2"/>
        <v>1998</v>
      </c>
      <c r="CR12" s="122">
        <f t="shared" si="2"/>
        <v>1978.5</v>
      </c>
      <c r="CS12" s="122">
        <f t="shared" si="2"/>
        <v>1946</v>
      </c>
      <c r="CT12" s="122">
        <f t="shared" si="2"/>
        <v>1886</v>
      </c>
      <c r="CU12" s="122">
        <f t="shared" si="2"/>
        <v>1805</v>
      </c>
      <c r="CV12" s="122">
        <f t="shared" si="2"/>
        <v>1796.5</v>
      </c>
      <c r="CW12" s="122">
        <f t="shared" si="2"/>
        <v>1734</v>
      </c>
      <c r="CX12" s="122">
        <f t="shared" si="2"/>
        <v>1709.5</v>
      </c>
      <c r="CY12" s="122">
        <f t="shared" si="2"/>
        <v>1622.5</v>
      </c>
      <c r="CZ12" s="122">
        <f t="shared" si="2"/>
        <v>1440</v>
      </c>
      <c r="DA12" s="122"/>
      <c r="DB12" s="122"/>
      <c r="DC12" s="122"/>
      <c r="DD12" s="122"/>
      <c r="DE12" s="122"/>
      <c r="DF12" s="122"/>
      <c r="DG12" s="122"/>
    </row>
    <row r="13" spans="1:125" ht="16.5" customHeight="1" x14ac:dyDescent="0.2">
      <c r="A13" s="55" t="s">
        <v>72</v>
      </c>
      <c r="B13" s="102">
        <f>'G-1'!F10</f>
        <v>121.5</v>
      </c>
      <c r="C13" s="102">
        <f>'G-1'!F11</f>
        <v>184.5</v>
      </c>
      <c r="D13" s="102">
        <f>'G-1'!F12</f>
        <v>244.5</v>
      </c>
      <c r="E13" s="102">
        <f>'G-1'!F13</f>
        <v>293.5</v>
      </c>
      <c r="F13" s="102">
        <f>'G-1'!F14</f>
        <v>355</v>
      </c>
      <c r="G13" s="102">
        <f>'G-1'!F15</f>
        <v>366.5</v>
      </c>
      <c r="H13" s="102">
        <f>'G-1'!F16</f>
        <v>416.5</v>
      </c>
      <c r="I13" s="102">
        <f>'G-1'!F17</f>
        <v>449</v>
      </c>
      <c r="J13" s="102">
        <f>'G-1'!F18</f>
        <v>493.5</v>
      </c>
      <c r="K13" s="102">
        <f>'G-1'!F19</f>
        <v>462.5</v>
      </c>
      <c r="L13" s="102">
        <f>'G-1'!F20</f>
        <v>434.5</v>
      </c>
      <c r="M13" s="102">
        <f>'G-1'!F21</f>
        <v>445.5</v>
      </c>
      <c r="N13" s="118"/>
      <c r="O13" s="103"/>
      <c r="P13" s="102">
        <f>'G-1'!M10</f>
        <v>440.5</v>
      </c>
      <c r="Q13" s="102">
        <f>'G-1'!M11</f>
        <v>480.5</v>
      </c>
      <c r="R13" s="102">
        <f>'G-1'!M12</f>
        <v>484.5</v>
      </c>
      <c r="S13" s="102">
        <f>'G-1'!M13</f>
        <v>463.5</v>
      </c>
      <c r="T13" s="102">
        <f>'G-1'!M14</f>
        <v>536</v>
      </c>
      <c r="U13" s="102">
        <f>'G-1'!M15</f>
        <v>503</v>
      </c>
      <c r="V13" s="102">
        <f>'G-1'!M16</f>
        <v>517</v>
      </c>
      <c r="W13" s="102">
        <f>'G-1'!M17</f>
        <v>398.5</v>
      </c>
      <c r="X13" s="102">
        <f>'G-1'!M18</f>
        <v>373</v>
      </c>
      <c r="Y13" s="102">
        <f>'G-1'!M19</f>
        <v>319</v>
      </c>
      <c r="Z13" s="102">
        <f>'G-1'!M20</f>
        <v>333</v>
      </c>
      <c r="AA13" s="102">
        <f>'G-1'!M21</f>
        <v>415.5</v>
      </c>
      <c r="AB13" s="118"/>
      <c r="AC13" s="103"/>
      <c r="AD13" s="102">
        <f>'G-1'!T10</f>
        <v>485.5</v>
      </c>
      <c r="AE13" s="102">
        <f>'G-1'!T11</f>
        <v>497.5</v>
      </c>
      <c r="AF13" s="102">
        <f>'G-1'!T12</f>
        <v>438.5</v>
      </c>
      <c r="AG13" s="102">
        <f>'G-1'!T13</f>
        <v>517</v>
      </c>
      <c r="AH13" s="102">
        <f>'G-1'!T14</f>
        <v>511</v>
      </c>
      <c r="AI13" s="102">
        <f>'G-1'!T15</f>
        <v>472.5</v>
      </c>
      <c r="AJ13" s="102">
        <f>'G-1'!T16</f>
        <v>497.5</v>
      </c>
      <c r="AK13" s="102">
        <f>'G-1'!T17</f>
        <v>497.5</v>
      </c>
      <c r="AL13" s="102">
        <f>'G-1'!T18</f>
        <v>478.5</v>
      </c>
      <c r="AM13" s="102">
        <f>'G-1'!T19</f>
        <v>412.5</v>
      </c>
      <c r="AN13" s="102">
        <f>'G-1'!T20</f>
        <v>416.5</v>
      </c>
      <c r="AO13" s="102">
        <f>'G-1'!T21</f>
        <v>489</v>
      </c>
      <c r="AP13" s="102">
        <f>'G-1'!T22</f>
        <v>416</v>
      </c>
      <c r="AQ13" s="102">
        <f>'G-1'!T23</f>
        <v>388</v>
      </c>
      <c r="AR13" s="102">
        <f>'G-1'!T24</f>
        <v>329.5</v>
      </c>
      <c r="AS13" s="102">
        <f>'G-1'!T25</f>
        <v>306.5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844</v>
      </c>
      <c r="F14" s="102">
        <f t="shared" ref="F14:K14" si="3">C13+D13+E13+F13</f>
        <v>1077.5</v>
      </c>
      <c r="G14" s="102">
        <f t="shared" si="3"/>
        <v>1259.5</v>
      </c>
      <c r="H14" s="102">
        <f t="shared" si="3"/>
        <v>1431.5</v>
      </c>
      <c r="I14" s="102">
        <f t="shared" si="3"/>
        <v>1587</v>
      </c>
      <c r="J14" s="102">
        <f t="shared" si="3"/>
        <v>1725.5</v>
      </c>
      <c r="K14" s="102">
        <f t="shared" si="3"/>
        <v>1821.5</v>
      </c>
      <c r="L14" s="102">
        <f t="shared" ref="L14" si="4">I13+J13+K13+L13</f>
        <v>1839.5</v>
      </c>
      <c r="M14" s="102">
        <f t="shared" ref="M14" si="5">J13+K13+L13+M13</f>
        <v>1836</v>
      </c>
      <c r="N14" s="118"/>
      <c r="O14" s="103"/>
      <c r="P14" s="102"/>
      <c r="Q14" s="102"/>
      <c r="R14" s="102"/>
      <c r="S14" s="102">
        <f>P13+Q13+R13+S13</f>
        <v>1869</v>
      </c>
      <c r="T14" s="102">
        <f t="shared" ref="T14:AA14" si="6">Q13+R13+S13+T13</f>
        <v>1964.5</v>
      </c>
      <c r="U14" s="102">
        <f t="shared" si="6"/>
        <v>1987</v>
      </c>
      <c r="V14" s="102">
        <f t="shared" si="6"/>
        <v>2019.5</v>
      </c>
      <c r="W14" s="102">
        <f t="shared" si="6"/>
        <v>1954.5</v>
      </c>
      <c r="X14" s="102">
        <f t="shared" si="6"/>
        <v>1791.5</v>
      </c>
      <c r="Y14" s="102">
        <f t="shared" si="6"/>
        <v>1607.5</v>
      </c>
      <c r="Z14" s="102">
        <f t="shared" si="6"/>
        <v>1423.5</v>
      </c>
      <c r="AA14" s="102">
        <f t="shared" si="6"/>
        <v>1440.5</v>
      </c>
      <c r="AB14" s="118"/>
      <c r="AC14" s="103"/>
      <c r="AD14" s="102"/>
      <c r="AE14" s="102"/>
      <c r="AF14" s="102"/>
      <c r="AG14" s="102">
        <f>AD13+AE13+AF13+AG13</f>
        <v>1938.5</v>
      </c>
      <c r="AH14" s="102">
        <f t="shared" ref="AH14:AO14" si="7">AE13+AF13+AG13+AH13</f>
        <v>1964</v>
      </c>
      <c r="AI14" s="102">
        <f t="shared" si="7"/>
        <v>1939</v>
      </c>
      <c r="AJ14" s="102">
        <f t="shared" si="7"/>
        <v>1998</v>
      </c>
      <c r="AK14" s="102">
        <f t="shared" si="7"/>
        <v>1978.5</v>
      </c>
      <c r="AL14" s="102">
        <f t="shared" si="7"/>
        <v>1946</v>
      </c>
      <c r="AM14" s="102">
        <f t="shared" si="7"/>
        <v>1886</v>
      </c>
      <c r="AN14" s="102">
        <f t="shared" si="7"/>
        <v>1805</v>
      </c>
      <c r="AO14" s="102">
        <f t="shared" si="7"/>
        <v>1796.5</v>
      </c>
      <c r="AP14" s="102">
        <f t="shared" ref="AP14" si="8">AM13+AN13+AO13+AP13</f>
        <v>1734</v>
      </c>
      <c r="AQ14" s="102">
        <f t="shared" ref="AQ14" si="9">AN13+AO13+AP13+AQ13</f>
        <v>1709.5</v>
      </c>
      <c r="AR14" s="102">
        <f t="shared" ref="AR14" si="10">AO13+AP13+AQ13+AR13</f>
        <v>1622.5</v>
      </c>
      <c r="AS14" s="102">
        <f t="shared" ref="AS14" si="11">AP13+AQ13+AR13+AS13</f>
        <v>1440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0.17784090909090908</v>
      </c>
      <c r="E15" s="105"/>
      <c r="F15" s="105" t="s">
        <v>76</v>
      </c>
      <c r="G15" s="106">
        <f>DIRECCIONALIDAD!J11/100</f>
        <v>0.71193181818181817</v>
      </c>
      <c r="H15" s="105"/>
      <c r="I15" s="105" t="s">
        <v>77</v>
      </c>
      <c r="J15" s="106">
        <f>DIRECCIONALIDAD!J12/100</f>
        <v>0.11022727272727273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0.19038076152304609</v>
      </c>
      <c r="S15" s="105"/>
      <c r="T15" s="105" t="s">
        <v>76</v>
      </c>
      <c r="U15" s="106">
        <f>DIRECCIONALIDAD!J14/100</f>
        <v>0.70407481629926527</v>
      </c>
      <c r="V15" s="105"/>
      <c r="W15" s="105" t="s">
        <v>77</v>
      </c>
      <c r="X15" s="106">
        <f>DIRECCIONALIDAD!J15/100</f>
        <v>0.10554442217768871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0.2279874213836478</v>
      </c>
      <c r="AH15" s="105"/>
      <c r="AI15" s="105"/>
      <c r="AJ15" s="106"/>
      <c r="AK15" s="105" t="s">
        <v>77</v>
      </c>
      <c r="AL15" s="106">
        <f>DIRECCIONALIDAD!J17/100</f>
        <v>0.71147798742138368</v>
      </c>
      <c r="AM15" s="106"/>
      <c r="AN15" s="105"/>
      <c r="AO15" s="105"/>
      <c r="AP15" s="105" t="s">
        <v>77</v>
      </c>
      <c r="AQ15" s="106">
        <f>DIRECCIONALIDAD!J18/100</f>
        <v>6.0534591194968554E-2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138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271.5</v>
      </c>
      <c r="BO18" s="56">
        <f t="shared" si="43"/>
        <v>332.5</v>
      </c>
      <c r="BP18" s="56">
        <f t="shared" si="43"/>
        <v>408</v>
      </c>
      <c r="BQ18" s="56">
        <f t="shared" si="43"/>
        <v>496</v>
      </c>
      <c r="BR18" s="56">
        <f t="shared" si="43"/>
        <v>576.5</v>
      </c>
      <c r="BS18" s="56">
        <f t="shared" si="43"/>
        <v>642.5</v>
      </c>
      <c r="BT18" s="56">
        <f t="shared" si="43"/>
        <v>689.5</v>
      </c>
      <c r="BU18" s="56">
        <f t="shared" si="43"/>
        <v>706.5</v>
      </c>
      <c r="BV18" s="56">
        <f t="shared" si="43"/>
        <v>703</v>
      </c>
      <c r="BW18" s="56"/>
      <c r="BX18" s="56"/>
      <c r="BY18" s="56"/>
      <c r="BZ18" s="56"/>
      <c r="CA18" s="56"/>
      <c r="CB18" s="56">
        <f t="shared" ref="CB18:CJ18" si="44">S26</f>
        <v>964</v>
      </c>
      <c r="CC18" s="56">
        <f t="shared" si="44"/>
        <v>1027</v>
      </c>
      <c r="CD18" s="56">
        <f t="shared" si="44"/>
        <v>1087.5</v>
      </c>
      <c r="CE18" s="56">
        <f t="shared" si="44"/>
        <v>1144.5</v>
      </c>
      <c r="CF18" s="56">
        <f t="shared" si="44"/>
        <v>998</v>
      </c>
      <c r="CG18" s="56">
        <f t="shared" si="44"/>
        <v>905</v>
      </c>
      <c r="CH18" s="56">
        <f t="shared" si="44"/>
        <v>719.5</v>
      </c>
      <c r="CI18" s="56">
        <f t="shared" si="44"/>
        <v>609</v>
      </c>
      <c r="CJ18" s="56">
        <f t="shared" si="44"/>
        <v>571</v>
      </c>
      <c r="CK18" s="56"/>
      <c r="CL18" s="56"/>
      <c r="CM18" s="56"/>
      <c r="CN18" s="56"/>
      <c r="CO18" s="56"/>
      <c r="CP18" s="56"/>
      <c r="CQ18" s="56">
        <f t="shared" ref="CQ18:DC18" si="45">AG26</f>
        <v>852.5</v>
      </c>
      <c r="CR18" s="56">
        <f t="shared" si="45"/>
        <v>904.5</v>
      </c>
      <c r="CS18" s="56">
        <f t="shared" si="45"/>
        <v>955.5</v>
      </c>
      <c r="CT18" s="56">
        <f t="shared" si="45"/>
        <v>952</v>
      </c>
      <c r="CU18" s="56">
        <f t="shared" si="45"/>
        <v>971</v>
      </c>
      <c r="CV18" s="56">
        <f t="shared" si="45"/>
        <v>1012.5</v>
      </c>
      <c r="CW18" s="56">
        <f t="shared" si="45"/>
        <v>1027</v>
      </c>
      <c r="CX18" s="56">
        <f t="shared" si="45"/>
        <v>1000.5</v>
      </c>
      <c r="CY18" s="56">
        <f t="shared" si="45"/>
        <v>959</v>
      </c>
      <c r="CZ18" s="56">
        <f t="shared" si="45"/>
        <v>855</v>
      </c>
      <c r="DA18" s="56">
        <f t="shared" si="45"/>
        <v>716.5</v>
      </c>
      <c r="DB18" s="56">
        <f t="shared" si="45"/>
        <v>638</v>
      </c>
      <c r="DC18" s="56">
        <f t="shared" si="45"/>
        <v>553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139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1115.5</v>
      </c>
      <c r="BO20" s="47">
        <f t="shared" si="49"/>
        <v>1410</v>
      </c>
      <c r="BP20" s="47">
        <f t="shared" si="49"/>
        <v>1667.5</v>
      </c>
      <c r="BQ20" s="47">
        <f t="shared" si="49"/>
        <v>1927.5</v>
      </c>
      <c r="BR20" s="47">
        <f t="shared" si="49"/>
        <v>2163.5</v>
      </c>
      <c r="BS20" s="47">
        <f t="shared" si="49"/>
        <v>2368</v>
      </c>
      <c r="BT20" s="47">
        <f t="shared" si="49"/>
        <v>2511</v>
      </c>
      <c r="BU20" s="47">
        <f t="shared" si="49"/>
        <v>2546</v>
      </c>
      <c r="BV20" s="47">
        <f t="shared" si="49"/>
        <v>2539</v>
      </c>
      <c r="BW20" s="47"/>
      <c r="BX20" s="47"/>
      <c r="BY20" s="47"/>
      <c r="BZ20" s="47"/>
      <c r="CA20" s="47"/>
      <c r="CB20" s="47">
        <f t="shared" ref="CB20:CJ20" si="50">S30</f>
        <v>2833</v>
      </c>
      <c r="CC20" s="47">
        <f t="shared" si="50"/>
        <v>2991.5</v>
      </c>
      <c r="CD20" s="47">
        <f t="shared" si="50"/>
        <v>3074.5</v>
      </c>
      <c r="CE20" s="47">
        <f t="shared" si="50"/>
        <v>3164</v>
      </c>
      <c r="CF20" s="47">
        <f t="shared" si="50"/>
        <v>2952.5</v>
      </c>
      <c r="CG20" s="47">
        <f t="shared" si="50"/>
        <v>2696.5</v>
      </c>
      <c r="CH20" s="47">
        <f t="shared" si="50"/>
        <v>2327</v>
      </c>
      <c r="CI20" s="47">
        <f t="shared" si="50"/>
        <v>2032.5</v>
      </c>
      <c r="CJ20" s="47">
        <f t="shared" si="50"/>
        <v>2011.5</v>
      </c>
      <c r="CK20" s="47"/>
      <c r="CL20" s="47"/>
      <c r="CM20" s="47"/>
      <c r="CN20" s="47"/>
      <c r="CO20" s="47"/>
      <c r="CP20" s="47"/>
      <c r="CQ20" s="47">
        <f t="shared" ref="CQ20:DC20" si="51">AG30</f>
        <v>2791</v>
      </c>
      <c r="CR20" s="47">
        <f t="shared" si="51"/>
        <v>2868.5</v>
      </c>
      <c r="CS20" s="47">
        <f t="shared" si="51"/>
        <v>2894.5</v>
      </c>
      <c r="CT20" s="47">
        <f t="shared" si="51"/>
        <v>2950</v>
      </c>
      <c r="CU20" s="47">
        <f t="shared" si="51"/>
        <v>2949.5</v>
      </c>
      <c r="CV20" s="47">
        <f t="shared" si="51"/>
        <v>2958.5</v>
      </c>
      <c r="CW20" s="47">
        <f t="shared" si="51"/>
        <v>2913</v>
      </c>
      <c r="CX20" s="47">
        <f t="shared" si="51"/>
        <v>2805.5</v>
      </c>
      <c r="CY20" s="47">
        <f t="shared" si="51"/>
        <v>2755.5</v>
      </c>
      <c r="CZ20" s="47">
        <f t="shared" si="51"/>
        <v>2589</v>
      </c>
      <c r="DA20" s="47">
        <f t="shared" si="51"/>
        <v>2426</v>
      </c>
      <c r="DB20" s="47">
        <f t="shared" si="51"/>
        <v>2260.5</v>
      </c>
      <c r="DC20" s="47">
        <f t="shared" si="51"/>
        <v>1993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141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46.5</v>
      </c>
      <c r="C25" s="102">
        <f>'G-4'!F11</f>
        <v>67</v>
      </c>
      <c r="D25" s="102">
        <f>'G-4'!F12</f>
        <v>69.5</v>
      </c>
      <c r="E25" s="102">
        <f>'G-4'!F13</f>
        <v>88.5</v>
      </c>
      <c r="F25" s="102">
        <f>'G-4'!F14</f>
        <v>107.5</v>
      </c>
      <c r="G25" s="102">
        <f>'G-4'!F15</f>
        <v>142.5</v>
      </c>
      <c r="H25" s="102">
        <f>'G-4'!F16</f>
        <v>157.5</v>
      </c>
      <c r="I25" s="102">
        <f>'G-4'!F17</f>
        <v>169</v>
      </c>
      <c r="J25" s="102">
        <f>'G-4'!F18</f>
        <v>173.5</v>
      </c>
      <c r="K25" s="102">
        <f>'G-4'!F19</f>
        <v>189.5</v>
      </c>
      <c r="L25" s="102">
        <f>'G-4'!F20</f>
        <v>174.5</v>
      </c>
      <c r="M25" s="102">
        <f>'G-4'!F21</f>
        <v>165.5</v>
      </c>
      <c r="N25" s="118"/>
      <c r="O25" s="103"/>
      <c r="P25" s="102">
        <f>'G-4'!M10</f>
        <v>195</v>
      </c>
      <c r="Q25" s="102">
        <f>'G-4'!M11</f>
        <v>225</v>
      </c>
      <c r="R25" s="102">
        <f>'G-4'!M12</f>
        <v>199.5</v>
      </c>
      <c r="S25" s="102">
        <f>'G-4'!M13</f>
        <v>344.5</v>
      </c>
      <c r="T25" s="102">
        <f>'G-4'!M14</f>
        <v>258</v>
      </c>
      <c r="U25" s="102">
        <f>'G-4'!M15</f>
        <v>285.5</v>
      </c>
      <c r="V25" s="102">
        <f>'G-4'!M16</f>
        <v>256.5</v>
      </c>
      <c r="W25" s="102">
        <f>'G-4'!M17</f>
        <v>198</v>
      </c>
      <c r="X25" s="102">
        <f>'G-4'!M18</f>
        <v>165</v>
      </c>
      <c r="Y25" s="102">
        <f>'G-4'!M19</f>
        <v>100</v>
      </c>
      <c r="Z25" s="102">
        <f>'G-4'!M20</f>
        <v>146</v>
      </c>
      <c r="AA25" s="102">
        <f>'G-4'!M21</f>
        <v>160</v>
      </c>
      <c r="AB25" s="118"/>
      <c r="AC25" s="103"/>
      <c r="AD25" s="102">
        <f>'G-4'!T10</f>
        <v>179</v>
      </c>
      <c r="AE25" s="102">
        <f>'G-4'!T11</f>
        <v>205.5</v>
      </c>
      <c r="AF25" s="102">
        <f>'G-4'!T12</f>
        <v>243.5</v>
      </c>
      <c r="AG25" s="102">
        <f>'G-4'!T13</f>
        <v>224.5</v>
      </c>
      <c r="AH25" s="102">
        <f>'G-4'!T14</f>
        <v>231</v>
      </c>
      <c r="AI25" s="102">
        <f>'G-4'!T15</f>
        <v>256.5</v>
      </c>
      <c r="AJ25" s="102">
        <f>'G-4'!T16</f>
        <v>240</v>
      </c>
      <c r="AK25" s="102">
        <f>'G-4'!T17</f>
        <v>243.5</v>
      </c>
      <c r="AL25" s="102">
        <f>'G-4'!T18</f>
        <v>272.5</v>
      </c>
      <c r="AM25" s="102">
        <f>'G-4'!T19</f>
        <v>271</v>
      </c>
      <c r="AN25" s="102">
        <f>'G-4'!T20</f>
        <v>213.5</v>
      </c>
      <c r="AO25" s="102">
        <f>'G-4'!T21</f>
        <v>202</v>
      </c>
      <c r="AP25" s="102">
        <f>'G-4'!T22</f>
        <v>168.5</v>
      </c>
      <c r="AQ25" s="102">
        <f>'G-4'!T23</f>
        <v>132.5</v>
      </c>
      <c r="AR25" s="102">
        <f>'G-4'!T24</f>
        <v>135</v>
      </c>
      <c r="AS25" s="102">
        <f>'G-4'!T25</f>
        <v>117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271.5</v>
      </c>
      <c r="F26" s="102">
        <f t="shared" ref="F26" si="73">C25+D25+E25+F25</f>
        <v>332.5</v>
      </c>
      <c r="G26" s="102">
        <f t="shared" ref="G26" si="74">D25+E25+F25+G25</f>
        <v>408</v>
      </c>
      <c r="H26" s="102">
        <f t="shared" ref="H26" si="75">E25+F25+G25+H25</f>
        <v>496</v>
      </c>
      <c r="I26" s="102">
        <f t="shared" ref="I26" si="76">F25+G25+H25+I25</f>
        <v>576.5</v>
      </c>
      <c r="J26" s="102">
        <f t="shared" ref="J26" si="77">G25+H25+I25+J25</f>
        <v>642.5</v>
      </c>
      <c r="K26" s="102">
        <f t="shared" ref="K26" si="78">H25+I25+J25+K25</f>
        <v>689.5</v>
      </c>
      <c r="L26" s="102">
        <f t="shared" ref="L26" si="79">I25+J25+K25+L25</f>
        <v>706.5</v>
      </c>
      <c r="M26" s="102">
        <f t="shared" ref="M26" si="80">J25+K25+L25+M25</f>
        <v>703</v>
      </c>
      <c r="N26" s="118"/>
      <c r="O26" s="103"/>
      <c r="P26" s="102"/>
      <c r="Q26" s="102"/>
      <c r="R26" s="102"/>
      <c r="S26" s="102">
        <f>P25+Q25+R25+S25</f>
        <v>964</v>
      </c>
      <c r="T26" s="102">
        <f t="shared" ref="T26" si="81">Q25+R25+S25+T25</f>
        <v>1027</v>
      </c>
      <c r="U26" s="102">
        <f t="shared" ref="U26" si="82">R25+S25+T25+U25</f>
        <v>1087.5</v>
      </c>
      <c r="V26" s="102">
        <f t="shared" ref="V26" si="83">S25+T25+U25+V25</f>
        <v>1144.5</v>
      </c>
      <c r="W26" s="102">
        <f t="shared" ref="W26" si="84">T25+U25+V25+W25</f>
        <v>998</v>
      </c>
      <c r="X26" s="102">
        <f t="shared" ref="X26" si="85">U25+V25+W25+X25</f>
        <v>905</v>
      </c>
      <c r="Y26" s="102">
        <f t="shared" ref="Y26" si="86">V25+W25+X25+Y25</f>
        <v>719.5</v>
      </c>
      <c r="Z26" s="102">
        <f t="shared" ref="Z26" si="87">W25+X25+Y25+Z25</f>
        <v>609</v>
      </c>
      <c r="AA26" s="102">
        <f t="shared" ref="AA26" si="88">X25+Y25+Z25+AA25</f>
        <v>571</v>
      </c>
      <c r="AB26" s="118"/>
      <c r="AC26" s="103"/>
      <c r="AD26" s="102"/>
      <c r="AE26" s="102"/>
      <c r="AF26" s="102"/>
      <c r="AG26" s="102">
        <f>AD25+AE25+AF25+AG25</f>
        <v>852.5</v>
      </c>
      <c r="AH26" s="102">
        <f t="shared" ref="AH26" si="89">AE25+AF25+AG25+AH25</f>
        <v>904.5</v>
      </c>
      <c r="AI26" s="102">
        <f t="shared" ref="AI26" si="90">AF25+AG25+AH25+AI25</f>
        <v>955.5</v>
      </c>
      <c r="AJ26" s="102">
        <f t="shared" ref="AJ26" si="91">AG25+AH25+AI25+AJ25</f>
        <v>952</v>
      </c>
      <c r="AK26" s="102">
        <f t="shared" ref="AK26" si="92">AH25+AI25+AJ25+AK25</f>
        <v>971</v>
      </c>
      <c r="AL26" s="102">
        <f t="shared" ref="AL26" si="93">AI25+AJ25+AK25+AL25</f>
        <v>1012.5</v>
      </c>
      <c r="AM26" s="102">
        <f t="shared" ref="AM26" si="94">AJ25+AK25+AL25+AM25</f>
        <v>1027</v>
      </c>
      <c r="AN26" s="102">
        <f t="shared" ref="AN26" si="95">AK25+AL25+AM25+AN25</f>
        <v>1000.5</v>
      </c>
      <c r="AO26" s="102">
        <f t="shared" ref="AO26" si="96">AL25+AM25+AN25+AO25</f>
        <v>959</v>
      </c>
      <c r="AP26" s="102">
        <f t="shared" ref="AP26" si="97">AM25+AN25+AO25+AP25</f>
        <v>855</v>
      </c>
      <c r="AQ26" s="102">
        <f t="shared" ref="AQ26" si="98">AN25+AO25+AP25+AQ25</f>
        <v>716.5</v>
      </c>
      <c r="AR26" s="102">
        <f t="shared" ref="AR26" si="99">AO25+AP25+AQ25+AR25</f>
        <v>638</v>
      </c>
      <c r="AS26" s="102">
        <f t="shared" ref="AS26" si="100">AP25+AQ25+AR25+AS25</f>
        <v>553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0.31111111111111112</v>
      </c>
      <c r="E27" s="105"/>
      <c r="F27" s="105" t="s">
        <v>76</v>
      </c>
      <c r="G27" s="106">
        <f>DIRECCIONALIDAD!J38/100</f>
        <v>0.68888888888888888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0.23166666666666663</v>
      </c>
      <c r="S27" s="105"/>
      <c r="T27" s="105" t="s">
        <v>76</v>
      </c>
      <c r="U27" s="106">
        <f>DIRECCIONALIDAD!J41/100</f>
        <v>0.76833333333333331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0.24206349206349206</v>
      </c>
      <c r="AH27" s="105"/>
      <c r="AI27" s="105"/>
      <c r="AJ27" s="106"/>
      <c r="AK27" s="105" t="s">
        <v>77</v>
      </c>
      <c r="AL27" s="106">
        <f>DIRECCIONALIDAD!J44/100</f>
        <v>0.7579365079365078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142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168</v>
      </c>
      <c r="C29" s="102">
        <f t="shared" ref="C29:M29" si="101">C13+C17+C21+C25</f>
        <v>251.5</v>
      </c>
      <c r="D29" s="102">
        <f t="shared" si="101"/>
        <v>314</v>
      </c>
      <c r="E29" s="102">
        <f t="shared" si="101"/>
        <v>382</v>
      </c>
      <c r="F29" s="102">
        <f t="shared" si="101"/>
        <v>462.5</v>
      </c>
      <c r="G29" s="102">
        <f t="shared" si="101"/>
        <v>509</v>
      </c>
      <c r="H29" s="102">
        <f t="shared" si="101"/>
        <v>574</v>
      </c>
      <c r="I29" s="102">
        <f t="shared" si="101"/>
        <v>618</v>
      </c>
      <c r="J29" s="102">
        <f t="shared" si="101"/>
        <v>667</v>
      </c>
      <c r="K29" s="102">
        <f t="shared" si="101"/>
        <v>652</v>
      </c>
      <c r="L29" s="102">
        <f t="shared" si="101"/>
        <v>609</v>
      </c>
      <c r="M29" s="102">
        <f t="shared" si="101"/>
        <v>611</v>
      </c>
      <c r="N29" s="118"/>
      <c r="O29" s="103"/>
      <c r="P29" s="102">
        <f>P13+P17+P21+P25</f>
        <v>635.5</v>
      </c>
      <c r="Q29" s="102">
        <f t="shared" ref="Q29:AA29" si="102">Q13+Q17+Q21+Q25</f>
        <v>705.5</v>
      </c>
      <c r="R29" s="102">
        <f t="shared" si="102"/>
        <v>684</v>
      </c>
      <c r="S29" s="102">
        <f t="shared" si="102"/>
        <v>808</v>
      </c>
      <c r="T29" s="102">
        <f t="shared" si="102"/>
        <v>794</v>
      </c>
      <c r="U29" s="102">
        <f t="shared" si="102"/>
        <v>788.5</v>
      </c>
      <c r="V29" s="102">
        <f t="shared" si="102"/>
        <v>773.5</v>
      </c>
      <c r="W29" s="102">
        <f t="shared" si="102"/>
        <v>596.5</v>
      </c>
      <c r="X29" s="102">
        <f t="shared" si="102"/>
        <v>538</v>
      </c>
      <c r="Y29" s="102">
        <f t="shared" si="102"/>
        <v>419</v>
      </c>
      <c r="Z29" s="102">
        <f t="shared" si="102"/>
        <v>479</v>
      </c>
      <c r="AA29" s="102">
        <f t="shared" si="102"/>
        <v>575.5</v>
      </c>
      <c r="AB29" s="118"/>
      <c r="AC29" s="103"/>
      <c r="AD29" s="102">
        <f>AD25+AD21+AD17+AD13</f>
        <v>664.5</v>
      </c>
      <c r="AE29" s="102">
        <f t="shared" ref="AE29:AS29" si="103">AE25+AE21+AE17+AE13</f>
        <v>703</v>
      </c>
      <c r="AF29" s="102">
        <f t="shared" si="103"/>
        <v>682</v>
      </c>
      <c r="AG29" s="102">
        <f t="shared" si="103"/>
        <v>741.5</v>
      </c>
      <c r="AH29" s="102">
        <f t="shared" si="103"/>
        <v>742</v>
      </c>
      <c r="AI29" s="102">
        <f t="shared" si="103"/>
        <v>729</v>
      </c>
      <c r="AJ29" s="102">
        <f t="shared" si="103"/>
        <v>737.5</v>
      </c>
      <c r="AK29" s="102">
        <f t="shared" si="103"/>
        <v>741</v>
      </c>
      <c r="AL29" s="102">
        <f t="shared" si="103"/>
        <v>751</v>
      </c>
      <c r="AM29" s="102">
        <f t="shared" si="103"/>
        <v>683.5</v>
      </c>
      <c r="AN29" s="102">
        <f t="shared" si="103"/>
        <v>630</v>
      </c>
      <c r="AO29" s="102">
        <f t="shared" si="103"/>
        <v>691</v>
      </c>
      <c r="AP29" s="102">
        <f t="shared" si="103"/>
        <v>584.5</v>
      </c>
      <c r="AQ29" s="102">
        <f t="shared" si="103"/>
        <v>520.5</v>
      </c>
      <c r="AR29" s="102">
        <f t="shared" si="103"/>
        <v>464.5</v>
      </c>
      <c r="AS29" s="102">
        <f t="shared" si="103"/>
        <v>423.5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1115.5</v>
      </c>
      <c r="F30" s="102">
        <f t="shared" ref="F30" si="104">C29+D29+E29+F29</f>
        <v>1410</v>
      </c>
      <c r="G30" s="102">
        <f t="shared" ref="G30" si="105">D29+E29+F29+G29</f>
        <v>1667.5</v>
      </c>
      <c r="H30" s="102">
        <f t="shared" ref="H30" si="106">E29+F29+G29+H29</f>
        <v>1927.5</v>
      </c>
      <c r="I30" s="102">
        <f t="shared" ref="I30" si="107">F29+G29+H29+I29</f>
        <v>2163.5</v>
      </c>
      <c r="J30" s="102">
        <f t="shared" ref="J30" si="108">G29+H29+I29+J29</f>
        <v>2368</v>
      </c>
      <c r="K30" s="102">
        <f t="shared" ref="K30" si="109">H29+I29+J29+K29</f>
        <v>2511</v>
      </c>
      <c r="L30" s="102">
        <f t="shared" ref="L30" si="110">I29+J29+K29+L29</f>
        <v>2546</v>
      </c>
      <c r="M30" s="102">
        <f t="shared" ref="M30" si="111">J29+K29+L29+M29</f>
        <v>2539</v>
      </c>
      <c r="N30" s="118"/>
      <c r="O30" s="103"/>
      <c r="P30" s="102"/>
      <c r="Q30" s="102"/>
      <c r="R30" s="102"/>
      <c r="S30" s="102">
        <f>P29+Q29+R29+S29</f>
        <v>2833</v>
      </c>
      <c r="T30" s="102">
        <f t="shared" ref="T30:AA30" si="112">Q29+R29+S29+T29</f>
        <v>2991.5</v>
      </c>
      <c r="U30" s="102">
        <f t="shared" si="112"/>
        <v>3074.5</v>
      </c>
      <c r="V30" s="102">
        <f t="shared" si="112"/>
        <v>3164</v>
      </c>
      <c r="W30" s="102">
        <f t="shared" si="112"/>
        <v>2952.5</v>
      </c>
      <c r="X30" s="102">
        <f t="shared" si="112"/>
        <v>2696.5</v>
      </c>
      <c r="Y30" s="102">
        <f t="shared" si="112"/>
        <v>2327</v>
      </c>
      <c r="Z30" s="102">
        <f t="shared" si="112"/>
        <v>2032.5</v>
      </c>
      <c r="AA30" s="102">
        <f t="shared" si="112"/>
        <v>2011.5</v>
      </c>
      <c r="AB30" s="118"/>
      <c r="AC30" s="103"/>
      <c r="AD30" s="102"/>
      <c r="AE30" s="102"/>
      <c r="AF30" s="102"/>
      <c r="AG30" s="102">
        <f>AD29+AE29+AF29+AG29</f>
        <v>2791</v>
      </c>
      <c r="AH30" s="102">
        <f t="shared" ref="AH30" si="113">AE29+AF29+AG29+AH29</f>
        <v>2868.5</v>
      </c>
      <c r="AI30" s="102">
        <f t="shared" ref="AI30" si="114">AF29+AG29+AH29+AI29</f>
        <v>2894.5</v>
      </c>
      <c r="AJ30" s="102">
        <f t="shared" ref="AJ30" si="115">AG29+AH29+AI29+AJ29</f>
        <v>2950</v>
      </c>
      <c r="AK30" s="102">
        <f t="shared" ref="AK30" si="116">AH29+AI29+AJ29+AK29</f>
        <v>2949.5</v>
      </c>
      <c r="AL30" s="102">
        <f t="shared" ref="AL30" si="117">AI29+AJ29+AK29+AL29</f>
        <v>2958.5</v>
      </c>
      <c r="AM30" s="102">
        <f t="shared" ref="AM30" si="118">AJ29+AK29+AL29+AM29</f>
        <v>2913</v>
      </c>
      <c r="AN30" s="102">
        <f t="shared" ref="AN30" si="119">AK29+AL29+AM29+AN29</f>
        <v>2805.5</v>
      </c>
      <c r="AO30" s="102">
        <f t="shared" ref="AO30" si="120">AL29+AM29+AN29+AO29</f>
        <v>2755.5</v>
      </c>
      <c r="AP30" s="102">
        <f t="shared" ref="AP30" si="121">AM29+AN29+AO29+AP29</f>
        <v>2589</v>
      </c>
      <c r="AQ30" s="102">
        <f t="shared" ref="AQ30" si="122">AN29+AO29+AP29+AQ29</f>
        <v>2426</v>
      </c>
      <c r="AR30" s="102">
        <f t="shared" ref="AR30" si="123">AO29+AP29+AQ29+AR29</f>
        <v>2260.5</v>
      </c>
      <c r="AS30" s="102">
        <f t="shared" ref="AS30" si="124">AP29+AQ29+AR29+AS29</f>
        <v>1993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2016-08-02T19:39:48Z</dcterms:modified>
</cp:coreProperties>
</file>