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254\CR 52\2016\"/>
    </mc:Choice>
  </mc:AlternateContent>
  <bookViews>
    <workbookView xWindow="240" yWindow="90" windowWidth="9135" windowHeight="4965" tabRatio="736" activeTab="5"/>
  </bookViews>
  <sheets>
    <sheet name="G-2" sheetId="4684" r:id="rId1"/>
    <sheet name="G-3A" sheetId="4686" r:id="rId2"/>
    <sheet name="G-3B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'G-3A'!$A$1:$U$58</definedName>
    <definedName name="_xlnm.Print_Area" localSheetId="2">'G-3B'!$A$1:$U$58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77" l="1"/>
  <c r="M11" i="4677"/>
  <c r="M12" i="4677"/>
  <c r="M13" i="4677"/>
  <c r="M14" i="4677"/>
  <c r="M15" i="4677"/>
  <c r="M16" i="4677"/>
  <c r="M17" i="4677"/>
  <c r="M18" i="4677"/>
  <c r="M19" i="4677"/>
  <c r="M20" i="4677"/>
  <c r="M21" i="4677"/>
  <c r="M22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Y27" i="4688"/>
  <c r="Z27" i="4688"/>
  <c r="AA27" i="4688"/>
  <c r="AB27" i="4688"/>
  <c r="X27" i="4688"/>
  <c r="W27" i="4688"/>
  <c r="V27" i="4688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U27" i="4688"/>
  <c r="T27" i="4688"/>
  <c r="S27" i="4688"/>
  <c r="R27" i="4688"/>
  <c r="Q27" i="4688"/>
  <c r="P27" i="4688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43" i="4689" l="1"/>
  <c r="J34" i="4689"/>
  <c r="AF24" i="4688" s="1"/>
  <c r="J28" i="4689"/>
  <c r="D24" i="4688" s="1"/>
  <c r="J25" i="4689"/>
  <c r="AF19" i="4688" s="1"/>
  <c r="J22" i="4689"/>
  <c r="P19" i="4688" s="1"/>
  <c r="J20" i="4689"/>
  <c r="G19" i="4688" s="1"/>
  <c r="J24" i="4689"/>
  <c r="Z19" i="4688" s="1"/>
  <c r="J32" i="4689"/>
  <c r="U24" i="4688" s="1"/>
  <c r="J26" i="4689"/>
  <c r="AK19" i="4688" s="1"/>
  <c r="T17" i="4681"/>
  <c r="J31" i="4689"/>
  <c r="P24" i="4688" s="1"/>
  <c r="J23" i="4689"/>
  <c r="U19" i="4688" s="1"/>
  <c r="J40" i="4689"/>
  <c r="P29" i="4688" s="1"/>
  <c r="J37" i="4689"/>
  <c r="D2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AL28" i="4688"/>
  <c r="BZ18" i="4688" s="1"/>
  <c r="AN28" i="4688"/>
  <c r="CB18" i="4688" s="1"/>
  <c r="J44" i="4689"/>
  <c r="AF29" i="4688"/>
  <c r="J45" i="4689"/>
  <c r="J41" i="4689"/>
  <c r="J42" i="4689"/>
  <c r="J38" i="4689"/>
  <c r="J39" i="4689"/>
  <c r="AO24" i="4688"/>
  <c r="J35" i="4689"/>
  <c r="Z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U19" i="4688" l="1"/>
  <c r="B25" i="4688"/>
  <c r="BE17" i="4688"/>
  <c r="M20" i="4688"/>
  <c r="BE18" i="4688"/>
  <c r="M30" i="4688"/>
  <c r="AU17" i="4688"/>
  <c r="B20" i="4688"/>
  <c r="AU18" i="4688"/>
  <c r="B30" i="4688"/>
  <c r="BU18" i="4688"/>
  <c r="AD30" i="4688"/>
  <c r="BU17" i="4688"/>
  <c r="AD20" i="4688"/>
  <c r="BE19" i="4688"/>
  <c r="M25" i="4688"/>
  <c r="BU19" i="4688"/>
  <c r="AD25" i="4688"/>
  <c r="R33" i="4688"/>
  <c r="BG21" i="4688" s="1"/>
  <c r="H33" i="4688"/>
  <c r="AX21" i="4688" s="1"/>
  <c r="I33" i="4688"/>
  <c r="AY21" i="4688" s="1"/>
  <c r="AL33" i="4688"/>
  <c r="BZ21" i="4688" s="1"/>
  <c r="AM33" i="4688"/>
  <c r="CA21" i="4688" s="1"/>
  <c r="AH33" i="4688"/>
  <c r="BV21" i="4688" s="1"/>
  <c r="AI33" i="4688"/>
  <c r="BW21" i="4688" s="1"/>
  <c r="U23" i="4684"/>
  <c r="Z33" i="4688"/>
  <c r="BO21" i="4688" s="1"/>
  <c r="W33" i="4688"/>
  <c r="BL21" i="4688" s="1"/>
  <c r="AO33" i="4688"/>
  <c r="CC21" i="4688" s="1"/>
  <c r="AJ33" i="4688"/>
  <c r="B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5" i="4688" l="1"/>
  <c r="AF25" i="4688"/>
  <c r="AO25" i="4688"/>
  <c r="U25" i="4688"/>
  <c r="Z25" i="4688"/>
  <c r="P25" i="4688"/>
  <c r="AK20" i="4688"/>
  <c r="AO20" i="4688"/>
  <c r="AF20" i="4688"/>
  <c r="AO30" i="4688"/>
  <c r="AK30" i="4688"/>
  <c r="AF30" i="4688"/>
  <c r="J30" i="4688"/>
  <c r="G30" i="4688"/>
  <c r="D30" i="4688"/>
  <c r="G20" i="4688"/>
  <c r="J20" i="4688"/>
  <c r="D20" i="4688"/>
  <c r="Z30" i="4688"/>
  <c r="P30" i="4688"/>
  <c r="U30" i="4688"/>
  <c r="U20" i="4688"/>
  <c r="P20" i="4688"/>
  <c r="Z20" i="4688"/>
  <c r="G25" i="4688"/>
  <c r="D25" i="4688"/>
  <c r="J25" i="4688"/>
  <c r="N23" i="4681"/>
  <c r="U23" i="4681"/>
  <c r="G23" i="4681"/>
</calcChain>
</file>

<file path=xl/sharedStrings.xml><?xml version="1.0" encoding="utf-8"?>
<sst xmlns="http://schemas.openxmlformats.org/spreadsheetml/2006/main" count="684" uniqueCount="158">
  <si>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</si>
  <si>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</si>
  <si>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</si>
  <si>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</si>
  <si>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</si>
  <si>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</si>
  <si>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</si>
  <si>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</si>
  <si>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</si>
  <si>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</si>
  <si>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</si>
  <si>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</si>
  <si>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</si>
  <si>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</si>
  <si>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</si>
  <si>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</si>
  <si>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</si>
  <si>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</si>
  <si>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</si>
  <si>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</si>
  <si>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</si>
  <si>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</si>
  <si>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</si>
  <si>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</si>
  <si>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</si>
  <si>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</si>
  <si>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</si>
  <si>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</si>
  <si>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</si>
  <si>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</si>
  <si>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</si>
  <si>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</si>
  <si>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</si>
  <si>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</si>
  <si>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</si>
  <si>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</si>
  <si>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</si>
  <si>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</si>
  <si>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</si>
  <si>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</si>
  <si>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</si>
  <si>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</si>
  <si>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</si>
  <si>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</si>
  <si>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</si>
  <si>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</si>
  <si>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</si>
  <si>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</si>
  <si>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</si>
  <si>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</si>
  <si>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</si>
  <si>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</si>
  <si>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</si>
  <si>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</si>
  <si>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</si>
  <si>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</si>
  <si>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</si>
  <si>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</si>
  <si>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</si>
  <si>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</si>
  <si>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</si>
  <si>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</si>
  <si>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</si>
  <si>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</si>
  <si>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</si>
  <si>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</si>
  <si>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</si>
  <si>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</si>
  <si>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</si>
  <si>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</si>
  <si>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</si>
  <si>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</si>
  <si>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</si>
  <si>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</si>
  <si>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</si>
  <si>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</si>
  <si>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</si>
  <si>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</si>
  <si>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</si>
  <si>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</si>
  <si>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</si>
  <si>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</si>
  <si>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</si>
  <si>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</si>
  <si>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</si>
  <si>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</si>
  <si>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</si>
  <si>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</si>
  <si>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</si>
  <si>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</si>
  <si>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</si>
  <si>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</si>
  <si>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</si>
  <si>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</si>
  <si>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</si>
  <si>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</si>
  <si>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</si>
  <si>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</si>
  <si>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</si>
  <si>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</si>
  <si>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</si>
  <si>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</si>
  <si>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</si>
  <si>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</si>
  <si>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</si>
  <si>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</si>
  <si>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</si>
  <si>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</si>
  <si>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</si>
  <si>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</si>
  <si>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</si>
  <si>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</si>
  <si>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</si>
  <si>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</si>
  <si>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</si>
  <si>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</si>
  <si>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</si>
  <si>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</si>
  <si>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</si>
  <si>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</si>
  <si>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</si>
  <si>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</si>
  <si>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</si>
  <si>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</si>
  <si>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</si>
  <si>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</si>
  <si>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</si>
  <si>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</si>
  <si>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</si>
  <si>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</si>
  <si>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</si>
  <si>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</si>
  <si>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</si>
  <si>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</si>
  <si>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</si>
  <si>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</si>
  <si>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</si>
  <si>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</si>
  <si>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</si>
  <si>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</si>
  <si>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</si>
  <si>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</si>
  <si>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</si>
  <si>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</si>
  <si>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</si>
  <si>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3B(OCC-ORI)</t>
  </si>
  <si>
    <t>3A (OCC-OR)</t>
  </si>
  <si>
    <t>3 A               (OCC-OR)</t>
  </si>
  <si>
    <t>3 B              (OCC-OR)</t>
  </si>
  <si>
    <t>3A</t>
  </si>
  <si>
    <t>3B</t>
  </si>
  <si>
    <t>GEOVANNIS GONZALEZ</t>
  </si>
  <si>
    <t>JULIO VASQUEZ</t>
  </si>
  <si>
    <t>CALLE 75 X CARRERA 52</t>
  </si>
  <si>
    <t xml:space="preserve">  </t>
  </si>
  <si>
    <t xml:space="preserve">VOL MAX </t>
  </si>
  <si>
    <t>IVAN FONSECA</t>
  </si>
  <si>
    <t>JESUS OBREDOR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</si>
</sst>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329.5</c:v>
                </c:pt>
                <c:pt idx="1">
                  <c:v>320</c:v>
                </c:pt>
                <c:pt idx="2">
                  <c:v>295.5</c:v>
                </c:pt>
                <c:pt idx="3">
                  <c:v>255.5</c:v>
                </c:pt>
                <c:pt idx="4">
                  <c:v>207</c:v>
                </c:pt>
                <c:pt idx="5">
                  <c:v>198.5</c:v>
                </c:pt>
                <c:pt idx="6">
                  <c:v>185</c:v>
                </c:pt>
                <c:pt idx="7">
                  <c:v>223.5</c:v>
                </c:pt>
                <c:pt idx="8">
                  <c:v>196.5</c:v>
                </c:pt>
                <c:pt idx="9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0812960"/>
        <c:axId val="530813352"/>
      </c:barChart>
      <c:catAx>
        <c:axId val="53081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81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81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81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704</c:v>
                </c:pt>
                <c:pt idx="1">
                  <c:v>695</c:v>
                </c:pt>
                <c:pt idx="2">
                  <c:v>687.5</c:v>
                </c:pt>
                <c:pt idx="3">
                  <c:v>597.5</c:v>
                </c:pt>
                <c:pt idx="4">
                  <c:v>579.5</c:v>
                </c:pt>
                <c:pt idx="5">
                  <c:v>571</c:v>
                </c:pt>
                <c:pt idx="6">
                  <c:v>502.5</c:v>
                </c:pt>
                <c:pt idx="7">
                  <c:v>615.5</c:v>
                </c:pt>
                <c:pt idx="8">
                  <c:v>564</c:v>
                </c:pt>
                <c:pt idx="9">
                  <c:v>551.5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662440"/>
        <c:axId val="447302728"/>
      </c:barChart>
      <c:catAx>
        <c:axId val="39766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30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30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66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534</c:v>
                </c:pt>
                <c:pt idx="1">
                  <c:v>542</c:v>
                </c:pt>
                <c:pt idx="2">
                  <c:v>595</c:v>
                </c:pt>
                <c:pt idx="3">
                  <c:v>613.5</c:v>
                </c:pt>
                <c:pt idx="4">
                  <c:v>589</c:v>
                </c:pt>
                <c:pt idx="5">
                  <c:v>526.5</c:v>
                </c:pt>
                <c:pt idx="6">
                  <c:v>605</c:v>
                </c:pt>
                <c:pt idx="7">
                  <c:v>540.5</c:v>
                </c:pt>
                <c:pt idx="8">
                  <c:v>587</c:v>
                </c:pt>
                <c:pt idx="9">
                  <c:v>574.5</c:v>
                </c:pt>
                <c:pt idx="10">
                  <c:v>487.5</c:v>
                </c:pt>
                <c:pt idx="11">
                  <c:v>445.5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7303512"/>
        <c:axId val="447303904"/>
      </c:barChart>
      <c:catAx>
        <c:axId val="44730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3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30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30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516</c:v>
                </c:pt>
                <c:pt idx="1">
                  <c:v>549.5</c:v>
                </c:pt>
                <c:pt idx="2">
                  <c:v>549.5</c:v>
                </c:pt>
                <c:pt idx="3">
                  <c:v>594</c:v>
                </c:pt>
                <c:pt idx="4">
                  <c:v>577.5</c:v>
                </c:pt>
                <c:pt idx="5">
                  <c:v>574.5</c:v>
                </c:pt>
                <c:pt idx="6">
                  <c:v>483</c:v>
                </c:pt>
                <c:pt idx="7">
                  <c:v>401.5</c:v>
                </c:pt>
                <c:pt idx="8">
                  <c:v>430</c:v>
                </c:pt>
                <c:pt idx="9">
                  <c:v>437.5</c:v>
                </c:pt>
                <c:pt idx="10">
                  <c:v>586.5</c:v>
                </c:pt>
                <c:pt idx="11">
                  <c:v>668</c:v>
                </c:pt>
                <c:pt idx="12">
                  <c:v>734</c:v>
                </c:pt>
                <c:pt idx="13">
                  <c:v>672</c:v>
                </c:pt>
                <c:pt idx="14">
                  <c:v>636</c:v>
                </c:pt>
                <c:pt idx="15">
                  <c:v>602.5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541208"/>
        <c:axId val="397541600"/>
      </c:barChart>
      <c:catAx>
        <c:axId val="39754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4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4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1200.5</c:v>
                </c:pt>
                <c:pt idx="4">
                  <c:v>1078</c:v>
                </c:pt>
                <c:pt idx="5">
                  <c:v>956.5</c:v>
                </c:pt>
                <c:pt idx="6">
                  <c:v>846</c:v>
                </c:pt>
                <c:pt idx="7">
                  <c:v>814</c:v>
                </c:pt>
                <c:pt idx="8">
                  <c:v>803.5</c:v>
                </c:pt>
                <c:pt idx="9">
                  <c:v>798.5</c:v>
                </c:pt>
                <c:pt idx="13">
                  <c:v>758</c:v>
                </c:pt>
                <c:pt idx="14">
                  <c:v>803</c:v>
                </c:pt>
                <c:pt idx="15">
                  <c:v>802.5</c:v>
                </c:pt>
                <c:pt idx="16">
                  <c:v>752</c:v>
                </c:pt>
                <c:pt idx="17">
                  <c:v>681</c:v>
                </c:pt>
                <c:pt idx="18">
                  <c:v>590.5</c:v>
                </c:pt>
                <c:pt idx="19">
                  <c:v>538.5</c:v>
                </c:pt>
                <c:pt idx="20">
                  <c:v>647.5</c:v>
                </c:pt>
                <c:pt idx="21">
                  <c:v>770</c:v>
                </c:pt>
                <c:pt idx="22">
                  <c:v>919</c:v>
                </c:pt>
                <c:pt idx="23">
                  <c:v>1063.5</c:v>
                </c:pt>
                <c:pt idx="24">
                  <c:v>1067.5</c:v>
                </c:pt>
                <c:pt idx="25">
                  <c:v>1021.5</c:v>
                </c:pt>
                <c:pt idx="29">
                  <c:v>871</c:v>
                </c:pt>
                <c:pt idx="30">
                  <c:v>889.5</c:v>
                </c:pt>
                <c:pt idx="31">
                  <c:v>897</c:v>
                </c:pt>
                <c:pt idx="32">
                  <c:v>925.5</c:v>
                </c:pt>
                <c:pt idx="33">
                  <c:v>903</c:v>
                </c:pt>
                <c:pt idx="34">
                  <c:v>898.5</c:v>
                </c:pt>
                <c:pt idx="35">
                  <c:v>906</c:v>
                </c:pt>
                <c:pt idx="36">
                  <c:v>835.5</c:v>
                </c:pt>
                <c:pt idx="37">
                  <c:v>788</c:v>
                </c:pt>
              </c:numCache>
            </c:numRef>
          </c:val>
          <c:smooth val="0"/>
        </c:ser>
        <c:ser>
          <c:idx val="2"/>
          <c:order val="2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588</c:v>
                </c:pt>
                <c:pt idx="4">
                  <c:v>588</c:v>
                </c:pt>
                <c:pt idx="5">
                  <c:v>558</c:v>
                </c:pt>
                <c:pt idx="6">
                  <c:v>515.5</c:v>
                </c:pt>
                <c:pt idx="7">
                  <c:v>539.5</c:v>
                </c:pt>
                <c:pt idx="8">
                  <c:v>543</c:v>
                </c:pt>
                <c:pt idx="9">
                  <c:v>555.5</c:v>
                </c:pt>
                <c:pt idx="13">
                  <c:v>589</c:v>
                </c:pt>
                <c:pt idx="14">
                  <c:v>596</c:v>
                </c:pt>
                <c:pt idx="15">
                  <c:v>573</c:v>
                </c:pt>
                <c:pt idx="16">
                  <c:v>549.5</c:v>
                </c:pt>
                <c:pt idx="17">
                  <c:v>482.5</c:v>
                </c:pt>
                <c:pt idx="18">
                  <c:v>472</c:v>
                </c:pt>
                <c:pt idx="19">
                  <c:v>467.5</c:v>
                </c:pt>
                <c:pt idx="20">
                  <c:v>542</c:v>
                </c:pt>
                <c:pt idx="21">
                  <c:v>651</c:v>
                </c:pt>
                <c:pt idx="22">
                  <c:v>729</c:v>
                </c:pt>
                <c:pt idx="23">
                  <c:v>760</c:v>
                </c:pt>
                <c:pt idx="24">
                  <c:v>720.5</c:v>
                </c:pt>
                <c:pt idx="25">
                  <c:v>687</c:v>
                </c:pt>
                <c:pt idx="29">
                  <c:v>556</c:v>
                </c:pt>
                <c:pt idx="30">
                  <c:v>584</c:v>
                </c:pt>
                <c:pt idx="31">
                  <c:v>592</c:v>
                </c:pt>
                <c:pt idx="32">
                  <c:v>579</c:v>
                </c:pt>
                <c:pt idx="33">
                  <c:v>555</c:v>
                </c:pt>
                <c:pt idx="34">
                  <c:v>570.5</c:v>
                </c:pt>
                <c:pt idx="35">
                  <c:v>586.5</c:v>
                </c:pt>
                <c:pt idx="36">
                  <c:v>549.5</c:v>
                </c:pt>
                <c:pt idx="37">
                  <c:v>518</c:v>
                </c:pt>
              </c:numCache>
            </c:numRef>
          </c:val>
          <c:smooth val="0"/>
        </c:ser>
        <c:ser>
          <c:idx val="3"/>
          <c:order val="3"/>
          <c:tx>
            <c:v>GRUPO 3B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895.5</c:v>
                </c:pt>
                <c:pt idx="4">
                  <c:v>893.5</c:v>
                </c:pt>
                <c:pt idx="5">
                  <c:v>921</c:v>
                </c:pt>
                <c:pt idx="6">
                  <c:v>889</c:v>
                </c:pt>
                <c:pt idx="7">
                  <c:v>915</c:v>
                </c:pt>
                <c:pt idx="8">
                  <c:v>906.5</c:v>
                </c:pt>
                <c:pt idx="9">
                  <c:v>879.5</c:v>
                </c:pt>
                <c:pt idx="13">
                  <c:v>862</c:v>
                </c:pt>
                <c:pt idx="14">
                  <c:v>871.5</c:v>
                </c:pt>
                <c:pt idx="15">
                  <c:v>920</c:v>
                </c:pt>
                <c:pt idx="16">
                  <c:v>927.5</c:v>
                </c:pt>
                <c:pt idx="17">
                  <c:v>873</c:v>
                </c:pt>
                <c:pt idx="18">
                  <c:v>826.5</c:v>
                </c:pt>
                <c:pt idx="19">
                  <c:v>746</c:v>
                </c:pt>
                <c:pt idx="20">
                  <c:v>666</c:v>
                </c:pt>
                <c:pt idx="21">
                  <c:v>701</c:v>
                </c:pt>
                <c:pt idx="22">
                  <c:v>778</c:v>
                </c:pt>
                <c:pt idx="23">
                  <c:v>837</c:v>
                </c:pt>
                <c:pt idx="24">
                  <c:v>922</c:v>
                </c:pt>
                <c:pt idx="25">
                  <c:v>936</c:v>
                </c:pt>
                <c:pt idx="29">
                  <c:v>857.5</c:v>
                </c:pt>
                <c:pt idx="30">
                  <c:v>866</c:v>
                </c:pt>
                <c:pt idx="31">
                  <c:v>835</c:v>
                </c:pt>
                <c:pt idx="32">
                  <c:v>829.5</c:v>
                </c:pt>
                <c:pt idx="33">
                  <c:v>803</c:v>
                </c:pt>
                <c:pt idx="34">
                  <c:v>790</c:v>
                </c:pt>
                <c:pt idx="35">
                  <c:v>814.5</c:v>
                </c:pt>
                <c:pt idx="36">
                  <c:v>804.5</c:v>
                </c:pt>
                <c:pt idx="37">
                  <c:v>788.5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2684</c:v>
                </c:pt>
                <c:pt idx="4">
                  <c:v>2559.5</c:v>
                </c:pt>
                <c:pt idx="5">
                  <c:v>2435.5</c:v>
                </c:pt>
                <c:pt idx="6">
                  <c:v>2250.5</c:v>
                </c:pt>
                <c:pt idx="7">
                  <c:v>2268.5</c:v>
                </c:pt>
                <c:pt idx="8">
                  <c:v>2253</c:v>
                </c:pt>
                <c:pt idx="9">
                  <c:v>2233.5</c:v>
                </c:pt>
                <c:pt idx="13">
                  <c:v>2209</c:v>
                </c:pt>
                <c:pt idx="14">
                  <c:v>2270.5</c:v>
                </c:pt>
                <c:pt idx="15">
                  <c:v>2295.5</c:v>
                </c:pt>
                <c:pt idx="16">
                  <c:v>2229</c:v>
                </c:pt>
                <c:pt idx="17">
                  <c:v>2036.5</c:v>
                </c:pt>
                <c:pt idx="18">
                  <c:v>1889</c:v>
                </c:pt>
                <c:pt idx="19">
                  <c:v>1752</c:v>
                </c:pt>
                <c:pt idx="20">
                  <c:v>1855.5</c:v>
                </c:pt>
                <c:pt idx="21">
                  <c:v>2122</c:v>
                </c:pt>
                <c:pt idx="22">
                  <c:v>2426</c:v>
                </c:pt>
                <c:pt idx="23">
                  <c:v>2660.5</c:v>
                </c:pt>
                <c:pt idx="24">
                  <c:v>2710</c:v>
                </c:pt>
                <c:pt idx="25">
                  <c:v>2644.5</c:v>
                </c:pt>
                <c:pt idx="29">
                  <c:v>2284.5</c:v>
                </c:pt>
                <c:pt idx="30">
                  <c:v>2339.5</c:v>
                </c:pt>
                <c:pt idx="31">
                  <c:v>2324</c:v>
                </c:pt>
                <c:pt idx="32">
                  <c:v>2334</c:v>
                </c:pt>
                <c:pt idx="33">
                  <c:v>2261</c:v>
                </c:pt>
                <c:pt idx="34">
                  <c:v>2259</c:v>
                </c:pt>
                <c:pt idx="35">
                  <c:v>2307</c:v>
                </c:pt>
                <c:pt idx="36">
                  <c:v>2189.5</c:v>
                </c:pt>
                <c:pt idx="37">
                  <c:v>2094.5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42384"/>
        <c:axId val="397542776"/>
      </c:lineChart>
      <c:catAx>
        <c:axId val="3975423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754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427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7542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205.5</c:v>
                </c:pt>
                <c:pt idx="1">
                  <c:v>192</c:v>
                </c:pt>
                <c:pt idx="2">
                  <c:v>228</c:v>
                </c:pt>
                <c:pt idx="3">
                  <c:v>245.5</c:v>
                </c:pt>
                <c:pt idx="4">
                  <c:v>224</c:v>
                </c:pt>
                <c:pt idx="5">
                  <c:v>199.5</c:v>
                </c:pt>
                <c:pt idx="6">
                  <c:v>256.5</c:v>
                </c:pt>
                <c:pt idx="7">
                  <c:v>223</c:v>
                </c:pt>
                <c:pt idx="8">
                  <c:v>219.5</c:v>
                </c:pt>
                <c:pt idx="9">
                  <c:v>207</c:v>
                </c:pt>
                <c:pt idx="10">
                  <c:v>186</c:v>
                </c:pt>
                <c:pt idx="11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0814136"/>
        <c:axId val="530814528"/>
      </c:barChart>
      <c:catAx>
        <c:axId val="53081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8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81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81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183</c:v>
                </c:pt>
                <c:pt idx="1">
                  <c:v>187.5</c:v>
                </c:pt>
                <c:pt idx="2">
                  <c:v>188.5</c:v>
                </c:pt>
                <c:pt idx="3">
                  <c:v>199</c:v>
                </c:pt>
                <c:pt idx="4">
                  <c:v>228</c:v>
                </c:pt>
                <c:pt idx="5">
                  <c:v>187</c:v>
                </c:pt>
                <c:pt idx="6">
                  <c:v>138</c:v>
                </c:pt>
                <c:pt idx="7">
                  <c:v>128</c:v>
                </c:pt>
                <c:pt idx="8">
                  <c:v>137.5</c:v>
                </c:pt>
                <c:pt idx="9">
                  <c:v>135</c:v>
                </c:pt>
                <c:pt idx="10">
                  <c:v>247</c:v>
                </c:pt>
                <c:pt idx="11">
                  <c:v>250.5</c:v>
                </c:pt>
                <c:pt idx="12">
                  <c:v>286.5</c:v>
                </c:pt>
                <c:pt idx="13">
                  <c:v>279.5</c:v>
                </c:pt>
                <c:pt idx="14">
                  <c:v>251</c:v>
                </c:pt>
                <c:pt idx="15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088296"/>
        <c:axId val="532359840"/>
      </c:barChart>
      <c:catAx>
        <c:axId val="7008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23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235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008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146</c:v>
                </c:pt>
                <c:pt idx="1">
                  <c:v>162.5</c:v>
                </c:pt>
                <c:pt idx="2">
                  <c:v>152</c:v>
                </c:pt>
                <c:pt idx="3">
                  <c:v>127.5</c:v>
                </c:pt>
                <c:pt idx="4">
                  <c:v>146</c:v>
                </c:pt>
                <c:pt idx="5">
                  <c:v>132.5</c:v>
                </c:pt>
                <c:pt idx="6">
                  <c:v>109.5</c:v>
                </c:pt>
                <c:pt idx="7">
                  <c:v>151.5</c:v>
                </c:pt>
                <c:pt idx="8">
                  <c:v>149.5</c:v>
                </c:pt>
                <c:pt idx="9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540928"/>
        <c:axId val="450541320"/>
      </c:barChart>
      <c:catAx>
        <c:axId val="45054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54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54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54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115</c:v>
                </c:pt>
                <c:pt idx="1">
                  <c:v>134.5</c:v>
                </c:pt>
                <c:pt idx="2">
                  <c:v>157</c:v>
                </c:pt>
                <c:pt idx="3">
                  <c:v>149.5</c:v>
                </c:pt>
                <c:pt idx="4">
                  <c:v>143</c:v>
                </c:pt>
                <c:pt idx="5">
                  <c:v>142.5</c:v>
                </c:pt>
                <c:pt idx="6">
                  <c:v>144</c:v>
                </c:pt>
                <c:pt idx="7">
                  <c:v>125.5</c:v>
                </c:pt>
                <c:pt idx="8">
                  <c:v>158.5</c:v>
                </c:pt>
                <c:pt idx="9">
                  <c:v>158.5</c:v>
                </c:pt>
                <c:pt idx="10">
                  <c:v>107</c:v>
                </c:pt>
                <c:pt idx="11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317808"/>
        <c:axId val="459313104"/>
      </c:barChart>
      <c:catAx>
        <c:axId val="39431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31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31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31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129.5</c:v>
                </c:pt>
                <c:pt idx="1">
                  <c:v>153</c:v>
                </c:pt>
                <c:pt idx="2">
                  <c:v>138.5</c:v>
                </c:pt>
                <c:pt idx="3">
                  <c:v>168</c:v>
                </c:pt>
                <c:pt idx="4">
                  <c:v>136.5</c:v>
                </c:pt>
                <c:pt idx="5">
                  <c:v>130</c:v>
                </c:pt>
                <c:pt idx="6">
                  <c:v>115</c:v>
                </c:pt>
                <c:pt idx="7">
                  <c:v>101</c:v>
                </c:pt>
                <c:pt idx="8">
                  <c:v>126</c:v>
                </c:pt>
                <c:pt idx="9">
                  <c:v>125.5</c:v>
                </c:pt>
                <c:pt idx="10">
                  <c:v>189.5</c:v>
                </c:pt>
                <c:pt idx="11">
                  <c:v>210</c:v>
                </c:pt>
                <c:pt idx="12">
                  <c:v>204</c:v>
                </c:pt>
                <c:pt idx="13">
                  <c:v>156.5</c:v>
                </c:pt>
                <c:pt idx="14">
                  <c:v>150</c:v>
                </c:pt>
                <c:pt idx="15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9313888"/>
        <c:axId val="459314280"/>
      </c:barChart>
      <c:catAx>
        <c:axId val="45931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31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31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31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'G-3B'!$A$10:$A$19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'G-3B'!$F$10:$F$19</c:f>
              <c:numCache>
                <c:formatCode>0</c:formatCode>
                <c:ptCount val="10"/>
                <c:pt idx="0">
                  <c:v>228.5</c:v>
                </c:pt>
                <c:pt idx="1">
                  <c:v>212.5</c:v>
                </c:pt>
                <c:pt idx="2">
                  <c:v>240</c:v>
                </c:pt>
                <c:pt idx="3">
                  <c:v>214.5</c:v>
                </c:pt>
                <c:pt idx="4">
                  <c:v>226.5</c:v>
                </c:pt>
                <c:pt idx="5">
                  <c:v>240</c:v>
                </c:pt>
                <c:pt idx="6">
                  <c:v>208</c:v>
                </c:pt>
                <c:pt idx="7">
                  <c:v>240.5</c:v>
                </c:pt>
                <c:pt idx="8">
                  <c:v>218</c:v>
                </c:pt>
                <c:pt idx="9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3289472"/>
        <c:axId val="203289864"/>
      </c:barChart>
      <c:catAx>
        <c:axId val="2032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28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28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28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'G-3B'!$O$10:$O$21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'G-3B'!$T$10:$T$21</c:f>
              <c:numCache>
                <c:formatCode>0</c:formatCode>
                <c:ptCount val="12"/>
                <c:pt idx="0">
                  <c:v>213.5</c:v>
                </c:pt>
                <c:pt idx="1">
                  <c:v>215.5</c:v>
                </c:pt>
                <c:pt idx="2">
                  <c:v>210</c:v>
                </c:pt>
                <c:pt idx="3">
                  <c:v>218.5</c:v>
                </c:pt>
                <c:pt idx="4">
                  <c:v>222</c:v>
                </c:pt>
                <c:pt idx="5">
                  <c:v>184.5</c:v>
                </c:pt>
                <c:pt idx="6">
                  <c:v>204.5</c:v>
                </c:pt>
                <c:pt idx="7">
                  <c:v>192</c:v>
                </c:pt>
                <c:pt idx="8">
                  <c:v>209</c:v>
                </c:pt>
                <c:pt idx="9">
                  <c:v>209</c:v>
                </c:pt>
                <c:pt idx="10">
                  <c:v>194.5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3290648"/>
        <c:axId val="203291040"/>
      </c:barChart>
      <c:catAx>
        <c:axId val="20329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29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29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329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'G-3B'!$W$37:$W$52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('G-3B'!$F$20:$F$22,'G-3B'!$M$10:$M$22)</c:f>
              <c:numCache>
                <c:formatCode>0</c:formatCode>
                <c:ptCount val="16"/>
                <c:pt idx="0">
                  <c:v>203.5</c:v>
                </c:pt>
                <c:pt idx="1">
                  <c:v>209</c:v>
                </c:pt>
                <c:pt idx="2">
                  <c:v>222.5</c:v>
                </c:pt>
                <c:pt idx="3">
                  <c:v>227</c:v>
                </c:pt>
                <c:pt idx="4">
                  <c:v>213</c:v>
                </c:pt>
                <c:pt idx="5">
                  <c:v>257.5</c:v>
                </c:pt>
                <c:pt idx="6">
                  <c:v>230</c:v>
                </c:pt>
                <c:pt idx="7">
                  <c:v>172.5</c:v>
                </c:pt>
                <c:pt idx="8">
                  <c:v>166.5</c:v>
                </c:pt>
                <c:pt idx="9">
                  <c:v>177</c:v>
                </c:pt>
                <c:pt idx="10">
                  <c:v>150</c:v>
                </c:pt>
                <c:pt idx="11">
                  <c:v>207.5</c:v>
                </c:pt>
                <c:pt idx="12">
                  <c:v>243.5</c:v>
                </c:pt>
                <c:pt idx="13">
                  <c:v>236</c:v>
                </c:pt>
                <c:pt idx="14">
                  <c:v>235</c:v>
                </c:pt>
                <c:pt idx="15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661264"/>
        <c:axId val="397661656"/>
      </c:barChart>
      <c:catAx>
        <c:axId val="39766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66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66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0" t="s">
        <v>54</v>
      </c>
      <c r="B4" s="190"/>
      <c r="C4" s="190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8" t="s">
        <v>153</v>
      </c>
      <c r="E5" s="188"/>
      <c r="F5" s="188"/>
      <c r="G5" s="188"/>
      <c r="H5" s="188"/>
      <c r="I5" s="182" t="s">
        <v>53</v>
      </c>
      <c r="J5" s="182"/>
      <c r="K5" s="182"/>
      <c r="L5" s="189">
        <v>1254</v>
      </c>
      <c r="M5" s="189"/>
      <c r="N5" s="189"/>
      <c r="O5" s="12"/>
      <c r="P5" s="182" t="s">
        <v>57</v>
      </c>
      <c r="Q5" s="182"/>
      <c r="R5" s="182"/>
      <c r="S5" s="187" t="s">
        <v>144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1" t="s">
        <v>152</v>
      </c>
      <c r="E6" s="191"/>
      <c r="F6" s="191"/>
      <c r="G6" s="191"/>
      <c r="H6" s="191"/>
      <c r="I6" s="182" t="s">
        <v>59</v>
      </c>
      <c r="J6" s="182"/>
      <c r="K6" s="182"/>
      <c r="L6" s="184">
        <v>2</v>
      </c>
      <c r="M6" s="184"/>
      <c r="N6" s="184"/>
      <c r="O6" s="42"/>
      <c r="P6" s="182" t="s">
        <v>58</v>
      </c>
      <c r="Q6" s="182"/>
      <c r="R6" s="182"/>
      <c r="S6" s="185">
        <v>42394</v>
      </c>
      <c r="T6" s="185"/>
      <c r="U6" s="185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69</v>
      </c>
      <c r="C10" s="46">
        <v>287</v>
      </c>
      <c r="D10" s="46">
        <v>4</v>
      </c>
      <c r="E10" s="46">
        <v>0</v>
      </c>
      <c r="F10" s="6">
        <f t="shared" ref="F10:F22" si="0">B10*0.5+C10*1+D10*2+E10*2.5</f>
        <v>329.5</v>
      </c>
      <c r="G10" s="2"/>
      <c r="H10" s="19" t="s">
        <v>4</v>
      </c>
      <c r="I10" s="46">
        <v>55</v>
      </c>
      <c r="J10" s="46">
        <v>156</v>
      </c>
      <c r="K10" s="46">
        <v>4</v>
      </c>
      <c r="L10" s="46">
        <v>3</v>
      </c>
      <c r="M10" s="6">
        <f t="shared" ref="M10:M22" si="1">I10*0.5+J10*1+K10*2+L10*2.5</f>
        <v>199</v>
      </c>
      <c r="N10" s="9">
        <f>F20+F21+F22+M10</f>
        <v>758</v>
      </c>
      <c r="O10" s="19" t="s">
        <v>43</v>
      </c>
      <c r="P10" s="46">
        <v>58</v>
      </c>
      <c r="Q10" s="46">
        <v>161</v>
      </c>
      <c r="R10" s="46">
        <v>4</v>
      </c>
      <c r="S10" s="46">
        <v>3</v>
      </c>
      <c r="T10" s="6">
        <f t="shared" ref="T10:T21" si="2">P10*0.5+Q10*1+R10*2+S10*2.5</f>
        <v>205.5</v>
      </c>
      <c r="U10" s="10"/>
      <c r="AB10" s="1"/>
    </row>
    <row r="11" spans="1:28" ht="24" customHeight="1" x14ac:dyDescent="0.2">
      <c r="A11" s="18" t="s">
        <v>14</v>
      </c>
      <c r="B11" s="46">
        <v>96</v>
      </c>
      <c r="C11" s="46">
        <v>261</v>
      </c>
      <c r="D11" s="46">
        <v>3</v>
      </c>
      <c r="E11" s="46">
        <v>2</v>
      </c>
      <c r="F11" s="6">
        <f t="shared" si="0"/>
        <v>320</v>
      </c>
      <c r="G11" s="2"/>
      <c r="H11" s="19" t="s">
        <v>5</v>
      </c>
      <c r="I11" s="46">
        <v>48</v>
      </c>
      <c r="J11" s="46">
        <v>180</v>
      </c>
      <c r="K11" s="46">
        <v>7</v>
      </c>
      <c r="L11" s="46">
        <v>4</v>
      </c>
      <c r="M11" s="6">
        <f t="shared" si="1"/>
        <v>228</v>
      </c>
      <c r="N11" s="9">
        <f>F21+F22+M10+M11</f>
        <v>803</v>
      </c>
      <c r="O11" s="19" t="s">
        <v>44</v>
      </c>
      <c r="P11" s="46">
        <v>60</v>
      </c>
      <c r="Q11" s="46">
        <v>156</v>
      </c>
      <c r="R11" s="46">
        <v>3</v>
      </c>
      <c r="S11" s="46">
        <v>0</v>
      </c>
      <c r="T11" s="6">
        <f t="shared" si="2"/>
        <v>192</v>
      </c>
      <c r="U11" s="2"/>
      <c r="AB11" s="1"/>
    </row>
    <row r="12" spans="1:28" ht="24" customHeight="1" x14ac:dyDescent="0.2">
      <c r="A12" s="18" t="s">
        <v>17</v>
      </c>
      <c r="B12" s="46">
        <v>80</v>
      </c>
      <c r="C12" s="46">
        <v>242</v>
      </c>
      <c r="D12" s="46">
        <v>3</v>
      </c>
      <c r="E12" s="46">
        <v>3</v>
      </c>
      <c r="F12" s="6">
        <f t="shared" si="0"/>
        <v>295.5</v>
      </c>
      <c r="G12" s="2"/>
      <c r="H12" s="19" t="s">
        <v>6</v>
      </c>
      <c r="I12" s="46">
        <v>39</v>
      </c>
      <c r="J12" s="46">
        <v>147</v>
      </c>
      <c r="K12" s="46">
        <v>9</v>
      </c>
      <c r="L12" s="46">
        <v>1</v>
      </c>
      <c r="M12" s="6">
        <f t="shared" si="1"/>
        <v>187</v>
      </c>
      <c r="N12" s="2">
        <f>F22+M10+M11+M12</f>
        <v>802.5</v>
      </c>
      <c r="O12" s="19" t="s">
        <v>32</v>
      </c>
      <c r="P12" s="46">
        <v>50</v>
      </c>
      <c r="Q12" s="46">
        <v>196</v>
      </c>
      <c r="R12" s="46">
        <v>1</v>
      </c>
      <c r="S12" s="46">
        <v>2</v>
      </c>
      <c r="T12" s="6">
        <f t="shared" si="2"/>
        <v>228</v>
      </c>
      <c r="U12" s="2"/>
      <c r="AB12" s="1"/>
    </row>
    <row r="13" spans="1:28" ht="24" customHeight="1" x14ac:dyDescent="0.2">
      <c r="A13" s="18" t="s">
        <v>19</v>
      </c>
      <c r="B13" s="46">
        <v>75</v>
      </c>
      <c r="C13" s="46">
        <v>208</v>
      </c>
      <c r="D13" s="46">
        <v>5</v>
      </c>
      <c r="E13" s="46">
        <v>0</v>
      </c>
      <c r="F13" s="6">
        <f t="shared" si="0"/>
        <v>255.5</v>
      </c>
      <c r="G13" s="2">
        <f t="shared" ref="G13:G19" si="3">F10+F11+F12+F13</f>
        <v>1200.5</v>
      </c>
      <c r="H13" s="19" t="s">
        <v>7</v>
      </c>
      <c r="I13" s="46">
        <v>26</v>
      </c>
      <c r="J13" s="46">
        <v>119</v>
      </c>
      <c r="K13" s="46">
        <v>3</v>
      </c>
      <c r="L13" s="46">
        <v>0</v>
      </c>
      <c r="M13" s="6">
        <f t="shared" si="1"/>
        <v>138</v>
      </c>
      <c r="N13" s="2">
        <f t="shared" ref="N13:N18" si="4">M10+M11+M12+M13</f>
        <v>752</v>
      </c>
      <c r="O13" s="19" t="s">
        <v>33</v>
      </c>
      <c r="P13" s="46">
        <v>57</v>
      </c>
      <c r="Q13" s="46">
        <v>207</v>
      </c>
      <c r="R13" s="46">
        <v>5</v>
      </c>
      <c r="S13" s="46">
        <v>0</v>
      </c>
      <c r="T13" s="6">
        <f t="shared" si="2"/>
        <v>245.5</v>
      </c>
      <c r="U13" s="2">
        <f t="shared" ref="U13:U21" si="5">T10+T11+T12+T13</f>
        <v>871</v>
      </c>
      <c r="AB13" s="81">
        <v>212.5</v>
      </c>
    </row>
    <row r="14" spans="1:28" ht="24" customHeight="1" x14ac:dyDescent="0.2">
      <c r="A14" s="18" t="s">
        <v>21</v>
      </c>
      <c r="B14" s="46">
        <v>40</v>
      </c>
      <c r="C14" s="46">
        <v>181</v>
      </c>
      <c r="D14" s="46">
        <v>3</v>
      </c>
      <c r="E14" s="46">
        <v>0</v>
      </c>
      <c r="F14" s="6">
        <f t="shared" si="0"/>
        <v>207</v>
      </c>
      <c r="G14" s="2">
        <f t="shared" si="3"/>
        <v>1078</v>
      </c>
      <c r="H14" s="19" t="s">
        <v>9</v>
      </c>
      <c r="I14" s="46">
        <v>20</v>
      </c>
      <c r="J14" s="46">
        <v>110</v>
      </c>
      <c r="K14" s="46">
        <v>4</v>
      </c>
      <c r="L14" s="46">
        <v>0</v>
      </c>
      <c r="M14" s="6">
        <f t="shared" si="1"/>
        <v>128</v>
      </c>
      <c r="N14" s="2">
        <f t="shared" si="4"/>
        <v>681</v>
      </c>
      <c r="O14" s="19" t="s">
        <v>29</v>
      </c>
      <c r="P14" s="45">
        <v>64</v>
      </c>
      <c r="Q14" s="45">
        <v>169</v>
      </c>
      <c r="R14" s="45">
        <v>9</v>
      </c>
      <c r="S14" s="45">
        <v>2</v>
      </c>
      <c r="T14" s="6">
        <f t="shared" si="2"/>
        <v>224</v>
      </c>
      <c r="U14" s="2">
        <f t="shared" si="5"/>
        <v>889.5</v>
      </c>
      <c r="AB14" s="81">
        <v>226</v>
      </c>
    </row>
    <row r="15" spans="1:28" ht="24" customHeight="1" x14ac:dyDescent="0.2">
      <c r="A15" s="18" t="s">
        <v>23</v>
      </c>
      <c r="B15" s="46">
        <v>41</v>
      </c>
      <c r="C15" s="46">
        <v>160</v>
      </c>
      <c r="D15" s="46">
        <v>9</v>
      </c>
      <c r="E15" s="46">
        <v>0</v>
      </c>
      <c r="F15" s="6">
        <f t="shared" si="0"/>
        <v>198.5</v>
      </c>
      <c r="G15" s="2">
        <f t="shared" si="3"/>
        <v>956.5</v>
      </c>
      <c r="H15" s="19" t="s">
        <v>12</v>
      </c>
      <c r="I15" s="46">
        <v>25</v>
      </c>
      <c r="J15" s="46">
        <v>110</v>
      </c>
      <c r="K15" s="46">
        <v>5</v>
      </c>
      <c r="L15" s="46">
        <v>2</v>
      </c>
      <c r="M15" s="6">
        <f t="shared" si="1"/>
        <v>137.5</v>
      </c>
      <c r="N15" s="2">
        <f t="shared" si="4"/>
        <v>590.5</v>
      </c>
      <c r="O15" s="18" t="s">
        <v>30</v>
      </c>
      <c r="P15" s="46">
        <v>44</v>
      </c>
      <c r="Q15" s="46">
        <v>169</v>
      </c>
      <c r="R15" s="46">
        <v>3</v>
      </c>
      <c r="S15" s="46">
        <v>1</v>
      </c>
      <c r="T15" s="6">
        <f t="shared" si="2"/>
        <v>199.5</v>
      </c>
      <c r="U15" s="2">
        <f t="shared" si="5"/>
        <v>897</v>
      </c>
      <c r="AB15" s="81">
        <v>233.5</v>
      </c>
    </row>
    <row r="16" spans="1:28" ht="24" customHeight="1" x14ac:dyDescent="0.2">
      <c r="A16" s="18" t="s">
        <v>39</v>
      </c>
      <c r="B16" s="46">
        <v>53</v>
      </c>
      <c r="C16" s="46">
        <v>142</v>
      </c>
      <c r="D16" s="46">
        <v>7</v>
      </c>
      <c r="E16" s="46">
        <v>1</v>
      </c>
      <c r="F16" s="6">
        <f t="shared" si="0"/>
        <v>185</v>
      </c>
      <c r="G16" s="2">
        <f t="shared" si="3"/>
        <v>846</v>
      </c>
      <c r="H16" s="19" t="s">
        <v>15</v>
      </c>
      <c r="I16" s="46">
        <v>30</v>
      </c>
      <c r="J16" s="46">
        <v>102</v>
      </c>
      <c r="K16" s="46">
        <v>4</v>
      </c>
      <c r="L16" s="46">
        <v>4</v>
      </c>
      <c r="M16" s="6">
        <f t="shared" si="1"/>
        <v>135</v>
      </c>
      <c r="N16" s="2">
        <f t="shared" si="4"/>
        <v>538.5</v>
      </c>
      <c r="O16" s="19" t="s">
        <v>8</v>
      </c>
      <c r="P16" s="46">
        <v>41</v>
      </c>
      <c r="Q16" s="46">
        <v>220</v>
      </c>
      <c r="R16" s="46">
        <v>8</v>
      </c>
      <c r="S16" s="46">
        <v>0</v>
      </c>
      <c r="T16" s="6">
        <f t="shared" si="2"/>
        <v>256.5</v>
      </c>
      <c r="U16" s="2">
        <f t="shared" si="5"/>
        <v>925.5</v>
      </c>
      <c r="AB16" s="81">
        <v>234</v>
      </c>
    </row>
    <row r="17" spans="1:28" ht="24" customHeight="1" x14ac:dyDescent="0.2">
      <c r="A17" s="18" t="s">
        <v>40</v>
      </c>
      <c r="B17" s="46">
        <v>58</v>
      </c>
      <c r="C17" s="46">
        <v>184</v>
      </c>
      <c r="D17" s="46">
        <v>4</v>
      </c>
      <c r="E17" s="46">
        <v>1</v>
      </c>
      <c r="F17" s="6">
        <f t="shared" si="0"/>
        <v>223.5</v>
      </c>
      <c r="G17" s="2">
        <f t="shared" si="3"/>
        <v>814</v>
      </c>
      <c r="H17" s="19" t="s">
        <v>18</v>
      </c>
      <c r="I17" s="46">
        <v>53</v>
      </c>
      <c r="J17" s="46">
        <v>207</v>
      </c>
      <c r="K17" s="46">
        <v>3</v>
      </c>
      <c r="L17" s="46">
        <v>3</v>
      </c>
      <c r="M17" s="6">
        <f t="shared" si="1"/>
        <v>247</v>
      </c>
      <c r="N17" s="2">
        <f t="shared" si="4"/>
        <v>647.5</v>
      </c>
      <c r="O17" s="19" t="s">
        <v>10</v>
      </c>
      <c r="P17" s="46">
        <v>33</v>
      </c>
      <c r="Q17" s="46">
        <v>194</v>
      </c>
      <c r="R17" s="46">
        <v>5</v>
      </c>
      <c r="S17" s="46">
        <v>1</v>
      </c>
      <c r="T17" s="6">
        <f t="shared" si="2"/>
        <v>223</v>
      </c>
      <c r="U17" s="2">
        <f t="shared" si="5"/>
        <v>903</v>
      </c>
      <c r="AB17" s="81">
        <v>248</v>
      </c>
    </row>
    <row r="18" spans="1:28" ht="24" customHeight="1" x14ac:dyDescent="0.2">
      <c r="A18" s="18" t="s">
        <v>41</v>
      </c>
      <c r="B18" s="46">
        <v>54</v>
      </c>
      <c r="C18" s="46">
        <v>152</v>
      </c>
      <c r="D18" s="46">
        <v>5</v>
      </c>
      <c r="E18" s="46">
        <v>3</v>
      </c>
      <c r="F18" s="6">
        <f t="shared" si="0"/>
        <v>196.5</v>
      </c>
      <c r="G18" s="2">
        <f t="shared" si="3"/>
        <v>803.5</v>
      </c>
      <c r="H18" s="19" t="s">
        <v>20</v>
      </c>
      <c r="I18" s="46">
        <v>48</v>
      </c>
      <c r="J18" s="46">
        <v>211</v>
      </c>
      <c r="K18" s="46">
        <v>4</v>
      </c>
      <c r="L18" s="46">
        <v>3</v>
      </c>
      <c r="M18" s="6">
        <f t="shared" si="1"/>
        <v>250.5</v>
      </c>
      <c r="N18" s="2">
        <f t="shared" si="4"/>
        <v>770</v>
      </c>
      <c r="O18" s="19" t="s">
        <v>13</v>
      </c>
      <c r="P18" s="46">
        <v>38</v>
      </c>
      <c r="Q18" s="46">
        <v>180</v>
      </c>
      <c r="R18" s="46">
        <v>9</v>
      </c>
      <c r="S18" s="46">
        <v>1</v>
      </c>
      <c r="T18" s="6">
        <f t="shared" si="2"/>
        <v>219.5</v>
      </c>
      <c r="U18" s="2">
        <f t="shared" si="5"/>
        <v>898.5</v>
      </c>
      <c r="AB18" s="81">
        <v>248</v>
      </c>
    </row>
    <row r="19" spans="1:28" ht="24" customHeight="1" thickBot="1" x14ac:dyDescent="0.25">
      <c r="A19" s="21" t="s">
        <v>42</v>
      </c>
      <c r="B19" s="47">
        <v>39</v>
      </c>
      <c r="C19" s="47">
        <v>157</v>
      </c>
      <c r="D19" s="47">
        <v>6</v>
      </c>
      <c r="E19" s="47">
        <v>2</v>
      </c>
      <c r="F19" s="7">
        <f t="shared" si="0"/>
        <v>193.5</v>
      </c>
      <c r="G19" s="3">
        <f t="shared" si="3"/>
        <v>798.5</v>
      </c>
      <c r="H19" s="20" t="s">
        <v>22</v>
      </c>
      <c r="I19" s="45">
        <v>65</v>
      </c>
      <c r="J19" s="45">
        <v>243</v>
      </c>
      <c r="K19" s="45">
        <v>3</v>
      </c>
      <c r="L19" s="45">
        <v>2</v>
      </c>
      <c r="M19" s="6">
        <f t="shared" si="1"/>
        <v>286.5</v>
      </c>
      <c r="N19" s="2">
        <f>M16+M17+M18+M19</f>
        <v>919</v>
      </c>
      <c r="O19" s="19" t="s">
        <v>16</v>
      </c>
      <c r="P19" s="46">
        <v>32</v>
      </c>
      <c r="Q19" s="46">
        <v>173</v>
      </c>
      <c r="R19" s="46">
        <v>4</v>
      </c>
      <c r="S19" s="46">
        <v>4</v>
      </c>
      <c r="T19" s="6">
        <f t="shared" si="2"/>
        <v>207</v>
      </c>
      <c r="U19" s="2">
        <f t="shared" si="5"/>
        <v>906</v>
      </c>
      <c r="AB19" s="81">
        <v>262</v>
      </c>
    </row>
    <row r="20" spans="1:28" ht="24" customHeight="1" x14ac:dyDescent="0.2">
      <c r="A20" s="19" t="s">
        <v>27</v>
      </c>
      <c r="B20" s="45">
        <v>28</v>
      </c>
      <c r="C20" s="45">
        <v>149</v>
      </c>
      <c r="D20" s="45">
        <v>5</v>
      </c>
      <c r="E20" s="45">
        <v>4</v>
      </c>
      <c r="F20" s="8">
        <f t="shared" si="0"/>
        <v>183</v>
      </c>
      <c r="G20" s="35"/>
      <c r="H20" s="19" t="s">
        <v>24</v>
      </c>
      <c r="I20" s="46">
        <v>74</v>
      </c>
      <c r="J20" s="46">
        <v>225</v>
      </c>
      <c r="K20" s="46">
        <v>5</v>
      </c>
      <c r="L20" s="46">
        <v>3</v>
      </c>
      <c r="M20" s="8">
        <f t="shared" si="1"/>
        <v>279.5</v>
      </c>
      <c r="N20" s="2">
        <f>M17+M18+M19+M20</f>
        <v>1063.5</v>
      </c>
      <c r="O20" s="19" t="s">
        <v>45</v>
      </c>
      <c r="P20" s="45">
        <v>21</v>
      </c>
      <c r="Q20" s="45">
        <v>159</v>
      </c>
      <c r="R20" s="45">
        <v>7</v>
      </c>
      <c r="S20" s="45">
        <v>1</v>
      </c>
      <c r="T20" s="8">
        <f t="shared" si="2"/>
        <v>186</v>
      </c>
      <c r="U20" s="2">
        <f t="shared" si="5"/>
        <v>835.5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157</v>
      </c>
      <c r="D21" s="46">
        <v>4</v>
      </c>
      <c r="E21" s="46">
        <v>3</v>
      </c>
      <c r="F21" s="6">
        <f t="shared" si="0"/>
        <v>187.5</v>
      </c>
      <c r="G21" s="36"/>
      <c r="H21" s="20" t="s">
        <v>25</v>
      </c>
      <c r="I21" s="46">
        <v>66</v>
      </c>
      <c r="J21" s="46">
        <v>199</v>
      </c>
      <c r="K21" s="46">
        <v>7</v>
      </c>
      <c r="L21" s="46">
        <v>2</v>
      </c>
      <c r="M21" s="6">
        <f t="shared" si="1"/>
        <v>251</v>
      </c>
      <c r="N21" s="2">
        <f>M18+M19+M20+M21</f>
        <v>1067.5</v>
      </c>
      <c r="O21" s="21" t="s">
        <v>46</v>
      </c>
      <c r="P21" s="47">
        <v>22</v>
      </c>
      <c r="Q21" s="47">
        <v>150</v>
      </c>
      <c r="R21" s="47">
        <v>6</v>
      </c>
      <c r="S21" s="47">
        <v>1</v>
      </c>
      <c r="T21" s="7">
        <f t="shared" si="2"/>
        <v>175.5</v>
      </c>
      <c r="U21" s="3">
        <f t="shared" si="5"/>
        <v>788</v>
      </c>
      <c r="AB21" s="81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155</v>
      </c>
      <c r="D22" s="46">
        <v>4</v>
      </c>
      <c r="E22" s="46">
        <v>1</v>
      </c>
      <c r="F22" s="6">
        <f t="shared" si="0"/>
        <v>188.5</v>
      </c>
      <c r="G22" s="2"/>
      <c r="H22" s="21" t="s">
        <v>26</v>
      </c>
      <c r="I22" s="47">
        <v>45</v>
      </c>
      <c r="J22" s="47">
        <v>166</v>
      </c>
      <c r="K22" s="47">
        <v>3</v>
      </c>
      <c r="L22" s="47">
        <v>4</v>
      </c>
      <c r="M22" s="6">
        <f t="shared" si="1"/>
        <v>204.5</v>
      </c>
      <c r="N22" s="3">
        <f>M19+M20+M21+M22</f>
        <v>1021.5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1200.5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1067.5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925.5</v>
      </c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63</v>
      </c>
      <c r="G24" s="88"/>
      <c r="H24" s="166"/>
      <c r="I24" s="167"/>
      <c r="J24" s="82" t="s">
        <v>71</v>
      </c>
      <c r="K24" s="86"/>
      <c r="L24" s="86"/>
      <c r="M24" s="87" t="s">
        <v>69</v>
      </c>
      <c r="N24" s="88"/>
      <c r="O24" s="166"/>
      <c r="P24" s="167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'G-2'!E4:H4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3" t="str">
        <f>'G-2'!D5:H5</f>
        <v>CALLE 75 X CARRERA 52</v>
      </c>
      <c r="E5" s="203"/>
      <c r="F5" s="203"/>
      <c r="G5" s="203"/>
      <c r="H5" s="203"/>
      <c r="I5" s="198" t="s">
        <v>53</v>
      </c>
      <c r="J5" s="198"/>
      <c r="K5" s="198"/>
      <c r="L5" s="189">
        <f>'G-2'!L5:N5</f>
        <v>1254</v>
      </c>
      <c r="M5" s="189"/>
      <c r="N5" s="189"/>
      <c r="O5" s="50"/>
      <c r="P5" s="198" t="s">
        <v>57</v>
      </c>
      <c r="Q5" s="198"/>
      <c r="R5" s="198"/>
      <c r="S5" s="189" t="s">
        <v>146</v>
      </c>
      <c r="T5" s="189"/>
      <c r="U5" s="189"/>
    </row>
    <row r="6" spans="1:28" ht="12.75" customHeight="1" x14ac:dyDescent="0.2">
      <c r="A6" s="198" t="s">
        <v>55</v>
      </c>
      <c r="B6" s="198"/>
      <c r="C6" s="198"/>
      <c r="D6" s="201" t="s">
        <v>156</v>
      </c>
      <c r="E6" s="201"/>
      <c r="F6" s="201"/>
      <c r="G6" s="201"/>
      <c r="H6" s="201"/>
      <c r="I6" s="198" t="s">
        <v>59</v>
      </c>
      <c r="J6" s="198"/>
      <c r="K6" s="198"/>
      <c r="L6" s="197">
        <v>2</v>
      </c>
      <c r="M6" s="197"/>
      <c r="N6" s="197"/>
      <c r="O6" s="54"/>
      <c r="P6" s="198" t="s">
        <v>58</v>
      </c>
      <c r="Q6" s="198"/>
      <c r="R6" s="198"/>
      <c r="S6" s="204">
        <f>'G-2'!S6:U6</f>
        <v>42394</v>
      </c>
      <c r="T6" s="204"/>
      <c r="U6" s="204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21</v>
      </c>
      <c r="C10" s="61">
        <v>129</v>
      </c>
      <c r="D10" s="61">
        <v>2</v>
      </c>
      <c r="E10" s="61">
        <v>1</v>
      </c>
      <c r="F10" s="62">
        <f t="shared" ref="F10:F22" si="0">B10*0.5+C10*1+D10*2+E10*2.5</f>
        <v>146</v>
      </c>
      <c r="G10" s="63"/>
      <c r="H10" s="64" t="s">
        <v>4</v>
      </c>
      <c r="I10" s="46">
        <v>38</v>
      </c>
      <c r="J10" s="46">
        <v>135</v>
      </c>
      <c r="K10" s="46">
        <v>2</v>
      </c>
      <c r="L10" s="46">
        <v>4</v>
      </c>
      <c r="M10" s="62">
        <f t="shared" ref="M10:M22" si="1">I10*0.5+J10*1+K10*2+L10*2.5</f>
        <v>168</v>
      </c>
      <c r="N10" s="65">
        <f>F20+F21+F22+M10</f>
        <v>589</v>
      </c>
      <c r="O10" s="64" t="s">
        <v>43</v>
      </c>
      <c r="P10" s="46">
        <v>25</v>
      </c>
      <c r="Q10" s="46">
        <v>98</v>
      </c>
      <c r="R10" s="46">
        <v>1</v>
      </c>
      <c r="S10" s="46">
        <v>1</v>
      </c>
      <c r="T10" s="62">
        <f t="shared" ref="T10:T21" si="2">P10*0.5+Q10*1+R10*2+S10*2.5</f>
        <v>115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138</v>
      </c>
      <c r="D11" s="61">
        <v>4</v>
      </c>
      <c r="E11" s="61">
        <v>1</v>
      </c>
      <c r="F11" s="62">
        <f t="shared" si="0"/>
        <v>162.5</v>
      </c>
      <c r="G11" s="63"/>
      <c r="H11" s="64" t="s">
        <v>5</v>
      </c>
      <c r="I11" s="46">
        <v>35</v>
      </c>
      <c r="J11" s="46">
        <v>112</v>
      </c>
      <c r="K11" s="46">
        <v>1</v>
      </c>
      <c r="L11" s="46">
        <v>2</v>
      </c>
      <c r="M11" s="62">
        <f t="shared" si="1"/>
        <v>136.5</v>
      </c>
      <c r="N11" s="65">
        <f>F21+F22+M10+M11</f>
        <v>596</v>
      </c>
      <c r="O11" s="64" t="s">
        <v>44</v>
      </c>
      <c r="P11" s="46">
        <v>32</v>
      </c>
      <c r="Q11" s="46">
        <v>109</v>
      </c>
      <c r="R11" s="46">
        <v>1</v>
      </c>
      <c r="S11" s="46">
        <v>3</v>
      </c>
      <c r="T11" s="62">
        <f t="shared" si="2"/>
        <v>134.5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131</v>
      </c>
      <c r="D12" s="61">
        <v>2</v>
      </c>
      <c r="E12" s="61">
        <v>2</v>
      </c>
      <c r="F12" s="62">
        <f t="shared" si="0"/>
        <v>152</v>
      </c>
      <c r="G12" s="63"/>
      <c r="H12" s="64" t="s">
        <v>6</v>
      </c>
      <c r="I12" s="46">
        <v>39</v>
      </c>
      <c r="J12" s="46">
        <v>104</v>
      </c>
      <c r="K12" s="46">
        <v>2</v>
      </c>
      <c r="L12" s="46">
        <v>1</v>
      </c>
      <c r="M12" s="62">
        <f t="shared" si="1"/>
        <v>130</v>
      </c>
      <c r="N12" s="63">
        <f>F22+M10+M11+M12</f>
        <v>573</v>
      </c>
      <c r="O12" s="64" t="s">
        <v>32</v>
      </c>
      <c r="P12" s="46">
        <v>53</v>
      </c>
      <c r="Q12" s="46">
        <v>116</v>
      </c>
      <c r="R12" s="46">
        <v>1</v>
      </c>
      <c r="S12" s="46">
        <v>5</v>
      </c>
      <c r="T12" s="62">
        <f t="shared" si="2"/>
        <v>157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23</v>
      </c>
      <c r="C13" s="61">
        <v>107</v>
      </c>
      <c r="D13" s="61">
        <v>2</v>
      </c>
      <c r="E13" s="61">
        <v>2</v>
      </c>
      <c r="F13" s="62">
        <f t="shared" si="0"/>
        <v>127.5</v>
      </c>
      <c r="G13" s="63">
        <f t="shared" ref="G13:G19" si="3">F10+F11+F12+F13</f>
        <v>588</v>
      </c>
      <c r="H13" s="64" t="s">
        <v>7</v>
      </c>
      <c r="I13" s="46">
        <v>31</v>
      </c>
      <c r="J13" s="46">
        <v>95</v>
      </c>
      <c r="K13" s="46">
        <v>1</v>
      </c>
      <c r="L13" s="46">
        <v>1</v>
      </c>
      <c r="M13" s="62">
        <f t="shared" si="1"/>
        <v>115</v>
      </c>
      <c r="N13" s="63">
        <f t="shared" ref="N13:N18" si="4">M10+M11+M12+M13</f>
        <v>549.5</v>
      </c>
      <c r="O13" s="64" t="s">
        <v>33</v>
      </c>
      <c r="P13" s="46">
        <v>41</v>
      </c>
      <c r="Q13" s="46">
        <v>122</v>
      </c>
      <c r="R13" s="46">
        <v>1</v>
      </c>
      <c r="S13" s="46">
        <v>2</v>
      </c>
      <c r="T13" s="62">
        <f t="shared" si="2"/>
        <v>149.5</v>
      </c>
      <c r="U13" s="63">
        <f t="shared" ref="U13:U21" si="5">T10+T11+T12+T13</f>
        <v>556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64</v>
      </c>
      <c r="C14" s="61">
        <v>102</v>
      </c>
      <c r="D14" s="61">
        <v>1</v>
      </c>
      <c r="E14" s="61">
        <v>4</v>
      </c>
      <c r="F14" s="62">
        <f t="shared" si="0"/>
        <v>146</v>
      </c>
      <c r="G14" s="63">
        <f t="shared" si="3"/>
        <v>588</v>
      </c>
      <c r="H14" s="64" t="s">
        <v>9</v>
      </c>
      <c r="I14" s="46">
        <v>22</v>
      </c>
      <c r="J14" s="46">
        <v>84</v>
      </c>
      <c r="K14" s="46">
        <v>3</v>
      </c>
      <c r="L14" s="46">
        <v>0</v>
      </c>
      <c r="M14" s="62">
        <f t="shared" si="1"/>
        <v>101</v>
      </c>
      <c r="N14" s="63">
        <f t="shared" si="4"/>
        <v>482.5</v>
      </c>
      <c r="O14" s="64" t="s">
        <v>29</v>
      </c>
      <c r="P14" s="45">
        <v>31</v>
      </c>
      <c r="Q14" s="45">
        <v>121</v>
      </c>
      <c r="R14" s="45">
        <v>2</v>
      </c>
      <c r="S14" s="45">
        <v>1</v>
      </c>
      <c r="T14" s="62">
        <f t="shared" si="2"/>
        <v>143</v>
      </c>
      <c r="U14" s="63">
        <f t="shared" si="5"/>
        <v>584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43</v>
      </c>
      <c r="C15" s="61">
        <v>95</v>
      </c>
      <c r="D15" s="61">
        <v>3</v>
      </c>
      <c r="E15" s="61">
        <v>4</v>
      </c>
      <c r="F15" s="62">
        <f t="shared" si="0"/>
        <v>132.5</v>
      </c>
      <c r="G15" s="63">
        <f t="shared" si="3"/>
        <v>558</v>
      </c>
      <c r="H15" s="64" t="s">
        <v>12</v>
      </c>
      <c r="I15" s="46">
        <v>27</v>
      </c>
      <c r="J15" s="46">
        <v>102</v>
      </c>
      <c r="K15" s="46">
        <v>4</v>
      </c>
      <c r="L15" s="46">
        <v>1</v>
      </c>
      <c r="M15" s="62">
        <f t="shared" si="1"/>
        <v>126</v>
      </c>
      <c r="N15" s="63">
        <f t="shared" si="4"/>
        <v>472</v>
      </c>
      <c r="O15" s="60" t="s">
        <v>30</v>
      </c>
      <c r="P15" s="46">
        <v>38</v>
      </c>
      <c r="Q15" s="46">
        <v>114</v>
      </c>
      <c r="R15" s="46">
        <v>1</v>
      </c>
      <c r="S15" s="46">
        <v>3</v>
      </c>
      <c r="T15" s="62">
        <f t="shared" si="2"/>
        <v>142.5</v>
      </c>
      <c r="U15" s="63">
        <f t="shared" si="5"/>
        <v>592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87</v>
      </c>
      <c r="D16" s="61">
        <v>1</v>
      </c>
      <c r="E16" s="61">
        <v>1</v>
      </c>
      <c r="F16" s="62">
        <f t="shared" si="0"/>
        <v>109.5</v>
      </c>
      <c r="G16" s="63">
        <f t="shared" si="3"/>
        <v>515.5</v>
      </c>
      <c r="H16" s="64" t="s">
        <v>15</v>
      </c>
      <c r="I16" s="46">
        <v>25</v>
      </c>
      <c r="J16" s="46">
        <v>99</v>
      </c>
      <c r="K16" s="46">
        <v>2</v>
      </c>
      <c r="L16" s="46">
        <v>4</v>
      </c>
      <c r="M16" s="62">
        <f t="shared" si="1"/>
        <v>125.5</v>
      </c>
      <c r="N16" s="63">
        <f t="shared" si="4"/>
        <v>467.5</v>
      </c>
      <c r="O16" s="64" t="s">
        <v>8</v>
      </c>
      <c r="P16" s="46">
        <v>45</v>
      </c>
      <c r="Q16" s="46">
        <v>108</v>
      </c>
      <c r="R16" s="46">
        <v>3</v>
      </c>
      <c r="S16" s="46">
        <v>3</v>
      </c>
      <c r="T16" s="62">
        <f t="shared" si="2"/>
        <v>144</v>
      </c>
      <c r="U16" s="63">
        <f t="shared" si="5"/>
        <v>579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131</v>
      </c>
      <c r="D17" s="61">
        <v>1</v>
      </c>
      <c r="E17" s="61">
        <v>3</v>
      </c>
      <c r="F17" s="62">
        <f t="shared" si="0"/>
        <v>151.5</v>
      </c>
      <c r="G17" s="63">
        <f t="shared" si="3"/>
        <v>539.5</v>
      </c>
      <c r="H17" s="64" t="s">
        <v>18</v>
      </c>
      <c r="I17" s="46">
        <v>29</v>
      </c>
      <c r="J17" s="46">
        <v>168</v>
      </c>
      <c r="K17" s="46">
        <v>1</v>
      </c>
      <c r="L17" s="46">
        <v>2</v>
      </c>
      <c r="M17" s="62">
        <f t="shared" si="1"/>
        <v>189.5</v>
      </c>
      <c r="N17" s="63">
        <f t="shared" si="4"/>
        <v>542</v>
      </c>
      <c r="O17" s="64" t="s">
        <v>10</v>
      </c>
      <c r="P17" s="46">
        <v>38</v>
      </c>
      <c r="Q17" s="46">
        <v>102</v>
      </c>
      <c r="R17" s="46">
        <v>1</v>
      </c>
      <c r="S17" s="46">
        <v>1</v>
      </c>
      <c r="T17" s="62">
        <f t="shared" si="2"/>
        <v>125.5</v>
      </c>
      <c r="U17" s="63">
        <f t="shared" si="5"/>
        <v>555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113</v>
      </c>
      <c r="D18" s="61">
        <v>1</v>
      </c>
      <c r="E18" s="61">
        <v>5</v>
      </c>
      <c r="F18" s="62">
        <f t="shared" si="0"/>
        <v>149.5</v>
      </c>
      <c r="G18" s="63">
        <f t="shared" si="3"/>
        <v>543</v>
      </c>
      <c r="H18" s="64" t="s">
        <v>20</v>
      </c>
      <c r="I18" s="46">
        <v>33</v>
      </c>
      <c r="J18" s="46">
        <v>185</v>
      </c>
      <c r="K18" s="46">
        <v>3</v>
      </c>
      <c r="L18" s="46">
        <v>1</v>
      </c>
      <c r="M18" s="62">
        <f t="shared" si="1"/>
        <v>210</v>
      </c>
      <c r="N18" s="63">
        <f t="shared" si="4"/>
        <v>651</v>
      </c>
      <c r="O18" s="64" t="s">
        <v>13</v>
      </c>
      <c r="P18" s="46">
        <v>57</v>
      </c>
      <c r="Q18" s="46">
        <v>123</v>
      </c>
      <c r="R18" s="46">
        <v>1</v>
      </c>
      <c r="S18" s="46">
        <v>2</v>
      </c>
      <c r="T18" s="62">
        <f t="shared" si="2"/>
        <v>158.5</v>
      </c>
      <c r="U18" s="63">
        <f t="shared" si="5"/>
        <v>570.5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35</v>
      </c>
      <c r="C19" s="69">
        <v>118</v>
      </c>
      <c r="D19" s="69">
        <v>1</v>
      </c>
      <c r="E19" s="69">
        <v>3</v>
      </c>
      <c r="F19" s="70">
        <f t="shared" si="0"/>
        <v>145</v>
      </c>
      <c r="G19" s="71">
        <f t="shared" si="3"/>
        <v>555.5</v>
      </c>
      <c r="H19" s="72" t="s">
        <v>22</v>
      </c>
      <c r="I19" s="45">
        <v>31</v>
      </c>
      <c r="J19" s="45">
        <v>177</v>
      </c>
      <c r="K19" s="45">
        <v>2</v>
      </c>
      <c r="L19" s="45">
        <v>3</v>
      </c>
      <c r="M19" s="62">
        <f t="shared" si="1"/>
        <v>204</v>
      </c>
      <c r="N19" s="63">
        <f>M16+M17+M18+M19</f>
        <v>729</v>
      </c>
      <c r="O19" s="64" t="s">
        <v>16</v>
      </c>
      <c r="P19" s="46">
        <v>56</v>
      </c>
      <c r="Q19" s="46">
        <v>121</v>
      </c>
      <c r="R19" s="46">
        <v>1</v>
      </c>
      <c r="S19" s="46">
        <v>3</v>
      </c>
      <c r="T19" s="62">
        <f t="shared" si="2"/>
        <v>158.5</v>
      </c>
      <c r="U19" s="63">
        <f t="shared" si="5"/>
        <v>586.5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106</v>
      </c>
      <c r="D20" s="67">
        <v>1</v>
      </c>
      <c r="E20" s="67">
        <v>2</v>
      </c>
      <c r="F20" s="73">
        <f t="shared" si="0"/>
        <v>129.5</v>
      </c>
      <c r="G20" s="74"/>
      <c r="H20" s="64" t="s">
        <v>24</v>
      </c>
      <c r="I20" s="46">
        <v>36</v>
      </c>
      <c r="J20" s="46">
        <v>129</v>
      </c>
      <c r="K20" s="46">
        <v>1</v>
      </c>
      <c r="L20" s="46">
        <v>3</v>
      </c>
      <c r="M20" s="73">
        <f t="shared" si="1"/>
        <v>156.5</v>
      </c>
      <c r="N20" s="63">
        <f>M17+M18+M19+M20</f>
        <v>760</v>
      </c>
      <c r="O20" s="64" t="s">
        <v>45</v>
      </c>
      <c r="P20" s="45">
        <v>29</v>
      </c>
      <c r="Q20" s="45">
        <v>88</v>
      </c>
      <c r="R20" s="45">
        <v>1</v>
      </c>
      <c r="S20" s="45">
        <v>1</v>
      </c>
      <c r="T20" s="73">
        <f t="shared" si="2"/>
        <v>107</v>
      </c>
      <c r="U20" s="63">
        <f t="shared" si="5"/>
        <v>549.5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117</v>
      </c>
      <c r="D21" s="61">
        <v>2</v>
      </c>
      <c r="E21" s="61">
        <v>5</v>
      </c>
      <c r="F21" s="62">
        <f t="shared" si="0"/>
        <v>153</v>
      </c>
      <c r="G21" s="75"/>
      <c r="H21" s="72" t="s">
        <v>25</v>
      </c>
      <c r="I21" s="46">
        <v>39</v>
      </c>
      <c r="J21" s="46">
        <v>126</v>
      </c>
      <c r="K21" s="46">
        <v>1</v>
      </c>
      <c r="L21" s="46">
        <v>1</v>
      </c>
      <c r="M21" s="62">
        <f t="shared" si="1"/>
        <v>150</v>
      </c>
      <c r="N21" s="63">
        <f>M18+M19+M20+M21</f>
        <v>720.5</v>
      </c>
      <c r="O21" s="68" t="s">
        <v>46</v>
      </c>
      <c r="P21" s="47">
        <v>21</v>
      </c>
      <c r="Q21" s="47">
        <v>79</v>
      </c>
      <c r="R21" s="47">
        <v>1</v>
      </c>
      <c r="S21" s="47">
        <v>1</v>
      </c>
      <c r="T21" s="70">
        <f t="shared" si="2"/>
        <v>94</v>
      </c>
      <c r="U21" s="71">
        <f t="shared" si="5"/>
        <v>518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35</v>
      </c>
      <c r="C22" s="61">
        <v>114</v>
      </c>
      <c r="D22" s="61">
        <v>1</v>
      </c>
      <c r="E22" s="61">
        <v>2</v>
      </c>
      <c r="F22" s="62">
        <f t="shared" si="0"/>
        <v>138.5</v>
      </c>
      <c r="G22" s="63"/>
      <c r="H22" s="68" t="s">
        <v>26</v>
      </c>
      <c r="I22" s="47">
        <v>31</v>
      </c>
      <c r="J22" s="47">
        <v>147</v>
      </c>
      <c r="K22" s="47">
        <v>2</v>
      </c>
      <c r="L22" s="47">
        <v>4</v>
      </c>
      <c r="M22" s="62">
        <f t="shared" si="1"/>
        <v>176.5</v>
      </c>
      <c r="N22" s="71">
        <f>M19+M20+M21+M22</f>
        <v>687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588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760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592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71</v>
      </c>
      <c r="D24" s="86"/>
      <c r="E24" s="86"/>
      <c r="F24" s="87" t="s">
        <v>64</v>
      </c>
      <c r="G24" s="88"/>
      <c r="H24" s="210"/>
      <c r="I24" s="211"/>
      <c r="J24" s="83" t="s">
        <v>71</v>
      </c>
      <c r="K24" s="86"/>
      <c r="L24" s="86"/>
      <c r="M24" s="87" t="s">
        <v>90</v>
      </c>
      <c r="N24" s="88"/>
      <c r="O24" s="210"/>
      <c r="P24" s="211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0" t="s">
        <v>54</v>
      </c>
      <c r="B4" s="190"/>
      <c r="C4" s="190"/>
      <c r="D4" s="26"/>
      <c r="E4" s="188" t="str">
        <f>'G-2'!E4:H4</f>
        <v>DE OBRA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8" t="str">
        <f>'G-2'!D5:H5</f>
        <v>CALLE 75 X CARRERA 52</v>
      </c>
      <c r="E5" s="188"/>
      <c r="F5" s="188"/>
      <c r="G5" s="188"/>
      <c r="H5" s="188"/>
      <c r="I5" s="182" t="s">
        <v>53</v>
      </c>
      <c r="J5" s="182"/>
      <c r="K5" s="182"/>
      <c r="L5" s="189">
        <f>'G-2'!L5:N5</f>
        <v>1254</v>
      </c>
      <c r="M5" s="189"/>
      <c r="N5" s="189"/>
      <c r="O5" s="12"/>
      <c r="P5" s="182" t="s">
        <v>57</v>
      </c>
      <c r="Q5" s="182"/>
      <c r="R5" s="182"/>
      <c r="S5" s="187" t="s">
        <v>145</v>
      </c>
      <c r="T5" s="187"/>
      <c r="U5" s="187"/>
    </row>
    <row r="6" spans="1:28" ht="12.75" customHeight="1" x14ac:dyDescent="0.2">
      <c r="A6" s="182" t="s">
        <v>55</v>
      </c>
      <c r="B6" s="182"/>
      <c r="C6" s="182"/>
      <c r="D6" s="191" t="s">
        <v>151</v>
      </c>
      <c r="E6" s="191"/>
      <c r="F6" s="191"/>
      <c r="G6" s="191"/>
      <c r="H6" s="191"/>
      <c r="I6" s="182" t="s">
        <v>59</v>
      </c>
      <c r="J6" s="182"/>
      <c r="K6" s="182"/>
      <c r="L6" s="184">
        <v>2</v>
      </c>
      <c r="M6" s="184"/>
      <c r="N6" s="184"/>
      <c r="O6" s="42"/>
      <c r="P6" s="182" t="s">
        <v>58</v>
      </c>
      <c r="Q6" s="182"/>
      <c r="R6" s="182"/>
      <c r="S6" s="185">
        <f>'G-2'!S6:U6</f>
        <v>42394</v>
      </c>
      <c r="T6" s="185"/>
      <c r="U6" s="185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40</v>
      </c>
      <c r="C10" s="46">
        <v>174</v>
      </c>
      <c r="D10" s="46">
        <v>16</v>
      </c>
      <c r="E10" s="46">
        <v>1</v>
      </c>
      <c r="F10" s="62">
        <f>B10*0.5+C10*1+D10*2+E10*2.5</f>
        <v>228.5</v>
      </c>
      <c r="G10" s="2"/>
      <c r="H10" s="19" t="s">
        <v>4</v>
      </c>
      <c r="I10" s="46">
        <v>57</v>
      </c>
      <c r="J10" s="46">
        <v>166</v>
      </c>
      <c r="K10" s="46">
        <v>10</v>
      </c>
      <c r="L10" s="46">
        <v>5</v>
      </c>
      <c r="M10" s="6">
        <f>I10*0.5+J10*1+K10*2+L10*2.5</f>
        <v>227</v>
      </c>
      <c r="N10" s="9">
        <f>F20+F21+F22+M10</f>
        <v>862</v>
      </c>
      <c r="O10" s="19" t="s">
        <v>43</v>
      </c>
      <c r="P10" s="46">
        <v>60</v>
      </c>
      <c r="Q10" s="46">
        <v>153</v>
      </c>
      <c r="R10" s="46">
        <v>14</v>
      </c>
      <c r="S10" s="46">
        <v>1</v>
      </c>
      <c r="T10" s="6">
        <f>P10*0.5+Q10*1+R10*2+S10*2.5</f>
        <v>213.5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166</v>
      </c>
      <c r="D11" s="46">
        <v>13</v>
      </c>
      <c r="E11" s="46">
        <v>1</v>
      </c>
      <c r="F11" s="6">
        <f t="shared" ref="F11:F22" si="0">B11*0.5+C11*1+D11*2+E11*2.5</f>
        <v>212.5</v>
      </c>
      <c r="G11" s="2"/>
      <c r="H11" s="19" t="s">
        <v>5</v>
      </c>
      <c r="I11" s="46">
        <v>53</v>
      </c>
      <c r="J11" s="46">
        <v>162</v>
      </c>
      <c r="K11" s="46">
        <v>11</v>
      </c>
      <c r="L11" s="46">
        <v>1</v>
      </c>
      <c r="M11" s="6">
        <f t="shared" ref="M11:M22" si="1">I11*0.5+J11*1+K11*2+L11*2.5</f>
        <v>213</v>
      </c>
      <c r="N11" s="9">
        <f>F21+F22+M10+M11</f>
        <v>871.5</v>
      </c>
      <c r="O11" s="19" t="s">
        <v>44</v>
      </c>
      <c r="P11" s="46">
        <v>52</v>
      </c>
      <c r="Q11" s="46">
        <v>161</v>
      </c>
      <c r="R11" s="46">
        <v>13</v>
      </c>
      <c r="S11" s="46">
        <v>1</v>
      </c>
      <c r="T11" s="6">
        <f t="shared" ref="T11:T21" si="2">P11*0.5+Q11*1+R11*2+S11*2.5</f>
        <v>215.5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42</v>
      </c>
      <c r="C12" s="46">
        <v>182</v>
      </c>
      <c r="D12" s="46">
        <v>16</v>
      </c>
      <c r="E12" s="46">
        <v>2</v>
      </c>
      <c r="F12" s="6">
        <f t="shared" si="0"/>
        <v>240</v>
      </c>
      <c r="G12" s="2"/>
      <c r="H12" s="19" t="s">
        <v>6</v>
      </c>
      <c r="I12" s="46">
        <v>44</v>
      </c>
      <c r="J12" s="46">
        <v>176</v>
      </c>
      <c r="K12" s="46">
        <v>26</v>
      </c>
      <c r="L12" s="46">
        <v>3</v>
      </c>
      <c r="M12" s="6">
        <f t="shared" si="1"/>
        <v>257.5</v>
      </c>
      <c r="N12" s="2">
        <f>F22+M10+M11+M12</f>
        <v>920</v>
      </c>
      <c r="O12" s="19" t="s">
        <v>32</v>
      </c>
      <c r="P12" s="46">
        <v>49</v>
      </c>
      <c r="Q12" s="46">
        <v>150</v>
      </c>
      <c r="R12" s="46">
        <v>14</v>
      </c>
      <c r="S12" s="46">
        <v>3</v>
      </c>
      <c r="T12" s="6">
        <f t="shared" si="2"/>
        <v>210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165</v>
      </c>
      <c r="D13" s="46">
        <v>13</v>
      </c>
      <c r="E13" s="46">
        <v>1</v>
      </c>
      <c r="F13" s="6">
        <f t="shared" si="0"/>
        <v>214.5</v>
      </c>
      <c r="G13" s="2">
        <f>F10+F11+F12+F13</f>
        <v>895.5</v>
      </c>
      <c r="H13" s="19" t="s">
        <v>7</v>
      </c>
      <c r="I13" s="46">
        <v>38</v>
      </c>
      <c r="J13" s="46">
        <v>170</v>
      </c>
      <c r="K13" s="46">
        <v>13</v>
      </c>
      <c r="L13" s="46">
        <v>6</v>
      </c>
      <c r="M13" s="6">
        <f t="shared" si="1"/>
        <v>230</v>
      </c>
      <c r="N13" s="2">
        <f t="shared" ref="N13:N18" si="3">M10+M11+M12+M13</f>
        <v>927.5</v>
      </c>
      <c r="O13" s="19" t="s">
        <v>33</v>
      </c>
      <c r="P13" s="46">
        <v>56</v>
      </c>
      <c r="Q13" s="46">
        <v>162</v>
      </c>
      <c r="R13" s="46">
        <v>13</v>
      </c>
      <c r="S13" s="46">
        <v>1</v>
      </c>
      <c r="T13" s="6">
        <f t="shared" si="2"/>
        <v>218.5</v>
      </c>
      <c r="U13" s="2">
        <f t="shared" ref="U13:U21" si="4">T10+T11+T12+T13</f>
        <v>857.5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40</v>
      </c>
      <c r="C14" s="46">
        <v>163</v>
      </c>
      <c r="D14" s="46">
        <v>18</v>
      </c>
      <c r="E14" s="46">
        <v>3</v>
      </c>
      <c r="F14" s="6">
        <f t="shared" si="0"/>
        <v>226.5</v>
      </c>
      <c r="G14" s="2">
        <f t="shared" ref="G14:G19" si="5">F11+F12+F13+F14</f>
        <v>893.5</v>
      </c>
      <c r="H14" s="19" t="s">
        <v>9</v>
      </c>
      <c r="I14" s="46">
        <v>47</v>
      </c>
      <c r="J14" s="46">
        <v>118</v>
      </c>
      <c r="K14" s="46">
        <v>13</v>
      </c>
      <c r="L14" s="46">
        <v>2</v>
      </c>
      <c r="M14" s="6">
        <f t="shared" si="1"/>
        <v>172.5</v>
      </c>
      <c r="N14" s="2">
        <f t="shared" si="3"/>
        <v>873</v>
      </c>
      <c r="O14" s="19" t="s">
        <v>29</v>
      </c>
      <c r="P14" s="45">
        <v>70</v>
      </c>
      <c r="Q14" s="45">
        <v>157</v>
      </c>
      <c r="R14" s="45">
        <v>15</v>
      </c>
      <c r="S14" s="45">
        <v>0</v>
      </c>
      <c r="T14" s="6">
        <f t="shared" si="2"/>
        <v>222</v>
      </c>
      <c r="U14" s="2">
        <f t="shared" si="4"/>
        <v>866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43</v>
      </c>
      <c r="C15" s="46">
        <v>158</v>
      </c>
      <c r="D15" s="46">
        <v>29</v>
      </c>
      <c r="E15" s="46">
        <v>1</v>
      </c>
      <c r="F15" s="6">
        <f t="shared" si="0"/>
        <v>240</v>
      </c>
      <c r="G15" s="2">
        <f t="shared" si="5"/>
        <v>921</v>
      </c>
      <c r="H15" s="19" t="s">
        <v>12</v>
      </c>
      <c r="I15" s="46">
        <v>45</v>
      </c>
      <c r="J15" s="46">
        <v>119</v>
      </c>
      <c r="K15" s="46">
        <v>10</v>
      </c>
      <c r="L15" s="46">
        <v>2</v>
      </c>
      <c r="M15" s="6">
        <f t="shared" si="1"/>
        <v>166.5</v>
      </c>
      <c r="N15" s="2">
        <f t="shared" si="3"/>
        <v>826.5</v>
      </c>
      <c r="O15" s="18" t="s">
        <v>30</v>
      </c>
      <c r="P15" s="46">
        <v>51</v>
      </c>
      <c r="Q15" s="46">
        <v>135</v>
      </c>
      <c r="R15" s="46">
        <v>12</v>
      </c>
      <c r="S15" s="46">
        <v>0</v>
      </c>
      <c r="T15" s="6">
        <f t="shared" si="2"/>
        <v>184.5</v>
      </c>
      <c r="U15" s="2">
        <f t="shared" si="4"/>
        <v>835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47</v>
      </c>
      <c r="C16" s="46">
        <v>138</v>
      </c>
      <c r="D16" s="46">
        <v>22</v>
      </c>
      <c r="E16" s="46">
        <v>1</v>
      </c>
      <c r="F16" s="6">
        <f t="shared" si="0"/>
        <v>208</v>
      </c>
      <c r="G16" s="2">
        <f t="shared" si="5"/>
        <v>889</v>
      </c>
      <c r="H16" s="19" t="s">
        <v>15</v>
      </c>
      <c r="I16" s="46">
        <v>50</v>
      </c>
      <c r="J16" s="46">
        <v>120</v>
      </c>
      <c r="K16" s="46">
        <v>11</v>
      </c>
      <c r="L16" s="46">
        <v>4</v>
      </c>
      <c r="M16" s="6">
        <f t="shared" si="1"/>
        <v>177</v>
      </c>
      <c r="N16" s="2">
        <f t="shared" si="3"/>
        <v>746</v>
      </c>
      <c r="O16" s="19" t="s">
        <v>8</v>
      </c>
      <c r="P16" s="46">
        <v>66</v>
      </c>
      <c r="Q16" s="46">
        <v>139</v>
      </c>
      <c r="R16" s="46">
        <v>15</v>
      </c>
      <c r="S16" s="46">
        <v>1</v>
      </c>
      <c r="T16" s="6">
        <f t="shared" si="2"/>
        <v>204.5</v>
      </c>
      <c r="U16" s="2">
        <f t="shared" si="4"/>
        <v>829.5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49</v>
      </c>
      <c r="C17" s="46">
        <v>177</v>
      </c>
      <c r="D17" s="46">
        <v>17</v>
      </c>
      <c r="E17" s="46">
        <v>2</v>
      </c>
      <c r="F17" s="6">
        <f t="shared" si="0"/>
        <v>240.5</v>
      </c>
      <c r="G17" s="2">
        <f t="shared" si="5"/>
        <v>915</v>
      </c>
      <c r="H17" s="19" t="s">
        <v>18</v>
      </c>
      <c r="I17" s="46">
        <v>44</v>
      </c>
      <c r="J17" s="46">
        <v>101</v>
      </c>
      <c r="K17" s="46">
        <v>11</v>
      </c>
      <c r="L17" s="46">
        <v>2</v>
      </c>
      <c r="M17" s="6">
        <f t="shared" si="1"/>
        <v>150</v>
      </c>
      <c r="N17" s="2">
        <f t="shared" si="3"/>
        <v>666</v>
      </c>
      <c r="O17" s="19" t="s">
        <v>10</v>
      </c>
      <c r="P17" s="46">
        <v>42</v>
      </c>
      <c r="Q17" s="46">
        <v>135</v>
      </c>
      <c r="R17" s="46">
        <v>13</v>
      </c>
      <c r="S17" s="46">
        <v>4</v>
      </c>
      <c r="T17" s="6">
        <f t="shared" si="2"/>
        <v>192</v>
      </c>
      <c r="U17" s="2">
        <f t="shared" si="4"/>
        <v>803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41</v>
      </c>
      <c r="C18" s="46">
        <v>149</v>
      </c>
      <c r="D18" s="46">
        <v>18</v>
      </c>
      <c r="E18" s="46">
        <v>5</v>
      </c>
      <c r="F18" s="6">
        <f t="shared" si="0"/>
        <v>218</v>
      </c>
      <c r="G18" s="2">
        <f t="shared" si="5"/>
        <v>906.5</v>
      </c>
      <c r="H18" s="19" t="s">
        <v>20</v>
      </c>
      <c r="I18" s="46">
        <v>40</v>
      </c>
      <c r="J18" s="46">
        <v>161</v>
      </c>
      <c r="K18" s="46">
        <v>12</v>
      </c>
      <c r="L18" s="46">
        <v>1</v>
      </c>
      <c r="M18" s="6">
        <f t="shared" si="1"/>
        <v>207.5</v>
      </c>
      <c r="N18" s="2">
        <f t="shared" si="3"/>
        <v>701</v>
      </c>
      <c r="O18" s="19" t="s">
        <v>13</v>
      </c>
      <c r="P18" s="46">
        <v>60</v>
      </c>
      <c r="Q18" s="46">
        <v>150</v>
      </c>
      <c r="R18" s="46">
        <v>12</v>
      </c>
      <c r="S18" s="46">
        <v>2</v>
      </c>
      <c r="T18" s="6">
        <f t="shared" si="2"/>
        <v>209</v>
      </c>
      <c r="U18" s="2">
        <f t="shared" si="4"/>
        <v>790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46</v>
      </c>
      <c r="C19" s="47">
        <v>149</v>
      </c>
      <c r="D19" s="47">
        <v>18</v>
      </c>
      <c r="E19" s="47">
        <v>2</v>
      </c>
      <c r="F19" s="7">
        <f t="shared" si="0"/>
        <v>213</v>
      </c>
      <c r="G19" s="3">
        <f t="shared" si="5"/>
        <v>879.5</v>
      </c>
      <c r="H19" s="20" t="s">
        <v>22</v>
      </c>
      <c r="I19" s="45">
        <v>48</v>
      </c>
      <c r="J19" s="45">
        <v>193</v>
      </c>
      <c r="K19" s="45">
        <v>12</v>
      </c>
      <c r="L19" s="45">
        <v>1</v>
      </c>
      <c r="M19" s="6">
        <f t="shared" si="1"/>
        <v>243.5</v>
      </c>
      <c r="N19" s="2">
        <f>M16+M17+M18+M19</f>
        <v>778</v>
      </c>
      <c r="O19" s="19" t="s">
        <v>16</v>
      </c>
      <c r="P19" s="46">
        <v>58</v>
      </c>
      <c r="Q19" s="46">
        <v>156</v>
      </c>
      <c r="R19" s="46">
        <v>12</v>
      </c>
      <c r="S19" s="46">
        <v>0</v>
      </c>
      <c r="T19" s="6">
        <f t="shared" si="2"/>
        <v>209</v>
      </c>
      <c r="U19" s="2">
        <f t="shared" si="4"/>
        <v>814.5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56</v>
      </c>
      <c r="C20" s="45">
        <v>144</v>
      </c>
      <c r="D20" s="45">
        <v>12</v>
      </c>
      <c r="E20" s="45">
        <v>3</v>
      </c>
      <c r="F20" s="8">
        <f t="shared" si="0"/>
        <v>203.5</v>
      </c>
      <c r="G20" s="35"/>
      <c r="H20" s="19" t="s">
        <v>24</v>
      </c>
      <c r="I20" s="46">
        <v>49</v>
      </c>
      <c r="J20" s="46">
        <v>186</v>
      </c>
      <c r="K20" s="46">
        <v>9</v>
      </c>
      <c r="L20" s="46">
        <v>3</v>
      </c>
      <c r="M20" s="8">
        <f t="shared" si="1"/>
        <v>236</v>
      </c>
      <c r="N20" s="2">
        <f>M17+M18+M19+M20</f>
        <v>837</v>
      </c>
      <c r="O20" s="19" t="s">
        <v>45</v>
      </c>
      <c r="P20" s="45">
        <v>39</v>
      </c>
      <c r="Q20" s="45">
        <v>148</v>
      </c>
      <c r="R20" s="45">
        <v>11</v>
      </c>
      <c r="S20" s="45">
        <v>2</v>
      </c>
      <c r="T20" s="8">
        <f t="shared" si="2"/>
        <v>194.5</v>
      </c>
      <c r="U20" s="2">
        <f t="shared" si="4"/>
        <v>804.5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52</v>
      </c>
      <c r="C21" s="46">
        <v>150</v>
      </c>
      <c r="D21" s="46">
        <v>14</v>
      </c>
      <c r="E21" s="46">
        <v>2</v>
      </c>
      <c r="F21" s="6">
        <f t="shared" si="0"/>
        <v>209</v>
      </c>
      <c r="G21" s="36"/>
      <c r="H21" s="20" t="s">
        <v>25</v>
      </c>
      <c r="I21" s="46">
        <v>48</v>
      </c>
      <c r="J21" s="46">
        <v>181</v>
      </c>
      <c r="K21" s="46">
        <v>10</v>
      </c>
      <c r="L21" s="46">
        <v>4</v>
      </c>
      <c r="M21" s="6">
        <f t="shared" si="1"/>
        <v>235</v>
      </c>
      <c r="N21" s="2">
        <f>M18+M19+M20+M21</f>
        <v>922</v>
      </c>
      <c r="O21" s="21" t="s">
        <v>46</v>
      </c>
      <c r="P21" s="47">
        <v>40</v>
      </c>
      <c r="Q21" s="47">
        <v>118</v>
      </c>
      <c r="R21" s="47">
        <v>19</v>
      </c>
      <c r="S21" s="47">
        <v>0</v>
      </c>
      <c r="T21" s="7">
        <f t="shared" si="2"/>
        <v>176</v>
      </c>
      <c r="U21" s="3">
        <f t="shared" si="4"/>
        <v>788.5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151</v>
      </c>
      <c r="D22" s="46">
        <v>12</v>
      </c>
      <c r="E22" s="46">
        <v>9</v>
      </c>
      <c r="F22" s="6">
        <f t="shared" si="0"/>
        <v>222.5</v>
      </c>
      <c r="G22" s="2"/>
      <c r="H22" s="21" t="s">
        <v>26</v>
      </c>
      <c r="I22" s="47">
        <v>53</v>
      </c>
      <c r="J22" s="47">
        <v>174</v>
      </c>
      <c r="K22" s="47">
        <v>8</v>
      </c>
      <c r="L22" s="47">
        <v>2</v>
      </c>
      <c r="M22" s="6">
        <f t="shared" si="1"/>
        <v>221.5</v>
      </c>
      <c r="N22" s="3">
        <f>M19+M20+M21+M22</f>
        <v>936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921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936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866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77</v>
      </c>
      <c r="G24" s="88"/>
      <c r="H24" s="166"/>
      <c r="I24" s="167"/>
      <c r="J24" s="82" t="s">
        <v>71</v>
      </c>
      <c r="K24" s="86"/>
      <c r="L24" s="86"/>
      <c r="M24" s="87" t="s">
        <v>91</v>
      </c>
      <c r="N24" s="88"/>
      <c r="O24" s="166"/>
      <c r="P24" s="167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6" t="s">
        <v>61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0" t="s">
        <v>54</v>
      </c>
      <c r="B5" s="190"/>
      <c r="C5" s="190"/>
      <c r="D5" s="26"/>
      <c r="E5" s="188" t="str">
        <f>'G-2'!E4:H4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8" t="str">
        <f>'G-2'!D5:H5</f>
        <v>CALLE 75 X CARRERA 52</v>
      </c>
      <c r="E6" s="188"/>
      <c r="F6" s="188"/>
      <c r="G6" s="188"/>
      <c r="H6" s="188"/>
      <c r="I6" s="182" t="s">
        <v>53</v>
      </c>
      <c r="J6" s="182"/>
      <c r="K6" s="182"/>
      <c r="L6" s="189">
        <f>'G-2'!L5:N5</f>
        <v>1254</v>
      </c>
      <c r="M6" s="189"/>
      <c r="N6" s="189"/>
      <c r="O6" s="12"/>
      <c r="P6" s="182" t="s">
        <v>58</v>
      </c>
      <c r="Q6" s="182"/>
      <c r="R6" s="182"/>
      <c r="S6" s="217">
        <f>'G-2'!S6:U6</f>
        <v>42394</v>
      </c>
      <c r="T6" s="217"/>
      <c r="U6" s="217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4" t="s">
        <v>34</v>
      </c>
      <c r="C8" s="175"/>
      <c r="D8" s="175"/>
      <c r="E8" s="176"/>
      <c r="F8" s="171" t="s">
        <v>35</v>
      </c>
      <c r="G8" s="171" t="s">
        <v>37</v>
      </c>
      <c r="H8" s="171" t="s">
        <v>36</v>
      </c>
      <c r="I8" s="174" t="s">
        <v>34</v>
      </c>
      <c r="J8" s="175"/>
      <c r="K8" s="175"/>
      <c r="L8" s="176"/>
      <c r="M8" s="171" t="s">
        <v>35</v>
      </c>
      <c r="N8" s="171" t="s">
        <v>37</v>
      </c>
      <c r="O8" s="171" t="s">
        <v>36</v>
      </c>
      <c r="P8" s="174" t="s">
        <v>34</v>
      </c>
      <c r="Q8" s="175"/>
      <c r="R8" s="175"/>
      <c r="S8" s="176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f>'G-2'!B10+'G-3A'!B10+'G-3B'!B10</f>
        <v>130</v>
      </c>
      <c r="C10" s="46">
        <f>'G-2'!C10+'G-3A'!C10+'G-3B'!C10</f>
        <v>590</v>
      </c>
      <c r="D10" s="46">
        <f>'G-2'!D10+'G-3A'!D10+'G-3B'!D10</f>
        <v>22</v>
      </c>
      <c r="E10" s="46">
        <f>'G-2'!E10+'G-3A'!E10+'G-3B'!E10</f>
        <v>2</v>
      </c>
      <c r="F10" s="6">
        <f t="shared" ref="F10:F22" si="0">B10*0.5+C10*1+D10*2+E10*2.5</f>
        <v>704</v>
      </c>
      <c r="G10" s="2"/>
      <c r="H10" s="19" t="s">
        <v>4</v>
      </c>
      <c r="I10" s="46">
        <f>'G-2'!I10+'G-3A'!I10+'G-3B'!I10</f>
        <v>150</v>
      </c>
      <c r="J10" s="46">
        <f>'G-2'!J10+'G-3A'!J10+'G-3B'!J10</f>
        <v>457</v>
      </c>
      <c r="K10" s="46">
        <f>'G-2'!K10+'G-3A'!K10+'G-3B'!K10</f>
        <v>16</v>
      </c>
      <c r="L10" s="46">
        <f>'G-2'!L10+'G-3A'!L10+'G-3B'!L10</f>
        <v>12</v>
      </c>
      <c r="M10" s="6">
        <f t="shared" ref="M10:M22" si="1">I10*0.5+J10*1+K10*2+L10*2.5</f>
        <v>594</v>
      </c>
      <c r="N10" s="9">
        <f>F20+F21+F22+M10</f>
        <v>2209</v>
      </c>
      <c r="O10" s="19" t="s">
        <v>43</v>
      </c>
      <c r="P10" s="46">
        <f>'G-2'!P10+'G-3A'!P10+'G-3B'!P10</f>
        <v>143</v>
      </c>
      <c r="Q10" s="46">
        <f>'G-2'!Q10+'G-3A'!Q10+'G-3B'!Q10</f>
        <v>412</v>
      </c>
      <c r="R10" s="46">
        <f>'G-2'!R10+'G-3A'!R10+'G-3B'!R10</f>
        <v>19</v>
      </c>
      <c r="S10" s="46">
        <f>'G-2'!S10+'G-3A'!S10+'G-3B'!S10</f>
        <v>5</v>
      </c>
      <c r="T10" s="6">
        <f t="shared" ref="T10:T21" si="2">P10*0.5+Q10*1+R10*2+S10*2.5</f>
        <v>534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'G-2'!B11+'G-3A'!B11+'G-3B'!B11</f>
        <v>160</v>
      </c>
      <c r="C11" s="46">
        <f>'G-2'!C11+'G-3A'!C11+'G-3B'!C11</f>
        <v>565</v>
      </c>
      <c r="D11" s="46">
        <f>'G-2'!D11+'G-3A'!D11+'G-3B'!D11</f>
        <v>20</v>
      </c>
      <c r="E11" s="46">
        <f>'G-2'!E11+'G-3A'!E11+'G-3B'!E11</f>
        <v>4</v>
      </c>
      <c r="F11" s="6">
        <f t="shared" si="0"/>
        <v>695</v>
      </c>
      <c r="G11" s="2"/>
      <c r="H11" s="19" t="s">
        <v>5</v>
      </c>
      <c r="I11" s="46">
        <f>'G-2'!I11+'G-3A'!I11+'G-3B'!I11</f>
        <v>136</v>
      </c>
      <c r="J11" s="46">
        <f>'G-2'!J11+'G-3A'!J11+'G-3B'!J11</f>
        <v>454</v>
      </c>
      <c r="K11" s="46">
        <f>'G-2'!K11+'G-3A'!K11+'G-3B'!K11</f>
        <v>19</v>
      </c>
      <c r="L11" s="46">
        <f>'G-2'!L11+'G-3A'!L11+'G-3B'!L11</f>
        <v>7</v>
      </c>
      <c r="M11" s="6">
        <f t="shared" si="1"/>
        <v>577.5</v>
      </c>
      <c r="N11" s="9">
        <f>F21+F22+M10+M11</f>
        <v>2270.5</v>
      </c>
      <c r="O11" s="19" t="s">
        <v>44</v>
      </c>
      <c r="P11" s="46">
        <f>'G-2'!P11+'G-3A'!P11+'G-3B'!P11</f>
        <v>144</v>
      </c>
      <c r="Q11" s="46">
        <f>'G-2'!Q11+'G-3A'!Q11+'G-3B'!Q11</f>
        <v>426</v>
      </c>
      <c r="R11" s="46">
        <f>'G-2'!R11+'G-3A'!R11+'G-3B'!R11</f>
        <v>17</v>
      </c>
      <c r="S11" s="46">
        <f>'G-2'!S11+'G-3A'!S11+'G-3B'!S11</f>
        <v>4</v>
      </c>
      <c r="T11" s="6">
        <f t="shared" si="2"/>
        <v>542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'G-2'!B12+'G-3A'!B12+'G-3B'!B12</f>
        <v>146</v>
      </c>
      <c r="C12" s="46">
        <f>'G-2'!C12+'G-3A'!C12+'G-3B'!C12</f>
        <v>555</v>
      </c>
      <c r="D12" s="46">
        <f>'G-2'!D12+'G-3A'!D12+'G-3B'!D12</f>
        <v>21</v>
      </c>
      <c r="E12" s="46">
        <f>'G-2'!E12+'G-3A'!E12+'G-3B'!E12</f>
        <v>7</v>
      </c>
      <c r="F12" s="6">
        <f t="shared" si="0"/>
        <v>687.5</v>
      </c>
      <c r="G12" s="2"/>
      <c r="H12" s="19" t="s">
        <v>6</v>
      </c>
      <c r="I12" s="46">
        <f>'G-2'!I12+'G-3A'!I12+'G-3B'!I12</f>
        <v>122</v>
      </c>
      <c r="J12" s="46">
        <f>'G-2'!J12+'G-3A'!J12+'G-3B'!J12</f>
        <v>427</v>
      </c>
      <c r="K12" s="46">
        <f>'G-2'!K12+'G-3A'!K12+'G-3B'!K12</f>
        <v>37</v>
      </c>
      <c r="L12" s="46">
        <f>'G-2'!L12+'G-3A'!L12+'G-3B'!L12</f>
        <v>5</v>
      </c>
      <c r="M12" s="6">
        <f t="shared" si="1"/>
        <v>574.5</v>
      </c>
      <c r="N12" s="2">
        <f>F22+M10+M11+M12</f>
        <v>2295.5</v>
      </c>
      <c r="O12" s="19" t="s">
        <v>32</v>
      </c>
      <c r="P12" s="46">
        <f>'G-2'!P12+'G-3A'!P12+'G-3B'!P12</f>
        <v>152</v>
      </c>
      <c r="Q12" s="46">
        <f>'G-2'!Q12+'G-3A'!Q12+'G-3B'!Q12</f>
        <v>462</v>
      </c>
      <c r="R12" s="46">
        <f>'G-2'!R12+'G-3A'!R12+'G-3B'!R12</f>
        <v>16</v>
      </c>
      <c r="S12" s="46">
        <f>'G-2'!S12+'G-3A'!S12+'G-3B'!S12</f>
        <v>10</v>
      </c>
      <c r="T12" s="6">
        <f t="shared" si="2"/>
        <v>595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'G-2'!B13+'G-3A'!B13+'G-3B'!B13</f>
        <v>140</v>
      </c>
      <c r="C13" s="46">
        <f>'G-2'!C13+'G-3A'!C13+'G-3B'!C13</f>
        <v>480</v>
      </c>
      <c r="D13" s="46">
        <f>'G-2'!D13+'G-3A'!D13+'G-3B'!D13</f>
        <v>20</v>
      </c>
      <c r="E13" s="46">
        <f>'G-2'!E13+'G-3A'!E13+'G-3B'!E13</f>
        <v>3</v>
      </c>
      <c r="F13" s="6">
        <f t="shared" si="0"/>
        <v>597.5</v>
      </c>
      <c r="G13" s="2">
        <f t="shared" ref="G13:G19" si="3">F10+F11+F12+F13</f>
        <v>2684</v>
      </c>
      <c r="H13" s="19" t="s">
        <v>7</v>
      </c>
      <c r="I13" s="46">
        <f>'G-2'!I13+'G-3A'!I13+'G-3B'!I13</f>
        <v>95</v>
      </c>
      <c r="J13" s="46">
        <f>'G-2'!J13+'G-3A'!J13+'G-3B'!J13</f>
        <v>384</v>
      </c>
      <c r="K13" s="46">
        <f>'G-2'!K13+'G-3A'!K13+'G-3B'!K13</f>
        <v>17</v>
      </c>
      <c r="L13" s="46">
        <f>'G-2'!L13+'G-3A'!L13+'G-3B'!L13</f>
        <v>7</v>
      </c>
      <c r="M13" s="6">
        <f t="shared" si="1"/>
        <v>483</v>
      </c>
      <c r="N13" s="2">
        <f t="shared" ref="N13:N18" si="4">M10+M11+M12+M13</f>
        <v>2229</v>
      </c>
      <c r="O13" s="19" t="s">
        <v>33</v>
      </c>
      <c r="P13" s="46">
        <f>'G-2'!P13+'G-3A'!P13+'G-3B'!P13</f>
        <v>154</v>
      </c>
      <c r="Q13" s="46">
        <f>'G-2'!Q13+'G-3A'!Q13+'G-3B'!Q13</f>
        <v>491</v>
      </c>
      <c r="R13" s="46">
        <f>'G-2'!R13+'G-3A'!R13+'G-3B'!R13</f>
        <v>19</v>
      </c>
      <c r="S13" s="46">
        <f>'G-2'!S13+'G-3A'!S13+'G-3B'!S13</f>
        <v>3</v>
      </c>
      <c r="T13" s="6">
        <f t="shared" si="2"/>
        <v>613.5</v>
      </c>
      <c r="U13" s="2">
        <f t="shared" ref="U13:U21" si="5">T10+T11+T12+T13</f>
        <v>2284.5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'G-2'!B14+'G-3A'!B14+'G-3B'!B14</f>
        <v>144</v>
      </c>
      <c r="C14" s="46">
        <f>'G-2'!C14+'G-3A'!C14+'G-3B'!C14</f>
        <v>446</v>
      </c>
      <c r="D14" s="46">
        <f>'G-2'!D14+'G-3A'!D14+'G-3B'!D14</f>
        <v>22</v>
      </c>
      <c r="E14" s="46">
        <f>'G-2'!E14+'G-3A'!E14+'G-3B'!E14</f>
        <v>7</v>
      </c>
      <c r="F14" s="6">
        <f t="shared" si="0"/>
        <v>579.5</v>
      </c>
      <c r="G14" s="2">
        <f t="shared" si="3"/>
        <v>2559.5</v>
      </c>
      <c r="H14" s="19" t="s">
        <v>9</v>
      </c>
      <c r="I14" s="46">
        <f>'G-2'!I14+'G-3A'!I14+'G-3B'!I14</f>
        <v>89</v>
      </c>
      <c r="J14" s="46">
        <f>'G-2'!J14+'G-3A'!J14+'G-3B'!J14</f>
        <v>312</v>
      </c>
      <c r="K14" s="46">
        <f>'G-2'!K14+'G-3A'!K14+'G-3B'!K14</f>
        <v>20</v>
      </c>
      <c r="L14" s="46">
        <f>'G-2'!L14+'G-3A'!L14+'G-3B'!L14</f>
        <v>2</v>
      </c>
      <c r="M14" s="6">
        <f t="shared" si="1"/>
        <v>401.5</v>
      </c>
      <c r="N14" s="2">
        <f t="shared" si="4"/>
        <v>2036.5</v>
      </c>
      <c r="O14" s="19" t="s">
        <v>29</v>
      </c>
      <c r="P14" s="46">
        <f>'G-2'!P14+'G-3A'!P14+'G-3B'!P14</f>
        <v>165</v>
      </c>
      <c r="Q14" s="46">
        <f>'G-2'!Q14+'G-3A'!Q14+'G-3B'!Q14</f>
        <v>447</v>
      </c>
      <c r="R14" s="46">
        <f>'G-2'!R14+'G-3A'!R14+'G-3B'!R14</f>
        <v>26</v>
      </c>
      <c r="S14" s="46">
        <f>'G-2'!S14+'G-3A'!S14+'G-3B'!S14</f>
        <v>3</v>
      </c>
      <c r="T14" s="6">
        <f t="shared" si="2"/>
        <v>589</v>
      </c>
      <c r="U14" s="2">
        <f t="shared" si="5"/>
        <v>2339.5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'G-2'!B15+'G-3A'!B15+'G-3B'!B15</f>
        <v>127</v>
      </c>
      <c r="C15" s="46">
        <f>'G-2'!C15+'G-3A'!C15+'G-3B'!C15</f>
        <v>413</v>
      </c>
      <c r="D15" s="46">
        <f>'G-2'!D15+'G-3A'!D15+'G-3B'!D15</f>
        <v>41</v>
      </c>
      <c r="E15" s="46">
        <f>'G-2'!E15+'G-3A'!E15+'G-3B'!E15</f>
        <v>5</v>
      </c>
      <c r="F15" s="6">
        <f t="shared" si="0"/>
        <v>571</v>
      </c>
      <c r="G15" s="2">
        <f t="shared" si="3"/>
        <v>2435.5</v>
      </c>
      <c r="H15" s="19" t="s">
        <v>12</v>
      </c>
      <c r="I15" s="46">
        <f>'G-2'!I15+'G-3A'!I15+'G-3B'!I15</f>
        <v>97</v>
      </c>
      <c r="J15" s="46">
        <f>'G-2'!J15+'G-3A'!J15+'G-3B'!J15</f>
        <v>331</v>
      </c>
      <c r="K15" s="46">
        <f>'G-2'!K15+'G-3A'!K15+'G-3B'!K15</f>
        <v>19</v>
      </c>
      <c r="L15" s="46">
        <f>'G-2'!L15+'G-3A'!L15+'G-3B'!L15</f>
        <v>5</v>
      </c>
      <c r="M15" s="6">
        <f t="shared" si="1"/>
        <v>430</v>
      </c>
      <c r="N15" s="2">
        <f t="shared" si="4"/>
        <v>1889</v>
      </c>
      <c r="O15" s="18" t="s">
        <v>30</v>
      </c>
      <c r="P15" s="46">
        <f>'G-2'!P15+'G-3A'!P15+'G-3B'!P15</f>
        <v>133</v>
      </c>
      <c r="Q15" s="46">
        <f>'G-2'!Q15+'G-3A'!Q15+'G-3B'!Q15</f>
        <v>418</v>
      </c>
      <c r="R15" s="46">
        <f>'G-2'!R15+'G-3A'!R15+'G-3B'!R15</f>
        <v>16</v>
      </c>
      <c r="S15" s="46">
        <f>'G-2'!S15+'G-3A'!S15+'G-3B'!S15</f>
        <v>4</v>
      </c>
      <c r="T15" s="6">
        <f t="shared" si="2"/>
        <v>526.5</v>
      </c>
      <c r="U15" s="2">
        <f t="shared" si="5"/>
        <v>2324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'G-2'!B16+'G-3A'!B16+'G-3B'!B16</f>
        <v>136</v>
      </c>
      <c r="C16" s="46">
        <f>'G-2'!C16+'G-3A'!C16+'G-3B'!C16</f>
        <v>367</v>
      </c>
      <c r="D16" s="46">
        <f>'G-2'!D16+'G-3A'!D16+'G-3B'!D16</f>
        <v>30</v>
      </c>
      <c r="E16" s="46">
        <f>'G-2'!E16+'G-3A'!E16+'G-3B'!E16</f>
        <v>3</v>
      </c>
      <c r="F16" s="6">
        <f t="shared" si="0"/>
        <v>502.5</v>
      </c>
      <c r="G16" s="2">
        <f t="shared" si="3"/>
        <v>2250.5</v>
      </c>
      <c r="H16" s="19" t="s">
        <v>15</v>
      </c>
      <c r="I16" s="46">
        <f>'G-2'!I16+'G-3A'!I16+'G-3B'!I16</f>
        <v>105</v>
      </c>
      <c r="J16" s="46">
        <f>'G-2'!J16+'G-3A'!J16+'G-3B'!J16</f>
        <v>321</v>
      </c>
      <c r="K16" s="46">
        <f>'G-2'!K16+'G-3A'!K16+'G-3B'!K16</f>
        <v>17</v>
      </c>
      <c r="L16" s="46">
        <f>'G-2'!L16+'G-3A'!L16+'G-3B'!L16</f>
        <v>12</v>
      </c>
      <c r="M16" s="6">
        <f t="shared" si="1"/>
        <v>437.5</v>
      </c>
      <c r="N16" s="2">
        <f t="shared" si="4"/>
        <v>1752</v>
      </c>
      <c r="O16" s="19" t="s">
        <v>8</v>
      </c>
      <c r="P16" s="46">
        <f>'G-2'!P16+'G-3A'!P16+'G-3B'!P16</f>
        <v>152</v>
      </c>
      <c r="Q16" s="46">
        <f>'G-2'!Q16+'G-3A'!Q16+'G-3B'!Q16</f>
        <v>467</v>
      </c>
      <c r="R16" s="46">
        <f>'G-2'!R16+'G-3A'!R16+'G-3B'!R16</f>
        <v>26</v>
      </c>
      <c r="S16" s="46">
        <f>'G-2'!S16+'G-3A'!S16+'G-3B'!S16</f>
        <v>4</v>
      </c>
      <c r="T16" s="6">
        <f t="shared" si="2"/>
        <v>605</v>
      </c>
      <c r="U16" s="2">
        <f t="shared" si="5"/>
        <v>2334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'G-2'!B17+'G-3A'!B17+'G-3B'!B17</f>
        <v>129</v>
      </c>
      <c r="C17" s="46">
        <f>'G-2'!C17+'G-3A'!C17+'G-3B'!C17</f>
        <v>492</v>
      </c>
      <c r="D17" s="46">
        <f>'G-2'!D17+'G-3A'!D17+'G-3B'!D17</f>
        <v>22</v>
      </c>
      <c r="E17" s="46">
        <f>'G-2'!E17+'G-3A'!E17+'G-3B'!E17</f>
        <v>6</v>
      </c>
      <c r="F17" s="6">
        <f t="shared" si="0"/>
        <v>615.5</v>
      </c>
      <c r="G17" s="2">
        <f t="shared" si="3"/>
        <v>2268.5</v>
      </c>
      <c r="H17" s="19" t="s">
        <v>18</v>
      </c>
      <c r="I17" s="46">
        <f>'G-2'!I17+'G-3A'!I17+'G-3B'!I17</f>
        <v>126</v>
      </c>
      <c r="J17" s="46">
        <f>'G-2'!J17+'G-3A'!J17+'G-3B'!J17</f>
        <v>476</v>
      </c>
      <c r="K17" s="46">
        <f>'G-2'!K17+'G-3A'!K17+'G-3B'!K17</f>
        <v>15</v>
      </c>
      <c r="L17" s="46">
        <f>'G-2'!L17+'G-3A'!L17+'G-3B'!L17</f>
        <v>7</v>
      </c>
      <c r="M17" s="6">
        <f t="shared" si="1"/>
        <v>586.5</v>
      </c>
      <c r="N17" s="2">
        <f t="shared" si="4"/>
        <v>1855.5</v>
      </c>
      <c r="O17" s="19" t="s">
        <v>10</v>
      </c>
      <c r="P17" s="46">
        <f>'G-2'!P17+'G-3A'!P17+'G-3B'!P17</f>
        <v>113</v>
      </c>
      <c r="Q17" s="46">
        <f>'G-2'!Q17+'G-3A'!Q17+'G-3B'!Q17</f>
        <v>431</v>
      </c>
      <c r="R17" s="46">
        <f>'G-2'!R17+'G-3A'!R17+'G-3B'!R17</f>
        <v>19</v>
      </c>
      <c r="S17" s="46">
        <f>'G-2'!S17+'G-3A'!S17+'G-3B'!S17</f>
        <v>6</v>
      </c>
      <c r="T17" s="6">
        <f t="shared" si="2"/>
        <v>540.5</v>
      </c>
      <c r="U17" s="2">
        <f t="shared" si="5"/>
        <v>2261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'G-2'!B18+'G-3A'!B18+'G-3B'!B18</f>
        <v>139</v>
      </c>
      <c r="C18" s="46">
        <f>'G-2'!C18+'G-3A'!C18+'G-3B'!C18</f>
        <v>414</v>
      </c>
      <c r="D18" s="46">
        <f>'G-2'!D18+'G-3A'!D18+'G-3B'!D18</f>
        <v>24</v>
      </c>
      <c r="E18" s="46">
        <f>'G-2'!E18+'G-3A'!E18+'G-3B'!E18</f>
        <v>13</v>
      </c>
      <c r="F18" s="6">
        <f t="shared" si="0"/>
        <v>564</v>
      </c>
      <c r="G18" s="2">
        <f t="shared" si="3"/>
        <v>2253</v>
      </c>
      <c r="H18" s="19" t="s">
        <v>20</v>
      </c>
      <c r="I18" s="46">
        <f>'G-2'!I18+'G-3A'!I18+'G-3B'!I18</f>
        <v>121</v>
      </c>
      <c r="J18" s="46">
        <f>'G-2'!J18+'G-3A'!J18+'G-3B'!J18</f>
        <v>557</v>
      </c>
      <c r="K18" s="46">
        <f>'G-2'!K18+'G-3A'!K18+'G-3B'!K18</f>
        <v>19</v>
      </c>
      <c r="L18" s="46">
        <f>'G-2'!L18+'G-3A'!L18+'G-3B'!L18</f>
        <v>5</v>
      </c>
      <c r="M18" s="6">
        <f t="shared" si="1"/>
        <v>668</v>
      </c>
      <c r="N18" s="2">
        <f t="shared" si="4"/>
        <v>2122</v>
      </c>
      <c r="O18" s="19" t="s">
        <v>13</v>
      </c>
      <c r="P18" s="46">
        <f>'G-2'!P18+'G-3A'!P18+'G-3B'!P18</f>
        <v>155</v>
      </c>
      <c r="Q18" s="46">
        <f>'G-2'!Q18+'G-3A'!Q18+'G-3B'!Q18</f>
        <v>453</v>
      </c>
      <c r="R18" s="46">
        <f>'G-2'!R18+'G-3A'!R18+'G-3B'!R18</f>
        <v>22</v>
      </c>
      <c r="S18" s="46">
        <f>'G-2'!S18+'G-3A'!S18+'G-3B'!S18</f>
        <v>5</v>
      </c>
      <c r="T18" s="6">
        <f t="shared" si="2"/>
        <v>587</v>
      </c>
      <c r="U18" s="2">
        <f t="shared" si="5"/>
        <v>2259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6">
        <f>'G-2'!B19+'G-3A'!B19+'G-3B'!B19</f>
        <v>120</v>
      </c>
      <c r="C19" s="46">
        <f>'G-2'!C19+'G-3A'!C19+'G-3B'!C19</f>
        <v>424</v>
      </c>
      <c r="D19" s="46">
        <f>'G-2'!D19+'G-3A'!D19+'G-3B'!D19</f>
        <v>25</v>
      </c>
      <c r="E19" s="46">
        <f>'G-2'!E19+'G-3A'!E19+'G-3B'!E19</f>
        <v>7</v>
      </c>
      <c r="F19" s="7">
        <f t="shared" si="0"/>
        <v>551.5</v>
      </c>
      <c r="G19" s="3">
        <f t="shared" si="3"/>
        <v>2233.5</v>
      </c>
      <c r="H19" s="20" t="s">
        <v>22</v>
      </c>
      <c r="I19" s="46">
        <f>'G-2'!I19+'G-3A'!I19+'G-3B'!I19</f>
        <v>144</v>
      </c>
      <c r="J19" s="46">
        <f>'G-2'!J19+'G-3A'!J19+'G-3B'!J19</f>
        <v>613</v>
      </c>
      <c r="K19" s="46">
        <f>'G-2'!K19+'G-3A'!K19+'G-3B'!K19</f>
        <v>17</v>
      </c>
      <c r="L19" s="46">
        <f>'G-2'!L19+'G-3A'!L19+'G-3B'!L19</f>
        <v>6</v>
      </c>
      <c r="M19" s="6">
        <f t="shared" si="1"/>
        <v>734</v>
      </c>
      <c r="N19" s="2">
        <f>M16+M17+M18+M19</f>
        <v>2426</v>
      </c>
      <c r="O19" s="19" t="s">
        <v>16</v>
      </c>
      <c r="P19" s="46">
        <f>'G-2'!P19+'G-3A'!P19+'G-3B'!P19</f>
        <v>146</v>
      </c>
      <c r="Q19" s="46">
        <f>'G-2'!Q19+'G-3A'!Q19+'G-3B'!Q19</f>
        <v>450</v>
      </c>
      <c r="R19" s="46">
        <f>'G-2'!R19+'G-3A'!R19+'G-3B'!R19</f>
        <v>17</v>
      </c>
      <c r="S19" s="46">
        <f>'G-2'!S19+'G-3A'!S19+'G-3B'!S19</f>
        <v>7</v>
      </c>
      <c r="T19" s="6">
        <f t="shared" si="2"/>
        <v>574.5</v>
      </c>
      <c r="U19" s="2">
        <f t="shared" si="5"/>
        <v>2307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'G-2'!B20+'G-3A'!B20+'G-3B'!B20</f>
        <v>117</v>
      </c>
      <c r="C20" s="45">
        <f>'G-2'!C20+'G-3A'!C20+'G-3B'!C20</f>
        <v>399</v>
      </c>
      <c r="D20" s="45">
        <f>'G-2'!D20+'G-3A'!D20+'G-3B'!D20</f>
        <v>18</v>
      </c>
      <c r="E20" s="45">
        <f>'G-2'!E20+'G-3A'!E20+'G-3B'!E20</f>
        <v>9</v>
      </c>
      <c r="F20" s="8">
        <f t="shared" si="0"/>
        <v>516</v>
      </c>
      <c r="G20" s="35"/>
      <c r="H20" s="19" t="s">
        <v>24</v>
      </c>
      <c r="I20" s="46">
        <f>'G-2'!I20+'G-3A'!I20+'G-3B'!I20</f>
        <v>159</v>
      </c>
      <c r="J20" s="46">
        <f>'G-2'!J20+'G-3A'!J20+'G-3B'!J20</f>
        <v>540</v>
      </c>
      <c r="K20" s="46">
        <f>'G-2'!K20+'G-3A'!K20+'G-3B'!K20</f>
        <v>15</v>
      </c>
      <c r="L20" s="46">
        <f>'G-2'!L20+'G-3A'!L20+'G-3B'!L20</f>
        <v>9</v>
      </c>
      <c r="M20" s="8">
        <f t="shared" si="1"/>
        <v>672</v>
      </c>
      <c r="N20" s="2">
        <f>M17+M18+M19+M20</f>
        <v>2660.5</v>
      </c>
      <c r="O20" s="19" t="s">
        <v>45</v>
      </c>
      <c r="P20" s="46">
        <f>'G-2'!P20+'G-3A'!P20+'G-3B'!P20</f>
        <v>89</v>
      </c>
      <c r="Q20" s="46">
        <f>'G-2'!Q20+'G-3A'!Q20+'G-3B'!Q20</f>
        <v>395</v>
      </c>
      <c r="R20" s="46">
        <f>'G-2'!R20+'G-3A'!R20+'G-3B'!R20</f>
        <v>19</v>
      </c>
      <c r="S20" s="46">
        <f>'G-2'!S20+'G-3A'!S20+'G-3B'!S20</f>
        <v>4</v>
      </c>
      <c r="T20" s="8">
        <f t="shared" si="2"/>
        <v>487.5</v>
      </c>
      <c r="U20" s="2">
        <f t="shared" si="5"/>
        <v>2189.5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'G-2'!B21+'G-3A'!B21+'G-3B'!B21</f>
        <v>121</v>
      </c>
      <c r="C21" s="45">
        <f>'G-2'!C21+'G-3A'!C21+'G-3B'!C21</f>
        <v>424</v>
      </c>
      <c r="D21" s="45">
        <f>'G-2'!D21+'G-3A'!D21+'G-3B'!D21</f>
        <v>20</v>
      </c>
      <c r="E21" s="45">
        <f>'G-2'!E21+'G-3A'!E21+'G-3B'!E21</f>
        <v>10</v>
      </c>
      <c r="F21" s="6">
        <f t="shared" si="0"/>
        <v>549.5</v>
      </c>
      <c r="G21" s="36"/>
      <c r="H21" s="20" t="s">
        <v>25</v>
      </c>
      <c r="I21" s="46">
        <f>'G-2'!I21+'G-3A'!I21+'G-3B'!I21</f>
        <v>153</v>
      </c>
      <c r="J21" s="46">
        <f>'G-2'!J21+'G-3A'!J21+'G-3B'!J21</f>
        <v>506</v>
      </c>
      <c r="K21" s="46">
        <f>'G-2'!K21+'G-3A'!K21+'G-3B'!K21</f>
        <v>18</v>
      </c>
      <c r="L21" s="46">
        <f>'G-2'!L21+'G-3A'!L21+'G-3B'!L21</f>
        <v>7</v>
      </c>
      <c r="M21" s="6">
        <f t="shared" si="1"/>
        <v>636</v>
      </c>
      <c r="N21" s="2">
        <f>M18+M19+M20+M21</f>
        <v>2710</v>
      </c>
      <c r="O21" s="21" t="s">
        <v>46</v>
      </c>
      <c r="P21" s="46">
        <f>'G-2'!P21+'G-3A'!P21+'G-3B'!P21</f>
        <v>83</v>
      </c>
      <c r="Q21" s="46">
        <f>'G-2'!Q21+'G-3A'!Q21+'G-3B'!Q21</f>
        <v>347</v>
      </c>
      <c r="R21" s="46">
        <f>'G-2'!R21+'G-3A'!R21+'G-3B'!R21</f>
        <v>26</v>
      </c>
      <c r="S21" s="46">
        <f>'G-2'!S21+'G-3A'!S21+'G-3B'!S21</f>
        <v>2</v>
      </c>
      <c r="T21" s="7">
        <f t="shared" si="2"/>
        <v>445.5</v>
      </c>
      <c r="U21" s="3">
        <f t="shared" si="5"/>
        <v>2094.5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'G-2'!B22+'G-3A'!B22+'G-3B'!B22</f>
        <v>131</v>
      </c>
      <c r="C22" s="45">
        <f>'G-2'!C22+'G-3A'!C22+'G-3B'!C22</f>
        <v>420</v>
      </c>
      <c r="D22" s="45">
        <f>'G-2'!D22+'G-3A'!D22+'G-3B'!D22</f>
        <v>17</v>
      </c>
      <c r="E22" s="45">
        <f>'G-2'!E22+'G-3A'!E22+'G-3B'!E22</f>
        <v>12</v>
      </c>
      <c r="F22" s="6">
        <f t="shared" si="0"/>
        <v>549.5</v>
      </c>
      <c r="G22" s="2"/>
      <c r="H22" s="21" t="s">
        <v>26</v>
      </c>
      <c r="I22" s="46">
        <f>'G-2'!I22+'G-3A'!I22+'G-3B'!I22</f>
        <v>129</v>
      </c>
      <c r="J22" s="46">
        <f>'G-2'!J22+'G-3A'!J22+'G-3B'!J22</f>
        <v>487</v>
      </c>
      <c r="K22" s="46">
        <f>'G-2'!K22+'G-3A'!K22+'G-3B'!K22</f>
        <v>13</v>
      </c>
      <c r="L22" s="46">
        <f>'G-2'!L22+'G-3A'!L22+'G-3B'!L22</f>
        <v>10</v>
      </c>
      <c r="M22" s="6">
        <f t="shared" si="1"/>
        <v>602.5</v>
      </c>
      <c r="N22" s="3">
        <f>M19+M20+M21+M22</f>
        <v>2644.5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68" t="s">
        <v>50</v>
      </c>
      <c r="D23" s="169"/>
      <c r="E23" s="169"/>
      <c r="F23" s="170"/>
      <c r="G23" s="84">
        <f>MAX(G13:G19)</f>
        <v>2684</v>
      </c>
      <c r="H23" s="177" t="s">
        <v>48</v>
      </c>
      <c r="I23" s="178"/>
      <c r="J23" s="179" t="s">
        <v>50</v>
      </c>
      <c r="K23" s="180"/>
      <c r="L23" s="180"/>
      <c r="M23" s="181"/>
      <c r="N23" s="85">
        <f>MAX(N10:N22)</f>
        <v>2710</v>
      </c>
      <c r="O23" s="164" t="s">
        <v>49</v>
      </c>
      <c r="P23" s="165"/>
      <c r="Q23" s="168" t="s">
        <v>50</v>
      </c>
      <c r="R23" s="169"/>
      <c r="S23" s="169"/>
      <c r="T23" s="170"/>
      <c r="U23" s="84">
        <f>MAX(U13:U21)</f>
        <v>2339.5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71</v>
      </c>
      <c r="D24" s="86"/>
      <c r="E24" s="86"/>
      <c r="F24" s="87" t="s">
        <v>63</v>
      </c>
      <c r="G24" s="88"/>
      <c r="H24" s="166"/>
      <c r="I24" s="167"/>
      <c r="J24" s="82" t="s">
        <v>71</v>
      </c>
      <c r="K24" s="86"/>
      <c r="L24" s="86"/>
      <c r="M24" s="87" t="s">
        <v>69</v>
      </c>
      <c r="N24" s="88"/>
      <c r="O24" s="166"/>
      <c r="P24" s="167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activeCell="L6" sqref="L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3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3" ht="18.75" x14ac:dyDescent="0.2">
      <c r="A2" s="236" t="s">
        <v>109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3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3" x14ac:dyDescent="0.2">
      <c r="A4" s="237" t="s">
        <v>110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3" x14ac:dyDescent="0.2">
      <c r="A5" s="182" t="s">
        <v>56</v>
      </c>
      <c r="B5" s="182"/>
      <c r="C5" s="239" t="str">
        <f>'G-2'!D5</f>
        <v>CALLE 75 X CARRERA 52</v>
      </c>
      <c r="D5" s="239"/>
      <c r="E5" s="239"/>
      <c r="F5" s="111"/>
      <c r="G5" s="112"/>
      <c r="H5" s="103" t="s">
        <v>53</v>
      </c>
      <c r="I5" s="240">
        <f>'G-2'!L5</f>
        <v>1254</v>
      </c>
      <c r="J5" s="240"/>
    </row>
    <row r="6" spans="1:13" x14ac:dyDescent="0.2">
      <c r="A6" s="182" t="s">
        <v>111</v>
      </c>
      <c r="B6" s="182"/>
      <c r="C6" s="225" t="s">
        <v>157</v>
      </c>
      <c r="D6" s="225"/>
      <c r="E6" s="225"/>
      <c r="F6" s="111"/>
      <c r="G6" s="112"/>
      <c r="H6" s="103" t="s">
        <v>58</v>
      </c>
      <c r="I6" s="226">
        <f>'G-2'!S6</f>
        <v>42394</v>
      </c>
      <c r="J6" s="226"/>
    </row>
    <row r="7" spans="1:13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3" x14ac:dyDescent="0.2">
      <c r="A8" s="228" t="s">
        <v>112</v>
      </c>
      <c r="B8" s="230" t="s">
        <v>113</v>
      </c>
      <c r="C8" s="228" t="s">
        <v>114</v>
      </c>
      <c r="D8" s="230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2" t="s">
        <v>120</v>
      </c>
      <c r="J8" s="234" t="s">
        <v>121</v>
      </c>
    </row>
    <row r="9" spans="1:13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3" x14ac:dyDescent="0.2">
      <c r="A10" s="224" t="s">
        <v>122</v>
      </c>
      <c r="B10" s="221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3" x14ac:dyDescent="0.2">
      <c r="A11" s="219"/>
      <c r="B11" s="222"/>
      <c r="C11" s="122" t="s">
        <v>124</v>
      </c>
      <c r="D11" s="125" t="s">
        <v>125</v>
      </c>
      <c r="E11" s="157">
        <v>0</v>
      </c>
      <c r="F11" s="157">
        <v>0</v>
      </c>
      <c r="G11" s="157">
        <v>0</v>
      </c>
      <c r="H11" s="157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3" x14ac:dyDescent="0.2">
      <c r="A12" s="219"/>
      <c r="B12" s="222"/>
      <c r="C12" s="128" t="s">
        <v>132</v>
      </c>
      <c r="D12" s="129" t="s">
        <v>126</v>
      </c>
      <c r="E12" s="157">
        <v>0</v>
      </c>
      <c r="F12" s="157">
        <v>0</v>
      </c>
      <c r="G12" s="157">
        <v>0</v>
      </c>
      <c r="H12" s="157">
        <v>0</v>
      </c>
      <c r="I12" s="130">
        <f t="shared" si="0"/>
        <v>0</v>
      </c>
      <c r="J12" s="131" t="str">
        <f>IF(I12=0,"0,00",I12/SUM(I10:I12)*100)</f>
        <v>0,00</v>
      </c>
    </row>
    <row r="13" spans="1:13" x14ac:dyDescent="0.2">
      <c r="A13" s="219"/>
      <c r="B13" s="222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  <c r="M13" s="158" t="s">
        <v>154</v>
      </c>
    </row>
    <row r="14" spans="1:13" x14ac:dyDescent="0.2">
      <c r="A14" s="219"/>
      <c r="B14" s="222"/>
      <c r="C14" s="122" t="s">
        <v>127</v>
      </c>
      <c r="D14" s="125" t="s">
        <v>125</v>
      </c>
      <c r="E14" s="157">
        <v>0</v>
      </c>
      <c r="F14" s="157">
        <v>0</v>
      </c>
      <c r="G14" s="157">
        <v>0</v>
      </c>
      <c r="H14" s="157">
        <v>0</v>
      </c>
      <c r="I14" s="126">
        <f t="shared" si="0"/>
        <v>0</v>
      </c>
      <c r="J14" s="127" t="str">
        <f>IF(I14=0,"0,00",I14/SUM(I13:I15)*100)</f>
        <v>0,00</v>
      </c>
    </row>
    <row r="15" spans="1:13" x14ac:dyDescent="0.2">
      <c r="A15" s="219"/>
      <c r="B15" s="222"/>
      <c r="C15" s="128" t="s">
        <v>133</v>
      </c>
      <c r="D15" s="129" t="s">
        <v>126</v>
      </c>
      <c r="E15" s="157">
        <v>0</v>
      </c>
      <c r="F15" s="157">
        <v>0</v>
      </c>
      <c r="G15" s="157">
        <v>0</v>
      </c>
      <c r="H15" s="157">
        <v>0</v>
      </c>
      <c r="I15" s="130">
        <f t="shared" si="0"/>
        <v>0</v>
      </c>
      <c r="J15" s="131" t="str">
        <f>IF(I15=0,"0,00",I15/SUM(I13:I15)*100)</f>
        <v>0,00</v>
      </c>
    </row>
    <row r="16" spans="1:13" x14ac:dyDescent="0.2">
      <c r="A16" s="219"/>
      <c r="B16" s="222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128</v>
      </c>
      <c r="D17" s="125" t="s">
        <v>125</v>
      </c>
      <c r="E17" s="157">
        <v>0</v>
      </c>
      <c r="F17" s="157">
        <v>0</v>
      </c>
      <c r="G17" s="157">
        <v>0</v>
      </c>
      <c r="H17" s="157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0"/>
      <c r="B18" s="223"/>
      <c r="C18" s="133" t="s">
        <v>134</v>
      </c>
      <c r="D18" s="129" t="s">
        <v>126</v>
      </c>
      <c r="E18" s="157">
        <v>0</v>
      </c>
      <c r="F18" s="157">
        <v>0</v>
      </c>
      <c r="G18" s="157">
        <v>0</v>
      </c>
      <c r="H18" s="157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4" t="s">
        <v>129</v>
      </c>
      <c r="B19" s="221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3</v>
      </c>
      <c r="I19" s="75">
        <f t="shared" si="0"/>
        <v>7.5</v>
      </c>
      <c r="J19" s="124">
        <f>IF(I19=0,"0,00",I19/SUM(I19:I21)*100)</f>
        <v>1.7123287671232876</v>
      </c>
    </row>
    <row r="20" spans="1:10" x14ac:dyDescent="0.2">
      <c r="A20" s="219"/>
      <c r="B20" s="222"/>
      <c r="C20" s="122" t="s">
        <v>124</v>
      </c>
      <c r="D20" s="125" t="s">
        <v>125</v>
      </c>
      <c r="E20" s="126">
        <v>106</v>
      </c>
      <c r="F20" s="126">
        <v>304</v>
      </c>
      <c r="G20" s="126">
        <v>0</v>
      </c>
      <c r="H20" s="126">
        <v>2</v>
      </c>
      <c r="I20" s="126">
        <f t="shared" si="0"/>
        <v>362</v>
      </c>
      <c r="J20" s="127">
        <f>IF(I20=0,"0,00",I20/SUM(I19:I21)*100)</f>
        <v>82.648401826484019</v>
      </c>
    </row>
    <row r="21" spans="1:10" x14ac:dyDescent="0.2">
      <c r="A21" s="219"/>
      <c r="B21" s="222"/>
      <c r="C21" s="128" t="s">
        <v>135</v>
      </c>
      <c r="D21" s="129" t="s">
        <v>126</v>
      </c>
      <c r="E21" s="74">
        <v>13</v>
      </c>
      <c r="F21" s="74">
        <v>38</v>
      </c>
      <c r="G21" s="74">
        <v>12</v>
      </c>
      <c r="H21" s="74">
        <v>0</v>
      </c>
      <c r="I21" s="130">
        <f t="shared" si="0"/>
        <v>68.5</v>
      </c>
      <c r="J21" s="131">
        <f>IF(I21=0,"0,00",I21/SUM(I19:I21)*100)</f>
        <v>15.639269406392694</v>
      </c>
    </row>
    <row r="22" spans="1:10" x14ac:dyDescent="0.2">
      <c r="A22" s="219"/>
      <c r="B22" s="222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127</v>
      </c>
      <c r="D23" s="125" t="s">
        <v>125</v>
      </c>
      <c r="E23" s="126">
        <v>94</v>
      </c>
      <c r="F23" s="126">
        <v>322</v>
      </c>
      <c r="G23" s="126">
        <v>0</v>
      </c>
      <c r="H23" s="126">
        <v>6</v>
      </c>
      <c r="I23" s="126">
        <f t="shared" si="0"/>
        <v>384</v>
      </c>
      <c r="J23" s="127">
        <f>IF(I23=0,"0,00",I23/SUM(I22:I24)*100)</f>
        <v>84.302963776070243</v>
      </c>
    </row>
    <row r="24" spans="1:10" x14ac:dyDescent="0.2">
      <c r="A24" s="219"/>
      <c r="B24" s="222"/>
      <c r="C24" s="128" t="s">
        <v>136</v>
      </c>
      <c r="D24" s="129" t="s">
        <v>126</v>
      </c>
      <c r="E24" s="74">
        <v>17</v>
      </c>
      <c r="F24" s="74">
        <v>43</v>
      </c>
      <c r="G24" s="74">
        <v>10</v>
      </c>
      <c r="H24" s="74">
        <v>0</v>
      </c>
      <c r="I24" s="130">
        <f t="shared" si="0"/>
        <v>71.5</v>
      </c>
      <c r="J24" s="131">
        <f>IF(I24=0,"0,00",I24/SUM(I22:I24)*100)</f>
        <v>15.697036223929747</v>
      </c>
    </row>
    <row r="25" spans="1:10" x14ac:dyDescent="0.2">
      <c r="A25" s="219"/>
      <c r="B25" s="222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128</v>
      </c>
      <c r="D26" s="125" t="s">
        <v>125</v>
      </c>
      <c r="E26" s="126">
        <v>37</v>
      </c>
      <c r="F26" s="126">
        <v>288</v>
      </c>
      <c r="G26" s="126">
        <v>0</v>
      </c>
      <c r="H26" s="126">
        <v>2</v>
      </c>
      <c r="I26" s="126">
        <f t="shared" si="0"/>
        <v>311.5</v>
      </c>
      <c r="J26" s="127">
        <f>IF(I26=0,"0,00",I26/SUM(I25:I27)*100)</f>
        <v>86.168741355463354</v>
      </c>
    </row>
    <row r="27" spans="1:10" x14ac:dyDescent="0.2">
      <c r="A27" s="220"/>
      <c r="B27" s="223"/>
      <c r="C27" s="133" t="s">
        <v>137</v>
      </c>
      <c r="D27" s="129" t="s">
        <v>126</v>
      </c>
      <c r="E27" s="74">
        <v>6</v>
      </c>
      <c r="F27" s="74">
        <v>21</v>
      </c>
      <c r="G27" s="74">
        <v>13</v>
      </c>
      <c r="H27" s="74">
        <v>0</v>
      </c>
      <c r="I27" s="130">
        <f t="shared" si="0"/>
        <v>50</v>
      </c>
      <c r="J27" s="131">
        <f>IF(I27=0,"0,00",I27/SUM(I25:I27)*100)</f>
        <v>13.831258644536653</v>
      </c>
    </row>
    <row r="28" spans="1:10" x14ac:dyDescent="0.2">
      <c r="A28" s="218" t="s">
        <v>147</v>
      </c>
      <c r="B28" s="221">
        <v>2</v>
      </c>
      <c r="C28" s="134"/>
      <c r="D28" s="123" t="s">
        <v>123</v>
      </c>
      <c r="E28" s="75">
        <v>33</v>
      </c>
      <c r="F28" s="75">
        <v>92</v>
      </c>
      <c r="G28" s="75">
        <v>0</v>
      </c>
      <c r="H28" s="75">
        <v>2</v>
      </c>
      <c r="I28" s="75">
        <f t="shared" si="0"/>
        <v>113.5</v>
      </c>
      <c r="J28" s="124">
        <f>IF(I28=0,"0,00",I28/SUM(I28:I30)*100)</f>
        <v>36.204146730462519</v>
      </c>
    </row>
    <row r="29" spans="1:10" x14ac:dyDescent="0.2">
      <c r="A29" s="219"/>
      <c r="B29" s="222"/>
      <c r="C29" s="122" t="s">
        <v>124</v>
      </c>
      <c r="D29" s="125" t="s">
        <v>125</v>
      </c>
      <c r="E29" s="126">
        <v>54</v>
      </c>
      <c r="F29" s="126">
        <v>162</v>
      </c>
      <c r="G29" s="126">
        <v>3</v>
      </c>
      <c r="H29" s="126">
        <v>2</v>
      </c>
      <c r="I29" s="126">
        <f t="shared" si="0"/>
        <v>200</v>
      </c>
      <c r="J29" s="127">
        <f>IF(I29=0,"0,00",I29/SUM(I28:I30)*100)</f>
        <v>63.795853269537481</v>
      </c>
    </row>
    <row r="30" spans="1:10" x14ac:dyDescent="0.2">
      <c r="A30" s="219"/>
      <c r="B30" s="222"/>
      <c r="C30" s="128" t="s">
        <v>138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9"/>
      <c r="B31" s="222"/>
      <c r="C31" s="132"/>
      <c r="D31" s="123" t="s">
        <v>123</v>
      </c>
      <c r="E31" s="75">
        <v>21</v>
      </c>
      <c r="F31" s="75">
        <v>112</v>
      </c>
      <c r="G31" s="75">
        <v>0</v>
      </c>
      <c r="H31" s="75">
        <v>1</v>
      </c>
      <c r="I31" s="75">
        <f t="shared" si="0"/>
        <v>125</v>
      </c>
      <c r="J31" s="124">
        <f>IF(I31=0,"0,00",I31/SUM(I31:I33)*100)</f>
        <v>37.993920972644382</v>
      </c>
    </row>
    <row r="32" spans="1:10" x14ac:dyDescent="0.2">
      <c r="A32" s="219"/>
      <c r="B32" s="222"/>
      <c r="C32" s="122" t="s">
        <v>127</v>
      </c>
      <c r="D32" s="125" t="s">
        <v>125</v>
      </c>
      <c r="E32" s="126">
        <v>49</v>
      </c>
      <c r="F32" s="126">
        <v>161</v>
      </c>
      <c r="G32" s="126">
        <v>3</v>
      </c>
      <c r="H32" s="126">
        <v>5</v>
      </c>
      <c r="I32" s="126">
        <f t="shared" si="0"/>
        <v>204</v>
      </c>
      <c r="J32" s="127">
        <f>IF(I32=0,"0,00",I32/SUM(I31:I33)*100)</f>
        <v>62.006079027355618</v>
      </c>
    </row>
    <row r="33" spans="1:10" x14ac:dyDescent="0.2">
      <c r="A33" s="219"/>
      <c r="B33" s="222"/>
      <c r="C33" s="128" t="s">
        <v>139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9"/>
      <c r="B34" s="222"/>
      <c r="C34" s="132"/>
      <c r="D34" s="123" t="s">
        <v>123</v>
      </c>
      <c r="E34" s="75">
        <v>10</v>
      </c>
      <c r="F34" s="75">
        <v>60</v>
      </c>
      <c r="G34" s="75">
        <v>0</v>
      </c>
      <c r="H34" s="75">
        <v>1</v>
      </c>
      <c r="I34" s="75">
        <f t="shared" si="0"/>
        <v>67.5</v>
      </c>
      <c r="J34" s="124">
        <f>IF(I34=0,"0,00",I34/SUM(I34:I36)*100)</f>
        <v>33.582089552238806</v>
      </c>
    </row>
    <row r="35" spans="1:10" x14ac:dyDescent="0.2">
      <c r="A35" s="219"/>
      <c r="B35" s="222"/>
      <c r="C35" s="122" t="s">
        <v>128</v>
      </c>
      <c r="D35" s="125" t="s">
        <v>125</v>
      </c>
      <c r="E35" s="126">
        <v>40</v>
      </c>
      <c r="F35" s="126">
        <v>107</v>
      </c>
      <c r="G35" s="126">
        <v>2</v>
      </c>
      <c r="H35" s="126">
        <v>1</v>
      </c>
      <c r="I35" s="126">
        <f t="shared" si="0"/>
        <v>133.5</v>
      </c>
      <c r="J35" s="127">
        <f>IF(I35=0,"0,00",I35/SUM(I34:I36)*100)</f>
        <v>66.417910447761201</v>
      </c>
    </row>
    <row r="36" spans="1:10" x14ac:dyDescent="0.2">
      <c r="A36" s="220"/>
      <c r="B36" s="223"/>
      <c r="C36" s="133" t="s">
        <v>140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ht="12.75" customHeight="1" x14ac:dyDescent="0.2">
      <c r="A37" s="218" t="s">
        <v>148</v>
      </c>
      <c r="B37" s="221">
        <v>2</v>
      </c>
      <c r="C37" s="134"/>
      <c r="D37" s="123" t="s">
        <v>123</v>
      </c>
      <c r="E37" s="75">
        <v>47</v>
      </c>
      <c r="F37" s="75">
        <v>156</v>
      </c>
      <c r="G37" s="75">
        <v>30</v>
      </c>
      <c r="H37" s="75">
        <v>3</v>
      </c>
      <c r="I37" s="75">
        <f t="shared" si="0"/>
        <v>247</v>
      </c>
      <c r="J37" s="124">
        <f>IF(I37=0,"0,00",I37/SUM(I37:I39)*100)</f>
        <v>55.381165919282516</v>
      </c>
    </row>
    <row r="38" spans="1:10" x14ac:dyDescent="0.2">
      <c r="A38" s="219"/>
      <c r="B38" s="222"/>
      <c r="C38" s="122" t="s">
        <v>124</v>
      </c>
      <c r="D38" s="125" t="s">
        <v>125</v>
      </c>
      <c r="E38" s="126">
        <v>52</v>
      </c>
      <c r="F38" s="126">
        <v>168</v>
      </c>
      <c r="G38" s="126">
        <v>0</v>
      </c>
      <c r="H38" s="126">
        <v>2</v>
      </c>
      <c r="I38" s="126">
        <f t="shared" si="0"/>
        <v>199</v>
      </c>
      <c r="J38" s="127">
        <f>IF(I38=0,"0,00",I38/SUM(I37:I39)*100)</f>
        <v>44.618834080717491</v>
      </c>
    </row>
    <row r="39" spans="1:10" x14ac:dyDescent="0.2">
      <c r="A39" s="219"/>
      <c r="B39" s="222"/>
      <c r="C39" s="128" t="s">
        <v>141</v>
      </c>
      <c r="D39" s="129" t="s">
        <v>126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123</v>
      </c>
      <c r="E40" s="75">
        <v>47</v>
      </c>
      <c r="F40" s="75">
        <v>184</v>
      </c>
      <c r="G40" s="75">
        <v>18</v>
      </c>
      <c r="H40" s="75">
        <v>2</v>
      </c>
      <c r="I40" s="75">
        <f t="shared" si="0"/>
        <v>248.5</v>
      </c>
      <c r="J40" s="124">
        <f>IF(I40=0,"0,00",I40/SUM(I40:I42)*100)</f>
        <v>54.43592552026287</v>
      </c>
    </row>
    <row r="41" spans="1:10" x14ac:dyDescent="0.2">
      <c r="A41" s="219"/>
      <c r="B41" s="222"/>
      <c r="C41" s="122" t="s">
        <v>127</v>
      </c>
      <c r="D41" s="125" t="s">
        <v>125</v>
      </c>
      <c r="E41" s="126">
        <v>54</v>
      </c>
      <c r="F41" s="126">
        <v>171</v>
      </c>
      <c r="G41" s="126">
        <v>0</v>
      </c>
      <c r="H41" s="126">
        <v>4</v>
      </c>
      <c r="I41" s="126">
        <f t="shared" si="0"/>
        <v>208</v>
      </c>
      <c r="J41" s="127">
        <f>IF(I41=0,"0,00",I41/SUM(I40:I42)*100)</f>
        <v>45.56407447973713</v>
      </c>
    </row>
    <row r="42" spans="1:10" x14ac:dyDescent="0.2">
      <c r="A42" s="219"/>
      <c r="B42" s="222"/>
      <c r="C42" s="128" t="s">
        <v>142</v>
      </c>
      <c r="D42" s="129" t="s">
        <v>126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123</v>
      </c>
      <c r="E43" s="75">
        <v>30</v>
      </c>
      <c r="F43" s="75">
        <v>126</v>
      </c>
      <c r="G43" s="75">
        <v>30</v>
      </c>
      <c r="H43" s="75">
        <v>1</v>
      </c>
      <c r="I43" s="75">
        <f t="shared" si="0"/>
        <v>203.5</v>
      </c>
      <c r="J43" s="124">
        <f>IF(I43=0,"0,00",I43/SUM(I43:I45)*100)</f>
        <v>55.298913043478258</v>
      </c>
    </row>
    <row r="44" spans="1:10" x14ac:dyDescent="0.2">
      <c r="A44" s="219"/>
      <c r="B44" s="222"/>
      <c r="C44" s="122" t="s">
        <v>128</v>
      </c>
      <c r="D44" s="125" t="s">
        <v>125</v>
      </c>
      <c r="E44" s="126">
        <v>49</v>
      </c>
      <c r="F44" s="126">
        <v>140</v>
      </c>
      <c r="G44" s="126">
        <v>0</v>
      </c>
      <c r="H44" s="126">
        <v>0</v>
      </c>
      <c r="I44" s="126">
        <f t="shared" si="0"/>
        <v>164.5</v>
      </c>
      <c r="J44" s="127">
        <f>IF(I44=0,"0,00",I44/SUM(I43:I45)*100)</f>
        <v>44.701086956521742</v>
      </c>
    </row>
    <row r="45" spans="1:10" x14ac:dyDescent="0.2">
      <c r="A45" s="220"/>
      <c r="B45" s="223"/>
      <c r="C45" s="133" t="s">
        <v>143</v>
      </c>
      <c r="D45" s="129" t="s">
        <v>126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92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93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94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95</v>
      </c>
      <c r="B8" s="244"/>
      <c r="C8" s="243" t="s">
        <v>96</v>
      </c>
      <c r="D8" s="243"/>
      <c r="E8" s="243"/>
      <c r="F8" s="243"/>
      <c r="G8" s="243"/>
      <c r="H8" s="243"/>
      <c r="I8" s="92"/>
      <c r="J8" s="92"/>
      <c r="K8" s="92"/>
      <c r="L8" s="244" t="s">
        <v>97</v>
      </c>
      <c r="M8" s="244"/>
      <c r="N8" s="244"/>
      <c r="O8" s="243" t="str">
        <f>'G-2'!D5</f>
        <v>CALLE 75 X CARRERA 52</v>
      </c>
      <c r="P8" s="243"/>
      <c r="Q8" s="243"/>
      <c r="R8" s="243"/>
      <c r="S8" s="243"/>
      <c r="T8" s="92"/>
      <c r="U8" s="92"/>
      <c r="V8" s="244" t="s">
        <v>98</v>
      </c>
      <c r="W8" s="244"/>
      <c r="X8" s="244"/>
      <c r="Y8" s="243">
        <f>'G-2'!L5</f>
        <v>1254</v>
      </c>
      <c r="Z8" s="243"/>
      <c r="AA8" s="243"/>
      <c r="AB8" s="92"/>
      <c r="AC8" s="92"/>
      <c r="AD8" s="92"/>
      <c r="AE8" s="92"/>
      <c r="AF8" s="92"/>
      <c r="AG8" s="92"/>
      <c r="AH8" s="244" t="s">
        <v>99</v>
      </c>
      <c r="AI8" s="244"/>
      <c r="AJ8" s="245">
        <f>'G-2'!S6</f>
        <v>42394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130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131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101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329.5</v>
      </c>
      <c r="C17" s="149">
        <f>'G-2'!F11</f>
        <v>320</v>
      </c>
      <c r="D17" s="149">
        <f>'G-2'!F12</f>
        <v>295.5</v>
      </c>
      <c r="E17" s="149">
        <f>'G-2'!F13</f>
        <v>255.5</v>
      </c>
      <c r="F17" s="149">
        <f>'G-2'!F14</f>
        <v>207</v>
      </c>
      <c r="G17" s="149">
        <f>'G-2'!F15</f>
        <v>198.5</v>
      </c>
      <c r="H17" s="149">
        <f>'G-2'!F16</f>
        <v>185</v>
      </c>
      <c r="I17" s="149">
        <f>'G-2'!F17</f>
        <v>223.5</v>
      </c>
      <c r="J17" s="149">
        <f>'G-2'!F18</f>
        <v>196.5</v>
      </c>
      <c r="K17" s="149">
        <f>'G-2'!F19</f>
        <v>193.5</v>
      </c>
      <c r="L17" s="150"/>
      <c r="M17" s="149">
        <f>'G-2'!F20</f>
        <v>183</v>
      </c>
      <c r="N17" s="149">
        <f>'G-2'!F21</f>
        <v>187.5</v>
      </c>
      <c r="O17" s="149">
        <f>'G-2'!F22</f>
        <v>188.5</v>
      </c>
      <c r="P17" s="149">
        <f>'G-2'!M10</f>
        <v>199</v>
      </c>
      <c r="Q17" s="149">
        <f>'G-2'!M11</f>
        <v>228</v>
      </c>
      <c r="R17" s="149">
        <f>'G-2'!M12</f>
        <v>187</v>
      </c>
      <c r="S17" s="149">
        <f>'G-2'!M13</f>
        <v>138</v>
      </c>
      <c r="T17" s="149">
        <f>'G-2'!M14</f>
        <v>128</v>
      </c>
      <c r="U17" s="149">
        <f>'G-2'!M15</f>
        <v>137.5</v>
      </c>
      <c r="V17" s="149">
        <f>'G-2'!M16</f>
        <v>135</v>
      </c>
      <c r="W17" s="149">
        <f>'G-2'!M17</f>
        <v>247</v>
      </c>
      <c r="X17" s="149">
        <f>'G-2'!M18</f>
        <v>250.5</v>
      </c>
      <c r="Y17" s="149">
        <f>'G-2'!M19</f>
        <v>286.5</v>
      </c>
      <c r="Z17" s="149">
        <f>'G-2'!M20</f>
        <v>279.5</v>
      </c>
      <c r="AA17" s="149">
        <f>'G-2'!M21</f>
        <v>251</v>
      </c>
      <c r="AB17" s="149">
        <f>'G-2'!M22</f>
        <v>204.5</v>
      </c>
      <c r="AC17" s="150"/>
      <c r="AD17" s="149">
        <f>'G-2'!T10</f>
        <v>205.5</v>
      </c>
      <c r="AE17" s="149">
        <f>'G-2'!T11</f>
        <v>192</v>
      </c>
      <c r="AF17" s="149">
        <f>'G-2'!T12</f>
        <v>228</v>
      </c>
      <c r="AG17" s="149">
        <f>'G-2'!T13</f>
        <v>245.5</v>
      </c>
      <c r="AH17" s="149">
        <f>'G-2'!T14</f>
        <v>224</v>
      </c>
      <c r="AI17" s="149">
        <f>'G-2'!T15</f>
        <v>199.5</v>
      </c>
      <c r="AJ17" s="149">
        <f>'G-2'!T16</f>
        <v>256.5</v>
      </c>
      <c r="AK17" s="149">
        <f>'G-2'!T17</f>
        <v>223</v>
      </c>
      <c r="AL17" s="149">
        <f>'G-2'!T18</f>
        <v>219.5</v>
      </c>
      <c r="AM17" s="149">
        <f>'G-2'!T19</f>
        <v>207</v>
      </c>
      <c r="AN17" s="149">
        <f>'G-2'!T20</f>
        <v>186</v>
      </c>
      <c r="AO17" s="149">
        <f>'G-2'!T21</f>
        <v>175.5</v>
      </c>
      <c r="AP17" s="101"/>
      <c r="AQ17" s="101"/>
      <c r="AR17" s="101"/>
      <c r="AS17" s="101"/>
      <c r="AT17" s="101"/>
      <c r="AU17" s="101">
        <f t="shared" ref="AU17:BA17" si="6">E18</f>
        <v>1200.5</v>
      </c>
      <c r="AV17" s="101">
        <f t="shared" si="6"/>
        <v>1078</v>
      </c>
      <c r="AW17" s="101">
        <f t="shared" si="6"/>
        <v>956.5</v>
      </c>
      <c r="AX17" s="101">
        <f t="shared" si="6"/>
        <v>846</v>
      </c>
      <c r="AY17" s="101">
        <f t="shared" si="6"/>
        <v>814</v>
      </c>
      <c r="AZ17" s="101">
        <f t="shared" si="6"/>
        <v>803.5</v>
      </c>
      <c r="BA17" s="101">
        <f t="shared" si="6"/>
        <v>798.5</v>
      </c>
      <c r="BB17" s="101"/>
      <c r="BC17" s="101"/>
      <c r="BD17" s="101"/>
      <c r="BE17" s="101">
        <f t="shared" ref="BE17:BQ17" si="7">P18</f>
        <v>758</v>
      </c>
      <c r="BF17" s="101">
        <f t="shared" si="7"/>
        <v>803</v>
      </c>
      <c r="BG17" s="101">
        <f t="shared" si="7"/>
        <v>802.5</v>
      </c>
      <c r="BH17" s="101">
        <f t="shared" si="7"/>
        <v>752</v>
      </c>
      <c r="BI17" s="101">
        <f t="shared" si="7"/>
        <v>681</v>
      </c>
      <c r="BJ17" s="101">
        <f t="shared" si="7"/>
        <v>590.5</v>
      </c>
      <c r="BK17" s="101">
        <f t="shared" si="7"/>
        <v>538.5</v>
      </c>
      <c r="BL17" s="101">
        <f t="shared" si="7"/>
        <v>647.5</v>
      </c>
      <c r="BM17" s="101">
        <f t="shared" si="7"/>
        <v>770</v>
      </c>
      <c r="BN17" s="101">
        <f t="shared" si="7"/>
        <v>919</v>
      </c>
      <c r="BO17" s="101">
        <f t="shared" si="7"/>
        <v>1063.5</v>
      </c>
      <c r="BP17" s="101">
        <f t="shared" si="7"/>
        <v>1067.5</v>
      </c>
      <c r="BQ17" s="101">
        <f t="shared" si="7"/>
        <v>1021.5</v>
      </c>
      <c r="BR17" s="101"/>
      <c r="BS17" s="101"/>
      <c r="BT17" s="101"/>
      <c r="BU17" s="101">
        <f t="shared" ref="BU17:CC17" si="8">AG18</f>
        <v>871</v>
      </c>
      <c r="BV17" s="101">
        <f t="shared" si="8"/>
        <v>889.5</v>
      </c>
      <c r="BW17" s="101">
        <f t="shared" si="8"/>
        <v>897</v>
      </c>
      <c r="BX17" s="101">
        <f t="shared" si="8"/>
        <v>925.5</v>
      </c>
      <c r="BY17" s="101">
        <f t="shared" si="8"/>
        <v>903</v>
      </c>
      <c r="BZ17" s="101">
        <f t="shared" si="8"/>
        <v>898.5</v>
      </c>
      <c r="CA17" s="101">
        <f t="shared" si="8"/>
        <v>906</v>
      </c>
      <c r="CB17" s="101">
        <f t="shared" si="8"/>
        <v>835.5</v>
      </c>
      <c r="CC17" s="101">
        <f t="shared" si="8"/>
        <v>788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1200.5</v>
      </c>
      <c r="F18" s="149">
        <f t="shared" ref="F18:K18" si="9">C17+D17+E17+F17</f>
        <v>1078</v>
      </c>
      <c r="G18" s="149">
        <f t="shared" si="9"/>
        <v>956.5</v>
      </c>
      <c r="H18" s="149">
        <f t="shared" si="9"/>
        <v>846</v>
      </c>
      <c r="I18" s="149">
        <f t="shared" si="9"/>
        <v>814</v>
      </c>
      <c r="J18" s="149">
        <f t="shared" si="9"/>
        <v>803.5</v>
      </c>
      <c r="K18" s="149">
        <f t="shared" si="9"/>
        <v>798.5</v>
      </c>
      <c r="L18" s="150"/>
      <c r="M18" s="149"/>
      <c r="N18" s="149"/>
      <c r="O18" s="149"/>
      <c r="P18" s="149">
        <f>M17+N17+O17+P17</f>
        <v>758</v>
      </c>
      <c r="Q18" s="149">
        <f t="shared" ref="Q18:AB18" si="10">N17+O17+P17+Q17</f>
        <v>803</v>
      </c>
      <c r="R18" s="149">
        <f t="shared" si="10"/>
        <v>802.5</v>
      </c>
      <c r="S18" s="149">
        <f t="shared" si="10"/>
        <v>752</v>
      </c>
      <c r="T18" s="149">
        <f t="shared" si="10"/>
        <v>681</v>
      </c>
      <c r="U18" s="149">
        <f t="shared" si="10"/>
        <v>590.5</v>
      </c>
      <c r="V18" s="149">
        <f t="shared" si="10"/>
        <v>538.5</v>
      </c>
      <c r="W18" s="149">
        <f t="shared" si="10"/>
        <v>647.5</v>
      </c>
      <c r="X18" s="149">
        <f t="shared" si="10"/>
        <v>770</v>
      </c>
      <c r="Y18" s="149">
        <f t="shared" si="10"/>
        <v>919</v>
      </c>
      <c r="Z18" s="149">
        <f t="shared" si="10"/>
        <v>1063.5</v>
      </c>
      <c r="AA18" s="149">
        <f t="shared" si="10"/>
        <v>1067.5</v>
      </c>
      <c r="AB18" s="149">
        <f t="shared" si="10"/>
        <v>1021.5</v>
      </c>
      <c r="AC18" s="150"/>
      <c r="AD18" s="149"/>
      <c r="AE18" s="149"/>
      <c r="AF18" s="149"/>
      <c r="AG18" s="149">
        <f>AD17+AE17+AF17+AG17</f>
        <v>871</v>
      </c>
      <c r="AH18" s="149">
        <f t="shared" ref="AH18:AO18" si="11">AE17+AF17+AG17+AH17</f>
        <v>889.5</v>
      </c>
      <c r="AI18" s="149">
        <f t="shared" si="11"/>
        <v>897</v>
      </c>
      <c r="AJ18" s="149">
        <f t="shared" si="11"/>
        <v>925.5</v>
      </c>
      <c r="AK18" s="149">
        <f t="shared" si="11"/>
        <v>903</v>
      </c>
      <c r="AL18" s="149">
        <f t="shared" si="11"/>
        <v>898.5</v>
      </c>
      <c r="AM18" s="149">
        <f t="shared" si="11"/>
        <v>906</v>
      </c>
      <c r="AN18" s="149">
        <f t="shared" si="11"/>
        <v>835.5</v>
      </c>
      <c r="AO18" s="149">
        <f t="shared" si="11"/>
        <v>788</v>
      </c>
      <c r="AP18" s="101"/>
      <c r="AQ18" s="101"/>
      <c r="AR18" s="101"/>
      <c r="AS18" s="101"/>
      <c r="AT18" s="101"/>
      <c r="AU18" s="101">
        <f t="shared" ref="AU18:BA18" si="12">E28</f>
        <v>895.5</v>
      </c>
      <c r="AV18" s="101">
        <f t="shared" si="12"/>
        <v>893.5</v>
      </c>
      <c r="AW18" s="101">
        <f t="shared" si="12"/>
        <v>921</v>
      </c>
      <c r="AX18" s="101">
        <f t="shared" si="12"/>
        <v>889</v>
      </c>
      <c r="AY18" s="101">
        <f t="shared" si="12"/>
        <v>915</v>
      </c>
      <c r="AZ18" s="101">
        <f t="shared" si="12"/>
        <v>906.5</v>
      </c>
      <c r="BA18" s="101">
        <f t="shared" si="12"/>
        <v>879.5</v>
      </c>
      <c r="BB18" s="101"/>
      <c r="BC18" s="101"/>
      <c r="BD18" s="101"/>
      <c r="BE18" s="101">
        <f t="shared" ref="BE18:BQ18" si="13">P28</f>
        <v>862</v>
      </c>
      <c r="BF18" s="101">
        <f t="shared" si="13"/>
        <v>871.5</v>
      </c>
      <c r="BG18" s="101">
        <f t="shared" si="13"/>
        <v>920</v>
      </c>
      <c r="BH18" s="101">
        <f t="shared" si="13"/>
        <v>927.5</v>
      </c>
      <c r="BI18" s="101">
        <f t="shared" si="13"/>
        <v>873</v>
      </c>
      <c r="BJ18" s="101">
        <f t="shared" si="13"/>
        <v>826.5</v>
      </c>
      <c r="BK18" s="101">
        <f t="shared" si="13"/>
        <v>746</v>
      </c>
      <c r="BL18" s="101">
        <f t="shared" si="13"/>
        <v>666</v>
      </c>
      <c r="BM18" s="101">
        <f t="shared" si="13"/>
        <v>701</v>
      </c>
      <c r="BN18" s="101">
        <f t="shared" si="13"/>
        <v>778</v>
      </c>
      <c r="BO18" s="101">
        <f t="shared" si="13"/>
        <v>837</v>
      </c>
      <c r="BP18" s="101">
        <f t="shared" si="13"/>
        <v>922</v>
      </c>
      <c r="BQ18" s="101">
        <f t="shared" si="13"/>
        <v>936</v>
      </c>
      <c r="BR18" s="101"/>
      <c r="BS18" s="101"/>
      <c r="BT18" s="101"/>
      <c r="BU18" s="101">
        <f t="shared" ref="BU18:CC18" si="14">AG28</f>
        <v>857.5</v>
      </c>
      <c r="BV18" s="101">
        <f t="shared" si="14"/>
        <v>866</v>
      </c>
      <c r="BW18" s="101">
        <f t="shared" si="14"/>
        <v>835</v>
      </c>
      <c r="BX18" s="101">
        <f t="shared" si="14"/>
        <v>829.5</v>
      </c>
      <c r="BY18" s="101">
        <f t="shared" si="14"/>
        <v>803</v>
      </c>
      <c r="BZ18" s="101">
        <f t="shared" si="14"/>
        <v>790</v>
      </c>
      <c r="CA18" s="101">
        <f t="shared" si="14"/>
        <v>814.5</v>
      </c>
      <c r="CB18" s="101">
        <f t="shared" si="14"/>
        <v>804.5</v>
      </c>
      <c r="CC18" s="101">
        <f t="shared" si="14"/>
        <v>788.5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1.7123287671232876E-2</v>
      </c>
      <c r="E19" s="152"/>
      <c r="F19" s="152" t="s">
        <v>106</v>
      </c>
      <c r="G19" s="153">
        <f>DIRECCIONALIDAD!J20/100</f>
        <v>0.82648401826484019</v>
      </c>
      <c r="H19" s="152"/>
      <c r="I19" s="152" t="s">
        <v>107</v>
      </c>
      <c r="J19" s="153">
        <f>DIRECCIONALIDAD!J21/100</f>
        <v>0.15639269406392695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0.84302963776070239</v>
      </c>
      <c r="V19" s="152"/>
      <c r="W19" s="152"/>
      <c r="X19" s="152"/>
      <c r="Y19" s="152" t="s">
        <v>107</v>
      </c>
      <c r="Z19" s="153">
        <f>DIRECCIONALIDAD!J24/100</f>
        <v>0.15697036223929747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0.86168741355463352</v>
      </c>
      <c r="AL19" s="152"/>
      <c r="AM19" s="152"/>
      <c r="AN19" s="152" t="s">
        <v>107</v>
      </c>
      <c r="AO19" s="155">
        <f>DIRECCIONALIDAD!J27/100</f>
        <v>0.13831258644536654</v>
      </c>
      <c r="AP19" s="92"/>
      <c r="AQ19" s="92"/>
      <c r="AR19" s="92"/>
      <c r="AS19" s="92"/>
      <c r="AT19" s="92"/>
      <c r="AU19" s="92">
        <f t="shared" ref="AU19:BA19" si="15">E23</f>
        <v>588</v>
      </c>
      <c r="AV19" s="92">
        <f t="shared" si="15"/>
        <v>588</v>
      </c>
      <c r="AW19" s="92">
        <f t="shared" si="15"/>
        <v>558</v>
      </c>
      <c r="AX19" s="92">
        <f t="shared" si="15"/>
        <v>515.5</v>
      </c>
      <c r="AY19" s="92">
        <f t="shared" si="15"/>
        <v>539.5</v>
      </c>
      <c r="AZ19" s="92">
        <f t="shared" si="15"/>
        <v>543</v>
      </c>
      <c r="BA19" s="92">
        <f t="shared" si="15"/>
        <v>555.5</v>
      </c>
      <c r="BB19" s="92"/>
      <c r="BC19" s="92"/>
      <c r="BD19" s="92"/>
      <c r="BE19" s="92">
        <f t="shared" ref="BE19:BQ19" si="16">P23</f>
        <v>589</v>
      </c>
      <c r="BF19" s="92">
        <f t="shared" si="16"/>
        <v>596</v>
      </c>
      <c r="BG19" s="92">
        <f t="shared" si="16"/>
        <v>573</v>
      </c>
      <c r="BH19" s="92">
        <f t="shared" si="16"/>
        <v>549.5</v>
      </c>
      <c r="BI19" s="92">
        <f t="shared" si="16"/>
        <v>482.5</v>
      </c>
      <c r="BJ19" s="92">
        <f t="shared" si="16"/>
        <v>472</v>
      </c>
      <c r="BK19" s="92">
        <f t="shared" si="16"/>
        <v>467.5</v>
      </c>
      <c r="BL19" s="92">
        <f t="shared" si="16"/>
        <v>542</v>
      </c>
      <c r="BM19" s="92">
        <f t="shared" si="16"/>
        <v>651</v>
      </c>
      <c r="BN19" s="92">
        <f t="shared" si="16"/>
        <v>729</v>
      </c>
      <c r="BO19" s="92">
        <f t="shared" si="16"/>
        <v>760</v>
      </c>
      <c r="BP19" s="92">
        <f t="shared" si="16"/>
        <v>720.5</v>
      </c>
      <c r="BQ19" s="92">
        <f t="shared" si="16"/>
        <v>687</v>
      </c>
      <c r="BR19" s="92"/>
      <c r="BS19" s="92"/>
      <c r="BT19" s="92"/>
      <c r="BU19" s="92">
        <f t="shared" ref="BU19:CC19" si="17">AG23</f>
        <v>556</v>
      </c>
      <c r="BV19" s="92">
        <f t="shared" si="17"/>
        <v>584</v>
      </c>
      <c r="BW19" s="92">
        <f t="shared" si="17"/>
        <v>592</v>
      </c>
      <c r="BX19" s="92">
        <f t="shared" si="17"/>
        <v>579</v>
      </c>
      <c r="BY19" s="92">
        <f t="shared" si="17"/>
        <v>555</v>
      </c>
      <c r="BZ19" s="92">
        <f t="shared" si="17"/>
        <v>570.5</v>
      </c>
      <c r="CA19" s="92">
        <f t="shared" si="17"/>
        <v>586.5</v>
      </c>
      <c r="CB19" s="92">
        <f t="shared" si="17"/>
        <v>549.5</v>
      </c>
      <c r="CC19" s="92">
        <f t="shared" si="17"/>
        <v>518</v>
      </c>
    </row>
    <row r="20" spans="1:81" ht="16.5" customHeight="1" x14ac:dyDescent="0.2">
      <c r="A20" s="159" t="s">
        <v>155</v>
      </c>
      <c r="B20" s="160">
        <f>MAX(B18:K18)</f>
        <v>1200.5</v>
      </c>
      <c r="C20" s="152" t="s">
        <v>105</v>
      </c>
      <c r="D20" s="161">
        <f>+B20*D19</f>
        <v>20.556506849315067</v>
      </c>
      <c r="E20" s="152"/>
      <c r="F20" s="152" t="s">
        <v>106</v>
      </c>
      <c r="G20" s="161">
        <f>+B20*G19</f>
        <v>992.19406392694066</v>
      </c>
      <c r="H20" s="152"/>
      <c r="I20" s="152" t="s">
        <v>107</v>
      </c>
      <c r="J20" s="161">
        <f>+B20*J19</f>
        <v>187.7494292237443</v>
      </c>
      <c r="K20" s="154"/>
      <c r="L20" s="148"/>
      <c r="M20" s="160">
        <f>MAX(M18:AB18)</f>
        <v>1067.5</v>
      </c>
      <c r="N20" s="152"/>
      <c r="O20" s="152" t="s">
        <v>105</v>
      </c>
      <c r="P20" s="162">
        <f>+M20*P19</f>
        <v>0</v>
      </c>
      <c r="Q20" s="152"/>
      <c r="R20" s="152"/>
      <c r="S20" s="152"/>
      <c r="T20" s="152" t="s">
        <v>106</v>
      </c>
      <c r="U20" s="162">
        <f>+M20*U19</f>
        <v>899.93413830954978</v>
      </c>
      <c r="V20" s="152"/>
      <c r="W20" s="152"/>
      <c r="X20" s="152"/>
      <c r="Y20" s="152" t="s">
        <v>107</v>
      </c>
      <c r="Z20" s="162">
        <f>+M20*Z19</f>
        <v>167.56586169045005</v>
      </c>
      <c r="AA20" s="152"/>
      <c r="AB20" s="154"/>
      <c r="AC20" s="148"/>
      <c r="AD20" s="160">
        <f>MAX(AD18:AO18)</f>
        <v>925.5</v>
      </c>
      <c r="AE20" s="152" t="s">
        <v>105</v>
      </c>
      <c r="AF20" s="161">
        <f>+AD20*AF19</f>
        <v>0</v>
      </c>
      <c r="AG20" s="152"/>
      <c r="AH20" s="152"/>
      <c r="AI20" s="152"/>
      <c r="AJ20" s="152" t="s">
        <v>106</v>
      </c>
      <c r="AK20" s="161">
        <f>+AD20*AK19</f>
        <v>797.49170124481327</v>
      </c>
      <c r="AL20" s="152"/>
      <c r="AM20" s="152"/>
      <c r="AN20" s="152" t="s">
        <v>107</v>
      </c>
      <c r="AO20" s="163">
        <f>+AD20*AO19</f>
        <v>128.00829875518673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101</v>
      </c>
      <c r="U21" s="241"/>
      <c r="V21" s="156" t="s">
        <v>149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2684</v>
      </c>
      <c r="AV21" s="92">
        <f t="shared" si="18"/>
        <v>2559.5</v>
      </c>
      <c r="AW21" s="92">
        <f t="shared" si="18"/>
        <v>2435.5</v>
      </c>
      <c r="AX21" s="92">
        <f t="shared" si="18"/>
        <v>2250.5</v>
      </c>
      <c r="AY21" s="92">
        <f t="shared" si="18"/>
        <v>2268.5</v>
      </c>
      <c r="AZ21" s="92">
        <f t="shared" si="18"/>
        <v>2253</v>
      </c>
      <c r="BA21" s="92">
        <f t="shared" si="18"/>
        <v>2233.5</v>
      </c>
      <c r="BB21" s="92"/>
      <c r="BC21" s="92"/>
      <c r="BD21" s="92"/>
      <c r="BE21" s="92">
        <f t="shared" ref="BE21:BQ21" si="19">P33</f>
        <v>2209</v>
      </c>
      <c r="BF21" s="92">
        <f t="shared" si="19"/>
        <v>2270.5</v>
      </c>
      <c r="BG21" s="92">
        <f t="shared" si="19"/>
        <v>2295.5</v>
      </c>
      <c r="BH21" s="92">
        <f t="shared" si="19"/>
        <v>2229</v>
      </c>
      <c r="BI21" s="92">
        <f t="shared" si="19"/>
        <v>2036.5</v>
      </c>
      <c r="BJ21" s="92">
        <f t="shared" si="19"/>
        <v>1889</v>
      </c>
      <c r="BK21" s="92">
        <f t="shared" si="19"/>
        <v>1752</v>
      </c>
      <c r="BL21" s="92">
        <f t="shared" si="19"/>
        <v>1855.5</v>
      </c>
      <c r="BM21" s="92">
        <f t="shared" si="19"/>
        <v>2122</v>
      </c>
      <c r="BN21" s="92">
        <f t="shared" si="19"/>
        <v>2426</v>
      </c>
      <c r="BO21" s="92">
        <f t="shared" si="19"/>
        <v>2660.5</v>
      </c>
      <c r="BP21" s="92">
        <f t="shared" si="19"/>
        <v>2710</v>
      </c>
      <c r="BQ21" s="92">
        <f t="shared" si="19"/>
        <v>2644.5</v>
      </c>
      <c r="BR21" s="92"/>
      <c r="BS21" s="92"/>
      <c r="BT21" s="92"/>
      <c r="BU21" s="92">
        <f t="shared" ref="BU21:CC21" si="20">AG33</f>
        <v>2284.5</v>
      </c>
      <c r="BV21" s="92">
        <f t="shared" si="20"/>
        <v>2339.5</v>
      </c>
      <c r="BW21" s="92">
        <f t="shared" si="20"/>
        <v>2324</v>
      </c>
      <c r="BX21" s="92">
        <f t="shared" si="20"/>
        <v>2334</v>
      </c>
      <c r="BY21" s="92">
        <f t="shared" si="20"/>
        <v>2261</v>
      </c>
      <c r="BZ21" s="92">
        <f t="shared" si="20"/>
        <v>2259</v>
      </c>
      <c r="CA21" s="92">
        <f t="shared" si="20"/>
        <v>2307</v>
      </c>
      <c r="CB21" s="92">
        <f t="shared" si="20"/>
        <v>2189.5</v>
      </c>
      <c r="CC21" s="92">
        <f t="shared" si="20"/>
        <v>2094.5</v>
      </c>
    </row>
    <row r="22" spans="1:81" ht="16.5" customHeight="1" x14ac:dyDescent="0.2">
      <c r="A22" s="100" t="s">
        <v>102</v>
      </c>
      <c r="B22" s="149">
        <f>'G-3A'!F10</f>
        <v>146</v>
      </c>
      <c r="C22" s="149">
        <f>'G-3A'!F11</f>
        <v>162.5</v>
      </c>
      <c r="D22" s="149">
        <f>'G-3A'!F12</f>
        <v>152</v>
      </c>
      <c r="E22" s="149">
        <f>'G-3A'!F13</f>
        <v>127.5</v>
      </c>
      <c r="F22" s="149">
        <f>'G-3A'!F14</f>
        <v>146</v>
      </c>
      <c r="G22" s="149">
        <f>'G-3A'!F15</f>
        <v>132.5</v>
      </c>
      <c r="H22" s="149">
        <f>'G-3A'!F16</f>
        <v>109.5</v>
      </c>
      <c r="I22" s="149">
        <f>'G-3A'!F17</f>
        <v>151.5</v>
      </c>
      <c r="J22" s="149">
        <f>'G-3A'!F18</f>
        <v>149.5</v>
      </c>
      <c r="K22" s="149">
        <f>'G-3A'!F19</f>
        <v>145</v>
      </c>
      <c r="L22" s="150"/>
      <c r="M22" s="149">
        <f>'G-3A'!F20</f>
        <v>129.5</v>
      </c>
      <c r="N22" s="149">
        <f>'G-3A'!F21</f>
        <v>153</v>
      </c>
      <c r="O22" s="149">
        <f>'G-3A'!F22</f>
        <v>138.5</v>
      </c>
      <c r="P22" s="149">
        <f>'G-3A'!M10</f>
        <v>168</v>
      </c>
      <c r="Q22" s="149">
        <f>'G-3A'!M11</f>
        <v>136.5</v>
      </c>
      <c r="R22" s="149">
        <f>'G-3A'!M12</f>
        <v>130</v>
      </c>
      <c r="S22" s="149">
        <f>'G-3A'!M13</f>
        <v>115</v>
      </c>
      <c r="T22" s="149">
        <f>'G-3A'!M14</f>
        <v>101</v>
      </c>
      <c r="U22" s="149">
        <f>'G-3A'!M15</f>
        <v>126</v>
      </c>
      <c r="V22" s="149">
        <f>'G-3A'!M16</f>
        <v>125.5</v>
      </c>
      <c r="W22" s="149">
        <f>'G-3A'!M17</f>
        <v>189.5</v>
      </c>
      <c r="X22" s="149">
        <f>'G-3A'!M18</f>
        <v>210</v>
      </c>
      <c r="Y22" s="149">
        <f>'G-3A'!M19</f>
        <v>204</v>
      </c>
      <c r="Z22" s="149">
        <f>'G-3A'!M20</f>
        <v>156.5</v>
      </c>
      <c r="AA22" s="149">
        <f>'G-3A'!M21</f>
        <v>150</v>
      </c>
      <c r="AB22" s="149">
        <f>'G-3A'!M22</f>
        <v>176.5</v>
      </c>
      <c r="AC22" s="150"/>
      <c r="AD22" s="149">
        <f>'G-3A'!T10</f>
        <v>115</v>
      </c>
      <c r="AE22" s="149">
        <f>'G-3A'!T11</f>
        <v>134.5</v>
      </c>
      <c r="AF22" s="149">
        <f>'G-3A'!T12</f>
        <v>157</v>
      </c>
      <c r="AG22" s="149">
        <f>'G-3A'!T13</f>
        <v>149.5</v>
      </c>
      <c r="AH22" s="149">
        <f>'G-3A'!T14</f>
        <v>143</v>
      </c>
      <c r="AI22" s="149">
        <f>'G-3A'!T15</f>
        <v>142.5</v>
      </c>
      <c r="AJ22" s="149">
        <f>'G-3A'!T16</f>
        <v>144</v>
      </c>
      <c r="AK22" s="149">
        <f>'G-3A'!T17</f>
        <v>125.5</v>
      </c>
      <c r="AL22" s="149">
        <f>'G-3A'!T18</f>
        <v>158.5</v>
      </c>
      <c r="AM22" s="149">
        <f>'G-3A'!T19</f>
        <v>158.5</v>
      </c>
      <c r="AN22" s="149">
        <f>'G-3A'!T20</f>
        <v>107</v>
      </c>
      <c r="AO22" s="149">
        <f>'G-3A'!T21</f>
        <v>94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588</v>
      </c>
      <c r="F23" s="149">
        <f t="shared" ref="F23:K23" si="21">C22+D22+E22+F22</f>
        <v>588</v>
      </c>
      <c r="G23" s="149">
        <f t="shared" si="21"/>
        <v>558</v>
      </c>
      <c r="H23" s="149">
        <f t="shared" si="21"/>
        <v>515.5</v>
      </c>
      <c r="I23" s="149">
        <f t="shared" si="21"/>
        <v>539.5</v>
      </c>
      <c r="J23" s="149">
        <f t="shared" si="21"/>
        <v>543</v>
      </c>
      <c r="K23" s="149">
        <f t="shared" si="21"/>
        <v>555.5</v>
      </c>
      <c r="L23" s="150"/>
      <c r="M23" s="149"/>
      <c r="N23" s="149"/>
      <c r="O23" s="149"/>
      <c r="P23" s="149">
        <f>M22+N22+O22+P22</f>
        <v>589</v>
      </c>
      <c r="Q23" s="149">
        <f t="shared" ref="Q23:AB23" si="22">N22+O22+P22+Q22</f>
        <v>596</v>
      </c>
      <c r="R23" s="149">
        <f t="shared" si="22"/>
        <v>573</v>
      </c>
      <c r="S23" s="149">
        <f t="shared" si="22"/>
        <v>549.5</v>
      </c>
      <c r="T23" s="149">
        <f t="shared" si="22"/>
        <v>482.5</v>
      </c>
      <c r="U23" s="149">
        <f t="shared" si="22"/>
        <v>472</v>
      </c>
      <c r="V23" s="149">
        <f t="shared" si="22"/>
        <v>467.5</v>
      </c>
      <c r="W23" s="149">
        <f t="shared" si="22"/>
        <v>542</v>
      </c>
      <c r="X23" s="149">
        <f t="shared" si="22"/>
        <v>651</v>
      </c>
      <c r="Y23" s="149">
        <f t="shared" si="22"/>
        <v>729</v>
      </c>
      <c r="Z23" s="149">
        <f t="shared" si="22"/>
        <v>760</v>
      </c>
      <c r="AA23" s="149">
        <f t="shared" si="22"/>
        <v>720.5</v>
      </c>
      <c r="AB23" s="149">
        <f t="shared" si="22"/>
        <v>687</v>
      </c>
      <c r="AC23" s="150"/>
      <c r="AD23" s="149"/>
      <c r="AE23" s="149"/>
      <c r="AF23" s="149"/>
      <c r="AG23" s="149">
        <f>AD22+AE22+AF22+AG22</f>
        <v>556</v>
      </c>
      <c r="AH23" s="149">
        <f t="shared" ref="AH23:AO23" si="23">AE22+AF22+AG22+AH22</f>
        <v>584</v>
      </c>
      <c r="AI23" s="149">
        <f t="shared" si="23"/>
        <v>592</v>
      </c>
      <c r="AJ23" s="149">
        <f t="shared" si="23"/>
        <v>579</v>
      </c>
      <c r="AK23" s="149">
        <f t="shared" si="23"/>
        <v>555</v>
      </c>
      <c r="AL23" s="149">
        <f t="shared" si="23"/>
        <v>570.5</v>
      </c>
      <c r="AM23" s="149">
        <f t="shared" si="23"/>
        <v>586.5</v>
      </c>
      <c r="AN23" s="149">
        <f t="shared" si="23"/>
        <v>549.5</v>
      </c>
      <c r="AO23" s="149">
        <f t="shared" si="23"/>
        <v>518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0.36204146730462516</v>
      </c>
      <c r="E24" s="152"/>
      <c r="F24" s="152" t="s">
        <v>106</v>
      </c>
      <c r="G24" s="153">
        <f>DIRECCIONALIDAD!J29/100</f>
        <v>0.63795853269537484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0.37993920972644379</v>
      </c>
      <c r="Q24" s="152"/>
      <c r="R24" s="152"/>
      <c r="S24" s="152"/>
      <c r="T24" s="152" t="s">
        <v>106</v>
      </c>
      <c r="U24" s="153">
        <f>DIRECCIONALIDAD!J32/100</f>
        <v>0.62006079027355621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0.33582089552238803</v>
      </c>
      <c r="AG24" s="152"/>
      <c r="AH24" s="152"/>
      <c r="AI24" s="152"/>
      <c r="AJ24" s="152" t="s">
        <v>106</v>
      </c>
      <c r="AK24" s="153">
        <f>DIRECCIONALIDAD!J35/100</f>
        <v>0.66417910447761197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9" t="s">
        <v>155</v>
      </c>
      <c r="B25" s="160">
        <f>MAX(B23:K23)</f>
        <v>588</v>
      </c>
      <c r="C25" s="152" t="s">
        <v>105</v>
      </c>
      <c r="D25" s="161">
        <f>+B25*D24</f>
        <v>212.88038277511959</v>
      </c>
      <c r="E25" s="152"/>
      <c r="F25" s="152" t="s">
        <v>106</v>
      </c>
      <c r="G25" s="161">
        <f>+B25*G24</f>
        <v>375.11961722488041</v>
      </c>
      <c r="H25" s="152"/>
      <c r="I25" s="152" t="s">
        <v>107</v>
      </c>
      <c r="J25" s="161">
        <f>+B25*J24</f>
        <v>0</v>
      </c>
      <c r="K25" s="154"/>
      <c r="L25" s="148"/>
      <c r="M25" s="160">
        <f>MAX(M23:AB23)</f>
        <v>760</v>
      </c>
      <c r="N25" s="152"/>
      <c r="O25" s="152" t="s">
        <v>105</v>
      </c>
      <c r="P25" s="162">
        <f>+M25*P24</f>
        <v>288.75379939209728</v>
      </c>
      <c r="Q25" s="152"/>
      <c r="R25" s="152"/>
      <c r="S25" s="152"/>
      <c r="T25" s="152" t="s">
        <v>106</v>
      </c>
      <c r="U25" s="162">
        <f>+M25*U24</f>
        <v>471.24620060790272</v>
      </c>
      <c r="V25" s="152"/>
      <c r="W25" s="152"/>
      <c r="X25" s="152"/>
      <c r="Y25" s="152" t="s">
        <v>107</v>
      </c>
      <c r="Z25" s="162">
        <f>+M25*Z24</f>
        <v>0</v>
      </c>
      <c r="AA25" s="152"/>
      <c r="AB25" s="154"/>
      <c r="AC25" s="148"/>
      <c r="AD25" s="160">
        <f>MAX(AD23:AO23)</f>
        <v>592</v>
      </c>
      <c r="AE25" s="152" t="s">
        <v>105</v>
      </c>
      <c r="AF25" s="161">
        <f>+AD25*AF24</f>
        <v>198.80597014925371</v>
      </c>
      <c r="AG25" s="152"/>
      <c r="AH25" s="152"/>
      <c r="AI25" s="152"/>
      <c r="AJ25" s="152" t="s">
        <v>106</v>
      </c>
      <c r="AK25" s="161">
        <f>+AD25*AK24</f>
        <v>393.19402985074629</v>
      </c>
      <c r="AL25" s="152"/>
      <c r="AM25" s="152"/>
      <c r="AN25" s="152" t="s">
        <v>107</v>
      </c>
      <c r="AO25" s="163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101</v>
      </c>
      <c r="U26" s="241"/>
      <c r="V26" s="156" t="s">
        <v>150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>
        <f>'G-3B'!F10</f>
        <v>228.5</v>
      </c>
      <c r="C27" s="149">
        <f>'G-3B'!F11</f>
        <v>212.5</v>
      </c>
      <c r="D27" s="149">
        <f>'G-3B'!F12</f>
        <v>240</v>
      </c>
      <c r="E27" s="149">
        <f>'G-3B'!F13</f>
        <v>214.5</v>
      </c>
      <c r="F27" s="149">
        <f>'G-3B'!F14</f>
        <v>226.5</v>
      </c>
      <c r="G27" s="149">
        <f>'G-3B'!F15</f>
        <v>240</v>
      </c>
      <c r="H27" s="149">
        <f>'G-3B'!F16</f>
        <v>208</v>
      </c>
      <c r="I27" s="149">
        <f>'G-3B'!F17</f>
        <v>240.5</v>
      </c>
      <c r="J27" s="149">
        <f>'G-3B'!F18</f>
        <v>218</v>
      </c>
      <c r="K27" s="149">
        <f>'G-3B'!F19</f>
        <v>213</v>
      </c>
      <c r="L27" s="150"/>
      <c r="M27" s="149">
        <f>'G-3B'!F20</f>
        <v>203.5</v>
      </c>
      <c r="N27" s="149">
        <f>'G-3B'!F21</f>
        <v>209</v>
      </c>
      <c r="O27" s="149">
        <f>'G-3B'!F22</f>
        <v>222.5</v>
      </c>
      <c r="P27" s="149">
        <f>'G-3B'!M10</f>
        <v>227</v>
      </c>
      <c r="Q27" s="149">
        <f>'G-3B'!M11</f>
        <v>213</v>
      </c>
      <c r="R27" s="149">
        <f>'G-3B'!M12</f>
        <v>257.5</v>
      </c>
      <c r="S27" s="149">
        <f>'G-3B'!M13</f>
        <v>230</v>
      </c>
      <c r="T27" s="149">
        <f>'G-3B'!M14</f>
        <v>172.5</v>
      </c>
      <c r="U27" s="149">
        <f>'G-3B'!M15</f>
        <v>166.5</v>
      </c>
      <c r="V27" s="149">
        <f>'G-3B'!M16</f>
        <v>177</v>
      </c>
      <c r="W27" s="149">
        <f>'G-3B'!M17</f>
        <v>150</v>
      </c>
      <c r="X27" s="149">
        <f>'G-3B'!M18</f>
        <v>207.5</v>
      </c>
      <c r="Y27" s="149">
        <f>'G-3B'!M19</f>
        <v>243.5</v>
      </c>
      <c r="Z27" s="149">
        <f>'G-3B'!M20</f>
        <v>236</v>
      </c>
      <c r="AA27" s="149">
        <f>'G-3B'!M21</f>
        <v>235</v>
      </c>
      <c r="AB27" s="149">
        <f>'G-3B'!M22</f>
        <v>221.5</v>
      </c>
      <c r="AC27" s="150"/>
      <c r="AD27" s="149">
        <f>'G-3B'!T10</f>
        <v>213.5</v>
      </c>
      <c r="AE27" s="149">
        <f>'G-3B'!T11</f>
        <v>215.5</v>
      </c>
      <c r="AF27" s="149">
        <f>'G-3B'!T12</f>
        <v>210</v>
      </c>
      <c r="AG27" s="149">
        <f>'G-3B'!T13</f>
        <v>218.5</v>
      </c>
      <c r="AH27" s="149">
        <f>'G-3B'!T14</f>
        <v>222</v>
      </c>
      <c r="AI27" s="149">
        <f>'G-3B'!T15</f>
        <v>184.5</v>
      </c>
      <c r="AJ27" s="149">
        <f>'G-3B'!T16</f>
        <v>204.5</v>
      </c>
      <c r="AK27" s="149">
        <f>'G-3B'!T17</f>
        <v>192</v>
      </c>
      <c r="AL27" s="149">
        <f>'G-3B'!T18</f>
        <v>209</v>
      </c>
      <c r="AM27" s="149">
        <f>'G-3B'!T19</f>
        <v>209</v>
      </c>
      <c r="AN27" s="149">
        <f>'G-3B'!T20</f>
        <v>194.5</v>
      </c>
      <c r="AO27" s="149">
        <f>'G-3B'!T21</f>
        <v>176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895.5</v>
      </c>
      <c r="F28" s="149">
        <f t="shared" ref="F28:K28" si="24">C27+D27+E27+F27</f>
        <v>893.5</v>
      </c>
      <c r="G28" s="149">
        <f t="shared" si="24"/>
        <v>921</v>
      </c>
      <c r="H28" s="149">
        <f t="shared" si="24"/>
        <v>889</v>
      </c>
      <c r="I28" s="149">
        <f t="shared" si="24"/>
        <v>915</v>
      </c>
      <c r="J28" s="149">
        <f t="shared" si="24"/>
        <v>906.5</v>
      </c>
      <c r="K28" s="149">
        <f t="shared" si="24"/>
        <v>879.5</v>
      </c>
      <c r="L28" s="150"/>
      <c r="M28" s="149"/>
      <c r="N28" s="149"/>
      <c r="O28" s="149"/>
      <c r="P28" s="149">
        <f>M27+N27+O27+P27</f>
        <v>862</v>
      </c>
      <c r="Q28" s="149">
        <f t="shared" ref="Q28:AB28" si="25">N27+O27+P27+Q27</f>
        <v>871.5</v>
      </c>
      <c r="R28" s="149">
        <f t="shared" si="25"/>
        <v>920</v>
      </c>
      <c r="S28" s="149">
        <f t="shared" si="25"/>
        <v>927.5</v>
      </c>
      <c r="T28" s="149">
        <f t="shared" si="25"/>
        <v>873</v>
      </c>
      <c r="U28" s="149">
        <f t="shared" si="25"/>
        <v>826.5</v>
      </c>
      <c r="V28" s="149">
        <f t="shared" si="25"/>
        <v>746</v>
      </c>
      <c r="W28" s="149">
        <f t="shared" si="25"/>
        <v>666</v>
      </c>
      <c r="X28" s="149">
        <f t="shared" si="25"/>
        <v>701</v>
      </c>
      <c r="Y28" s="149">
        <f t="shared" si="25"/>
        <v>778</v>
      </c>
      <c r="Z28" s="149">
        <f t="shared" si="25"/>
        <v>837</v>
      </c>
      <c r="AA28" s="149">
        <f t="shared" si="25"/>
        <v>922</v>
      </c>
      <c r="AB28" s="149">
        <f t="shared" si="25"/>
        <v>936</v>
      </c>
      <c r="AC28" s="150"/>
      <c r="AD28" s="149"/>
      <c r="AE28" s="149"/>
      <c r="AF28" s="149"/>
      <c r="AG28" s="149">
        <f>AD27+AE27+AF27+AG27</f>
        <v>857.5</v>
      </c>
      <c r="AH28" s="149">
        <f t="shared" ref="AH28:AO28" si="26">AE27+AF27+AG27+AH27</f>
        <v>866</v>
      </c>
      <c r="AI28" s="149">
        <f t="shared" si="26"/>
        <v>835</v>
      </c>
      <c r="AJ28" s="149">
        <f t="shared" si="26"/>
        <v>829.5</v>
      </c>
      <c r="AK28" s="149">
        <f t="shared" si="26"/>
        <v>803</v>
      </c>
      <c r="AL28" s="149">
        <f t="shared" si="26"/>
        <v>790</v>
      </c>
      <c r="AM28" s="149">
        <f t="shared" si="26"/>
        <v>814.5</v>
      </c>
      <c r="AN28" s="149">
        <f t="shared" si="26"/>
        <v>804.5</v>
      </c>
      <c r="AO28" s="149">
        <f t="shared" si="26"/>
        <v>788.5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0.55381165919282516</v>
      </c>
      <c r="E29" s="152"/>
      <c r="F29" s="152" t="s">
        <v>106</v>
      </c>
      <c r="G29" s="153">
        <f>DIRECCIONALIDAD!J38/100</f>
        <v>0.4461883408071749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0.54435925520262873</v>
      </c>
      <c r="Q29" s="152"/>
      <c r="R29" s="152"/>
      <c r="S29" s="152"/>
      <c r="T29" s="152" t="s">
        <v>106</v>
      </c>
      <c r="U29" s="153">
        <f>DIRECCIONALIDAD!J41/100</f>
        <v>0.45564074479737132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0.55298913043478259</v>
      </c>
      <c r="AG29" s="152"/>
      <c r="AH29" s="152"/>
      <c r="AI29" s="152"/>
      <c r="AJ29" s="152" t="s">
        <v>106</v>
      </c>
      <c r="AK29" s="153">
        <f>DIRECCIONALIDAD!J44/100</f>
        <v>0.44701086956521741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9" t="s">
        <v>155</v>
      </c>
      <c r="B30" s="160">
        <f>MAX(B28:K28)</f>
        <v>921</v>
      </c>
      <c r="C30" s="152" t="s">
        <v>105</v>
      </c>
      <c r="D30" s="161">
        <f>+B30*D29</f>
        <v>510.06053811659194</v>
      </c>
      <c r="E30" s="152"/>
      <c r="F30" s="152" t="s">
        <v>106</v>
      </c>
      <c r="G30" s="161">
        <f>+B30*G29</f>
        <v>410.93946188340806</v>
      </c>
      <c r="H30" s="152"/>
      <c r="I30" s="152" t="s">
        <v>107</v>
      </c>
      <c r="J30" s="161">
        <f>+B30*J29</f>
        <v>0</v>
      </c>
      <c r="K30" s="154"/>
      <c r="L30" s="148"/>
      <c r="M30" s="160">
        <f>MAX(M28:AB28)</f>
        <v>936</v>
      </c>
      <c r="N30" s="152"/>
      <c r="O30" s="152" t="s">
        <v>105</v>
      </c>
      <c r="P30" s="162">
        <f>+M30*P29</f>
        <v>509.52026286966048</v>
      </c>
      <c r="Q30" s="152"/>
      <c r="R30" s="152"/>
      <c r="S30" s="152"/>
      <c r="T30" s="152" t="s">
        <v>106</v>
      </c>
      <c r="U30" s="162">
        <f>+M30*U29</f>
        <v>426.47973713033957</v>
      </c>
      <c r="V30" s="152"/>
      <c r="W30" s="152"/>
      <c r="X30" s="152"/>
      <c r="Y30" s="152" t="s">
        <v>107</v>
      </c>
      <c r="Z30" s="162">
        <f>+M30*Z29</f>
        <v>0</v>
      </c>
      <c r="AA30" s="152"/>
      <c r="AB30" s="154"/>
      <c r="AC30" s="148"/>
      <c r="AD30" s="160">
        <f>MAX(AD28:AO28)</f>
        <v>866</v>
      </c>
      <c r="AE30" s="152" t="s">
        <v>105</v>
      </c>
      <c r="AF30" s="161">
        <f>+AD30*AF29</f>
        <v>478.88858695652175</v>
      </c>
      <c r="AG30" s="152"/>
      <c r="AH30" s="152"/>
      <c r="AI30" s="152"/>
      <c r="AJ30" s="152" t="s">
        <v>106</v>
      </c>
      <c r="AK30" s="161">
        <f>+AD30*AK29</f>
        <v>387.11141304347825</v>
      </c>
      <c r="AL30" s="152"/>
      <c r="AM30" s="152"/>
      <c r="AN30" s="152" t="s">
        <v>107</v>
      </c>
      <c r="AO30" s="163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101</v>
      </c>
      <c r="U31" s="241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 t="shared" ref="B32:K32" si="27">B13+B17+B22+B27</f>
        <v>704</v>
      </c>
      <c r="C32" s="149">
        <f t="shared" si="27"/>
        <v>695</v>
      </c>
      <c r="D32" s="149">
        <f t="shared" si="27"/>
        <v>687.5</v>
      </c>
      <c r="E32" s="149">
        <f t="shared" si="27"/>
        <v>597.5</v>
      </c>
      <c r="F32" s="149">
        <f t="shared" si="27"/>
        <v>579.5</v>
      </c>
      <c r="G32" s="149">
        <f t="shared" si="27"/>
        <v>571</v>
      </c>
      <c r="H32" s="149">
        <f t="shared" si="27"/>
        <v>502.5</v>
      </c>
      <c r="I32" s="149">
        <f t="shared" si="27"/>
        <v>615.5</v>
      </c>
      <c r="J32" s="149">
        <f t="shared" si="27"/>
        <v>564</v>
      </c>
      <c r="K32" s="149">
        <f t="shared" si="27"/>
        <v>551.5</v>
      </c>
      <c r="L32" s="150"/>
      <c r="M32" s="149">
        <f t="shared" ref="M32:AB32" si="28">M13+M17+M22+M27</f>
        <v>516</v>
      </c>
      <c r="N32" s="149">
        <f t="shared" si="28"/>
        <v>549.5</v>
      </c>
      <c r="O32" s="149">
        <f t="shared" si="28"/>
        <v>549.5</v>
      </c>
      <c r="P32" s="149">
        <f t="shared" si="28"/>
        <v>594</v>
      </c>
      <c r="Q32" s="149">
        <f t="shared" si="28"/>
        <v>577.5</v>
      </c>
      <c r="R32" s="149">
        <f t="shared" si="28"/>
        <v>574.5</v>
      </c>
      <c r="S32" s="149">
        <f t="shared" si="28"/>
        <v>483</v>
      </c>
      <c r="T32" s="149">
        <f t="shared" si="28"/>
        <v>401.5</v>
      </c>
      <c r="U32" s="149">
        <f t="shared" si="28"/>
        <v>430</v>
      </c>
      <c r="V32" s="149">
        <f t="shared" si="28"/>
        <v>437.5</v>
      </c>
      <c r="W32" s="149">
        <f t="shared" si="28"/>
        <v>586.5</v>
      </c>
      <c r="X32" s="149">
        <f t="shared" si="28"/>
        <v>668</v>
      </c>
      <c r="Y32" s="149">
        <f t="shared" si="28"/>
        <v>734</v>
      </c>
      <c r="Z32" s="149">
        <f t="shared" si="28"/>
        <v>672</v>
      </c>
      <c r="AA32" s="149">
        <f t="shared" si="28"/>
        <v>636</v>
      </c>
      <c r="AB32" s="149">
        <f t="shared" si="28"/>
        <v>602.5</v>
      </c>
      <c r="AC32" s="150"/>
      <c r="AD32" s="149">
        <f t="shared" ref="AD32:AO32" si="29">AD13+AD17+AD22+AD27</f>
        <v>534</v>
      </c>
      <c r="AE32" s="149">
        <f t="shared" si="29"/>
        <v>542</v>
      </c>
      <c r="AF32" s="149">
        <f t="shared" si="29"/>
        <v>595</v>
      </c>
      <c r="AG32" s="149">
        <f t="shared" si="29"/>
        <v>613.5</v>
      </c>
      <c r="AH32" s="149">
        <f t="shared" si="29"/>
        <v>589</v>
      </c>
      <c r="AI32" s="149">
        <f t="shared" si="29"/>
        <v>526.5</v>
      </c>
      <c r="AJ32" s="149">
        <f t="shared" si="29"/>
        <v>605</v>
      </c>
      <c r="AK32" s="149">
        <f t="shared" si="29"/>
        <v>540.5</v>
      </c>
      <c r="AL32" s="149">
        <f t="shared" si="29"/>
        <v>587</v>
      </c>
      <c r="AM32" s="149">
        <f t="shared" si="29"/>
        <v>574.5</v>
      </c>
      <c r="AN32" s="149">
        <f t="shared" si="29"/>
        <v>487.5</v>
      </c>
      <c r="AO32" s="149">
        <f t="shared" si="29"/>
        <v>445.5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2684</v>
      </c>
      <c r="F33" s="149">
        <f t="shared" ref="F33:K33" si="30">C32+D32+E32+F32</f>
        <v>2559.5</v>
      </c>
      <c r="G33" s="149">
        <f t="shared" si="30"/>
        <v>2435.5</v>
      </c>
      <c r="H33" s="149">
        <f t="shared" si="30"/>
        <v>2250.5</v>
      </c>
      <c r="I33" s="149">
        <f t="shared" si="30"/>
        <v>2268.5</v>
      </c>
      <c r="J33" s="149">
        <f t="shared" si="30"/>
        <v>2253</v>
      </c>
      <c r="K33" s="149">
        <f t="shared" si="30"/>
        <v>2233.5</v>
      </c>
      <c r="L33" s="150"/>
      <c r="M33" s="149"/>
      <c r="N33" s="149"/>
      <c r="O33" s="149"/>
      <c r="P33" s="149">
        <f>M32+N32+O32+P32</f>
        <v>2209</v>
      </c>
      <c r="Q33" s="149">
        <f t="shared" ref="Q33:AB33" si="31">N32+O32+P32+Q32</f>
        <v>2270.5</v>
      </c>
      <c r="R33" s="149">
        <f t="shared" si="31"/>
        <v>2295.5</v>
      </c>
      <c r="S33" s="149">
        <f t="shared" si="31"/>
        <v>2229</v>
      </c>
      <c r="T33" s="149">
        <f t="shared" si="31"/>
        <v>2036.5</v>
      </c>
      <c r="U33" s="149">
        <f t="shared" si="31"/>
        <v>1889</v>
      </c>
      <c r="V33" s="149">
        <f t="shared" si="31"/>
        <v>1752</v>
      </c>
      <c r="W33" s="149">
        <f t="shared" si="31"/>
        <v>1855.5</v>
      </c>
      <c r="X33" s="149">
        <f t="shared" si="31"/>
        <v>2122</v>
      </c>
      <c r="Y33" s="149">
        <f t="shared" si="31"/>
        <v>2426</v>
      </c>
      <c r="Z33" s="149">
        <f t="shared" si="31"/>
        <v>2660.5</v>
      </c>
      <c r="AA33" s="149">
        <f t="shared" si="31"/>
        <v>2710</v>
      </c>
      <c r="AB33" s="149">
        <f t="shared" si="31"/>
        <v>2644.5</v>
      </c>
      <c r="AC33" s="150"/>
      <c r="AD33" s="149"/>
      <c r="AE33" s="149"/>
      <c r="AF33" s="149"/>
      <c r="AG33" s="149">
        <f>AD32+AE32+AF32+AG32</f>
        <v>2284.5</v>
      </c>
      <c r="AH33" s="149">
        <f t="shared" ref="AH33:AO33" si="32">AE32+AF32+AG32+AH32</f>
        <v>2339.5</v>
      </c>
      <c r="AI33" s="149">
        <f t="shared" si="32"/>
        <v>2324</v>
      </c>
      <c r="AJ33" s="149">
        <f t="shared" si="32"/>
        <v>2334</v>
      </c>
      <c r="AK33" s="149">
        <f t="shared" si="32"/>
        <v>2261</v>
      </c>
      <c r="AL33" s="149">
        <f t="shared" si="32"/>
        <v>2259</v>
      </c>
      <c r="AM33" s="149">
        <f t="shared" si="32"/>
        <v>2307</v>
      </c>
      <c r="AN33" s="149">
        <f t="shared" si="32"/>
        <v>2189.5</v>
      </c>
      <c r="AO33" s="149">
        <f t="shared" si="32"/>
        <v>2094.5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6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G-3A</vt:lpstr>
      <vt:lpstr>G-3B</vt:lpstr>
      <vt:lpstr>G-Totales</vt:lpstr>
      <vt:lpstr>DIRECCIONALIDAD</vt:lpstr>
      <vt:lpstr>DIAGRAMA DE VOL</vt:lpstr>
      <vt:lpstr>'G-2'!Área_de_impresión</vt:lpstr>
      <vt:lpstr>'G-3A'!Área_de_impresión</vt:lpstr>
      <vt:lpstr>'G-3B'!Área_de_impresión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2009-03-25T20:52:52Z</cp:lastPrinted>
  <dcterms:created xsi:type="dcterms:W3CDTF">1998-04-02T13:38:56Z</dcterms:created>
  <dcterms:modified xsi:type="dcterms:W3CDTF">2016-02-11T20:21:17Z</dcterms:modified>
</cp:coreProperties>
</file>