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451\2016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2" i="4689" l="1"/>
  <c r="P20" i="4688" s="1"/>
  <c r="J37" i="4689"/>
  <c r="J20" i="4689"/>
  <c r="G20" i="4688" s="1"/>
  <c r="J26" i="4689"/>
  <c r="AK20" i="4688" s="1"/>
  <c r="J23" i="4689"/>
  <c r="U20" i="4688" s="1"/>
  <c r="J25" i="4689"/>
  <c r="AF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Z34" i="4688"/>
  <c r="BO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H34" i="4688"/>
  <c r="BV22" i="4688" s="1"/>
  <c r="W34" i="4688"/>
  <c r="BL22" i="4688" s="1"/>
  <c r="R34" i="4688"/>
  <c r="BG22" i="4688" s="1"/>
  <c r="I34" i="4688"/>
  <c r="AY22" i="4688" s="1"/>
  <c r="H34" i="4688"/>
  <c r="AX22" i="4688" s="1"/>
  <c r="AK34" i="4688"/>
  <c r="BY22" i="4688" s="1"/>
  <c r="U23" i="4684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J21" i="4688"/>
  <c r="D21" i="4688"/>
  <c r="G21" i="4688"/>
  <c r="Z31" i="4688"/>
  <c r="U31" i="4688"/>
  <c r="P31" i="4688"/>
  <c r="Z21" i="4688"/>
  <c r="U21" i="4688"/>
  <c r="P21" i="4688"/>
  <c r="J26" i="4688"/>
  <c r="D26" i="4688"/>
  <c r="G26" i="4688"/>
  <c r="AO26" i="4688"/>
  <c r="AF26" i="4688"/>
  <c r="AK26" i="4688"/>
  <c r="Z26" i="4688"/>
  <c r="U26" i="4688"/>
  <c r="P26" i="4688"/>
  <c r="AO21" i="4688"/>
  <c r="AF21" i="4688"/>
  <c r="AK21" i="4688"/>
  <c r="Z16" i="4688"/>
  <c r="U16" i="4688"/>
  <c r="P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<sst xmlns="http://schemas.openxmlformats.org/spreadsheetml/2006/main" count="559" uniqueCount="153">
  <si>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</si>
  <si>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</si>
  <si>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</si>
  <si>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</si>
  <si>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</si>
  <si>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</si>
  <si>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</si>
  <si>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</si>
  <si>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</si>
  <si>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</si>
  <si>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</si>
  <si>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</si>
  <si>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</si>
  <si>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</si>
  <si>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</si>
  <si>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</si>
  <si>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</si>
  <si>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</si>
  <si>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</si>
  <si>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</si>
  <si>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</si>
  <si>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</si>
  <si>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</si>
  <si>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</si>
  <si>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</si>
  <si>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</si>
  <si>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</si>
  <si>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</si>
  <si>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</si>
  <si>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</si>
  <si>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</si>
  <si>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</si>
  <si>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</si>
  <si>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</si>
  <si>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</si>
  <si>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</si>
  <si>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</si>
  <si>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</si>
  <si>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</si>
  <si>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</si>
  <si>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</si>
  <si>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</si>
  <si>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</si>
  <si>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</si>
  <si>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</si>
  <si>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</si>
  <si>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</si>
  <si>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</si>
  <si>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</si>
  <si>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</si>
  <si>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</si>
  <si>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</si>
  <si>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</si>
  <si>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</si>
  <si>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</si>
  <si>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</si>
  <si>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</si>
  <si>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</si>
  <si>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</si>
  <si>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</si>
  <si>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</si>
  <si>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</si>
  <si>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</si>
  <si>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</si>
  <si>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</si>
  <si>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</si>
  <si>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</si>
  <si>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</si>
  <si>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</si>
  <si>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</si>
  <si>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</si>
  <si>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</si>
  <si>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</si>
  <si>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</si>
  <si>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</si>
  <si>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</si>
  <si>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</si>
  <si>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</si>
  <si>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</si>
  <si>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</si>
  <si>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</si>
  <si>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</si>
  <si>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</si>
  <si>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</si>
  <si>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</si>
  <si>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</si>
  <si>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</si>
  <si>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</si>
  <si>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</si>
  <si>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</si>
  <si>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</si>
  <si>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</si>
  <si>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</si>
  <si>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</si>
  <si>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</si>
  <si>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</si>
  <si>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</si>
  <si>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</si>
  <si>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</si>
  <si>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</si>
  <si>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</si>
  <si>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</si>
  <si>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</si>
  <si>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</si>
  <si>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</si>
  <si>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</si>
  <si>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</si>
  <si>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</si>
  <si>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</si>
  <si>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</si>
  <si>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</si>
  <si>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</si>
  <si>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</si>
  <si>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</si>
  <si>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</si>
  <si>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</si>
  <si>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</si>
  <si>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</si>
  <si>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</si>
  <si>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</si>
  <si>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</si>
  <si>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</si>
  <si>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</si>
  <si>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</si>
  <si>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</si>
  <si>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</si>
  <si>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</si>
  <si>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</si>
  <si>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</si>
  <si>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</si>
  <si>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</si>
  <si>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</si>
  <si>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</si>
  <si>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</si>
  <si>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</si>
  <si>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</si>
  <si>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</si>
  <si>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</si>
  <si>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</si>
  <si>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</si>
  <si>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</si>
  <si>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</si>
  <si>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</si>
  <si>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</si>
  <si>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</si>
  <si>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</si>
  <si>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</si>
  <si>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</si>
  <si>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JHONNYS NAVARRO</t>
  </si>
  <si>
    <t>CALLE 84 X CARRERA 51</t>
  </si>
  <si>
    <t>JESUS OBREDOR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</si>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</sst>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407</c:v>
                </c:pt>
                <c:pt idx="1">
                  <c:v>434.5</c:v>
                </c:pt>
                <c:pt idx="2">
                  <c:v>449.5</c:v>
                </c:pt>
                <c:pt idx="3">
                  <c:v>426.5</c:v>
                </c:pt>
                <c:pt idx="4">
                  <c:v>397</c:v>
                </c:pt>
                <c:pt idx="5">
                  <c:v>376.5</c:v>
                </c:pt>
                <c:pt idx="6">
                  <c:v>373.5</c:v>
                </c:pt>
                <c:pt idx="7">
                  <c:v>380</c:v>
                </c:pt>
                <c:pt idx="8">
                  <c:v>389</c:v>
                </c:pt>
                <c:pt idx="9">
                  <c:v>378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75496"/>
        <c:axId val="161420352"/>
      </c:barChart>
      <c:catAx>
        <c:axId val="16127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75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1717.5</c:v>
                </c:pt>
                <c:pt idx="4">
                  <c:v>1707.5</c:v>
                </c:pt>
                <c:pt idx="5">
                  <c:v>1649.5</c:v>
                </c:pt>
                <c:pt idx="6">
                  <c:v>1573.5</c:v>
                </c:pt>
                <c:pt idx="7">
                  <c:v>1527</c:v>
                </c:pt>
                <c:pt idx="8">
                  <c:v>1519</c:v>
                </c:pt>
                <c:pt idx="9">
                  <c:v>1520.5</c:v>
                </c:pt>
                <c:pt idx="13">
                  <c:v>1420</c:v>
                </c:pt>
                <c:pt idx="14">
                  <c:v>1435</c:v>
                </c:pt>
                <c:pt idx="15">
                  <c:v>1438</c:v>
                </c:pt>
                <c:pt idx="16">
                  <c:v>1415</c:v>
                </c:pt>
                <c:pt idx="17">
                  <c:v>1378.5</c:v>
                </c:pt>
                <c:pt idx="18">
                  <c:v>1320.5</c:v>
                </c:pt>
                <c:pt idx="19">
                  <c:v>1272.5</c:v>
                </c:pt>
                <c:pt idx="20">
                  <c:v>1309.5</c:v>
                </c:pt>
                <c:pt idx="21">
                  <c:v>1395</c:v>
                </c:pt>
                <c:pt idx="22">
                  <c:v>1479</c:v>
                </c:pt>
                <c:pt idx="23">
                  <c:v>1557.5</c:v>
                </c:pt>
                <c:pt idx="24">
                  <c:v>1568.5</c:v>
                </c:pt>
                <c:pt idx="25">
                  <c:v>1549.5</c:v>
                </c:pt>
                <c:pt idx="29">
                  <c:v>1353.5</c:v>
                </c:pt>
                <c:pt idx="30">
                  <c:v>1358</c:v>
                </c:pt>
                <c:pt idx="31">
                  <c:v>1309.5</c:v>
                </c:pt>
                <c:pt idx="32">
                  <c:v>1329</c:v>
                </c:pt>
                <c:pt idx="33">
                  <c:v>1303</c:v>
                </c:pt>
                <c:pt idx="34">
                  <c:v>1300</c:v>
                </c:pt>
                <c:pt idx="35">
                  <c:v>1333</c:v>
                </c:pt>
                <c:pt idx="36">
                  <c:v>1331</c:v>
                </c:pt>
                <c:pt idx="37">
                  <c:v>1356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502.5</c:v>
                </c:pt>
                <c:pt idx="4">
                  <c:v>557</c:v>
                </c:pt>
                <c:pt idx="5">
                  <c:v>588</c:v>
                </c:pt>
                <c:pt idx="6">
                  <c:v>577.5</c:v>
                </c:pt>
                <c:pt idx="7">
                  <c:v>590</c:v>
                </c:pt>
                <c:pt idx="8">
                  <c:v>582.5</c:v>
                </c:pt>
                <c:pt idx="9">
                  <c:v>591</c:v>
                </c:pt>
                <c:pt idx="13">
                  <c:v>761</c:v>
                </c:pt>
                <c:pt idx="14">
                  <c:v>820.5</c:v>
                </c:pt>
                <c:pt idx="15">
                  <c:v>889</c:v>
                </c:pt>
                <c:pt idx="16">
                  <c:v>902</c:v>
                </c:pt>
                <c:pt idx="17">
                  <c:v>910.5</c:v>
                </c:pt>
                <c:pt idx="18">
                  <c:v>864.5</c:v>
                </c:pt>
                <c:pt idx="19">
                  <c:v>784.5</c:v>
                </c:pt>
                <c:pt idx="20">
                  <c:v>733.5</c:v>
                </c:pt>
                <c:pt idx="21">
                  <c:v>715</c:v>
                </c:pt>
                <c:pt idx="22">
                  <c:v>726.5</c:v>
                </c:pt>
                <c:pt idx="23">
                  <c:v>721.5</c:v>
                </c:pt>
                <c:pt idx="24">
                  <c:v>754.5</c:v>
                </c:pt>
                <c:pt idx="25">
                  <c:v>751.5</c:v>
                </c:pt>
                <c:pt idx="29">
                  <c:v>854</c:v>
                </c:pt>
                <c:pt idx="30">
                  <c:v>845.5</c:v>
                </c:pt>
                <c:pt idx="31">
                  <c:v>839.5</c:v>
                </c:pt>
                <c:pt idx="32">
                  <c:v>832.5</c:v>
                </c:pt>
                <c:pt idx="33">
                  <c:v>806.5</c:v>
                </c:pt>
                <c:pt idx="34">
                  <c:v>809.5</c:v>
                </c:pt>
                <c:pt idx="35">
                  <c:v>810.5</c:v>
                </c:pt>
                <c:pt idx="36">
                  <c:v>801</c:v>
                </c:pt>
                <c:pt idx="37">
                  <c:v>785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2220</c:v>
                </c:pt>
                <c:pt idx="4">
                  <c:v>2264.5</c:v>
                </c:pt>
                <c:pt idx="5">
                  <c:v>2237.5</c:v>
                </c:pt>
                <c:pt idx="6">
                  <c:v>2151</c:v>
                </c:pt>
                <c:pt idx="7">
                  <c:v>2117</c:v>
                </c:pt>
                <c:pt idx="8">
                  <c:v>2101.5</c:v>
                </c:pt>
                <c:pt idx="9">
                  <c:v>2111.5</c:v>
                </c:pt>
                <c:pt idx="13">
                  <c:v>2181</c:v>
                </c:pt>
                <c:pt idx="14">
                  <c:v>2255.5</c:v>
                </c:pt>
                <c:pt idx="15">
                  <c:v>2327</c:v>
                </c:pt>
                <c:pt idx="16">
                  <c:v>2317</c:v>
                </c:pt>
                <c:pt idx="17">
                  <c:v>2289</c:v>
                </c:pt>
                <c:pt idx="18">
                  <c:v>2185</c:v>
                </c:pt>
                <c:pt idx="19">
                  <c:v>2057</c:v>
                </c:pt>
                <c:pt idx="20">
                  <c:v>2043</c:v>
                </c:pt>
                <c:pt idx="21">
                  <c:v>2110</c:v>
                </c:pt>
                <c:pt idx="22">
                  <c:v>2205.5</c:v>
                </c:pt>
                <c:pt idx="23">
                  <c:v>2279</c:v>
                </c:pt>
                <c:pt idx="24">
                  <c:v>2323</c:v>
                </c:pt>
                <c:pt idx="25">
                  <c:v>2301</c:v>
                </c:pt>
                <c:pt idx="29">
                  <c:v>2207.5</c:v>
                </c:pt>
                <c:pt idx="30">
                  <c:v>2203.5</c:v>
                </c:pt>
                <c:pt idx="31">
                  <c:v>2149</c:v>
                </c:pt>
                <c:pt idx="32">
                  <c:v>2161.5</c:v>
                </c:pt>
                <c:pt idx="33">
                  <c:v>2109.5</c:v>
                </c:pt>
                <c:pt idx="34">
                  <c:v>2109.5</c:v>
                </c:pt>
                <c:pt idx="35">
                  <c:v>2143.5</c:v>
                </c:pt>
                <c:pt idx="36">
                  <c:v>2132</c:v>
                </c:pt>
                <c:pt idx="37">
                  <c:v>2141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66264"/>
        <c:axId val="163866656"/>
      </c:lineChart>
      <c:catAx>
        <c:axId val="1638662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8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66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866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341.5</c:v>
                </c:pt>
                <c:pt idx="1">
                  <c:v>346.5</c:v>
                </c:pt>
                <c:pt idx="2">
                  <c:v>333.5</c:v>
                </c:pt>
                <c:pt idx="3">
                  <c:v>332</c:v>
                </c:pt>
                <c:pt idx="4">
                  <c:v>346</c:v>
                </c:pt>
                <c:pt idx="5">
                  <c:v>298</c:v>
                </c:pt>
                <c:pt idx="6">
                  <c:v>353</c:v>
                </c:pt>
                <c:pt idx="7">
                  <c:v>306</c:v>
                </c:pt>
                <c:pt idx="8">
                  <c:v>343</c:v>
                </c:pt>
                <c:pt idx="9">
                  <c:v>331</c:v>
                </c:pt>
                <c:pt idx="10">
                  <c:v>351</c:v>
                </c:pt>
                <c:pt idx="11">
                  <c:v>331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21920"/>
        <c:axId val="161422312"/>
      </c:barChart>
      <c:catAx>
        <c:axId val="1614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2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351</c:v>
                </c:pt>
                <c:pt idx="1">
                  <c:v>348.5</c:v>
                </c:pt>
                <c:pt idx="2">
                  <c:v>366</c:v>
                </c:pt>
                <c:pt idx="3">
                  <c:v>354.5</c:v>
                </c:pt>
                <c:pt idx="4">
                  <c:v>366</c:v>
                </c:pt>
                <c:pt idx="5">
                  <c:v>351.5</c:v>
                </c:pt>
                <c:pt idx="6">
                  <c:v>343</c:v>
                </c:pt>
                <c:pt idx="7">
                  <c:v>318</c:v>
                </c:pt>
                <c:pt idx="8">
                  <c:v>308</c:v>
                </c:pt>
                <c:pt idx="9">
                  <c:v>303.5</c:v>
                </c:pt>
                <c:pt idx="10">
                  <c:v>380</c:v>
                </c:pt>
                <c:pt idx="11">
                  <c:v>403.5</c:v>
                </c:pt>
                <c:pt idx="12">
                  <c:v>392</c:v>
                </c:pt>
                <c:pt idx="13">
                  <c:v>382</c:v>
                </c:pt>
                <c:pt idx="14">
                  <c:v>391</c:v>
                </c:pt>
                <c:pt idx="15">
                  <c:v>384.5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38896"/>
        <c:axId val="163439288"/>
      </c:barChart>
      <c:catAx>
        <c:axId val="16343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3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3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3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105</c:v>
                </c:pt>
                <c:pt idx="1">
                  <c:v>116</c:v>
                </c:pt>
                <c:pt idx="2">
                  <c:v>150.5</c:v>
                </c:pt>
                <c:pt idx="3">
                  <c:v>131</c:v>
                </c:pt>
                <c:pt idx="4">
                  <c:v>159.5</c:v>
                </c:pt>
                <c:pt idx="5">
                  <c:v>147</c:v>
                </c:pt>
                <c:pt idx="6">
                  <c:v>140</c:v>
                </c:pt>
                <c:pt idx="7">
                  <c:v>143.5</c:v>
                </c:pt>
                <c:pt idx="8">
                  <c:v>152</c:v>
                </c:pt>
                <c:pt idx="9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40072"/>
        <c:axId val="163470088"/>
      </c:barChart>
      <c:catAx>
        <c:axId val="16344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0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70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4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203.5</c:v>
                </c:pt>
                <c:pt idx="1">
                  <c:v>209</c:v>
                </c:pt>
                <c:pt idx="2">
                  <c:v>214</c:v>
                </c:pt>
                <c:pt idx="3">
                  <c:v>227.5</c:v>
                </c:pt>
                <c:pt idx="4">
                  <c:v>195</c:v>
                </c:pt>
                <c:pt idx="5">
                  <c:v>203</c:v>
                </c:pt>
                <c:pt idx="6">
                  <c:v>207</c:v>
                </c:pt>
                <c:pt idx="7">
                  <c:v>201.5</c:v>
                </c:pt>
                <c:pt idx="8">
                  <c:v>198</c:v>
                </c:pt>
                <c:pt idx="9">
                  <c:v>204</c:v>
                </c:pt>
                <c:pt idx="10">
                  <c:v>197.5</c:v>
                </c:pt>
                <c:pt idx="11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70872"/>
        <c:axId val="163471264"/>
      </c:barChart>
      <c:catAx>
        <c:axId val="163470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7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0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173.5</c:v>
                </c:pt>
                <c:pt idx="1">
                  <c:v>183.5</c:v>
                </c:pt>
                <c:pt idx="2">
                  <c:v>206.5</c:v>
                </c:pt>
                <c:pt idx="3">
                  <c:v>197.5</c:v>
                </c:pt>
                <c:pt idx="4">
                  <c:v>233</c:v>
                </c:pt>
                <c:pt idx="5">
                  <c:v>252</c:v>
                </c:pt>
                <c:pt idx="6">
                  <c:v>219.5</c:v>
                </c:pt>
                <c:pt idx="7">
                  <c:v>206</c:v>
                </c:pt>
                <c:pt idx="8">
                  <c:v>187</c:v>
                </c:pt>
                <c:pt idx="9">
                  <c:v>172</c:v>
                </c:pt>
                <c:pt idx="10">
                  <c:v>168.5</c:v>
                </c:pt>
                <c:pt idx="11">
                  <c:v>187.5</c:v>
                </c:pt>
                <c:pt idx="12">
                  <c:v>198.5</c:v>
                </c:pt>
                <c:pt idx="13">
                  <c:v>167</c:v>
                </c:pt>
                <c:pt idx="14">
                  <c:v>201.5</c:v>
                </c:pt>
                <c:pt idx="15">
                  <c:v>184.5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72048"/>
        <c:axId val="163472440"/>
      </c:barChart>
      <c:catAx>
        <c:axId val="16347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2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72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512</c:v>
                </c:pt>
                <c:pt idx="1">
                  <c:v>550.5</c:v>
                </c:pt>
                <c:pt idx="2">
                  <c:v>600</c:v>
                </c:pt>
                <c:pt idx="3">
                  <c:v>557.5</c:v>
                </c:pt>
                <c:pt idx="4">
                  <c:v>556.5</c:v>
                </c:pt>
                <c:pt idx="5">
                  <c:v>523.5</c:v>
                </c:pt>
                <c:pt idx="6">
                  <c:v>513.5</c:v>
                </c:pt>
                <c:pt idx="7">
                  <c:v>523.5</c:v>
                </c:pt>
                <c:pt idx="8">
                  <c:v>541</c:v>
                </c:pt>
                <c:pt idx="9">
                  <c:v>533.5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73224"/>
        <c:axId val="163473616"/>
      </c:barChart>
      <c:catAx>
        <c:axId val="163473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7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3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545</c:v>
                </c:pt>
                <c:pt idx="1">
                  <c:v>555.5</c:v>
                </c:pt>
                <c:pt idx="2">
                  <c:v>547.5</c:v>
                </c:pt>
                <c:pt idx="3">
                  <c:v>559.5</c:v>
                </c:pt>
                <c:pt idx="4">
                  <c:v>541</c:v>
                </c:pt>
                <c:pt idx="5">
                  <c:v>501</c:v>
                </c:pt>
                <c:pt idx="6">
                  <c:v>560</c:v>
                </c:pt>
                <c:pt idx="7">
                  <c:v>507.5</c:v>
                </c:pt>
                <c:pt idx="8">
                  <c:v>541</c:v>
                </c:pt>
                <c:pt idx="9">
                  <c:v>535</c:v>
                </c:pt>
                <c:pt idx="10">
                  <c:v>548.5</c:v>
                </c:pt>
                <c:pt idx="11">
                  <c:v>516.5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63912"/>
        <c:axId val="163864304"/>
      </c:barChart>
      <c:catAx>
        <c:axId val="16386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6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6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6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524.5</c:v>
                </c:pt>
                <c:pt idx="1">
                  <c:v>532</c:v>
                </c:pt>
                <c:pt idx="2">
                  <c:v>572.5</c:v>
                </c:pt>
                <c:pt idx="3">
                  <c:v>552</c:v>
                </c:pt>
                <c:pt idx="4">
                  <c:v>599</c:v>
                </c:pt>
                <c:pt idx="5">
                  <c:v>603.5</c:v>
                </c:pt>
                <c:pt idx="6">
                  <c:v>562.5</c:v>
                </c:pt>
                <c:pt idx="7">
                  <c:v>524</c:v>
                </c:pt>
                <c:pt idx="8">
                  <c:v>495</c:v>
                </c:pt>
                <c:pt idx="9">
                  <c:v>475.5</c:v>
                </c:pt>
                <c:pt idx="10">
                  <c:v>548.5</c:v>
                </c:pt>
                <c:pt idx="11">
                  <c:v>591</c:v>
                </c:pt>
                <c:pt idx="12">
                  <c:v>590.5</c:v>
                </c:pt>
                <c:pt idx="13">
                  <c:v>549</c:v>
                </c:pt>
                <c:pt idx="14">
                  <c:v>592.5</c:v>
                </c:pt>
                <c:pt idx="15">
                  <c:v>569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65088"/>
        <c:axId val="163865480"/>
      </c:barChart>
      <c:catAx>
        <c:axId val="1638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6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6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6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149</v>
      </c>
      <c r="E5" s="137"/>
      <c r="F5" s="137"/>
      <c r="G5" s="137"/>
      <c r="H5" s="137"/>
      <c r="I5" s="132" t="s">
        <v>53</v>
      </c>
      <c r="J5" s="132"/>
      <c r="K5" s="132"/>
      <c r="L5" s="138">
        <v>8451</v>
      </c>
      <c r="M5" s="138"/>
      <c r="N5" s="138"/>
      <c r="O5" s="12"/>
      <c r="P5" s="132" t="s">
        <v>57</v>
      </c>
      <c r="Q5" s="132"/>
      <c r="R5" s="132"/>
      <c r="S5" s="136" t="s">
        <v>147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152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v>42678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86</v>
      </c>
      <c r="C10" s="46">
        <v>321</v>
      </c>
      <c r="D10" s="46">
        <v>19</v>
      </c>
      <c r="E10" s="46">
        <v>2</v>
      </c>
      <c r="F10" s="6">
        <f t="shared" ref="F10:F22" si="0">B10*0.5+C10*1+D10*2+E10*2.5</f>
        <v>407</v>
      </c>
      <c r="G10" s="2"/>
      <c r="H10" s="19" t="s">
        <v>4</v>
      </c>
      <c r="I10" s="46">
        <v>60</v>
      </c>
      <c r="J10" s="46">
        <v>290</v>
      </c>
      <c r="K10" s="46">
        <v>11</v>
      </c>
      <c r="L10" s="46">
        <v>5</v>
      </c>
      <c r="M10" s="6">
        <f t="shared" ref="M10:M22" si="1">I10*0.5+J10*1+K10*2+L10*2.5</f>
        <v>354.5</v>
      </c>
      <c r="N10" s="9">
        <f>F20+F21+F22+M10</f>
        <v>1420</v>
      </c>
      <c r="O10" s="19" t="s">
        <v>43</v>
      </c>
      <c r="P10" s="46">
        <v>81</v>
      </c>
      <c r="Q10" s="46">
        <v>263</v>
      </c>
      <c r="R10" s="46">
        <v>14</v>
      </c>
      <c r="S10" s="46">
        <v>4</v>
      </c>
      <c r="T10" s="6">
        <f t="shared" ref="T10:T21" si="2">P10*0.5+Q10*1+R10*2+S10*2.5</f>
        <v>341.5</v>
      </c>
      <c r="U10" s="10"/>
      <c r="AB10" s="1"/>
    </row>
    <row r="11" spans="1:28" ht="24" customHeight="1" x14ac:dyDescent="0.2">
      <c r="A11" s="18" t="s">
        <v>14</v>
      </c>
      <c r="B11" s="46">
        <v>94</v>
      </c>
      <c r="C11" s="46">
        <v>334</v>
      </c>
      <c r="D11" s="46">
        <v>23</v>
      </c>
      <c r="E11" s="46">
        <v>3</v>
      </c>
      <c r="F11" s="6">
        <f t="shared" si="0"/>
        <v>434.5</v>
      </c>
      <c r="G11" s="2"/>
      <c r="H11" s="19" t="s">
        <v>5</v>
      </c>
      <c r="I11" s="46">
        <v>67</v>
      </c>
      <c r="J11" s="46">
        <v>298</v>
      </c>
      <c r="K11" s="46">
        <v>11</v>
      </c>
      <c r="L11" s="46">
        <v>5</v>
      </c>
      <c r="M11" s="6">
        <f t="shared" si="1"/>
        <v>366</v>
      </c>
      <c r="N11" s="9">
        <f>F21+F22+M10+M11</f>
        <v>1435</v>
      </c>
      <c r="O11" s="19" t="s">
        <v>44</v>
      </c>
      <c r="P11" s="46">
        <v>100</v>
      </c>
      <c r="Q11" s="46">
        <v>258</v>
      </c>
      <c r="R11" s="46">
        <v>13</v>
      </c>
      <c r="S11" s="46">
        <v>5</v>
      </c>
      <c r="T11" s="6">
        <f t="shared" si="2"/>
        <v>346.5</v>
      </c>
      <c r="U11" s="2"/>
      <c r="AB11" s="1"/>
    </row>
    <row r="12" spans="1:28" ht="24" customHeight="1" x14ac:dyDescent="0.2">
      <c r="A12" s="18" t="s">
        <v>17</v>
      </c>
      <c r="B12" s="46">
        <v>113</v>
      </c>
      <c r="C12" s="46">
        <v>331</v>
      </c>
      <c r="D12" s="46">
        <v>21</v>
      </c>
      <c r="E12" s="46">
        <v>8</v>
      </c>
      <c r="F12" s="6">
        <f t="shared" si="0"/>
        <v>449.5</v>
      </c>
      <c r="G12" s="2"/>
      <c r="H12" s="19" t="s">
        <v>6</v>
      </c>
      <c r="I12" s="46">
        <v>60</v>
      </c>
      <c r="J12" s="46">
        <v>283</v>
      </c>
      <c r="K12" s="46">
        <v>13</v>
      </c>
      <c r="L12" s="46">
        <v>5</v>
      </c>
      <c r="M12" s="6">
        <f t="shared" si="1"/>
        <v>351.5</v>
      </c>
      <c r="N12" s="2">
        <f>F22+M10+M11+M12</f>
        <v>1438</v>
      </c>
      <c r="O12" s="19" t="s">
        <v>32</v>
      </c>
      <c r="P12" s="46">
        <v>51</v>
      </c>
      <c r="Q12" s="46">
        <v>267</v>
      </c>
      <c r="R12" s="46">
        <v>13</v>
      </c>
      <c r="S12" s="46">
        <v>6</v>
      </c>
      <c r="T12" s="6">
        <f t="shared" si="2"/>
        <v>333.5</v>
      </c>
      <c r="U12" s="2"/>
      <c r="AB12" s="1"/>
    </row>
    <row r="13" spans="1:28" ht="24" customHeight="1" x14ac:dyDescent="0.2">
      <c r="A13" s="18" t="s">
        <v>19</v>
      </c>
      <c r="B13" s="46">
        <v>96</v>
      </c>
      <c r="C13" s="46">
        <v>324</v>
      </c>
      <c r="D13" s="46">
        <v>21</v>
      </c>
      <c r="E13" s="46">
        <v>5</v>
      </c>
      <c r="F13" s="6">
        <f t="shared" si="0"/>
        <v>426.5</v>
      </c>
      <c r="G13" s="2">
        <f t="shared" ref="G13:G19" si="3">F10+F11+F12+F13</f>
        <v>1717.5</v>
      </c>
      <c r="H13" s="19" t="s">
        <v>7</v>
      </c>
      <c r="I13" s="46">
        <v>52</v>
      </c>
      <c r="J13" s="46">
        <v>274</v>
      </c>
      <c r="K13" s="46">
        <v>14</v>
      </c>
      <c r="L13" s="46">
        <v>6</v>
      </c>
      <c r="M13" s="6">
        <f t="shared" si="1"/>
        <v>343</v>
      </c>
      <c r="N13" s="2">
        <f t="shared" ref="N13:N18" si="4">M10+M11+M12+M13</f>
        <v>1415</v>
      </c>
      <c r="O13" s="19" t="s">
        <v>33</v>
      </c>
      <c r="P13" s="46">
        <v>73</v>
      </c>
      <c r="Q13" s="46">
        <v>271</v>
      </c>
      <c r="R13" s="46">
        <v>11</v>
      </c>
      <c r="S13" s="46">
        <v>1</v>
      </c>
      <c r="T13" s="6">
        <f t="shared" si="2"/>
        <v>332</v>
      </c>
      <c r="U13" s="2">
        <f t="shared" ref="U13:U21" si="5">T10+T11+T12+T13</f>
        <v>1353.5</v>
      </c>
      <c r="AB13" s="51">
        <v>212.5</v>
      </c>
    </row>
    <row r="14" spans="1:28" ht="24" customHeight="1" x14ac:dyDescent="0.2">
      <c r="A14" s="18" t="s">
        <v>21</v>
      </c>
      <c r="B14" s="46">
        <v>67</v>
      </c>
      <c r="C14" s="46">
        <v>312</v>
      </c>
      <c r="D14" s="46">
        <v>17</v>
      </c>
      <c r="E14" s="46">
        <v>7</v>
      </c>
      <c r="F14" s="6">
        <f t="shared" si="0"/>
        <v>397</v>
      </c>
      <c r="G14" s="2">
        <f t="shared" si="3"/>
        <v>1707.5</v>
      </c>
      <c r="H14" s="19" t="s">
        <v>9</v>
      </c>
      <c r="I14" s="46">
        <v>46</v>
      </c>
      <c r="J14" s="46">
        <v>261</v>
      </c>
      <c r="K14" s="46">
        <v>12</v>
      </c>
      <c r="L14" s="46">
        <v>4</v>
      </c>
      <c r="M14" s="6">
        <f t="shared" si="1"/>
        <v>318</v>
      </c>
      <c r="N14" s="2">
        <f t="shared" si="4"/>
        <v>1378.5</v>
      </c>
      <c r="O14" s="19" t="s">
        <v>29</v>
      </c>
      <c r="P14" s="45">
        <v>76</v>
      </c>
      <c r="Q14" s="45">
        <v>275</v>
      </c>
      <c r="R14" s="45">
        <v>14</v>
      </c>
      <c r="S14" s="45">
        <v>2</v>
      </c>
      <c r="T14" s="6">
        <f t="shared" si="2"/>
        <v>346</v>
      </c>
      <c r="U14" s="2">
        <f t="shared" si="5"/>
        <v>1358</v>
      </c>
      <c r="AB14" s="51">
        <v>226</v>
      </c>
    </row>
    <row r="15" spans="1:28" ht="24" customHeight="1" x14ac:dyDescent="0.2">
      <c r="A15" s="18" t="s">
        <v>23</v>
      </c>
      <c r="B15" s="46">
        <v>99</v>
      </c>
      <c r="C15" s="46">
        <v>278</v>
      </c>
      <c r="D15" s="46">
        <v>17</v>
      </c>
      <c r="E15" s="46">
        <v>6</v>
      </c>
      <c r="F15" s="6">
        <f t="shared" si="0"/>
        <v>376.5</v>
      </c>
      <c r="G15" s="2">
        <f t="shared" si="3"/>
        <v>1649.5</v>
      </c>
      <c r="H15" s="19" t="s">
        <v>12</v>
      </c>
      <c r="I15" s="46">
        <v>36</v>
      </c>
      <c r="J15" s="46">
        <v>258</v>
      </c>
      <c r="K15" s="46">
        <v>11</v>
      </c>
      <c r="L15" s="46">
        <v>4</v>
      </c>
      <c r="M15" s="6">
        <f t="shared" si="1"/>
        <v>308</v>
      </c>
      <c r="N15" s="2">
        <f t="shared" si="4"/>
        <v>1320.5</v>
      </c>
      <c r="O15" s="18" t="s">
        <v>30</v>
      </c>
      <c r="P15" s="46">
        <v>57</v>
      </c>
      <c r="Q15" s="46">
        <v>249</v>
      </c>
      <c r="R15" s="46">
        <v>9</v>
      </c>
      <c r="S15" s="46">
        <v>1</v>
      </c>
      <c r="T15" s="6">
        <f t="shared" si="2"/>
        <v>298</v>
      </c>
      <c r="U15" s="2">
        <f t="shared" si="5"/>
        <v>1309.5</v>
      </c>
      <c r="AB15" s="51">
        <v>233.5</v>
      </c>
    </row>
    <row r="16" spans="1:28" ht="24" customHeight="1" x14ac:dyDescent="0.2">
      <c r="A16" s="18" t="s">
        <v>39</v>
      </c>
      <c r="B16" s="46">
        <v>90</v>
      </c>
      <c r="C16" s="46">
        <v>296</v>
      </c>
      <c r="D16" s="46">
        <v>10</v>
      </c>
      <c r="E16" s="46">
        <v>5</v>
      </c>
      <c r="F16" s="6">
        <f t="shared" si="0"/>
        <v>373.5</v>
      </c>
      <c r="G16" s="2">
        <f t="shared" si="3"/>
        <v>1573.5</v>
      </c>
      <c r="H16" s="19" t="s">
        <v>15</v>
      </c>
      <c r="I16" s="46">
        <v>39</v>
      </c>
      <c r="J16" s="46">
        <v>246</v>
      </c>
      <c r="K16" s="46">
        <v>9</v>
      </c>
      <c r="L16" s="46">
        <v>8</v>
      </c>
      <c r="M16" s="6">
        <f t="shared" si="1"/>
        <v>303.5</v>
      </c>
      <c r="N16" s="2">
        <f t="shared" si="4"/>
        <v>1272.5</v>
      </c>
      <c r="O16" s="19" t="s">
        <v>8</v>
      </c>
      <c r="P16" s="46">
        <v>79</v>
      </c>
      <c r="Q16" s="46">
        <v>280</v>
      </c>
      <c r="R16" s="46">
        <v>13</v>
      </c>
      <c r="S16" s="46">
        <v>3</v>
      </c>
      <c r="T16" s="6">
        <f t="shared" si="2"/>
        <v>353</v>
      </c>
      <c r="U16" s="2">
        <f t="shared" si="5"/>
        <v>1329</v>
      </c>
      <c r="AB16" s="51">
        <v>234</v>
      </c>
    </row>
    <row r="17" spans="1:28" ht="24" customHeight="1" x14ac:dyDescent="0.2">
      <c r="A17" s="18" t="s">
        <v>40</v>
      </c>
      <c r="B17" s="46">
        <v>69</v>
      </c>
      <c r="C17" s="46">
        <v>287</v>
      </c>
      <c r="D17" s="46">
        <v>13</v>
      </c>
      <c r="E17" s="46">
        <v>13</v>
      </c>
      <c r="F17" s="6">
        <f t="shared" si="0"/>
        <v>380</v>
      </c>
      <c r="G17" s="2">
        <f t="shared" si="3"/>
        <v>1527</v>
      </c>
      <c r="H17" s="19" t="s">
        <v>18</v>
      </c>
      <c r="I17" s="46">
        <v>56</v>
      </c>
      <c r="J17" s="46">
        <v>314</v>
      </c>
      <c r="K17" s="46">
        <v>14</v>
      </c>
      <c r="L17" s="46">
        <v>4</v>
      </c>
      <c r="M17" s="6">
        <f t="shared" si="1"/>
        <v>380</v>
      </c>
      <c r="N17" s="2">
        <f t="shared" si="4"/>
        <v>1309.5</v>
      </c>
      <c r="O17" s="19" t="s">
        <v>10</v>
      </c>
      <c r="P17" s="46">
        <v>61</v>
      </c>
      <c r="Q17" s="46">
        <v>244</v>
      </c>
      <c r="R17" s="46">
        <v>12</v>
      </c>
      <c r="S17" s="46">
        <v>3</v>
      </c>
      <c r="T17" s="6">
        <f t="shared" si="2"/>
        <v>306</v>
      </c>
      <c r="U17" s="2">
        <f t="shared" si="5"/>
        <v>1303</v>
      </c>
      <c r="AB17" s="51">
        <v>248</v>
      </c>
    </row>
    <row r="18" spans="1:28" ht="24" customHeight="1" x14ac:dyDescent="0.2">
      <c r="A18" s="18" t="s">
        <v>41</v>
      </c>
      <c r="B18" s="46">
        <v>74</v>
      </c>
      <c r="C18" s="46">
        <v>299</v>
      </c>
      <c r="D18" s="46">
        <v>14</v>
      </c>
      <c r="E18" s="46">
        <v>10</v>
      </c>
      <c r="F18" s="6">
        <f t="shared" si="0"/>
        <v>389</v>
      </c>
      <c r="G18" s="2">
        <f t="shared" si="3"/>
        <v>1519</v>
      </c>
      <c r="H18" s="19" t="s">
        <v>20</v>
      </c>
      <c r="I18" s="46">
        <v>67</v>
      </c>
      <c r="J18" s="46">
        <v>326</v>
      </c>
      <c r="K18" s="46">
        <v>12</v>
      </c>
      <c r="L18" s="46">
        <v>8</v>
      </c>
      <c r="M18" s="6">
        <f t="shared" si="1"/>
        <v>403.5</v>
      </c>
      <c r="N18" s="2">
        <f t="shared" si="4"/>
        <v>1395</v>
      </c>
      <c r="O18" s="19" t="s">
        <v>13</v>
      </c>
      <c r="P18" s="46">
        <v>64</v>
      </c>
      <c r="Q18" s="46">
        <v>275</v>
      </c>
      <c r="R18" s="46">
        <v>13</v>
      </c>
      <c r="S18" s="46">
        <v>4</v>
      </c>
      <c r="T18" s="6">
        <f t="shared" si="2"/>
        <v>343</v>
      </c>
      <c r="U18" s="2">
        <f t="shared" si="5"/>
        <v>1300</v>
      </c>
      <c r="AB18" s="51">
        <v>248</v>
      </c>
    </row>
    <row r="19" spans="1:28" ht="24" customHeight="1" thickBot="1" x14ac:dyDescent="0.25">
      <c r="A19" s="21" t="s">
        <v>42</v>
      </c>
      <c r="B19" s="47">
        <v>67</v>
      </c>
      <c r="C19" s="47">
        <v>291</v>
      </c>
      <c r="D19" s="47">
        <v>13</v>
      </c>
      <c r="E19" s="47">
        <v>11</v>
      </c>
      <c r="F19" s="7">
        <f t="shared" si="0"/>
        <v>378</v>
      </c>
      <c r="G19" s="3">
        <f t="shared" si="3"/>
        <v>1520.5</v>
      </c>
      <c r="H19" s="20" t="s">
        <v>22</v>
      </c>
      <c r="I19" s="45">
        <v>81</v>
      </c>
      <c r="J19" s="45">
        <v>317</v>
      </c>
      <c r="K19" s="45">
        <v>11</v>
      </c>
      <c r="L19" s="45">
        <v>5</v>
      </c>
      <c r="M19" s="6">
        <f t="shared" si="1"/>
        <v>392</v>
      </c>
      <c r="N19" s="2">
        <f>M16+M17+M18+M19</f>
        <v>1479</v>
      </c>
      <c r="O19" s="19" t="s">
        <v>16</v>
      </c>
      <c r="P19" s="46">
        <v>49</v>
      </c>
      <c r="Q19" s="46">
        <v>273</v>
      </c>
      <c r="R19" s="46">
        <v>13</v>
      </c>
      <c r="S19" s="46">
        <v>3</v>
      </c>
      <c r="T19" s="6">
        <f t="shared" si="2"/>
        <v>331</v>
      </c>
      <c r="U19" s="2">
        <f t="shared" si="5"/>
        <v>1333</v>
      </c>
      <c r="AB19" s="51">
        <v>262</v>
      </c>
    </row>
    <row r="20" spans="1:28" ht="24" customHeight="1" x14ac:dyDescent="0.2">
      <c r="A20" s="19" t="s">
        <v>27</v>
      </c>
      <c r="B20" s="45">
        <v>71</v>
      </c>
      <c r="C20" s="45">
        <v>279</v>
      </c>
      <c r="D20" s="45">
        <v>17</v>
      </c>
      <c r="E20" s="45">
        <v>1</v>
      </c>
      <c r="F20" s="8">
        <f t="shared" si="0"/>
        <v>351</v>
      </c>
      <c r="G20" s="35"/>
      <c r="H20" s="19" t="s">
        <v>24</v>
      </c>
      <c r="I20" s="46">
        <v>62</v>
      </c>
      <c r="J20" s="46">
        <v>314</v>
      </c>
      <c r="K20" s="46">
        <v>11</v>
      </c>
      <c r="L20" s="46">
        <v>6</v>
      </c>
      <c r="M20" s="8">
        <f t="shared" si="1"/>
        <v>382</v>
      </c>
      <c r="N20" s="2">
        <f>M17+M18+M19+M20</f>
        <v>1557.5</v>
      </c>
      <c r="O20" s="19" t="s">
        <v>45</v>
      </c>
      <c r="P20" s="45">
        <v>57</v>
      </c>
      <c r="Q20" s="45">
        <v>285</v>
      </c>
      <c r="R20" s="45">
        <v>15</v>
      </c>
      <c r="S20" s="45">
        <v>3</v>
      </c>
      <c r="T20" s="8">
        <f t="shared" si="2"/>
        <v>351</v>
      </c>
      <c r="U20" s="2">
        <f t="shared" si="5"/>
        <v>1331</v>
      </c>
      <c r="AB20" s="51">
        <v>275</v>
      </c>
    </row>
    <row r="21" spans="1:28" ht="24" customHeight="1" thickBot="1" x14ac:dyDescent="0.25">
      <c r="A21" s="19" t="s">
        <v>28</v>
      </c>
      <c r="B21" s="46">
        <v>64</v>
      </c>
      <c r="C21" s="46">
        <v>281</v>
      </c>
      <c r="D21" s="46">
        <v>14</v>
      </c>
      <c r="E21" s="46">
        <v>3</v>
      </c>
      <c r="F21" s="6">
        <f t="shared" si="0"/>
        <v>348.5</v>
      </c>
      <c r="G21" s="36"/>
      <c r="H21" s="20" t="s">
        <v>25</v>
      </c>
      <c r="I21" s="46">
        <v>73</v>
      </c>
      <c r="J21" s="46">
        <v>317</v>
      </c>
      <c r="K21" s="46">
        <v>10</v>
      </c>
      <c r="L21" s="46">
        <v>7</v>
      </c>
      <c r="M21" s="6">
        <f t="shared" si="1"/>
        <v>391</v>
      </c>
      <c r="N21" s="2">
        <f>M18+M19+M20+M21</f>
        <v>1568.5</v>
      </c>
      <c r="O21" s="21" t="s">
        <v>46</v>
      </c>
      <c r="P21" s="47">
        <v>50</v>
      </c>
      <c r="Q21" s="47">
        <v>277</v>
      </c>
      <c r="R21" s="47">
        <v>12</v>
      </c>
      <c r="S21" s="47">
        <v>2</v>
      </c>
      <c r="T21" s="7">
        <f t="shared" si="2"/>
        <v>331</v>
      </c>
      <c r="U21" s="3">
        <f t="shared" si="5"/>
        <v>1356</v>
      </c>
      <c r="AB21" s="51">
        <v>276</v>
      </c>
    </row>
    <row r="22" spans="1:28" ht="24" customHeight="1" thickBot="1" x14ac:dyDescent="0.25">
      <c r="A22" s="19" t="s">
        <v>1</v>
      </c>
      <c r="B22" s="46">
        <v>59</v>
      </c>
      <c r="C22" s="46">
        <v>292</v>
      </c>
      <c r="D22" s="46">
        <v>16</v>
      </c>
      <c r="E22" s="46">
        <v>5</v>
      </c>
      <c r="F22" s="6">
        <f t="shared" si="0"/>
        <v>366</v>
      </c>
      <c r="G22" s="2"/>
      <c r="H22" s="21" t="s">
        <v>26</v>
      </c>
      <c r="I22" s="47">
        <v>81</v>
      </c>
      <c r="J22" s="47">
        <v>308</v>
      </c>
      <c r="K22" s="47">
        <v>13</v>
      </c>
      <c r="L22" s="47">
        <v>4</v>
      </c>
      <c r="M22" s="6">
        <f t="shared" si="1"/>
        <v>384.5</v>
      </c>
      <c r="N22" s="3">
        <f>M19+M20+M21+M22</f>
        <v>1549.5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1717.5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1568.5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1358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69</v>
      </c>
      <c r="N24" s="57"/>
      <c r="O24" s="149"/>
      <c r="P24" s="150"/>
      <c r="Q24" s="52" t="s">
        <v>71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84 X CARRERA 51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8451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148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f>'G-2'!S6:U6</f>
        <v>42678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12</v>
      </c>
      <c r="C10" s="46">
        <v>99</v>
      </c>
      <c r="D10" s="46">
        <v>0</v>
      </c>
      <c r="E10" s="46">
        <v>0</v>
      </c>
      <c r="F10" s="48">
        <f>B10*0.5+C10*1+D10*2+E10*2.5</f>
        <v>105</v>
      </c>
      <c r="G10" s="2"/>
      <c r="H10" s="19" t="s">
        <v>4</v>
      </c>
      <c r="I10" s="46">
        <v>30</v>
      </c>
      <c r="J10" s="46">
        <v>180</v>
      </c>
      <c r="K10" s="46">
        <v>0</v>
      </c>
      <c r="L10" s="46">
        <v>1</v>
      </c>
      <c r="M10" s="6">
        <f>I10*0.5+J10*1+K10*2+L10*2.5</f>
        <v>197.5</v>
      </c>
      <c r="N10" s="9">
        <f>F20+F21+F22+M10</f>
        <v>761</v>
      </c>
      <c r="O10" s="19" t="s">
        <v>43</v>
      </c>
      <c r="P10" s="46">
        <v>26</v>
      </c>
      <c r="Q10" s="46">
        <v>188</v>
      </c>
      <c r="R10" s="46">
        <v>0</v>
      </c>
      <c r="S10" s="46">
        <v>1</v>
      </c>
      <c r="T10" s="6">
        <f>P10*0.5+Q10*1+R10*2+S10*2.5</f>
        <v>203.5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106</v>
      </c>
      <c r="D11" s="46">
        <v>0</v>
      </c>
      <c r="E11" s="46">
        <v>1</v>
      </c>
      <c r="F11" s="6">
        <f t="shared" ref="F11:F22" si="0">B11*0.5+C11*1+D11*2+E11*2.5</f>
        <v>116</v>
      </c>
      <c r="G11" s="2"/>
      <c r="H11" s="19" t="s">
        <v>5</v>
      </c>
      <c r="I11" s="46">
        <v>36</v>
      </c>
      <c r="J11" s="46">
        <v>215</v>
      </c>
      <c r="K11" s="46">
        <v>0</v>
      </c>
      <c r="L11" s="46">
        <v>0</v>
      </c>
      <c r="M11" s="6">
        <f t="shared" ref="M11:M22" si="1">I11*0.5+J11*1+K11*2+L11*2.5</f>
        <v>233</v>
      </c>
      <c r="N11" s="9">
        <f>F21+F22+M10+M11</f>
        <v>820.5</v>
      </c>
      <c r="O11" s="19" t="s">
        <v>44</v>
      </c>
      <c r="P11" s="46">
        <v>23</v>
      </c>
      <c r="Q11" s="46">
        <v>195</v>
      </c>
      <c r="R11" s="46">
        <v>0</v>
      </c>
      <c r="S11" s="46">
        <v>1</v>
      </c>
      <c r="T11" s="6">
        <f t="shared" ref="T11:T21" si="2">P11*0.5+Q11*1+R11*2+S11*2.5</f>
        <v>209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28</v>
      </c>
      <c r="C12" s="46">
        <v>134</v>
      </c>
      <c r="D12" s="46">
        <v>0</v>
      </c>
      <c r="E12" s="46">
        <v>1</v>
      </c>
      <c r="F12" s="6">
        <f t="shared" si="0"/>
        <v>150.5</v>
      </c>
      <c r="G12" s="2"/>
      <c r="H12" s="19" t="s">
        <v>6</v>
      </c>
      <c r="I12" s="46">
        <v>28</v>
      </c>
      <c r="J12" s="46">
        <v>233</v>
      </c>
      <c r="K12" s="46">
        <v>0</v>
      </c>
      <c r="L12" s="46">
        <v>2</v>
      </c>
      <c r="M12" s="6">
        <f t="shared" si="1"/>
        <v>252</v>
      </c>
      <c r="N12" s="2">
        <f>F22+M10+M11+M12</f>
        <v>889</v>
      </c>
      <c r="O12" s="19" t="s">
        <v>32</v>
      </c>
      <c r="P12" s="46">
        <v>37</v>
      </c>
      <c r="Q12" s="46">
        <v>188</v>
      </c>
      <c r="R12" s="46">
        <v>0</v>
      </c>
      <c r="S12" s="46">
        <v>3</v>
      </c>
      <c r="T12" s="6">
        <f t="shared" si="2"/>
        <v>214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114</v>
      </c>
      <c r="D13" s="46">
        <v>0</v>
      </c>
      <c r="E13" s="46">
        <v>2</v>
      </c>
      <c r="F13" s="6">
        <f t="shared" si="0"/>
        <v>131</v>
      </c>
      <c r="G13" s="2">
        <f>F10+F11+F12+F13</f>
        <v>502.5</v>
      </c>
      <c r="H13" s="19" t="s">
        <v>7</v>
      </c>
      <c r="I13" s="46">
        <v>15</v>
      </c>
      <c r="J13" s="46">
        <v>212</v>
      </c>
      <c r="K13" s="46">
        <v>0</v>
      </c>
      <c r="L13" s="46">
        <v>0</v>
      </c>
      <c r="M13" s="6">
        <f t="shared" si="1"/>
        <v>219.5</v>
      </c>
      <c r="N13" s="2">
        <f t="shared" ref="N13:N18" si="3">M10+M11+M12+M13</f>
        <v>902</v>
      </c>
      <c r="O13" s="19" t="s">
        <v>33</v>
      </c>
      <c r="P13" s="46">
        <v>37</v>
      </c>
      <c r="Q13" s="46">
        <v>204</v>
      </c>
      <c r="R13" s="46">
        <v>0</v>
      </c>
      <c r="S13" s="46">
        <v>2</v>
      </c>
      <c r="T13" s="6">
        <f t="shared" si="2"/>
        <v>227.5</v>
      </c>
      <c r="U13" s="2">
        <f t="shared" ref="U13:U21" si="4">T10+T11+T12+T13</f>
        <v>854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38</v>
      </c>
      <c r="C14" s="46">
        <v>138</v>
      </c>
      <c r="D14" s="46">
        <v>0</v>
      </c>
      <c r="E14" s="46">
        <v>1</v>
      </c>
      <c r="F14" s="6">
        <f t="shared" si="0"/>
        <v>159.5</v>
      </c>
      <c r="G14" s="2">
        <f t="shared" ref="G14:G19" si="5">F11+F12+F13+F14</f>
        <v>557</v>
      </c>
      <c r="H14" s="19" t="s">
        <v>9</v>
      </c>
      <c r="I14" s="46">
        <v>20</v>
      </c>
      <c r="J14" s="46">
        <v>196</v>
      </c>
      <c r="K14" s="46">
        <v>0</v>
      </c>
      <c r="L14" s="46">
        <v>0</v>
      </c>
      <c r="M14" s="6">
        <f t="shared" si="1"/>
        <v>206</v>
      </c>
      <c r="N14" s="2">
        <f t="shared" si="3"/>
        <v>910.5</v>
      </c>
      <c r="O14" s="19" t="s">
        <v>29</v>
      </c>
      <c r="P14" s="45">
        <v>25</v>
      </c>
      <c r="Q14" s="45">
        <v>180</v>
      </c>
      <c r="R14" s="45">
        <v>0</v>
      </c>
      <c r="S14" s="45">
        <v>1</v>
      </c>
      <c r="T14" s="6">
        <f t="shared" si="2"/>
        <v>195</v>
      </c>
      <c r="U14" s="2">
        <f t="shared" si="4"/>
        <v>845.5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34</v>
      </c>
      <c r="C15" s="46">
        <v>130</v>
      </c>
      <c r="D15" s="46">
        <v>0</v>
      </c>
      <c r="E15" s="46">
        <v>0</v>
      </c>
      <c r="F15" s="6">
        <f t="shared" si="0"/>
        <v>147</v>
      </c>
      <c r="G15" s="2">
        <f t="shared" si="5"/>
        <v>588</v>
      </c>
      <c r="H15" s="19" t="s">
        <v>12</v>
      </c>
      <c r="I15" s="46">
        <v>18</v>
      </c>
      <c r="J15" s="46">
        <v>178</v>
      </c>
      <c r="K15" s="46">
        <v>0</v>
      </c>
      <c r="L15" s="46">
        <v>0</v>
      </c>
      <c r="M15" s="6">
        <f t="shared" si="1"/>
        <v>187</v>
      </c>
      <c r="N15" s="2">
        <f t="shared" si="3"/>
        <v>864.5</v>
      </c>
      <c r="O15" s="18" t="s">
        <v>30</v>
      </c>
      <c r="P15" s="46">
        <v>30</v>
      </c>
      <c r="Q15" s="46">
        <v>178</v>
      </c>
      <c r="R15" s="46">
        <v>0</v>
      </c>
      <c r="S15" s="46">
        <v>4</v>
      </c>
      <c r="T15" s="6">
        <f t="shared" si="2"/>
        <v>203</v>
      </c>
      <c r="U15" s="2">
        <f t="shared" si="4"/>
        <v>839.5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30</v>
      </c>
      <c r="C16" s="46">
        <v>125</v>
      </c>
      <c r="D16" s="46">
        <v>0</v>
      </c>
      <c r="E16" s="46">
        <v>0</v>
      </c>
      <c r="F16" s="6">
        <f t="shared" si="0"/>
        <v>140</v>
      </c>
      <c r="G16" s="2">
        <f t="shared" si="5"/>
        <v>577.5</v>
      </c>
      <c r="H16" s="19" t="s">
        <v>15</v>
      </c>
      <c r="I16" s="46">
        <v>14</v>
      </c>
      <c r="J16" s="46">
        <v>165</v>
      </c>
      <c r="K16" s="46">
        <v>0</v>
      </c>
      <c r="L16" s="46">
        <v>0</v>
      </c>
      <c r="M16" s="6">
        <f t="shared" si="1"/>
        <v>172</v>
      </c>
      <c r="N16" s="2">
        <f t="shared" si="3"/>
        <v>784.5</v>
      </c>
      <c r="O16" s="19" t="s">
        <v>8</v>
      </c>
      <c r="P16" s="46">
        <v>35</v>
      </c>
      <c r="Q16" s="46">
        <v>187</v>
      </c>
      <c r="R16" s="46">
        <v>0</v>
      </c>
      <c r="S16" s="46">
        <v>1</v>
      </c>
      <c r="T16" s="6">
        <f t="shared" si="2"/>
        <v>207</v>
      </c>
      <c r="U16" s="2">
        <f t="shared" si="4"/>
        <v>832.5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35</v>
      </c>
      <c r="C17" s="46">
        <v>126</v>
      </c>
      <c r="D17" s="46">
        <v>0</v>
      </c>
      <c r="E17" s="46">
        <v>0</v>
      </c>
      <c r="F17" s="6">
        <f t="shared" si="0"/>
        <v>143.5</v>
      </c>
      <c r="G17" s="2">
        <f t="shared" si="5"/>
        <v>590</v>
      </c>
      <c r="H17" s="19" t="s">
        <v>18</v>
      </c>
      <c r="I17" s="46">
        <v>15</v>
      </c>
      <c r="J17" s="46">
        <v>161</v>
      </c>
      <c r="K17" s="46">
        <v>0</v>
      </c>
      <c r="L17" s="46">
        <v>0</v>
      </c>
      <c r="M17" s="6">
        <f t="shared" si="1"/>
        <v>168.5</v>
      </c>
      <c r="N17" s="2">
        <f t="shared" si="3"/>
        <v>733.5</v>
      </c>
      <c r="O17" s="19" t="s">
        <v>10</v>
      </c>
      <c r="P17" s="46">
        <v>38</v>
      </c>
      <c r="Q17" s="46">
        <v>180</v>
      </c>
      <c r="R17" s="46">
        <v>0</v>
      </c>
      <c r="S17" s="46">
        <v>1</v>
      </c>
      <c r="T17" s="6">
        <f t="shared" si="2"/>
        <v>201.5</v>
      </c>
      <c r="U17" s="2">
        <f t="shared" si="4"/>
        <v>806.5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39</v>
      </c>
      <c r="C18" s="46">
        <v>130</v>
      </c>
      <c r="D18" s="46">
        <v>0</v>
      </c>
      <c r="E18" s="46">
        <v>1</v>
      </c>
      <c r="F18" s="6">
        <f t="shared" si="0"/>
        <v>152</v>
      </c>
      <c r="G18" s="2">
        <f t="shared" si="5"/>
        <v>582.5</v>
      </c>
      <c r="H18" s="19" t="s">
        <v>20</v>
      </c>
      <c r="I18" s="46">
        <v>12</v>
      </c>
      <c r="J18" s="46">
        <v>179</v>
      </c>
      <c r="K18" s="46">
        <v>0</v>
      </c>
      <c r="L18" s="46">
        <v>1</v>
      </c>
      <c r="M18" s="6">
        <f t="shared" si="1"/>
        <v>187.5</v>
      </c>
      <c r="N18" s="2">
        <f t="shared" si="3"/>
        <v>715</v>
      </c>
      <c r="O18" s="19" t="s">
        <v>13</v>
      </c>
      <c r="P18" s="46">
        <v>40</v>
      </c>
      <c r="Q18" s="46">
        <v>173</v>
      </c>
      <c r="R18" s="46">
        <v>0</v>
      </c>
      <c r="S18" s="46">
        <v>2</v>
      </c>
      <c r="T18" s="6">
        <f t="shared" si="2"/>
        <v>198</v>
      </c>
      <c r="U18" s="2">
        <f t="shared" si="4"/>
        <v>809.5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135</v>
      </c>
      <c r="D19" s="47">
        <v>0</v>
      </c>
      <c r="E19" s="47">
        <v>1</v>
      </c>
      <c r="F19" s="7">
        <f t="shared" si="0"/>
        <v>155.5</v>
      </c>
      <c r="G19" s="3">
        <f t="shared" si="5"/>
        <v>591</v>
      </c>
      <c r="H19" s="20" t="s">
        <v>22</v>
      </c>
      <c r="I19" s="45">
        <v>25</v>
      </c>
      <c r="J19" s="45">
        <v>169</v>
      </c>
      <c r="K19" s="45">
        <v>1</v>
      </c>
      <c r="L19" s="45">
        <v>6</v>
      </c>
      <c r="M19" s="6">
        <f t="shared" si="1"/>
        <v>198.5</v>
      </c>
      <c r="N19" s="2">
        <f>M16+M17+M18+M19</f>
        <v>726.5</v>
      </c>
      <c r="O19" s="19" t="s">
        <v>16</v>
      </c>
      <c r="P19" s="46">
        <v>40</v>
      </c>
      <c r="Q19" s="46">
        <v>184</v>
      </c>
      <c r="R19" s="46">
        <v>0</v>
      </c>
      <c r="S19" s="46">
        <v>0</v>
      </c>
      <c r="T19" s="6">
        <f t="shared" si="2"/>
        <v>204</v>
      </c>
      <c r="U19" s="2">
        <f t="shared" si="4"/>
        <v>810.5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26</v>
      </c>
      <c r="C20" s="45">
        <v>158</v>
      </c>
      <c r="D20" s="45">
        <v>0</v>
      </c>
      <c r="E20" s="45">
        <v>1</v>
      </c>
      <c r="F20" s="8">
        <f t="shared" si="0"/>
        <v>173.5</v>
      </c>
      <c r="G20" s="35"/>
      <c r="H20" s="19" t="s">
        <v>24</v>
      </c>
      <c r="I20" s="46">
        <v>24</v>
      </c>
      <c r="J20" s="46">
        <v>150</v>
      </c>
      <c r="K20" s="46">
        <v>0</v>
      </c>
      <c r="L20" s="46">
        <v>2</v>
      </c>
      <c r="M20" s="8">
        <f t="shared" si="1"/>
        <v>167</v>
      </c>
      <c r="N20" s="2">
        <f>M17+M18+M19+M20</f>
        <v>721.5</v>
      </c>
      <c r="O20" s="19" t="s">
        <v>45</v>
      </c>
      <c r="P20" s="45">
        <v>37</v>
      </c>
      <c r="Q20" s="45">
        <v>179</v>
      </c>
      <c r="R20" s="45">
        <v>0</v>
      </c>
      <c r="S20" s="45">
        <v>0</v>
      </c>
      <c r="T20" s="8">
        <f t="shared" si="2"/>
        <v>197.5</v>
      </c>
      <c r="U20" s="2">
        <f t="shared" si="4"/>
        <v>801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167</v>
      </c>
      <c r="D21" s="46">
        <v>0</v>
      </c>
      <c r="E21" s="46">
        <v>1</v>
      </c>
      <c r="F21" s="6">
        <f t="shared" si="0"/>
        <v>183.5</v>
      </c>
      <c r="G21" s="36"/>
      <c r="H21" s="20" t="s">
        <v>25</v>
      </c>
      <c r="I21" s="46">
        <v>22</v>
      </c>
      <c r="J21" s="46">
        <v>188</v>
      </c>
      <c r="K21" s="46">
        <v>0</v>
      </c>
      <c r="L21" s="46">
        <v>1</v>
      </c>
      <c r="M21" s="6">
        <f t="shared" si="1"/>
        <v>201.5</v>
      </c>
      <c r="N21" s="2">
        <f>M18+M19+M20+M21</f>
        <v>754.5</v>
      </c>
      <c r="O21" s="21" t="s">
        <v>46</v>
      </c>
      <c r="P21" s="47">
        <v>31</v>
      </c>
      <c r="Q21" s="47">
        <v>170</v>
      </c>
      <c r="R21" s="47">
        <v>0</v>
      </c>
      <c r="S21" s="47">
        <v>0</v>
      </c>
      <c r="T21" s="7">
        <f t="shared" si="2"/>
        <v>185.5</v>
      </c>
      <c r="U21" s="3">
        <f t="shared" si="4"/>
        <v>785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44</v>
      </c>
      <c r="C22" s="46">
        <v>177</v>
      </c>
      <c r="D22" s="46">
        <v>0</v>
      </c>
      <c r="E22" s="46">
        <v>3</v>
      </c>
      <c r="F22" s="6">
        <f t="shared" si="0"/>
        <v>206.5</v>
      </c>
      <c r="G22" s="2"/>
      <c r="H22" s="21" t="s">
        <v>26</v>
      </c>
      <c r="I22" s="47">
        <v>15</v>
      </c>
      <c r="J22" s="47">
        <v>177</v>
      </c>
      <c r="K22" s="47">
        <v>0</v>
      </c>
      <c r="L22" s="47">
        <v>0</v>
      </c>
      <c r="M22" s="6">
        <f t="shared" si="1"/>
        <v>184.5</v>
      </c>
      <c r="N22" s="3">
        <f>M19+M20+M21+M22</f>
        <v>751.5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591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910.5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854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65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84 X CARRERA 51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8451</v>
      </c>
      <c r="M6" s="138"/>
      <c r="N6" s="138"/>
      <c r="O6" s="12"/>
      <c r="P6" s="132" t="s">
        <v>58</v>
      </c>
      <c r="Q6" s="132"/>
      <c r="R6" s="132"/>
      <c r="S6" s="160">
        <f>'G-2'!S6:U6</f>
        <v>42678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98</v>
      </c>
      <c r="C10" s="46">
        <f>'G-2'!C10+'G-4'!C10</f>
        <v>420</v>
      </c>
      <c r="D10" s="46">
        <f>'G-2'!D10+'G-4'!D10</f>
        <v>19</v>
      </c>
      <c r="E10" s="46">
        <f>'G-2'!E10+'G-4'!E10</f>
        <v>2</v>
      </c>
      <c r="F10" s="6">
        <f t="shared" ref="F10:F22" si="0">B10*0.5+C10*1+D10*2+E10*2.5</f>
        <v>512</v>
      </c>
      <c r="G10" s="2"/>
      <c r="H10" s="19" t="s">
        <v>4</v>
      </c>
      <c r="I10" s="46">
        <f>'G-2'!I10+'G-4'!I10</f>
        <v>90</v>
      </c>
      <c r="J10" s="46">
        <f>'G-2'!J10+'G-4'!J10</f>
        <v>470</v>
      </c>
      <c r="K10" s="46">
        <f>'G-2'!K10+'G-4'!K10</f>
        <v>11</v>
      </c>
      <c r="L10" s="46">
        <f>'G-2'!L10+'G-4'!L10</f>
        <v>6</v>
      </c>
      <c r="M10" s="6">
        <f t="shared" ref="M10:M22" si="1">I10*0.5+J10*1+K10*2+L10*2.5</f>
        <v>552</v>
      </c>
      <c r="N10" s="9">
        <f>F20+F21+F22+M10</f>
        <v>2181</v>
      </c>
      <c r="O10" s="19" t="s">
        <v>43</v>
      </c>
      <c r="P10" s="46">
        <f>'G-2'!P10+'G-4'!P10</f>
        <v>107</v>
      </c>
      <c r="Q10" s="46">
        <f>'G-2'!Q10+'G-4'!Q10</f>
        <v>451</v>
      </c>
      <c r="R10" s="46">
        <f>'G-2'!R10+'G-4'!R10</f>
        <v>14</v>
      </c>
      <c r="S10" s="46">
        <f>'G-2'!S10+'G-4'!S10</f>
        <v>5</v>
      </c>
      <c r="T10" s="6">
        <f t="shared" ref="T10:T21" si="2">P10*0.5+Q10*1+R10*2+S10*2.5</f>
        <v>545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109</v>
      </c>
      <c r="C11" s="46">
        <f>'G-2'!C11+'G-4'!C11</f>
        <v>440</v>
      </c>
      <c r="D11" s="46">
        <f>'G-2'!D11+'G-4'!D11</f>
        <v>23</v>
      </c>
      <c r="E11" s="46">
        <f>'G-2'!E11+'G-4'!E11</f>
        <v>4</v>
      </c>
      <c r="F11" s="6">
        <f t="shared" si="0"/>
        <v>550.5</v>
      </c>
      <c r="G11" s="2"/>
      <c r="H11" s="19" t="s">
        <v>5</v>
      </c>
      <c r="I11" s="46">
        <f>'G-2'!I11+'G-4'!I11</f>
        <v>103</v>
      </c>
      <c r="J11" s="46">
        <f>'G-2'!J11+'G-4'!J11</f>
        <v>513</v>
      </c>
      <c r="K11" s="46">
        <f>'G-2'!K11+'G-4'!K11</f>
        <v>11</v>
      </c>
      <c r="L11" s="46">
        <f>'G-2'!L11+'G-4'!L11</f>
        <v>5</v>
      </c>
      <c r="M11" s="6">
        <f t="shared" si="1"/>
        <v>599</v>
      </c>
      <c r="N11" s="9">
        <f>F21+F22+M10+M11</f>
        <v>2255.5</v>
      </c>
      <c r="O11" s="19" t="s">
        <v>44</v>
      </c>
      <c r="P11" s="46">
        <f>'G-2'!P11+'G-4'!P11</f>
        <v>123</v>
      </c>
      <c r="Q11" s="46">
        <f>'G-2'!Q11+'G-4'!Q11</f>
        <v>453</v>
      </c>
      <c r="R11" s="46">
        <f>'G-2'!R11+'G-4'!R11</f>
        <v>13</v>
      </c>
      <c r="S11" s="46">
        <f>'G-2'!S11+'G-4'!S11</f>
        <v>6</v>
      </c>
      <c r="T11" s="6">
        <f t="shared" si="2"/>
        <v>555.5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141</v>
      </c>
      <c r="C12" s="46">
        <f>'G-2'!C12+'G-4'!C12</f>
        <v>465</v>
      </c>
      <c r="D12" s="46">
        <f>'G-2'!D12+'G-4'!D12</f>
        <v>21</v>
      </c>
      <c r="E12" s="46">
        <f>'G-2'!E12+'G-4'!E12</f>
        <v>9</v>
      </c>
      <c r="F12" s="6">
        <f t="shared" si="0"/>
        <v>600</v>
      </c>
      <c r="G12" s="2"/>
      <c r="H12" s="19" t="s">
        <v>6</v>
      </c>
      <c r="I12" s="46">
        <f>'G-2'!I12+'G-4'!I12</f>
        <v>88</v>
      </c>
      <c r="J12" s="46">
        <f>'G-2'!J12+'G-4'!J12</f>
        <v>516</v>
      </c>
      <c r="K12" s="46">
        <f>'G-2'!K12+'G-4'!K12</f>
        <v>13</v>
      </c>
      <c r="L12" s="46">
        <f>'G-2'!L12+'G-4'!L12</f>
        <v>7</v>
      </c>
      <c r="M12" s="6">
        <f t="shared" si="1"/>
        <v>603.5</v>
      </c>
      <c r="N12" s="2">
        <f>F22+M10+M11+M12</f>
        <v>2327</v>
      </c>
      <c r="O12" s="19" t="s">
        <v>32</v>
      </c>
      <c r="P12" s="46">
        <f>'G-2'!P12+'G-4'!P12</f>
        <v>88</v>
      </c>
      <c r="Q12" s="46">
        <f>'G-2'!Q12+'G-4'!Q12</f>
        <v>455</v>
      </c>
      <c r="R12" s="46">
        <f>'G-2'!R12+'G-4'!R12</f>
        <v>13</v>
      </c>
      <c r="S12" s="46">
        <f>'G-2'!S12+'G-4'!S12</f>
        <v>9</v>
      </c>
      <c r="T12" s="6">
        <f t="shared" si="2"/>
        <v>547.5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120</v>
      </c>
      <c r="C13" s="46">
        <f>'G-2'!C13+'G-4'!C13</f>
        <v>438</v>
      </c>
      <c r="D13" s="46">
        <f>'G-2'!D13+'G-4'!D13</f>
        <v>21</v>
      </c>
      <c r="E13" s="46">
        <f>'G-2'!E13+'G-4'!E13</f>
        <v>7</v>
      </c>
      <c r="F13" s="6">
        <f t="shared" si="0"/>
        <v>557.5</v>
      </c>
      <c r="G13" s="2">
        <f t="shared" ref="G13:G19" si="3">F10+F11+F12+F13</f>
        <v>2220</v>
      </c>
      <c r="H13" s="19" t="s">
        <v>7</v>
      </c>
      <c r="I13" s="46">
        <f>'G-2'!I13+'G-4'!I13</f>
        <v>67</v>
      </c>
      <c r="J13" s="46">
        <f>'G-2'!J13+'G-4'!J13</f>
        <v>486</v>
      </c>
      <c r="K13" s="46">
        <f>'G-2'!K13+'G-4'!K13</f>
        <v>14</v>
      </c>
      <c r="L13" s="46">
        <f>'G-2'!L13+'G-4'!L13</f>
        <v>6</v>
      </c>
      <c r="M13" s="6">
        <f t="shared" si="1"/>
        <v>562.5</v>
      </c>
      <c r="N13" s="2">
        <f t="shared" ref="N13:N18" si="4">M10+M11+M12+M13</f>
        <v>2317</v>
      </c>
      <c r="O13" s="19" t="s">
        <v>33</v>
      </c>
      <c r="P13" s="46">
        <f>'G-2'!P13+'G-4'!P13</f>
        <v>110</v>
      </c>
      <c r="Q13" s="46">
        <f>'G-2'!Q13+'G-4'!Q13</f>
        <v>475</v>
      </c>
      <c r="R13" s="46">
        <f>'G-2'!R13+'G-4'!R13</f>
        <v>11</v>
      </c>
      <c r="S13" s="46">
        <f>'G-2'!S13+'G-4'!S13</f>
        <v>3</v>
      </c>
      <c r="T13" s="6">
        <f t="shared" si="2"/>
        <v>559.5</v>
      </c>
      <c r="U13" s="2">
        <f t="shared" ref="U13:U21" si="5">T10+T11+T12+T13</f>
        <v>2207.5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105</v>
      </c>
      <c r="C14" s="46">
        <f>'G-2'!C14+'G-4'!C14</f>
        <v>450</v>
      </c>
      <c r="D14" s="46">
        <f>'G-2'!D14+'G-4'!D14</f>
        <v>17</v>
      </c>
      <c r="E14" s="46">
        <f>'G-2'!E14+'G-4'!E14</f>
        <v>8</v>
      </c>
      <c r="F14" s="6">
        <f t="shared" si="0"/>
        <v>556.5</v>
      </c>
      <c r="G14" s="2">
        <f t="shared" si="3"/>
        <v>2264.5</v>
      </c>
      <c r="H14" s="19" t="s">
        <v>9</v>
      </c>
      <c r="I14" s="46">
        <f>'G-2'!I14+'G-4'!I14</f>
        <v>66</v>
      </c>
      <c r="J14" s="46">
        <f>'G-2'!J14+'G-4'!J14</f>
        <v>457</v>
      </c>
      <c r="K14" s="46">
        <f>'G-2'!K14+'G-4'!K14</f>
        <v>12</v>
      </c>
      <c r="L14" s="46">
        <f>'G-2'!L14+'G-4'!L14</f>
        <v>4</v>
      </c>
      <c r="M14" s="6">
        <f t="shared" si="1"/>
        <v>524</v>
      </c>
      <c r="N14" s="2">
        <f t="shared" si="4"/>
        <v>2289</v>
      </c>
      <c r="O14" s="19" t="s">
        <v>29</v>
      </c>
      <c r="P14" s="46">
        <f>'G-2'!P14+'G-4'!P14</f>
        <v>101</v>
      </c>
      <c r="Q14" s="46">
        <f>'G-2'!Q14+'G-4'!Q14</f>
        <v>455</v>
      </c>
      <c r="R14" s="46">
        <f>'G-2'!R14+'G-4'!R14</f>
        <v>14</v>
      </c>
      <c r="S14" s="46">
        <f>'G-2'!S14+'G-4'!S14</f>
        <v>3</v>
      </c>
      <c r="T14" s="6">
        <f t="shared" si="2"/>
        <v>541</v>
      </c>
      <c r="U14" s="2">
        <f t="shared" si="5"/>
        <v>2203.5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133</v>
      </c>
      <c r="C15" s="46">
        <f>'G-2'!C15+'G-4'!C15</f>
        <v>408</v>
      </c>
      <c r="D15" s="46">
        <f>'G-2'!D15+'G-4'!D15</f>
        <v>17</v>
      </c>
      <c r="E15" s="46">
        <f>'G-2'!E15+'G-4'!E15</f>
        <v>6</v>
      </c>
      <c r="F15" s="6">
        <f t="shared" si="0"/>
        <v>523.5</v>
      </c>
      <c r="G15" s="2">
        <f t="shared" si="3"/>
        <v>2237.5</v>
      </c>
      <c r="H15" s="19" t="s">
        <v>12</v>
      </c>
      <c r="I15" s="46">
        <f>'G-2'!I15+'G-4'!I15</f>
        <v>54</v>
      </c>
      <c r="J15" s="46">
        <f>'G-2'!J15+'G-4'!J15</f>
        <v>436</v>
      </c>
      <c r="K15" s="46">
        <f>'G-2'!K15+'G-4'!K15</f>
        <v>11</v>
      </c>
      <c r="L15" s="46">
        <f>'G-2'!L15+'G-4'!L15</f>
        <v>4</v>
      </c>
      <c r="M15" s="6">
        <f t="shared" si="1"/>
        <v>495</v>
      </c>
      <c r="N15" s="2">
        <f t="shared" si="4"/>
        <v>2185</v>
      </c>
      <c r="O15" s="18" t="s">
        <v>30</v>
      </c>
      <c r="P15" s="46">
        <f>'G-2'!P15+'G-4'!P15</f>
        <v>87</v>
      </c>
      <c r="Q15" s="46">
        <f>'G-2'!Q15+'G-4'!Q15</f>
        <v>427</v>
      </c>
      <c r="R15" s="46">
        <f>'G-2'!R15+'G-4'!R15</f>
        <v>9</v>
      </c>
      <c r="S15" s="46">
        <f>'G-2'!S15+'G-4'!S15</f>
        <v>5</v>
      </c>
      <c r="T15" s="6">
        <f t="shared" si="2"/>
        <v>501</v>
      </c>
      <c r="U15" s="2">
        <f t="shared" si="5"/>
        <v>2149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120</v>
      </c>
      <c r="C16" s="46">
        <f>'G-2'!C16+'G-4'!C16</f>
        <v>421</v>
      </c>
      <c r="D16" s="46">
        <f>'G-2'!D16+'G-4'!D16</f>
        <v>10</v>
      </c>
      <c r="E16" s="46">
        <f>'G-2'!E16+'G-4'!E16</f>
        <v>5</v>
      </c>
      <c r="F16" s="6">
        <f t="shared" si="0"/>
        <v>513.5</v>
      </c>
      <c r="G16" s="2">
        <f t="shared" si="3"/>
        <v>2151</v>
      </c>
      <c r="H16" s="19" t="s">
        <v>15</v>
      </c>
      <c r="I16" s="46">
        <f>'G-2'!I16+'G-4'!I16</f>
        <v>53</v>
      </c>
      <c r="J16" s="46">
        <f>'G-2'!J16+'G-4'!J16</f>
        <v>411</v>
      </c>
      <c r="K16" s="46">
        <f>'G-2'!K16+'G-4'!K16</f>
        <v>9</v>
      </c>
      <c r="L16" s="46">
        <f>'G-2'!L16+'G-4'!L16</f>
        <v>8</v>
      </c>
      <c r="M16" s="6">
        <f t="shared" si="1"/>
        <v>475.5</v>
      </c>
      <c r="N16" s="2">
        <f t="shared" si="4"/>
        <v>2057</v>
      </c>
      <c r="O16" s="19" t="s">
        <v>8</v>
      </c>
      <c r="P16" s="46">
        <f>'G-2'!P16+'G-4'!P16</f>
        <v>114</v>
      </c>
      <c r="Q16" s="46">
        <f>'G-2'!Q16+'G-4'!Q16</f>
        <v>467</v>
      </c>
      <c r="R16" s="46">
        <f>'G-2'!R16+'G-4'!R16</f>
        <v>13</v>
      </c>
      <c r="S16" s="46">
        <f>'G-2'!S16+'G-4'!S16</f>
        <v>4</v>
      </c>
      <c r="T16" s="6">
        <f t="shared" si="2"/>
        <v>560</v>
      </c>
      <c r="U16" s="2">
        <f t="shared" si="5"/>
        <v>2161.5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104</v>
      </c>
      <c r="C17" s="46">
        <f>'G-2'!C17+'G-4'!C17</f>
        <v>413</v>
      </c>
      <c r="D17" s="46">
        <f>'G-2'!D17+'G-4'!D17</f>
        <v>13</v>
      </c>
      <c r="E17" s="46">
        <f>'G-2'!E17+'G-4'!E17</f>
        <v>13</v>
      </c>
      <c r="F17" s="6">
        <f t="shared" si="0"/>
        <v>523.5</v>
      </c>
      <c r="G17" s="2">
        <f t="shared" si="3"/>
        <v>2117</v>
      </c>
      <c r="H17" s="19" t="s">
        <v>18</v>
      </c>
      <c r="I17" s="46">
        <f>'G-2'!I17+'G-4'!I17</f>
        <v>71</v>
      </c>
      <c r="J17" s="46">
        <f>'G-2'!J17+'G-4'!J17</f>
        <v>475</v>
      </c>
      <c r="K17" s="46">
        <f>'G-2'!K17+'G-4'!K17</f>
        <v>14</v>
      </c>
      <c r="L17" s="46">
        <f>'G-2'!L17+'G-4'!L17</f>
        <v>4</v>
      </c>
      <c r="M17" s="6">
        <f t="shared" si="1"/>
        <v>548.5</v>
      </c>
      <c r="N17" s="2">
        <f t="shared" si="4"/>
        <v>2043</v>
      </c>
      <c r="O17" s="19" t="s">
        <v>10</v>
      </c>
      <c r="P17" s="46">
        <f>'G-2'!P17+'G-4'!P17</f>
        <v>99</v>
      </c>
      <c r="Q17" s="46">
        <f>'G-2'!Q17+'G-4'!Q17</f>
        <v>424</v>
      </c>
      <c r="R17" s="46">
        <f>'G-2'!R17+'G-4'!R17</f>
        <v>12</v>
      </c>
      <c r="S17" s="46">
        <f>'G-2'!S17+'G-4'!S17</f>
        <v>4</v>
      </c>
      <c r="T17" s="6">
        <f t="shared" si="2"/>
        <v>507.5</v>
      </c>
      <c r="U17" s="2">
        <f t="shared" si="5"/>
        <v>2109.5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113</v>
      </c>
      <c r="C18" s="46">
        <f>'G-2'!C18+'G-4'!C18</f>
        <v>429</v>
      </c>
      <c r="D18" s="46">
        <f>'G-2'!D18+'G-4'!D18</f>
        <v>14</v>
      </c>
      <c r="E18" s="46">
        <f>'G-2'!E18+'G-4'!E18</f>
        <v>11</v>
      </c>
      <c r="F18" s="6">
        <f t="shared" si="0"/>
        <v>541</v>
      </c>
      <c r="G18" s="2">
        <f t="shared" si="3"/>
        <v>2101.5</v>
      </c>
      <c r="H18" s="19" t="s">
        <v>20</v>
      </c>
      <c r="I18" s="46">
        <f>'G-2'!I18+'G-4'!I18</f>
        <v>79</v>
      </c>
      <c r="J18" s="46">
        <f>'G-2'!J18+'G-4'!J18</f>
        <v>505</v>
      </c>
      <c r="K18" s="46">
        <f>'G-2'!K18+'G-4'!K18</f>
        <v>12</v>
      </c>
      <c r="L18" s="46">
        <f>'G-2'!L18+'G-4'!L18</f>
        <v>9</v>
      </c>
      <c r="M18" s="6">
        <f t="shared" si="1"/>
        <v>591</v>
      </c>
      <c r="N18" s="2">
        <f t="shared" si="4"/>
        <v>2110</v>
      </c>
      <c r="O18" s="19" t="s">
        <v>13</v>
      </c>
      <c r="P18" s="46">
        <f>'G-2'!P18+'G-4'!P18</f>
        <v>104</v>
      </c>
      <c r="Q18" s="46">
        <f>'G-2'!Q18+'G-4'!Q18</f>
        <v>448</v>
      </c>
      <c r="R18" s="46">
        <f>'G-2'!R18+'G-4'!R18</f>
        <v>13</v>
      </c>
      <c r="S18" s="46">
        <f>'G-2'!S18+'G-4'!S18</f>
        <v>6</v>
      </c>
      <c r="T18" s="6">
        <f t="shared" si="2"/>
        <v>541</v>
      </c>
      <c r="U18" s="2">
        <f t="shared" si="5"/>
        <v>2109.5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103</v>
      </c>
      <c r="C19" s="47">
        <f>'G-2'!C19+'G-4'!C19</f>
        <v>426</v>
      </c>
      <c r="D19" s="47">
        <f>'G-2'!D19+'G-4'!D19</f>
        <v>13</v>
      </c>
      <c r="E19" s="47">
        <f>'G-2'!E19+'G-4'!E19</f>
        <v>12</v>
      </c>
      <c r="F19" s="7">
        <f t="shared" si="0"/>
        <v>533.5</v>
      </c>
      <c r="G19" s="3">
        <f t="shared" si="3"/>
        <v>2111.5</v>
      </c>
      <c r="H19" s="20" t="s">
        <v>22</v>
      </c>
      <c r="I19" s="46">
        <f>'G-2'!I19+'G-4'!I19</f>
        <v>106</v>
      </c>
      <c r="J19" s="46">
        <f>'G-2'!J19+'G-4'!J19</f>
        <v>486</v>
      </c>
      <c r="K19" s="46">
        <f>'G-2'!K19+'G-4'!K19</f>
        <v>12</v>
      </c>
      <c r="L19" s="46">
        <f>'G-2'!L19+'G-4'!L19</f>
        <v>11</v>
      </c>
      <c r="M19" s="6">
        <f t="shared" si="1"/>
        <v>590.5</v>
      </c>
      <c r="N19" s="2">
        <f>M16+M17+M18+M19</f>
        <v>2205.5</v>
      </c>
      <c r="O19" s="19" t="s">
        <v>16</v>
      </c>
      <c r="P19" s="46">
        <f>'G-2'!P19+'G-4'!P19</f>
        <v>89</v>
      </c>
      <c r="Q19" s="46">
        <f>'G-2'!Q19+'G-4'!Q19</f>
        <v>457</v>
      </c>
      <c r="R19" s="46">
        <f>'G-2'!R19+'G-4'!R19</f>
        <v>13</v>
      </c>
      <c r="S19" s="46">
        <f>'G-2'!S19+'G-4'!S19</f>
        <v>3</v>
      </c>
      <c r="T19" s="6">
        <f t="shared" si="2"/>
        <v>535</v>
      </c>
      <c r="U19" s="2">
        <f t="shared" si="5"/>
        <v>2143.5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97</v>
      </c>
      <c r="C20" s="45">
        <f>'G-2'!C20+'G-4'!C20</f>
        <v>437</v>
      </c>
      <c r="D20" s="45">
        <f>'G-2'!D20+'G-4'!D20</f>
        <v>17</v>
      </c>
      <c r="E20" s="45">
        <f>'G-2'!E20+'G-4'!E20</f>
        <v>2</v>
      </c>
      <c r="F20" s="8">
        <f t="shared" si="0"/>
        <v>524.5</v>
      </c>
      <c r="G20" s="35"/>
      <c r="H20" s="19" t="s">
        <v>24</v>
      </c>
      <c r="I20" s="46">
        <f>'G-2'!I20+'G-4'!I20</f>
        <v>86</v>
      </c>
      <c r="J20" s="46">
        <f>'G-2'!J20+'G-4'!J20</f>
        <v>464</v>
      </c>
      <c r="K20" s="46">
        <f>'G-2'!K20+'G-4'!K20</f>
        <v>11</v>
      </c>
      <c r="L20" s="46">
        <f>'G-2'!L20+'G-4'!L20</f>
        <v>8</v>
      </c>
      <c r="M20" s="8">
        <f t="shared" si="1"/>
        <v>549</v>
      </c>
      <c r="N20" s="2">
        <f>M17+M18+M19+M20</f>
        <v>2279</v>
      </c>
      <c r="O20" s="19" t="s">
        <v>45</v>
      </c>
      <c r="P20" s="46">
        <f>'G-2'!P20+'G-4'!P20</f>
        <v>94</v>
      </c>
      <c r="Q20" s="46">
        <f>'G-2'!Q20+'G-4'!Q20</f>
        <v>464</v>
      </c>
      <c r="R20" s="46">
        <f>'G-2'!R20+'G-4'!R20</f>
        <v>15</v>
      </c>
      <c r="S20" s="46">
        <f>'G-2'!S20+'G-4'!S20</f>
        <v>3</v>
      </c>
      <c r="T20" s="8">
        <f t="shared" si="2"/>
        <v>548.5</v>
      </c>
      <c r="U20" s="2">
        <f t="shared" si="5"/>
        <v>2132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92</v>
      </c>
      <c r="C21" s="46">
        <f>'G-2'!C21+'G-4'!C21</f>
        <v>448</v>
      </c>
      <c r="D21" s="46">
        <f>'G-2'!D21+'G-4'!D21</f>
        <v>14</v>
      </c>
      <c r="E21" s="46">
        <f>'G-2'!E21+'G-4'!E21</f>
        <v>4</v>
      </c>
      <c r="F21" s="6">
        <f t="shared" si="0"/>
        <v>532</v>
      </c>
      <c r="G21" s="36"/>
      <c r="H21" s="20" t="s">
        <v>25</v>
      </c>
      <c r="I21" s="46">
        <f>'G-2'!I21+'G-4'!I21</f>
        <v>95</v>
      </c>
      <c r="J21" s="46">
        <f>'G-2'!J21+'G-4'!J21</f>
        <v>505</v>
      </c>
      <c r="K21" s="46">
        <f>'G-2'!K21+'G-4'!K21</f>
        <v>10</v>
      </c>
      <c r="L21" s="46">
        <f>'G-2'!L21+'G-4'!L21</f>
        <v>8</v>
      </c>
      <c r="M21" s="6">
        <f t="shared" si="1"/>
        <v>592.5</v>
      </c>
      <c r="N21" s="2">
        <f>M18+M19+M20+M21</f>
        <v>2323</v>
      </c>
      <c r="O21" s="21" t="s">
        <v>46</v>
      </c>
      <c r="P21" s="47">
        <f>'G-2'!P21+'G-4'!P21</f>
        <v>81</v>
      </c>
      <c r="Q21" s="47">
        <f>'G-2'!Q21+'G-4'!Q21</f>
        <v>447</v>
      </c>
      <c r="R21" s="47">
        <f>'G-2'!R21+'G-4'!R21</f>
        <v>12</v>
      </c>
      <c r="S21" s="47">
        <f>'G-2'!S21+'G-4'!S21</f>
        <v>2</v>
      </c>
      <c r="T21" s="7">
        <f t="shared" si="2"/>
        <v>516.5</v>
      </c>
      <c r="U21" s="3">
        <f t="shared" si="5"/>
        <v>2141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103</v>
      </c>
      <c r="C22" s="46">
        <f>'G-2'!C22+'G-4'!C22</f>
        <v>469</v>
      </c>
      <c r="D22" s="46">
        <f>'G-2'!D22+'G-4'!D22</f>
        <v>16</v>
      </c>
      <c r="E22" s="46">
        <f>'G-2'!E22+'G-4'!E22</f>
        <v>8</v>
      </c>
      <c r="F22" s="6">
        <f t="shared" si="0"/>
        <v>572.5</v>
      </c>
      <c r="G22" s="2"/>
      <c r="H22" s="21" t="s">
        <v>26</v>
      </c>
      <c r="I22" s="46">
        <f>'G-2'!I22+'G-4'!I22</f>
        <v>96</v>
      </c>
      <c r="J22" s="46">
        <f>'G-2'!J22+'G-4'!J22</f>
        <v>485</v>
      </c>
      <c r="K22" s="46">
        <f>'G-2'!K22+'G-4'!K22</f>
        <v>13</v>
      </c>
      <c r="L22" s="46">
        <f>'G-2'!L22+'G-4'!L22</f>
        <v>4</v>
      </c>
      <c r="M22" s="6">
        <f t="shared" si="1"/>
        <v>569</v>
      </c>
      <c r="N22" s="3">
        <f>M19+M20+M21+M22</f>
        <v>2301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2264.5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2327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2207.5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64</v>
      </c>
      <c r="G24" s="57"/>
      <c r="H24" s="149"/>
      <c r="I24" s="150"/>
      <c r="J24" s="52" t="s">
        <v>71</v>
      </c>
      <c r="K24" s="55"/>
      <c r="L24" s="55"/>
      <c r="M24" s="56" t="s">
        <v>73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4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84 X CARRERA 51</v>
      </c>
      <c r="D5" s="164"/>
      <c r="E5" s="164"/>
      <c r="F5" s="78"/>
      <c r="G5" s="79"/>
      <c r="H5" s="70" t="s">
        <v>53</v>
      </c>
      <c r="I5" s="165">
        <f>'G-2'!L5</f>
        <v>8451</v>
      </c>
      <c r="J5" s="165"/>
    </row>
    <row r="6" spans="1:10" x14ac:dyDescent="0.2">
      <c r="A6" s="132" t="s">
        <v>112</v>
      </c>
      <c r="B6" s="132"/>
      <c r="C6" s="166" t="s">
        <v>150</v>
      </c>
      <c r="D6" s="166"/>
      <c r="E6" s="166"/>
      <c r="F6" s="78"/>
      <c r="G6" s="79"/>
      <c r="H6" s="70" t="s">
        <v>58</v>
      </c>
      <c r="I6" s="167">
        <f>'G-2'!S6</f>
        <v>42678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3</v>
      </c>
      <c r="C19" s="101"/>
      <c r="D19" s="90" t="s">
        <v>124</v>
      </c>
      <c r="E19" s="50">
        <v>22</v>
      </c>
      <c r="F19" s="50">
        <v>89</v>
      </c>
      <c r="G19" s="50">
        <v>0</v>
      </c>
      <c r="H19" s="50">
        <v>0</v>
      </c>
      <c r="I19" s="50">
        <f t="shared" si="0"/>
        <v>100</v>
      </c>
      <c r="J19" s="91">
        <f>IF(I19=0,"0,00",I19/SUM(I19:I21)*100)</f>
        <v>4.0144520272982733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533</v>
      </c>
      <c r="F20" s="93">
        <v>1811</v>
      </c>
      <c r="G20" s="93">
        <v>118</v>
      </c>
      <c r="H20" s="93">
        <v>31</v>
      </c>
      <c r="I20" s="93">
        <f t="shared" si="0"/>
        <v>2391</v>
      </c>
      <c r="J20" s="94">
        <f>IF(I20=0,"0,00",I20/SUM(I19:I21)*100)</f>
        <v>95.985547972701724</v>
      </c>
    </row>
    <row r="21" spans="1:10" x14ac:dyDescent="0.2">
      <c r="A21" s="178"/>
      <c r="B21" s="181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16</v>
      </c>
      <c r="F22" s="50">
        <v>97</v>
      </c>
      <c r="G22" s="50">
        <v>0</v>
      </c>
      <c r="H22" s="50">
        <v>0</v>
      </c>
      <c r="I22" s="50">
        <f t="shared" si="0"/>
        <v>105</v>
      </c>
      <c r="J22" s="91">
        <f>IF(I22=0,"0,00",I22/SUM(I22:I24)*100)</f>
        <v>3.7520100053600145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463</v>
      </c>
      <c r="F23" s="93">
        <v>2161</v>
      </c>
      <c r="G23" s="93">
        <v>108</v>
      </c>
      <c r="H23" s="93">
        <v>34</v>
      </c>
      <c r="I23" s="93">
        <f t="shared" si="0"/>
        <v>2693.5</v>
      </c>
      <c r="J23" s="94">
        <f>IF(I23=0,"0,00",I23/SUM(I22:I24)*100)</f>
        <v>96.24798999463998</v>
      </c>
    </row>
    <row r="24" spans="1:10" x14ac:dyDescent="0.2">
      <c r="A24" s="178"/>
      <c r="B24" s="181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3</v>
      </c>
      <c r="F25" s="50">
        <v>14</v>
      </c>
      <c r="G25" s="50">
        <v>0</v>
      </c>
      <c r="H25" s="50">
        <v>0</v>
      </c>
      <c r="I25" s="50">
        <f t="shared" si="0"/>
        <v>15.5</v>
      </c>
      <c r="J25" s="91">
        <f>IF(I25=0,"0,00",I25/SUM(I25:I27)*100)</f>
        <v>2.2727272727272729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104</v>
      </c>
      <c r="F26" s="93">
        <v>548</v>
      </c>
      <c r="G26" s="93">
        <v>27</v>
      </c>
      <c r="H26" s="93">
        <v>5</v>
      </c>
      <c r="I26" s="93">
        <f t="shared" si="0"/>
        <v>666.5</v>
      </c>
      <c r="J26" s="94">
        <f>IF(I26=0,"0,00",I26/SUM(I25:I27)*100)</f>
        <v>97.727272727272734</v>
      </c>
    </row>
    <row r="27" spans="1:10" x14ac:dyDescent="0.2">
      <c r="A27" s="179"/>
      <c r="B27" s="182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121</v>
      </c>
      <c r="F38" s="93">
        <v>328</v>
      </c>
      <c r="G38" s="93">
        <v>0</v>
      </c>
      <c r="H38" s="93">
        <v>3</v>
      </c>
      <c r="I38" s="93">
        <f t="shared" si="0"/>
        <v>396</v>
      </c>
      <c r="J38" s="94">
        <f>IF(I38=0,"0,00",I38/SUM(I37:I39)*100)</f>
        <v>44.619718309859159</v>
      </c>
    </row>
    <row r="39" spans="1:10" x14ac:dyDescent="0.2">
      <c r="A39" s="178"/>
      <c r="B39" s="181"/>
      <c r="C39" s="95" t="s">
        <v>144</v>
      </c>
      <c r="D39" s="96" t="s">
        <v>127</v>
      </c>
      <c r="E39" s="49">
        <v>79</v>
      </c>
      <c r="F39" s="49">
        <v>442</v>
      </c>
      <c r="G39" s="49">
        <v>0</v>
      </c>
      <c r="H39" s="49">
        <v>4</v>
      </c>
      <c r="I39" s="97">
        <f t="shared" si="0"/>
        <v>491.5</v>
      </c>
      <c r="J39" s="98">
        <f>IF(I39=0,"0,00",I39/SUM(I37:I39)*100)</f>
        <v>55.380281690140841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55</v>
      </c>
      <c r="F41" s="93">
        <v>250</v>
      </c>
      <c r="G41" s="93">
        <v>0</v>
      </c>
      <c r="H41" s="93">
        <v>4</v>
      </c>
      <c r="I41" s="93">
        <f t="shared" si="0"/>
        <v>287.5</v>
      </c>
      <c r="J41" s="94">
        <f>IF(I41=0,"0,00",I41/SUM(I40:I42)*100)</f>
        <v>25.959367945823931</v>
      </c>
    </row>
    <row r="42" spans="1:10" x14ac:dyDescent="0.2">
      <c r="A42" s="178"/>
      <c r="B42" s="181"/>
      <c r="C42" s="95" t="s">
        <v>145</v>
      </c>
      <c r="D42" s="96" t="s">
        <v>127</v>
      </c>
      <c r="E42" s="49">
        <v>58</v>
      </c>
      <c r="F42" s="49">
        <v>774</v>
      </c>
      <c r="G42" s="49">
        <v>1</v>
      </c>
      <c r="H42" s="49">
        <v>6</v>
      </c>
      <c r="I42" s="97">
        <f t="shared" si="0"/>
        <v>820</v>
      </c>
      <c r="J42" s="98">
        <f>IF(I42=0,"0,00",I42/SUM(I40:I42)*100)</f>
        <v>74.040632054176072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47</v>
      </c>
      <c r="F44" s="93">
        <v>136</v>
      </c>
      <c r="G44" s="93">
        <v>0</v>
      </c>
      <c r="H44" s="93">
        <v>0</v>
      </c>
      <c r="I44" s="93">
        <f t="shared" si="0"/>
        <v>159.5</v>
      </c>
      <c r="J44" s="94">
        <f>IF(I44=0,"0,00",I44/SUM(I43:I45)*100)</f>
        <v>43.342391304347828</v>
      </c>
    </row>
    <row r="45" spans="1:10" x14ac:dyDescent="0.2">
      <c r="A45" s="179"/>
      <c r="B45" s="182"/>
      <c r="C45" s="100" t="s">
        <v>146</v>
      </c>
      <c r="D45" s="96" t="s">
        <v>127</v>
      </c>
      <c r="E45" s="49">
        <v>21</v>
      </c>
      <c r="F45" s="49">
        <v>198</v>
      </c>
      <c r="G45" s="49">
        <v>0</v>
      </c>
      <c r="H45" s="49">
        <v>0</v>
      </c>
      <c r="I45" s="102">
        <f t="shared" si="0"/>
        <v>208.5</v>
      </c>
      <c r="J45" s="98">
        <f>IF(I45=0,"0,00",I45/SUM(I43:I45)*100)</f>
        <v>56.657608695652172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C21" sqref="AC2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84 X CARRERA 51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8451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v>41774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133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151</v>
      </c>
      <c r="B16" s="128">
        <f>MAX(B14:K14)</f>
        <v>0</v>
      </c>
      <c r="C16" s="119" t="s">
        <v>106</v>
      </c>
      <c r="D16" s="129">
        <f>+B16*D15</f>
        <v>0</v>
      </c>
      <c r="E16" s="119"/>
      <c r="F16" s="119" t="s">
        <v>107</v>
      </c>
      <c r="G16" s="129">
        <f>+B16*G15</f>
        <v>0</v>
      </c>
      <c r="H16" s="119"/>
      <c r="I16" s="119" t="s">
        <v>108</v>
      </c>
      <c r="J16" s="129">
        <f>+B16*J15</f>
        <v>0</v>
      </c>
      <c r="K16" s="121"/>
      <c r="L16" s="115"/>
      <c r="M16" s="128">
        <f>MAX(M14:AB14)</f>
        <v>0</v>
      </c>
      <c r="N16" s="119"/>
      <c r="O16" s="119" t="s">
        <v>106</v>
      </c>
      <c r="P16" s="130">
        <f>+M16*P15</f>
        <v>0</v>
      </c>
      <c r="Q16" s="119"/>
      <c r="R16" s="119"/>
      <c r="S16" s="119"/>
      <c r="T16" s="119" t="s">
        <v>107</v>
      </c>
      <c r="U16" s="130">
        <f>+M16*U15</f>
        <v>0</v>
      </c>
      <c r="V16" s="119"/>
      <c r="W16" s="119"/>
      <c r="X16" s="119"/>
      <c r="Y16" s="119" t="s">
        <v>108</v>
      </c>
      <c r="Z16" s="130">
        <f>+M16*Z15</f>
        <v>0</v>
      </c>
      <c r="AA16" s="119"/>
      <c r="AB16" s="121"/>
      <c r="AC16" s="115"/>
      <c r="AD16" s="128">
        <f>MAX(AD14:AO14)</f>
        <v>0</v>
      </c>
      <c r="AE16" s="119" t="s">
        <v>106</v>
      </c>
      <c r="AF16" s="129">
        <f>+AD16*AF15</f>
        <v>0</v>
      </c>
      <c r="AG16" s="119"/>
      <c r="AH16" s="119"/>
      <c r="AI16" s="119"/>
      <c r="AJ16" s="119" t="s">
        <v>107</v>
      </c>
      <c r="AK16" s="129">
        <f>+AD16*AK15</f>
        <v>0</v>
      </c>
      <c r="AL16" s="119"/>
      <c r="AM16" s="119"/>
      <c r="AN16" s="119" t="s">
        <v>108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102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407</v>
      </c>
      <c r="C18" s="116">
        <f>'G-2'!F11</f>
        <v>434.5</v>
      </c>
      <c r="D18" s="116">
        <f>'G-2'!F12</f>
        <v>449.5</v>
      </c>
      <c r="E18" s="116">
        <f>'G-2'!F13</f>
        <v>426.5</v>
      </c>
      <c r="F18" s="116">
        <f>'G-2'!F14</f>
        <v>397</v>
      </c>
      <c r="G18" s="116">
        <f>'G-2'!F15</f>
        <v>376.5</v>
      </c>
      <c r="H18" s="116">
        <f>'G-2'!F16</f>
        <v>373.5</v>
      </c>
      <c r="I18" s="116">
        <f>'G-2'!F17</f>
        <v>380</v>
      </c>
      <c r="J18" s="116">
        <f>'G-2'!F18</f>
        <v>389</v>
      </c>
      <c r="K18" s="116">
        <f>'G-2'!F19</f>
        <v>378</v>
      </c>
      <c r="L18" s="117"/>
      <c r="M18" s="116">
        <f>'G-2'!F20</f>
        <v>351</v>
      </c>
      <c r="N18" s="116">
        <f>'G-2'!F21</f>
        <v>348.5</v>
      </c>
      <c r="O18" s="116">
        <f>'G-2'!F22</f>
        <v>366</v>
      </c>
      <c r="P18" s="116">
        <f>'G-2'!M10</f>
        <v>354.5</v>
      </c>
      <c r="Q18" s="116">
        <f>'G-2'!M11</f>
        <v>366</v>
      </c>
      <c r="R18" s="116">
        <f>'G-2'!M12</f>
        <v>351.5</v>
      </c>
      <c r="S18" s="116">
        <f>'G-2'!M13</f>
        <v>343</v>
      </c>
      <c r="T18" s="116">
        <f>'G-2'!M14</f>
        <v>318</v>
      </c>
      <c r="U18" s="116">
        <f>'G-2'!M15</f>
        <v>308</v>
      </c>
      <c r="V18" s="116">
        <f>'G-2'!M16</f>
        <v>303.5</v>
      </c>
      <c r="W18" s="116">
        <f>'G-2'!M17</f>
        <v>380</v>
      </c>
      <c r="X18" s="116">
        <f>'G-2'!M18</f>
        <v>403.5</v>
      </c>
      <c r="Y18" s="116">
        <f>'G-2'!M19</f>
        <v>392</v>
      </c>
      <c r="Z18" s="116">
        <f>'G-2'!M20</f>
        <v>382</v>
      </c>
      <c r="AA18" s="116">
        <f>'G-2'!M21</f>
        <v>391</v>
      </c>
      <c r="AB18" s="116">
        <f>'G-2'!M22</f>
        <v>384.5</v>
      </c>
      <c r="AC18" s="117"/>
      <c r="AD18" s="116">
        <f>'G-2'!T10</f>
        <v>341.5</v>
      </c>
      <c r="AE18" s="116">
        <f>'G-2'!T11</f>
        <v>346.5</v>
      </c>
      <c r="AF18" s="116">
        <f>'G-2'!T12</f>
        <v>333.5</v>
      </c>
      <c r="AG18" s="116">
        <f>'G-2'!T13</f>
        <v>332</v>
      </c>
      <c r="AH18" s="116">
        <f>'G-2'!T14</f>
        <v>346</v>
      </c>
      <c r="AI18" s="116">
        <f>'G-2'!T15</f>
        <v>298</v>
      </c>
      <c r="AJ18" s="116">
        <f>'G-2'!T16</f>
        <v>353</v>
      </c>
      <c r="AK18" s="116">
        <f>'G-2'!T17</f>
        <v>306</v>
      </c>
      <c r="AL18" s="116">
        <f>'G-2'!T18</f>
        <v>343</v>
      </c>
      <c r="AM18" s="116">
        <f>'G-2'!T19</f>
        <v>331</v>
      </c>
      <c r="AN18" s="116">
        <f>'G-2'!T20</f>
        <v>351</v>
      </c>
      <c r="AO18" s="116">
        <f>'G-2'!T21</f>
        <v>331</v>
      </c>
      <c r="AP18" s="68"/>
      <c r="AQ18" s="68"/>
      <c r="AR18" s="68"/>
      <c r="AS18" s="68"/>
      <c r="AT18" s="68"/>
      <c r="AU18" s="68">
        <f t="shared" ref="AU18:BA18" si="6">E19</f>
        <v>1717.5</v>
      </c>
      <c r="AV18" s="68">
        <f t="shared" si="6"/>
        <v>1707.5</v>
      </c>
      <c r="AW18" s="68">
        <f t="shared" si="6"/>
        <v>1649.5</v>
      </c>
      <c r="AX18" s="68">
        <f t="shared" si="6"/>
        <v>1573.5</v>
      </c>
      <c r="AY18" s="68">
        <f t="shared" si="6"/>
        <v>1527</v>
      </c>
      <c r="AZ18" s="68">
        <f t="shared" si="6"/>
        <v>1519</v>
      </c>
      <c r="BA18" s="68">
        <f t="shared" si="6"/>
        <v>1520.5</v>
      </c>
      <c r="BB18" s="68"/>
      <c r="BC18" s="68"/>
      <c r="BD18" s="68"/>
      <c r="BE18" s="68">
        <f t="shared" ref="BE18:BQ18" si="7">P19</f>
        <v>1420</v>
      </c>
      <c r="BF18" s="68">
        <f t="shared" si="7"/>
        <v>1435</v>
      </c>
      <c r="BG18" s="68">
        <f t="shared" si="7"/>
        <v>1438</v>
      </c>
      <c r="BH18" s="68">
        <f t="shared" si="7"/>
        <v>1415</v>
      </c>
      <c r="BI18" s="68">
        <f t="shared" si="7"/>
        <v>1378.5</v>
      </c>
      <c r="BJ18" s="68">
        <f t="shared" si="7"/>
        <v>1320.5</v>
      </c>
      <c r="BK18" s="68">
        <f t="shared" si="7"/>
        <v>1272.5</v>
      </c>
      <c r="BL18" s="68">
        <f t="shared" si="7"/>
        <v>1309.5</v>
      </c>
      <c r="BM18" s="68">
        <f t="shared" si="7"/>
        <v>1395</v>
      </c>
      <c r="BN18" s="68">
        <f t="shared" si="7"/>
        <v>1479</v>
      </c>
      <c r="BO18" s="68">
        <f t="shared" si="7"/>
        <v>1557.5</v>
      </c>
      <c r="BP18" s="68">
        <f t="shared" si="7"/>
        <v>1568.5</v>
      </c>
      <c r="BQ18" s="68">
        <f t="shared" si="7"/>
        <v>1549.5</v>
      </c>
      <c r="BR18" s="68"/>
      <c r="BS18" s="68"/>
      <c r="BT18" s="68"/>
      <c r="BU18" s="68">
        <f t="shared" ref="BU18:CC18" si="8">AG19</f>
        <v>1353.5</v>
      </c>
      <c r="BV18" s="68">
        <f t="shared" si="8"/>
        <v>1358</v>
      </c>
      <c r="BW18" s="68">
        <f t="shared" si="8"/>
        <v>1309.5</v>
      </c>
      <c r="BX18" s="68">
        <f t="shared" si="8"/>
        <v>1329</v>
      </c>
      <c r="BY18" s="68">
        <f t="shared" si="8"/>
        <v>1303</v>
      </c>
      <c r="BZ18" s="68">
        <f t="shared" si="8"/>
        <v>1300</v>
      </c>
      <c r="CA18" s="68">
        <f t="shared" si="8"/>
        <v>1333</v>
      </c>
      <c r="CB18" s="68">
        <f t="shared" si="8"/>
        <v>1331</v>
      </c>
      <c r="CC18" s="68">
        <f t="shared" si="8"/>
        <v>1356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1717.5</v>
      </c>
      <c r="F19" s="116">
        <f t="shared" ref="F19:K19" si="9">C18+D18+E18+F18</f>
        <v>1707.5</v>
      </c>
      <c r="G19" s="116">
        <f t="shared" si="9"/>
        <v>1649.5</v>
      </c>
      <c r="H19" s="116">
        <f t="shared" si="9"/>
        <v>1573.5</v>
      </c>
      <c r="I19" s="116">
        <f t="shared" si="9"/>
        <v>1527</v>
      </c>
      <c r="J19" s="116">
        <f t="shared" si="9"/>
        <v>1519</v>
      </c>
      <c r="K19" s="116">
        <f t="shared" si="9"/>
        <v>1520.5</v>
      </c>
      <c r="L19" s="117"/>
      <c r="M19" s="116"/>
      <c r="N19" s="116"/>
      <c r="O19" s="116"/>
      <c r="P19" s="116">
        <f>M18+N18+O18+P18</f>
        <v>1420</v>
      </c>
      <c r="Q19" s="116">
        <f t="shared" ref="Q19:AB19" si="10">N18+O18+P18+Q18</f>
        <v>1435</v>
      </c>
      <c r="R19" s="116">
        <f t="shared" si="10"/>
        <v>1438</v>
      </c>
      <c r="S19" s="116">
        <f t="shared" si="10"/>
        <v>1415</v>
      </c>
      <c r="T19" s="116">
        <f t="shared" si="10"/>
        <v>1378.5</v>
      </c>
      <c r="U19" s="116">
        <f t="shared" si="10"/>
        <v>1320.5</v>
      </c>
      <c r="V19" s="116">
        <f t="shared" si="10"/>
        <v>1272.5</v>
      </c>
      <c r="W19" s="116">
        <f t="shared" si="10"/>
        <v>1309.5</v>
      </c>
      <c r="X19" s="116">
        <f t="shared" si="10"/>
        <v>1395</v>
      </c>
      <c r="Y19" s="116">
        <f t="shared" si="10"/>
        <v>1479</v>
      </c>
      <c r="Z19" s="116">
        <f t="shared" si="10"/>
        <v>1557.5</v>
      </c>
      <c r="AA19" s="116">
        <f t="shared" si="10"/>
        <v>1568.5</v>
      </c>
      <c r="AB19" s="116">
        <f t="shared" si="10"/>
        <v>1549.5</v>
      </c>
      <c r="AC19" s="117"/>
      <c r="AD19" s="116"/>
      <c r="AE19" s="116"/>
      <c r="AF19" s="116"/>
      <c r="AG19" s="116">
        <f>AD18+AE18+AF18+AG18</f>
        <v>1353.5</v>
      </c>
      <c r="AH19" s="116">
        <f t="shared" ref="AH19:AO19" si="11">AE18+AF18+AG18+AH18</f>
        <v>1358</v>
      </c>
      <c r="AI19" s="116">
        <f t="shared" si="11"/>
        <v>1309.5</v>
      </c>
      <c r="AJ19" s="116">
        <f t="shared" si="11"/>
        <v>1329</v>
      </c>
      <c r="AK19" s="116">
        <f t="shared" si="11"/>
        <v>1303</v>
      </c>
      <c r="AL19" s="116">
        <f t="shared" si="11"/>
        <v>1300</v>
      </c>
      <c r="AM19" s="116">
        <f t="shared" si="11"/>
        <v>1333</v>
      </c>
      <c r="AN19" s="116">
        <f t="shared" si="11"/>
        <v>1331</v>
      </c>
      <c r="AO19" s="116">
        <f t="shared" si="11"/>
        <v>1356</v>
      </c>
      <c r="AP19" s="68"/>
      <c r="AQ19" s="68"/>
      <c r="AR19" s="68"/>
      <c r="AS19" s="68"/>
      <c r="AT19" s="68"/>
      <c r="AU19" s="68">
        <f t="shared" ref="AU19:BA19" si="12">E29</f>
        <v>502.5</v>
      </c>
      <c r="AV19" s="68">
        <f t="shared" si="12"/>
        <v>557</v>
      </c>
      <c r="AW19" s="68">
        <f t="shared" si="12"/>
        <v>588</v>
      </c>
      <c r="AX19" s="68">
        <f t="shared" si="12"/>
        <v>577.5</v>
      </c>
      <c r="AY19" s="68">
        <f t="shared" si="12"/>
        <v>590</v>
      </c>
      <c r="AZ19" s="68">
        <f t="shared" si="12"/>
        <v>582.5</v>
      </c>
      <c r="BA19" s="68">
        <f t="shared" si="12"/>
        <v>591</v>
      </c>
      <c r="BB19" s="68"/>
      <c r="BC19" s="68"/>
      <c r="BD19" s="68"/>
      <c r="BE19" s="68">
        <f t="shared" ref="BE19:BQ19" si="13">P29</f>
        <v>761</v>
      </c>
      <c r="BF19" s="68">
        <f t="shared" si="13"/>
        <v>820.5</v>
      </c>
      <c r="BG19" s="68">
        <f t="shared" si="13"/>
        <v>889</v>
      </c>
      <c r="BH19" s="68">
        <f t="shared" si="13"/>
        <v>902</v>
      </c>
      <c r="BI19" s="68">
        <f t="shared" si="13"/>
        <v>910.5</v>
      </c>
      <c r="BJ19" s="68">
        <f t="shared" si="13"/>
        <v>864.5</v>
      </c>
      <c r="BK19" s="68">
        <f t="shared" si="13"/>
        <v>784.5</v>
      </c>
      <c r="BL19" s="68">
        <f t="shared" si="13"/>
        <v>733.5</v>
      </c>
      <c r="BM19" s="68">
        <f t="shared" si="13"/>
        <v>715</v>
      </c>
      <c r="BN19" s="68">
        <f t="shared" si="13"/>
        <v>726.5</v>
      </c>
      <c r="BO19" s="68">
        <f t="shared" si="13"/>
        <v>721.5</v>
      </c>
      <c r="BP19" s="68">
        <f t="shared" si="13"/>
        <v>754.5</v>
      </c>
      <c r="BQ19" s="68">
        <f t="shared" si="13"/>
        <v>751.5</v>
      </c>
      <c r="BR19" s="68"/>
      <c r="BS19" s="68"/>
      <c r="BT19" s="68"/>
      <c r="BU19" s="68">
        <f t="shared" ref="BU19:CC19" si="14">AG29</f>
        <v>854</v>
      </c>
      <c r="BV19" s="68">
        <f t="shared" si="14"/>
        <v>845.5</v>
      </c>
      <c r="BW19" s="68">
        <f t="shared" si="14"/>
        <v>839.5</v>
      </c>
      <c r="BX19" s="68">
        <f t="shared" si="14"/>
        <v>832.5</v>
      </c>
      <c r="BY19" s="68">
        <f t="shared" si="14"/>
        <v>806.5</v>
      </c>
      <c r="BZ19" s="68">
        <f t="shared" si="14"/>
        <v>809.5</v>
      </c>
      <c r="CA19" s="68">
        <f t="shared" si="14"/>
        <v>810.5</v>
      </c>
      <c r="CB19" s="68">
        <f t="shared" si="14"/>
        <v>801</v>
      </c>
      <c r="CC19" s="68">
        <f t="shared" si="14"/>
        <v>785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4.0144520272982737E-2</v>
      </c>
      <c r="E20" s="119"/>
      <c r="F20" s="119" t="s">
        <v>107</v>
      </c>
      <c r="G20" s="120">
        <f>DIRECCIONALIDAD!J20/100</f>
        <v>0.95985547972701724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3.7520100053600146E-2</v>
      </c>
      <c r="Q20" s="119"/>
      <c r="R20" s="119"/>
      <c r="S20" s="119"/>
      <c r="T20" s="119" t="s">
        <v>107</v>
      </c>
      <c r="U20" s="120">
        <f>DIRECCIONALIDAD!J23/100</f>
        <v>0.96247989994639982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2.2727272727272728E-2</v>
      </c>
      <c r="AG20" s="119"/>
      <c r="AH20" s="119"/>
      <c r="AI20" s="119"/>
      <c r="AJ20" s="119" t="s">
        <v>107</v>
      </c>
      <c r="AK20" s="120">
        <f>DIRECCIONALIDAD!J26/100</f>
        <v>0.97727272727272729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151</v>
      </c>
      <c r="B21" s="128">
        <f>MAX(B19:K19)</f>
        <v>1717.5</v>
      </c>
      <c r="C21" s="119" t="s">
        <v>106</v>
      </c>
      <c r="D21" s="129">
        <f>+B21*D20</f>
        <v>68.948213568847848</v>
      </c>
      <c r="E21" s="119"/>
      <c r="F21" s="119" t="s">
        <v>107</v>
      </c>
      <c r="G21" s="129">
        <f>+B21*G20</f>
        <v>1648.5517864311521</v>
      </c>
      <c r="H21" s="119"/>
      <c r="I21" s="119" t="s">
        <v>108</v>
      </c>
      <c r="J21" s="129">
        <f>+B21*J20</f>
        <v>0</v>
      </c>
      <c r="K21" s="121"/>
      <c r="L21" s="115"/>
      <c r="M21" s="128">
        <f>MAX(M19:AB19)</f>
        <v>1568.5</v>
      </c>
      <c r="N21" s="119"/>
      <c r="O21" s="119" t="s">
        <v>106</v>
      </c>
      <c r="P21" s="130">
        <f>+M21*P20</f>
        <v>58.850276934071829</v>
      </c>
      <c r="Q21" s="119"/>
      <c r="R21" s="119"/>
      <c r="S21" s="119"/>
      <c r="T21" s="119" t="s">
        <v>107</v>
      </c>
      <c r="U21" s="130">
        <f>+M21*U20</f>
        <v>1509.6497230659281</v>
      </c>
      <c r="V21" s="119"/>
      <c r="W21" s="119"/>
      <c r="X21" s="119"/>
      <c r="Y21" s="119" t="s">
        <v>108</v>
      </c>
      <c r="Z21" s="130">
        <f>+M21*Z20</f>
        <v>0</v>
      </c>
      <c r="AA21" s="119"/>
      <c r="AB21" s="121"/>
      <c r="AC21" s="115"/>
      <c r="AD21" s="128">
        <f>MAX(AD19:AO19)</f>
        <v>1358</v>
      </c>
      <c r="AE21" s="119" t="s">
        <v>106</v>
      </c>
      <c r="AF21" s="129">
        <f>+AD21*AF20</f>
        <v>30.863636363636363</v>
      </c>
      <c r="AG21" s="119"/>
      <c r="AH21" s="119"/>
      <c r="AI21" s="119"/>
      <c r="AJ21" s="119" t="s">
        <v>107</v>
      </c>
      <c r="AK21" s="129">
        <f>+AD21*AK20</f>
        <v>1327.1363636363637</v>
      </c>
      <c r="AL21" s="119"/>
      <c r="AM21" s="119"/>
      <c r="AN21" s="119" t="s">
        <v>108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7" t="s">
        <v>102</v>
      </c>
      <c r="U22" s="187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2220</v>
      </c>
      <c r="AV22" s="59">
        <f t="shared" si="18"/>
        <v>2264.5</v>
      </c>
      <c r="AW22" s="59">
        <f t="shared" si="18"/>
        <v>2237.5</v>
      </c>
      <c r="AX22" s="59">
        <f t="shared" si="18"/>
        <v>2151</v>
      </c>
      <c r="AY22" s="59">
        <f t="shared" si="18"/>
        <v>2117</v>
      </c>
      <c r="AZ22" s="59">
        <f t="shared" si="18"/>
        <v>2101.5</v>
      </c>
      <c r="BA22" s="59">
        <f t="shared" si="18"/>
        <v>2111.5</v>
      </c>
      <c r="BB22" s="59"/>
      <c r="BC22" s="59"/>
      <c r="BD22" s="59"/>
      <c r="BE22" s="59">
        <f t="shared" ref="BE22:BQ22" si="19">P34</f>
        <v>2181</v>
      </c>
      <c r="BF22" s="59">
        <f t="shared" si="19"/>
        <v>2255.5</v>
      </c>
      <c r="BG22" s="59">
        <f t="shared" si="19"/>
        <v>2327</v>
      </c>
      <c r="BH22" s="59">
        <f t="shared" si="19"/>
        <v>2317</v>
      </c>
      <c r="BI22" s="59">
        <f t="shared" si="19"/>
        <v>2289</v>
      </c>
      <c r="BJ22" s="59">
        <f t="shared" si="19"/>
        <v>2185</v>
      </c>
      <c r="BK22" s="59">
        <f t="shared" si="19"/>
        <v>2057</v>
      </c>
      <c r="BL22" s="59">
        <f t="shared" si="19"/>
        <v>2043</v>
      </c>
      <c r="BM22" s="59">
        <f t="shared" si="19"/>
        <v>2110</v>
      </c>
      <c r="BN22" s="59">
        <f t="shared" si="19"/>
        <v>2205.5</v>
      </c>
      <c r="BO22" s="59">
        <f t="shared" si="19"/>
        <v>2279</v>
      </c>
      <c r="BP22" s="59">
        <f t="shared" si="19"/>
        <v>2323</v>
      </c>
      <c r="BQ22" s="59">
        <f t="shared" si="19"/>
        <v>2301</v>
      </c>
      <c r="BR22" s="59"/>
      <c r="BS22" s="59"/>
      <c r="BT22" s="59"/>
      <c r="BU22" s="59">
        <f t="shared" ref="BU22:CC22" si="20">AG34</f>
        <v>2207.5</v>
      </c>
      <c r="BV22" s="59">
        <f t="shared" si="20"/>
        <v>2203.5</v>
      </c>
      <c r="BW22" s="59">
        <f t="shared" si="20"/>
        <v>2149</v>
      </c>
      <c r="BX22" s="59">
        <f t="shared" si="20"/>
        <v>2161.5</v>
      </c>
      <c r="BY22" s="59">
        <f t="shared" si="20"/>
        <v>2109.5</v>
      </c>
      <c r="BZ22" s="59">
        <f t="shared" si="20"/>
        <v>2109.5</v>
      </c>
      <c r="CA22" s="59">
        <f t="shared" si="20"/>
        <v>2143.5</v>
      </c>
      <c r="CB22" s="59">
        <f t="shared" si="20"/>
        <v>2132</v>
      </c>
      <c r="CC22" s="59">
        <f t="shared" si="20"/>
        <v>2141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/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151</v>
      </c>
      <c r="B26" s="128">
        <f>MAX(B24:K24)</f>
        <v>0</v>
      </c>
      <c r="C26" s="119" t="s">
        <v>106</v>
      </c>
      <c r="D26" s="129">
        <f>+B26*D25</f>
        <v>0</v>
      </c>
      <c r="E26" s="119"/>
      <c r="F26" s="119" t="s">
        <v>107</v>
      </c>
      <c r="G26" s="129">
        <f>+B26*G25</f>
        <v>0</v>
      </c>
      <c r="H26" s="119"/>
      <c r="I26" s="119" t="s">
        <v>108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106</v>
      </c>
      <c r="P26" s="130">
        <f>+M26*P25</f>
        <v>0</v>
      </c>
      <c r="Q26" s="119"/>
      <c r="R26" s="119"/>
      <c r="S26" s="119"/>
      <c r="T26" s="119" t="s">
        <v>107</v>
      </c>
      <c r="U26" s="130">
        <f>+M26*U25</f>
        <v>0</v>
      </c>
      <c r="V26" s="119"/>
      <c r="W26" s="119"/>
      <c r="X26" s="119"/>
      <c r="Y26" s="119" t="s">
        <v>108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106</v>
      </c>
      <c r="AF26" s="129">
        <f>+AD26*AF25</f>
        <v>0</v>
      </c>
      <c r="AG26" s="119"/>
      <c r="AH26" s="119"/>
      <c r="AI26" s="119"/>
      <c r="AJ26" s="119" t="s">
        <v>107</v>
      </c>
      <c r="AK26" s="129">
        <f>+AD26*AK25</f>
        <v>0</v>
      </c>
      <c r="AL26" s="119"/>
      <c r="AM26" s="119"/>
      <c r="AN26" s="119" t="s">
        <v>108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7" t="s">
        <v>102</v>
      </c>
      <c r="U27" s="187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105</v>
      </c>
      <c r="C28" s="116">
        <f>'G-4'!F11</f>
        <v>116</v>
      </c>
      <c r="D28" s="116">
        <f>'G-4'!F12</f>
        <v>150.5</v>
      </c>
      <c r="E28" s="116">
        <f>'G-4'!F13</f>
        <v>131</v>
      </c>
      <c r="F28" s="116">
        <f>'G-4'!F14</f>
        <v>159.5</v>
      </c>
      <c r="G28" s="116">
        <f>'G-4'!F15</f>
        <v>147</v>
      </c>
      <c r="H28" s="116">
        <f>'G-4'!F16</f>
        <v>140</v>
      </c>
      <c r="I28" s="116">
        <f>'G-4'!F17</f>
        <v>143.5</v>
      </c>
      <c r="J28" s="116">
        <f>'G-4'!F18</f>
        <v>152</v>
      </c>
      <c r="K28" s="116">
        <f>'G-4'!F19</f>
        <v>155.5</v>
      </c>
      <c r="L28" s="117"/>
      <c r="M28" s="116">
        <f>'G-4'!F20</f>
        <v>173.5</v>
      </c>
      <c r="N28" s="116">
        <f>'G-4'!F21</f>
        <v>183.5</v>
      </c>
      <c r="O28" s="116">
        <f>'G-4'!F22</f>
        <v>206.5</v>
      </c>
      <c r="P28" s="116">
        <f>'G-4'!M10</f>
        <v>197.5</v>
      </c>
      <c r="Q28" s="116">
        <f>'G-4'!M11</f>
        <v>233</v>
      </c>
      <c r="R28" s="116">
        <f>'G-4'!M12</f>
        <v>252</v>
      </c>
      <c r="S28" s="116">
        <f>'G-4'!M13</f>
        <v>219.5</v>
      </c>
      <c r="T28" s="116">
        <f>'G-4'!M14</f>
        <v>206</v>
      </c>
      <c r="U28" s="116">
        <f>'G-4'!M15</f>
        <v>187</v>
      </c>
      <c r="V28" s="116">
        <f>'G-4'!M16</f>
        <v>172</v>
      </c>
      <c r="W28" s="116">
        <f>'G-4'!M17</f>
        <v>168.5</v>
      </c>
      <c r="X28" s="116">
        <f>'G-4'!M18</f>
        <v>187.5</v>
      </c>
      <c r="Y28" s="116">
        <f>'G-4'!M19</f>
        <v>198.5</v>
      </c>
      <c r="Z28" s="116">
        <f>'G-4'!M20</f>
        <v>167</v>
      </c>
      <c r="AA28" s="116">
        <f>'G-4'!M21</f>
        <v>201.5</v>
      </c>
      <c r="AB28" s="116">
        <f>'G-4'!M22</f>
        <v>184.5</v>
      </c>
      <c r="AC28" s="117"/>
      <c r="AD28" s="116">
        <f>'G-4'!T10</f>
        <v>203.5</v>
      </c>
      <c r="AE28" s="116">
        <f>'G-4'!T11</f>
        <v>209</v>
      </c>
      <c r="AF28" s="116">
        <f>'G-4'!T12</f>
        <v>214</v>
      </c>
      <c r="AG28" s="116">
        <f>'G-4'!T13</f>
        <v>227.5</v>
      </c>
      <c r="AH28" s="116">
        <f>'G-4'!T14</f>
        <v>195</v>
      </c>
      <c r="AI28" s="116">
        <f>'G-4'!T15</f>
        <v>203</v>
      </c>
      <c r="AJ28" s="116">
        <f>'G-4'!T16</f>
        <v>207</v>
      </c>
      <c r="AK28" s="116">
        <f>'G-4'!T17</f>
        <v>201.5</v>
      </c>
      <c r="AL28" s="116">
        <f>'G-4'!T18</f>
        <v>198</v>
      </c>
      <c r="AM28" s="116">
        <f>'G-4'!T19</f>
        <v>204</v>
      </c>
      <c r="AN28" s="116">
        <f>'G-4'!T20</f>
        <v>197.5</v>
      </c>
      <c r="AO28" s="116">
        <f>'G-4'!T21</f>
        <v>185.5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502.5</v>
      </c>
      <c r="F29" s="116">
        <f t="shared" ref="F29:K29" si="24">C28+D28+E28+F28</f>
        <v>557</v>
      </c>
      <c r="G29" s="116">
        <f t="shared" si="24"/>
        <v>588</v>
      </c>
      <c r="H29" s="116">
        <f t="shared" si="24"/>
        <v>577.5</v>
      </c>
      <c r="I29" s="116">
        <f t="shared" si="24"/>
        <v>590</v>
      </c>
      <c r="J29" s="116">
        <f t="shared" si="24"/>
        <v>582.5</v>
      </c>
      <c r="K29" s="116">
        <f t="shared" si="24"/>
        <v>591</v>
      </c>
      <c r="L29" s="117"/>
      <c r="M29" s="116"/>
      <c r="N29" s="116"/>
      <c r="O29" s="116"/>
      <c r="P29" s="116">
        <f>M28+N28+O28+P28</f>
        <v>761</v>
      </c>
      <c r="Q29" s="116">
        <f t="shared" ref="Q29:AB29" si="25">N28+O28+P28+Q28</f>
        <v>820.5</v>
      </c>
      <c r="R29" s="116">
        <f t="shared" si="25"/>
        <v>889</v>
      </c>
      <c r="S29" s="116">
        <f t="shared" si="25"/>
        <v>902</v>
      </c>
      <c r="T29" s="116">
        <f t="shared" si="25"/>
        <v>910.5</v>
      </c>
      <c r="U29" s="116">
        <f t="shared" si="25"/>
        <v>864.5</v>
      </c>
      <c r="V29" s="116">
        <f t="shared" si="25"/>
        <v>784.5</v>
      </c>
      <c r="W29" s="116">
        <f t="shared" si="25"/>
        <v>733.5</v>
      </c>
      <c r="X29" s="116">
        <f t="shared" si="25"/>
        <v>715</v>
      </c>
      <c r="Y29" s="116">
        <f t="shared" si="25"/>
        <v>726.5</v>
      </c>
      <c r="Z29" s="116">
        <f t="shared" si="25"/>
        <v>721.5</v>
      </c>
      <c r="AA29" s="116">
        <f t="shared" si="25"/>
        <v>754.5</v>
      </c>
      <c r="AB29" s="116">
        <f t="shared" si="25"/>
        <v>751.5</v>
      </c>
      <c r="AC29" s="117"/>
      <c r="AD29" s="116"/>
      <c r="AE29" s="116"/>
      <c r="AF29" s="116"/>
      <c r="AG29" s="116">
        <f>AD28+AE28+AF28+AG28</f>
        <v>854</v>
      </c>
      <c r="AH29" s="116">
        <f t="shared" ref="AH29:AO29" si="26">AE28+AF28+AG28+AH28</f>
        <v>845.5</v>
      </c>
      <c r="AI29" s="116">
        <f t="shared" si="26"/>
        <v>839.5</v>
      </c>
      <c r="AJ29" s="116">
        <f t="shared" si="26"/>
        <v>832.5</v>
      </c>
      <c r="AK29" s="116">
        <f t="shared" si="26"/>
        <v>806.5</v>
      </c>
      <c r="AL29" s="116">
        <f t="shared" si="26"/>
        <v>809.5</v>
      </c>
      <c r="AM29" s="116">
        <f t="shared" si="26"/>
        <v>810.5</v>
      </c>
      <c r="AN29" s="116">
        <f t="shared" si="26"/>
        <v>801</v>
      </c>
      <c r="AO29" s="116">
        <f t="shared" si="26"/>
        <v>785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0.44619718309859158</v>
      </c>
      <c r="H30" s="119"/>
      <c r="I30" s="119" t="s">
        <v>108</v>
      </c>
      <c r="J30" s="120">
        <f>DIRECCIONALIDAD!J39/100</f>
        <v>0.55380281690140842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0.2595936794582393</v>
      </c>
      <c r="V30" s="119"/>
      <c r="W30" s="119"/>
      <c r="X30" s="119"/>
      <c r="Y30" s="119" t="s">
        <v>108</v>
      </c>
      <c r="Z30" s="120">
        <f>DIRECCIONALIDAD!J42/100</f>
        <v>0.7404063205417607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0.43342391304347827</v>
      </c>
      <c r="AL30" s="119"/>
      <c r="AM30" s="119"/>
      <c r="AN30" s="119" t="s">
        <v>108</v>
      </c>
      <c r="AO30" s="122">
        <f>DIRECCIONALIDAD!J45/100</f>
        <v>0.56657608695652173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151</v>
      </c>
      <c r="B31" s="128">
        <f>MAX(B29:K29)</f>
        <v>591</v>
      </c>
      <c r="C31" s="119" t="s">
        <v>106</v>
      </c>
      <c r="D31" s="129">
        <f>+B31*D30</f>
        <v>0</v>
      </c>
      <c r="E31" s="119"/>
      <c r="F31" s="119" t="s">
        <v>107</v>
      </c>
      <c r="G31" s="129">
        <f>+B31*G30</f>
        <v>263.70253521126762</v>
      </c>
      <c r="H31" s="119"/>
      <c r="I31" s="119" t="s">
        <v>108</v>
      </c>
      <c r="J31" s="129">
        <f>+B31*J30</f>
        <v>327.29746478873238</v>
      </c>
      <c r="K31" s="121"/>
      <c r="L31" s="115"/>
      <c r="M31" s="128">
        <f>MAX(M29:AB29)</f>
        <v>910.5</v>
      </c>
      <c r="N31" s="119"/>
      <c r="O31" s="119" t="s">
        <v>106</v>
      </c>
      <c r="P31" s="130">
        <f>+M31*P30</f>
        <v>0</v>
      </c>
      <c r="Q31" s="119"/>
      <c r="R31" s="119"/>
      <c r="S31" s="119"/>
      <c r="T31" s="119" t="s">
        <v>107</v>
      </c>
      <c r="U31" s="130">
        <f>+M31*U30</f>
        <v>236.36004514672689</v>
      </c>
      <c r="V31" s="119"/>
      <c r="W31" s="119"/>
      <c r="X31" s="119"/>
      <c r="Y31" s="119" t="s">
        <v>108</v>
      </c>
      <c r="Z31" s="130">
        <f>+M31*Z30</f>
        <v>674.13995485327314</v>
      </c>
      <c r="AA31" s="119"/>
      <c r="AB31" s="121"/>
      <c r="AC31" s="115"/>
      <c r="AD31" s="128">
        <f>MAX(AD29:AO29)</f>
        <v>854</v>
      </c>
      <c r="AE31" s="119" t="s">
        <v>106</v>
      </c>
      <c r="AF31" s="129">
        <f>+AD31*AF30</f>
        <v>0</v>
      </c>
      <c r="AG31" s="119"/>
      <c r="AH31" s="119"/>
      <c r="AI31" s="119"/>
      <c r="AJ31" s="119" t="s">
        <v>107</v>
      </c>
      <c r="AK31" s="129">
        <f>+AD31*AK30</f>
        <v>370.14402173913044</v>
      </c>
      <c r="AL31" s="119"/>
      <c r="AM31" s="119"/>
      <c r="AN31" s="119" t="s">
        <v>108</v>
      </c>
      <c r="AO31" s="131">
        <f>+AD31*AO30</f>
        <v>483.85597826086956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7" t="s">
        <v>102</v>
      </c>
      <c r="U32" s="187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512</v>
      </c>
      <c r="C33" s="116">
        <f t="shared" ref="C33:K33" si="27">C13+C18+C23+C28</f>
        <v>550.5</v>
      </c>
      <c r="D33" s="116">
        <f t="shared" si="27"/>
        <v>600</v>
      </c>
      <c r="E33" s="116">
        <f t="shared" si="27"/>
        <v>557.5</v>
      </c>
      <c r="F33" s="116">
        <f t="shared" si="27"/>
        <v>556.5</v>
      </c>
      <c r="G33" s="116">
        <f t="shared" si="27"/>
        <v>523.5</v>
      </c>
      <c r="H33" s="116">
        <f t="shared" si="27"/>
        <v>513.5</v>
      </c>
      <c r="I33" s="116">
        <f t="shared" si="27"/>
        <v>523.5</v>
      </c>
      <c r="J33" s="116">
        <f t="shared" si="27"/>
        <v>541</v>
      </c>
      <c r="K33" s="116">
        <f t="shared" si="27"/>
        <v>533.5</v>
      </c>
      <c r="L33" s="117"/>
      <c r="M33" s="116">
        <f>M13+M18+M23+M28</f>
        <v>524.5</v>
      </c>
      <c r="N33" s="116">
        <f t="shared" ref="N33:AB33" si="28">N13+N18+N23+N28</f>
        <v>532</v>
      </c>
      <c r="O33" s="116">
        <f t="shared" si="28"/>
        <v>572.5</v>
      </c>
      <c r="P33" s="116">
        <f t="shared" si="28"/>
        <v>552</v>
      </c>
      <c r="Q33" s="116">
        <f t="shared" si="28"/>
        <v>599</v>
      </c>
      <c r="R33" s="116">
        <f t="shared" si="28"/>
        <v>603.5</v>
      </c>
      <c r="S33" s="116">
        <f t="shared" si="28"/>
        <v>562.5</v>
      </c>
      <c r="T33" s="116">
        <f t="shared" si="28"/>
        <v>524</v>
      </c>
      <c r="U33" s="116">
        <f t="shared" si="28"/>
        <v>495</v>
      </c>
      <c r="V33" s="116">
        <f t="shared" si="28"/>
        <v>475.5</v>
      </c>
      <c r="W33" s="116">
        <f t="shared" si="28"/>
        <v>548.5</v>
      </c>
      <c r="X33" s="116">
        <f t="shared" si="28"/>
        <v>591</v>
      </c>
      <c r="Y33" s="116">
        <f t="shared" si="28"/>
        <v>590.5</v>
      </c>
      <c r="Z33" s="116">
        <f t="shared" si="28"/>
        <v>549</v>
      </c>
      <c r="AA33" s="116">
        <f t="shared" si="28"/>
        <v>592.5</v>
      </c>
      <c r="AB33" s="116">
        <f t="shared" si="28"/>
        <v>569</v>
      </c>
      <c r="AC33" s="117"/>
      <c r="AD33" s="116">
        <f>AD13+AD18+AD23+AD28</f>
        <v>545</v>
      </c>
      <c r="AE33" s="116">
        <f t="shared" ref="AE33:AO33" si="29">AE13+AE18+AE23+AE28</f>
        <v>555.5</v>
      </c>
      <c r="AF33" s="116">
        <f t="shared" si="29"/>
        <v>547.5</v>
      </c>
      <c r="AG33" s="116">
        <f t="shared" si="29"/>
        <v>559.5</v>
      </c>
      <c r="AH33" s="116">
        <f t="shared" si="29"/>
        <v>541</v>
      </c>
      <c r="AI33" s="116">
        <f t="shared" si="29"/>
        <v>501</v>
      </c>
      <c r="AJ33" s="116">
        <f t="shared" si="29"/>
        <v>560</v>
      </c>
      <c r="AK33" s="116">
        <f t="shared" si="29"/>
        <v>507.5</v>
      </c>
      <c r="AL33" s="116">
        <f t="shared" si="29"/>
        <v>541</v>
      </c>
      <c r="AM33" s="116">
        <f t="shared" si="29"/>
        <v>535</v>
      </c>
      <c r="AN33" s="116">
        <f t="shared" si="29"/>
        <v>548.5</v>
      </c>
      <c r="AO33" s="116">
        <f t="shared" si="29"/>
        <v>516.5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2220</v>
      </c>
      <c r="F34" s="116">
        <f t="shared" ref="F34:K34" si="30">C33+D33+E33+F33</f>
        <v>2264.5</v>
      </c>
      <c r="G34" s="116">
        <f t="shared" si="30"/>
        <v>2237.5</v>
      </c>
      <c r="H34" s="116">
        <f t="shared" si="30"/>
        <v>2151</v>
      </c>
      <c r="I34" s="116">
        <f t="shared" si="30"/>
        <v>2117</v>
      </c>
      <c r="J34" s="116">
        <f t="shared" si="30"/>
        <v>2101.5</v>
      </c>
      <c r="K34" s="116">
        <f t="shared" si="30"/>
        <v>2111.5</v>
      </c>
      <c r="L34" s="117"/>
      <c r="M34" s="116"/>
      <c r="N34" s="116"/>
      <c r="O34" s="116"/>
      <c r="P34" s="116">
        <f>M33+N33+O33+P33</f>
        <v>2181</v>
      </c>
      <c r="Q34" s="116">
        <f t="shared" ref="Q34:AB34" si="31">N33+O33+P33+Q33</f>
        <v>2255.5</v>
      </c>
      <c r="R34" s="116">
        <f t="shared" si="31"/>
        <v>2327</v>
      </c>
      <c r="S34" s="116">
        <f t="shared" si="31"/>
        <v>2317</v>
      </c>
      <c r="T34" s="116">
        <f t="shared" si="31"/>
        <v>2289</v>
      </c>
      <c r="U34" s="116">
        <f t="shared" si="31"/>
        <v>2185</v>
      </c>
      <c r="V34" s="116">
        <f t="shared" si="31"/>
        <v>2057</v>
      </c>
      <c r="W34" s="116">
        <f t="shared" si="31"/>
        <v>2043</v>
      </c>
      <c r="X34" s="116">
        <f t="shared" si="31"/>
        <v>2110</v>
      </c>
      <c r="Y34" s="116">
        <f t="shared" si="31"/>
        <v>2205.5</v>
      </c>
      <c r="Z34" s="116">
        <f t="shared" si="31"/>
        <v>2279</v>
      </c>
      <c r="AA34" s="116">
        <f t="shared" si="31"/>
        <v>2323</v>
      </c>
      <c r="AB34" s="116">
        <f t="shared" si="31"/>
        <v>2301</v>
      </c>
      <c r="AC34" s="117"/>
      <c r="AD34" s="116"/>
      <c r="AE34" s="116"/>
      <c r="AF34" s="116"/>
      <c r="AG34" s="116">
        <f>AD33+AE33+AF33+AG33</f>
        <v>2207.5</v>
      </c>
      <c r="AH34" s="116">
        <f t="shared" ref="AH34:AO34" si="32">AE33+AF33+AG33+AH33</f>
        <v>2203.5</v>
      </c>
      <c r="AI34" s="116">
        <f t="shared" si="32"/>
        <v>2149</v>
      </c>
      <c r="AJ34" s="116">
        <f t="shared" si="32"/>
        <v>2161.5</v>
      </c>
      <c r="AK34" s="116">
        <f t="shared" si="32"/>
        <v>2109.5</v>
      </c>
      <c r="AL34" s="116">
        <f t="shared" si="32"/>
        <v>2109.5</v>
      </c>
      <c r="AM34" s="116">
        <f t="shared" si="32"/>
        <v>2143.5</v>
      </c>
      <c r="AN34" s="116">
        <f t="shared" si="32"/>
        <v>2132</v>
      </c>
      <c r="AO34" s="116">
        <f t="shared" si="32"/>
        <v>2141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8"/>
      <c r="R36" s="188"/>
      <c r="S36" s="188"/>
      <c r="T36" s="188"/>
      <c r="U36" s="188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1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2016-11-02T20:06:41Z</cp:lastPrinted>
  <dcterms:created xsi:type="dcterms:W3CDTF">1998-04-02T13:38:56Z</dcterms:created>
  <dcterms:modified xsi:type="dcterms:W3CDTF">2016-11-23T22:48:10Z</dcterms:modified>
</cp:coreProperties>
</file>