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MESES\2016\AGOSTO\CL 87 - CR 47\"/>
    </mc:Choice>
  </mc:AlternateContent>
  <bookViews>
    <workbookView xWindow="240" yWindow="90" windowWidth="9135" windowHeight="4965" tabRatio="736" activeTab="2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M21" i="4684" l="1"/>
  <c r="M20" i="4684"/>
  <c r="M19" i="4684"/>
  <c r="M18" i="4684"/>
  <c r="M17" i="4684"/>
  <c r="M16" i="4684"/>
  <c r="M15" i="4684"/>
  <c r="M14" i="4684"/>
  <c r="M13" i="4684"/>
  <c r="M12" i="4684"/>
  <c r="M11" i="4684"/>
  <c r="M10" i="4684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Y18" i="4688"/>
  <c r="Z18" i="4688"/>
  <c r="AA18" i="4688"/>
  <c r="M22" i="4684"/>
  <c r="AB18" i="4688" s="1"/>
  <c r="X18" i="4688"/>
  <c r="W18" i="4688"/>
  <c r="V18" i="4688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U18" i="4688"/>
  <c r="T18" i="4688"/>
  <c r="S18" i="4688"/>
  <c r="R18" i="4688"/>
  <c r="Q18" i="4688"/>
  <c r="P18" i="4688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J24" i="4689" l="1"/>
  <c r="Z20" i="4688" s="1"/>
  <c r="J23" i="4689"/>
  <c r="U20" i="4688" s="1"/>
  <c r="J26" i="4689"/>
  <c r="AK20" i="4688" s="1"/>
  <c r="J25" i="4689"/>
  <c r="AF20" i="4688" s="1"/>
  <c r="J22" i="4689"/>
  <c r="P20" i="4688" s="1"/>
  <c r="J20" i="4689"/>
  <c r="G20" i="4688" s="1"/>
  <c r="AN29" i="4688"/>
  <c r="CB19" i="4688" s="1"/>
  <c r="AL29" i="4688"/>
  <c r="BZ19" i="4688" s="1"/>
  <c r="X19" i="4688"/>
  <c r="BM18" i="4688" s="1"/>
  <c r="V19" i="4688"/>
  <c r="BK18" i="4688" s="1"/>
  <c r="T19" i="4688"/>
  <c r="BI18" i="4688" s="1"/>
  <c r="T17" i="4681"/>
  <c r="AH24" i="4688"/>
  <c r="BV20" i="4688" s="1"/>
  <c r="AJ24" i="4688"/>
  <c r="BX20" i="4688" s="1"/>
  <c r="AL24" i="4688"/>
  <c r="BZ20" i="4688" s="1"/>
  <c r="AN24" i="4688"/>
  <c r="CB20" i="4688" s="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U25" i="4688"/>
  <c r="P25" i="4688"/>
  <c r="Z25" i="4688"/>
  <c r="D25" i="4688"/>
  <c r="J25" i="4688"/>
  <c r="J29" i="4689"/>
  <c r="J27" i="4689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BU12" i="4688" l="1"/>
  <c r="AD16" i="4688"/>
  <c r="AU12" i="4688"/>
  <c r="B16" i="4688"/>
  <c r="BE12" i="4688"/>
  <c r="M16" i="4688"/>
  <c r="BE20" i="4688"/>
  <c r="M26" i="4688"/>
  <c r="BU20" i="4688"/>
  <c r="AD26" i="4688"/>
  <c r="AU20" i="4688"/>
  <c r="B26" i="4688"/>
  <c r="BU19" i="4688"/>
  <c r="AD31" i="4688"/>
  <c r="AK34" i="4688"/>
  <c r="BY22" i="4688" s="1"/>
  <c r="BE19" i="4688"/>
  <c r="M31" i="4688"/>
  <c r="AU19" i="4688"/>
  <c r="B31" i="4688"/>
  <c r="BU18" i="4688"/>
  <c r="AD21" i="4688"/>
  <c r="BE18" i="4688"/>
  <c r="M21" i="4688"/>
  <c r="AU18" i="4688"/>
  <c r="B21" i="4688"/>
  <c r="Z34" i="4688"/>
  <c r="BO22" i="4688" s="1"/>
  <c r="AH34" i="4688"/>
  <c r="BV22" i="4688" s="1"/>
  <c r="R34" i="4688"/>
  <c r="BG22" i="4688" s="1"/>
  <c r="H34" i="4688"/>
  <c r="AX22" i="4688" s="1"/>
  <c r="I34" i="4688"/>
  <c r="AY22" i="4688" s="1"/>
  <c r="U23" i="4684"/>
  <c r="W34" i="4688"/>
  <c r="BL22" i="4688" s="1"/>
  <c r="AI34" i="4688"/>
  <c r="BW22" i="4688" s="1"/>
  <c r="V34" i="4688"/>
  <c r="BK22" i="4688" s="1"/>
  <c r="S34" i="4688"/>
  <c r="BH22" i="4688" s="1"/>
  <c r="AA34" i="4688"/>
  <c r="BP22" i="4688" s="1"/>
  <c r="AL34" i="4688"/>
  <c r="BZ22" i="4688" s="1"/>
  <c r="AM34" i="4688"/>
  <c r="CA22" i="4688" s="1"/>
  <c r="E34" i="4688"/>
  <c r="AU22" i="4688" s="1"/>
  <c r="AO34" i="4688"/>
  <c r="CC22" i="4688" s="1"/>
  <c r="AJ34" i="4688"/>
  <c r="BX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J26" i="4688" l="1"/>
  <c r="G26" i="4688"/>
  <c r="D26" i="4688"/>
  <c r="AO26" i="4688"/>
  <c r="AK26" i="4688"/>
  <c r="AF26" i="4688"/>
  <c r="Z26" i="4688"/>
  <c r="P26" i="4688"/>
  <c r="U26" i="4688"/>
  <c r="Z16" i="4688"/>
  <c r="P16" i="4688"/>
  <c r="U16" i="4688"/>
  <c r="J16" i="4688"/>
  <c r="G16" i="4688"/>
  <c r="D16" i="4688"/>
  <c r="AO16" i="4688"/>
  <c r="AK16" i="4688"/>
  <c r="AF16" i="4688"/>
  <c r="AO31" i="4688"/>
  <c r="AF31" i="4688"/>
  <c r="AK31" i="4688"/>
  <c r="J31" i="4688"/>
  <c r="D31" i="4688"/>
  <c r="G31" i="4688"/>
  <c r="Z31" i="4688"/>
  <c r="U31" i="4688"/>
  <c r="P31" i="4688"/>
  <c r="AO21" i="4688"/>
  <c r="AF21" i="4688"/>
  <c r="AK21" i="4688"/>
  <c r="Z21" i="4688"/>
  <c r="P21" i="4688"/>
  <c r="U21" i="4688"/>
  <c r="J21" i="4688"/>
  <c r="D21" i="4688"/>
  <c r="G21" i="4688"/>
  <c r="N23" i="4681"/>
  <c r="U23" i="4681"/>
  <c r="G23" i="4681"/>
</calcChain>
</file>

<file path=xl/sharedStrings.xml><?xml version="1.0" encoding="utf-8"?>
<sst xmlns="http://schemas.openxmlformats.org/spreadsheetml/2006/main" count="559" uniqueCount="152">
  <si>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</si>
  <si>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</si>
  <si>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</si>
  <si>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</si>
  <si>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</si>
  <si>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</si>
  <si>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</si>
  <si>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</si>
  <si>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</si>
  <si>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</si>
  <si>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</si>
  <si>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</si>
  <si>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</si>
  <si>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</si>
  <si>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</si>
  <si>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</si>
  <si>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</si>
  <si>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</si>
  <si>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</si>
  <si>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</si>
  <si>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</si>
  <si>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</si>
  <si>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</si>
  <si>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</si>
  <si>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</si>
  <si>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</si>
  <si>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</si>
  <si>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</si>
  <si>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</si>
  <si>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</si>
  <si>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</si>
  <si>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</si>
  <si>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</si>
  <si>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</si>
  <si>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</si>
  <si>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</si>
  <si>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</si>
  <si>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</si>
  <si>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</si>
  <si>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</si>
  <si>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</si>
  <si>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</si>
  <si>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</si>
  <si>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</si>
  <si>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</si>
  <si>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</si>
  <si>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</si>
  <si>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</si>
  <si>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</si>
  <si>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</si>
  <si>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</si>
  <si>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</si>
  <si>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</si>
  <si>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</si>
  <si>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</si>
  <si>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</si>
  <si>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</si>
  <si>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</si>
  <si>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</si>
  <si>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</si>
  <si>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</si>
  <si>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</si>
  <si>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</si>
  <si>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</si>
  <si>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</si>
  <si>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</si>
  <si>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</si>
  <si>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</si>
  <si>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</si>
  <si>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</si>
  <si>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</si>
  <si>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</si>
  <si>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</si>
  <si>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</si>
  <si>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</si>
  <si>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</si>
  <si>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</si>
  <si>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</si>
  <si>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</si>
  <si>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</si>
  <si>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</si>
  <si>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</si>
  <si>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</si>
  <si>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</si>
  <si>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</si>
  <si>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</si>
  <si>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</si>
  <si>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</si>
  <si>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</si>
  <si>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</si>
  <si>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</si>
  <si>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</si>
  <si>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</si>
  <si>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</si>
  <si>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</si>
  <si>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</si>
  <si>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</si>
  <si>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</si>
  <si>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</si>
  <si>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</si>
  <si>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</si>
  <si>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</si>
  <si>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</si>
  <si>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</si>
  <si>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</si>
  <si>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</si>
  <si>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</si>
  <si>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</si>
  <si>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</si>
  <si>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</si>
  <si>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</si>
  <si>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</si>
  <si>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</si>
  <si>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</si>
  <si>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</si>
  <si>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</si>
  <si>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</si>
  <si>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</si>
  <si>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</si>
  <si>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</si>
  <si>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</si>
  <si>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</si>
  <si>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</si>
  <si>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</si>
  <si>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</si>
  <si>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</si>
  <si>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</si>
  <si>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</si>
  <si>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</si>
  <si>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</si>
  <si>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</si>
  <si>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</si>
  <si>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</si>
  <si>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</si>
  <si>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</si>
  <si>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</si>
  <si>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</si>
  <si>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</si>
  <si>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</si>
  <si>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</si>
  <si>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</si>
  <si>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</si>
  <si>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</si>
  <si>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</si>
  <si>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</si>
  <si>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</si>
  <si>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</si>
  <si>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87 X CARRERA 47</t>
  </si>
  <si>
    <t>JHONNYS NAVARRO</t>
  </si>
  <si>
    <t>JULIO VASQUEZ</t>
  </si>
  <si>
    <t xml:space="preserve">VOL MAX 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</si>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</sst>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155</c:v>
                </c:pt>
                <c:pt idx="1">
                  <c:v>193</c:v>
                </c:pt>
                <c:pt idx="2">
                  <c:v>214.5</c:v>
                </c:pt>
                <c:pt idx="3">
                  <c:v>224.5</c:v>
                </c:pt>
                <c:pt idx="4">
                  <c:v>166</c:v>
                </c:pt>
                <c:pt idx="5">
                  <c:v>190.5</c:v>
                </c:pt>
                <c:pt idx="6">
                  <c:v>135.5</c:v>
                </c:pt>
                <c:pt idx="7">
                  <c:v>139</c:v>
                </c:pt>
                <c:pt idx="8">
                  <c:v>145</c:v>
                </c:pt>
                <c:pt idx="9">
                  <c:v>140.5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6320864"/>
        <c:axId val="136736208"/>
      </c:barChart>
      <c:catAx>
        <c:axId val="136320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6736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736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6320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787</c:v>
                </c:pt>
                <c:pt idx="4">
                  <c:v>798</c:v>
                </c:pt>
                <c:pt idx="5">
                  <c:v>795.5</c:v>
                </c:pt>
                <c:pt idx="6">
                  <c:v>716.5</c:v>
                </c:pt>
                <c:pt idx="7">
                  <c:v>631</c:v>
                </c:pt>
                <c:pt idx="8">
                  <c:v>610</c:v>
                </c:pt>
                <c:pt idx="9">
                  <c:v>560</c:v>
                </c:pt>
                <c:pt idx="13">
                  <c:v>601</c:v>
                </c:pt>
                <c:pt idx="14">
                  <c:v>626</c:v>
                </c:pt>
                <c:pt idx="15">
                  <c:v>649.5</c:v>
                </c:pt>
                <c:pt idx="16">
                  <c:v>660.5</c:v>
                </c:pt>
                <c:pt idx="17">
                  <c:v>642.5</c:v>
                </c:pt>
                <c:pt idx="18">
                  <c:v>595.5</c:v>
                </c:pt>
                <c:pt idx="19">
                  <c:v>592</c:v>
                </c:pt>
                <c:pt idx="20">
                  <c:v>626</c:v>
                </c:pt>
                <c:pt idx="21">
                  <c:v>663</c:v>
                </c:pt>
                <c:pt idx="22">
                  <c:v>729.5</c:v>
                </c:pt>
                <c:pt idx="23">
                  <c:v>737</c:v>
                </c:pt>
                <c:pt idx="24">
                  <c:v>754</c:v>
                </c:pt>
                <c:pt idx="25">
                  <c:v>736</c:v>
                </c:pt>
                <c:pt idx="29">
                  <c:v>688</c:v>
                </c:pt>
                <c:pt idx="30">
                  <c:v>702.5</c:v>
                </c:pt>
                <c:pt idx="31">
                  <c:v>723</c:v>
                </c:pt>
                <c:pt idx="32">
                  <c:v>790.5</c:v>
                </c:pt>
                <c:pt idx="33">
                  <c:v>830.5</c:v>
                </c:pt>
                <c:pt idx="34">
                  <c:v>849</c:v>
                </c:pt>
                <c:pt idx="35">
                  <c:v>853.5</c:v>
                </c:pt>
                <c:pt idx="36">
                  <c:v>822.5</c:v>
                </c:pt>
                <c:pt idx="37">
                  <c:v>793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406</c:v>
                </c:pt>
                <c:pt idx="4">
                  <c:v>407</c:v>
                </c:pt>
                <c:pt idx="5">
                  <c:v>405.5</c:v>
                </c:pt>
                <c:pt idx="6">
                  <c:v>395</c:v>
                </c:pt>
                <c:pt idx="7">
                  <c:v>406</c:v>
                </c:pt>
                <c:pt idx="8">
                  <c:v>455</c:v>
                </c:pt>
                <c:pt idx="9">
                  <c:v>486.5</c:v>
                </c:pt>
                <c:pt idx="13">
                  <c:v>518</c:v>
                </c:pt>
                <c:pt idx="14">
                  <c:v>526.5</c:v>
                </c:pt>
                <c:pt idx="15">
                  <c:v>532</c:v>
                </c:pt>
                <c:pt idx="16">
                  <c:v>537.5</c:v>
                </c:pt>
                <c:pt idx="17">
                  <c:v>505.5</c:v>
                </c:pt>
                <c:pt idx="18">
                  <c:v>487</c:v>
                </c:pt>
                <c:pt idx="19">
                  <c:v>453</c:v>
                </c:pt>
                <c:pt idx="20">
                  <c:v>415.5</c:v>
                </c:pt>
                <c:pt idx="21">
                  <c:v>412.5</c:v>
                </c:pt>
                <c:pt idx="22">
                  <c:v>414.5</c:v>
                </c:pt>
                <c:pt idx="23">
                  <c:v>445</c:v>
                </c:pt>
                <c:pt idx="24">
                  <c:v>455.5</c:v>
                </c:pt>
                <c:pt idx="25">
                  <c:v>460</c:v>
                </c:pt>
                <c:pt idx="29">
                  <c:v>559.5</c:v>
                </c:pt>
                <c:pt idx="30">
                  <c:v>558</c:v>
                </c:pt>
                <c:pt idx="31">
                  <c:v>553</c:v>
                </c:pt>
                <c:pt idx="32">
                  <c:v>555</c:v>
                </c:pt>
                <c:pt idx="33">
                  <c:v>594</c:v>
                </c:pt>
                <c:pt idx="34">
                  <c:v>647</c:v>
                </c:pt>
                <c:pt idx="35">
                  <c:v>686.5</c:v>
                </c:pt>
                <c:pt idx="36">
                  <c:v>702.5</c:v>
                </c:pt>
                <c:pt idx="37">
                  <c:v>686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1193</c:v>
                </c:pt>
                <c:pt idx="4">
                  <c:v>1205</c:v>
                </c:pt>
                <c:pt idx="5">
                  <c:v>1201</c:v>
                </c:pt>
                <c:pt idx="6">
                  <c:v>1111.5</c:v>
                </c:pt>
                <c:pt idx="7">
                  <c:v>1037</c:v>
                </c:pt>
                <c:pt idx="8">
                  <c:v>1065</c:v>
                </c:pt>
                <c:pt idx="9">
                  <c:v>1046.5</c:v>
                </c:pt>
                <c:pt idx="13">
                  <c:v>1119</c:v>
                </c:pt>
                <c:pt idx="14">
                  <c:v>1152.5</c:v>
                </c:pt>
                <c:pt idx="15">
                  <c:v>1181.5</c:v>
                </c:pt>
                <c:pt idx="16">
                  <c:v>1198</c:v>
                </c:pt>
                <c:pt idx="17">
                  <c:v>1148</c:v>
                </c:pt>
                <c:pt idx="18">
                  <c:v>1082.5</c:v>
                </c:pt>
                <c:pt idx="19">
                  <c:v>1045</c:v>
                </c:pt>
                <c:pt idx="20">
                  <c:v>1041.5</c:v>
                </c:pt>
                <c:pt idx="21">
                  <c:v>1075.5</c:v>
                </c:pt>
                <c:pt idx="22">
                  <c:v>1144</c:v>
                </c:pt>
                <c:pt idx="23">
                  <c:v>1182</c:v>
                </c:pt>
                <c:pt idx="24">
                  <c:v>1209.5</c:v>
                </c:pt>
                <c:pt idx="25">
                  <c:v>1196</c:v>
                </c:pt>
                <c:pt idx="29">
                  <c:v>1247.5</c:v>
                </c:pt>
                <c:pt idx="30">
                  <c:v>1260.5</c:v>
                </c:pt>
                <c:pt idx="31">
                  <c:v>1276</c:v>
                </c:pt>
                <c:pt idx="32">
                  <c:v>1345.5</c:v>
                </c:pt>
                <c:pt idx="33">
                  <c:v>1424.5</c:v>
                </c:pt>
                <c:pt idx="34">
                  <c:v>1496</c:v>
                </c:pt>
                <c:pt idx="35">
                  <c:v>1540</c:v>
                </c:pt>
                <c:pt idx="36">
                  <c:v>1525</c:v>
                </c:pt>
                <c:pt idx="37">
                  <c:v>1479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638976"/>
        <c:axId val="135637408"/>
      </c:lineChart>
      <c:catAx>
        <c:axId val="1356389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35637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6374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356389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168.5</c:v>
                </c:pt>
                <c:pt idx="1">
                  <c:v>182.5</c:v>
                </c:pt>
                <c:pt idx="2">
                  <c:v>169</c:v>
                </c:pt>
                <c:pt idx="3">
                  <c:v>168</c:v>
                </c:pt>
                <c:pt idx="4">
                  <c:v>183</c:v>
                </c:pt>
                <c:pt idx="5">
                  <c:v>203</c:v>
                </c:pt>
                <c:pt idx="6">
                  <c:v>236.5</c:v>
                </c:pt>
                <c:pt idx="7">
                  <c:v>208</c:v>
                </c:pt>
                <c:pt idx="8">
                  <c:v>201.5</c:v>
                </c:pt>
                <c:pt idx="9">
                  <c:v>207.5</c:v>
                </c:pt>
                <c:pt idx="10">
                  <c:v>205.5</c:v>
                </c:pt>
                <c:pt idx="11">
                  <c:v>178.5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7006664"/>
        <c:axId val="136369408"/>
      </c:barChart>
      <c:catAx>
        <c:axId val="137006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6369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369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006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144.5</c:v>
                </c:pt>
                <c:pt idx="1">
                  <c:v>147</c:v>
                </c:pt>
                <c:pt idx="2">
                  <c:v>135</c:v>
                </c:pt>
                <c:pt idx="3">
                  <c:v>174.5</c:v>
                </c:pt>
                <c:pt idx="4">
                  <c:v>169.5</c:v>
                </c:pt>
                <c:pt idx="5">
                  <c:v>170.5</c:v>
                </c:pt>
                <c:pt idx="6">
                  <c:v>146</c:v>
                </c:pt>
                <c:pt idx="7">
                  <c:v>156.5</c:v>
                </c:pt>
                <c:pt idx="8">
                  <c:v>122.5</c:v>
                </c:pt>
                <c:pt idx="9">
                  <c:v>167</c:v>
                </c:pt>
                <c:pt idx="10">
                  <c:v>180</c:v>
                </c:pt>
                <c:pt idx="11">
                  <c:v>193.5</c:v>
                </c:pt>
                <c:pt idx="12">
                  <c:v>189</c:v>
                </c:pt>
                <c:pt idx="13">
                  <c:v>174.5</c:v>
                </c:pt>
                <c:pt idx="14">
                  <c:v>197</c:v>
                </c:pt>
                <c:pt idx="15">
                  <c:v>175.5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6981384"/>
        <c:axId val="136802744"/>
      </c:barChart>
      <c:catAx>
        <c:axId val="136981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6802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802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6981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89</c:v>
                </c:pt>
                <c:pt idx="1">
                  <c:v>104</c:v>
                </c:pt>
                <c:pt idx="2">
                  <c:v>112</c:v>
                </c:pt>
                <c:pt idx="3">
                  <c:v>101</c:v>
                </c:pt>
                <c:pt idx="4">
                  <c:v>90</c:v>
                </c:pt>
                <c:pt idx="5">
                  <c:v>102.5</c:v>
                </c:pt>
                <c:pt idx="6">
                  <c:v>101.5</c:v>
                </c:pt>
                <c:pt idx="7">
                  <c:v>112</c:v>
                </c:pt>
                <c:pt idx="8">
                  <c:v>139</c:v>
                </c:pt>
                <c:pt idx="9">
                  <c:v>134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7284880"/>
        <c:axId val="136366224"/>
      </c:barChart>
      <c:catAx>
        <c:axId val="137284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6366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366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284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137</c:v>
                </c:pt>
                <c:pt idx="1">
                  <c:v>154</c:v>
                </c:pt>
                <c:pt idx="2">
                  <c:v>144.5</c:v>
                </c:pt>
                <c:pt idx="3">
                  <c:v>124</c:v>
                </c:pt>
                <c:pt idx="4">
                  <c:v>135.5</c:v>
                </c:pt>
                <c:pt idx="5">
                  <c:v>149</c:v>
                </c:pt>
                <c:pt idx="6">
                  <c:v>146.5</c:v>
                </c:pt>
                <c:pt idx="7">
                  <c:v>163</c:v>
                </c:pt>
                <c:pt idx="8">
                  <c:v>188.5</c:v>
                </c:pt>
                <c:pt idx="9">
                  <c:v>188.5</c:v>
                </c:pt>
                <c:pt idx="10">
                  <c:v>162.5</c:v>
                </c:pt>
                <c:pt idx="11">
                  <c:v>146.5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7233208"/>
        <c:axId val="137277160"/>
      </c:barChart>
      <c:catAx>
        <c:axId val="137233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277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277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233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115.5</c:v>
                </c:pt>
                <c:pt idx="1">
                  <c:v>130.5</c:v>
                </c:pt>
                <c:pt idx="2">
                  <c:v>129.5</c:v>
                </c:pt>
                <c:pt idx="3">
                  <c:v>142.5</c:v>
                </c:pt>
                <c:pt idx="4">
                  <c:v>124</c:v>
                </c:pt>
                <c:pt idx="5">
                  <c:v>136</c:v>
                </c:pt>
                <c:pt idx="6">
                  <c:v>135</c:v>
                </c:pt>
                <c:pt idx="7">
                  <c:v>110.5</c:v>
                </c:pt>
                <c:pt idx="8">
                  <c:v>105.5</c:v>
                </c:pt>
                <c:pt idx="9">
                  <c:v>102</c:v>
                </c:pt>
                <c:pt idx="10">
                  <c:v>97.5</c:v>
                </c:pt>
                <c:pt idx="11">
                  <c:v>107.5</c:v>
                </c:pt>
                <c:pt idx="12">
                  <c:v>107.5</c:v>
                </c:pt>
                <c:pt idx="13">
                  <c:v>132.5</c:v>
                </c:pt>
                <c:pt idx="14">
                  <c:v>108</c:v>
                </c:pt>
                <c:pt idx="15">
                  <c:v>112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7653768"/>
        <c:axId val="135639368"/>
      </c:barChart>
      <c:catAx>
        <c:axId val="137653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5639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639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653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244</c:v>
                </c:pt>
                <c:pt idx="1">
                  <c:v>297</c:v>
                </c:pt>
                <c:pt idx="2">
                  <c:v>326.5</c:v>
                </c:pt>
                <c:pt idx="3">
                  <c:v>325.5</c:v>
                </c:pt>
                <c:pt idx="4">
                  <c:v>256</c:v>
                </c:pt>
                <c:pt idx="5">
                  <c:v>293</c:v>
                </c:pt>
                <c:pt idx="6">
                  <c:v>237</c:v>
                </c:pt>
                <c:pt idx="7">
                  <c:v>251</c:v>
                </c:pt>
                <c:pt idx="8">
                  <c:v>284</c:v>
                </c:pt>
                <c:pt idx="9">
                  <c:v>274.5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5076064"/>
        <c:axId val="135076848"/>
      </c:barChart>
      <c:catAx>
        <c:axId val="135076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5076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076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5076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305.5</c:v>
                </c:pt>
                <c:pt idx="1">
                  <c:v>336.5</c:v>
                </c:pt>
                <c:pt idx="2">
                  <c:v>313.5</c:v>
                </c:pt>
                <c:pt idx="3">
                  <c:v>292</c:v>
                </c:pt>
                <c:pt idx="4">
                  <c:v>318.5</c:v>
                </c:pt>
                <c:pt idx="5">
                  <c:v>352</c:v>
                </c:pt>
                <c:pt idx="6">
                  <c:v>383</c:v>
                </c:pt>
                <c:pt idx="7">
                  <c:v>371</c:v>
                </c:pt>
                <c:pt idx="8">
                  <c:v>390</c:v>
                </c:pt>
                <c:pt idx="9">
                  <c:v>396</c:v>
                </c:pt>
                <c:pt idx="10">
                  <c:v>368</c:v>
                </c:pt>
                <c:pt idx="11">
                  <c:v>325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8022312"/>
        <c:axId val="138022704"/>
      </c:barChart>
      <c:catAx>
        <c:axId val="138022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022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022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022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260</c:v>
                </c:pt>
                <c:pt idx="1">
                  <c:v>277.5</c:v>
                </c:pt>
                <c:pt idx="2">
                  <c:v>264.5</c:v>
                </c:pt>
                <c:pt idx="3">
                  <c:v>317</c:v>
                </c:pt>
                <c:pt idx="4">
                  <c:v>293.5</c:v>
                </c:pt>
                <c:pt idx="5">
                  <c:v>306.5</c:v>
                </c:pt>
                <c:pt idx="6">
                  <c:v>281</c:v>
                </c:pt>
                <c:pt idx="7">
                  <c:v>267</c:v>
                </c:pt>
                <c:pt idx="8">
                  <c:v>228</c:v>
                </c:pt>
                <c:pt idx="9">
                  <c:v>269</c:v>
                </c:pt>
                <c:pt idx="10">
                  <c:v>277.5</c:v>
                </c:pt>
                <c:pt idx="11">
                  <c:v>301</c:v>
                </c:pt>
                <c:pt idx="12">
                  <c:v>296.5</c:v>
                </c:pt>
                <c:pt idx="13">
                  <c:v>307</c:v>
                </c:pt>
                <c:pt idx="14">
                  <c:v>305</c:v>
                </c:pt>
                <c:pt idx="15">
                  <c:v>287.5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5638584"/>
        <c:axId val="135638192"/>
      </c:barChart>
      <c:catAx>
        <c:axId val="135638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5638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638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5638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X25" sqref="X25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4" t="s">
        <v>38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8" t="s">
        <v>54</v>
      </c>
      <c r="B4" s="158"/>
      <c r="C4" s="158"/>
      <c r="D4" s="26"/>
      <c r="E4" s="156" t="s">
        <v>60</v>
      </c>
      <c r="F4" s="156"/>
      <c r="G4" s="156"/>
      <c r="H4" s="15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0" t="s">
        <v>56</v>
      </c>
      <c r="B5" s="150"/>
      <c r="C5" s="150"/>
      <c r="D5" s="156" t="s">
        <v>147</v>
      </c>
      <c r="E5" s="156"/>
      <c r="F5" s="156"/>
      <c r="G5" s="156"/>
      <c r="H5" s="156"/>
      <c r="I5" s="150" t="s">
        <v>53</v>
      </c>
      <c r="J5" s="150"/>
      <c r="K5" s="150"/>
      <c r="L5" s="157">
        <v>2348</v>
      </c>
      <c r="M5" s="157"/>
      <c r="N5" s="157"/>
      <c r="O5" s="12"/>
      <c r="P5" s="150" t="s">
        <v>57</v>
      </c>
      <c r="Q5" s="150"/>
      <c r="R5" s="150"/>
      <c r="S5" s="155" t="s">
        <v>146</v>
      </c>
      <c r="T5" s="155"/>
      <c r="U5" s="155"/>
    </row>
    <row r="6" spans="1:28" ht="12.75" customHeight="1" x14ac:dyDescent="0.2">
      <c r="A6" s="150" t="s">
        <v>55</v>
      </c>
      <c r="B6" s="150"/>
      <c r="C6" s="150"/>
      <c r="D6" s="159" t="s">
        <v>149</v>
      </c>
      <c r="E6" s="159"/>
      <c r="F6" s="159"/>
      <c r="G6" s="159"/>
      <c r="H6" s="159"/>
      <c r="I6" s="150" t="s">
        <v>59</v>
      </c>
      <c r="J6" s="150"/>
      <c r="K6" s="150"/>
      <c r="L6" s="152">
        <v>2</v>
      </c>
      <c r="M6" s="152"/>
      <c r="N6" s="152"/>
      <c r="O6" s="42"/>
      <c r="P6" s="150" t="s">
        <v>58</v>
      </c>
      <c r="Q6" s="150"/>
      <c r="R6" s="150"/>
      <c r="S6" s="153">
        <v>42613</v>
      </c>
      <c r="T6" s="153"/>
      <c r="U6" s="153"/>
    </row>
    <row r="7" spans="1:28" ht="7.5" customHeight="1" x14ac:dyDescent="0.2">
      <c r="A7" s="13"/>
      <c r="B7" s="11"/>
      <c r="C7" s="11"/>
      <c r="D7" s="11"/>
      <c r="E7" s="151"/>
      <c r="F7" s="151"/>
      <c r="G7" s="151"/>
      <c r="H7" s="151"/>
      <c r="I7" s="151"/>
      <c r="J7" s="151"/>
      <c r="K7" s="15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2" t="s">
        <v>34</v>
      </c>
      <c r="C8" s="143"/>
      <c r="D8" s="143"/>
      <c r="E8" s="144"/>
      <c r="F8" s="139" t="s">
        <v>35</v>
      </c>
      <c r="G8" s="139" t="s">
        <v>37</v>
      </c>
      <c r="H8" s="139" t="s">
        <v>36</v>
      </c>
      <c r="I8" s="142" t="s">
        <v>34</v>
      </c>
      <c r="J8" s="143"/>
      <c r="K8" s="143"/>
      <c r="L8" s="144"/>
      <c r="M8" s="139" t="s">
        <v>35</v>
      </c>
      <c r="N8" s="139" t="s">
        <v>37</v>
      </c>
      <c r="O8" s="139" t="s">
        <v>36</v>
      </c>
      <c r="P8" s="142" t="s">
        <v>34</v>
      </c>
      <c r="Q8" s="143"/>
      <c r="R8" s="143"/>
      <c r="S8" s="144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v>12</v>
      </c>
      <c r="C10" s="46">
        <v>119</v>
      </c>
      <c r="D10" s="46">
        <v>15</v>
      </c>
      <c r="E10" s="46">
        <v>0</v>
      </c>
      <c r="F10" s="6">
        <f t="shared" ref="F10:F22" si="0">B10*0.5+C10*1+D10*2+E10*2.5</f>
        <v>155</v>
      </c>
      <c r="G10" s="2"/>
      <c r="H10" s="19" t="s">
        <v>4</v>
      </c>
      <c r="I10" s="46">
        <v>26</v>
      </c>
      <c r="J10" s="46">
        <v>144</v>
      </c>
      <c r="K10" s="46">
        <v>5</v>
      </c>
      <c r="L10" s="46">
        <v>3</v>
      </c>
      <c r="M10" s="6">
        <f t="shared" ref="M10:M22" si="1">I10*0.5+J10*1+K10*2+L10*2.5</f>
        <v>174.5</v>
      </c>
      <c r="N10" s="9">
        <f>F20+F21+F22+M10</f>
        <v>601</v>
      </c>
      <c r="O10" s="19" t="s">
        <v>43</v>
      </c>
      <c r="P10" s="46">
        <v>16</v>
      </c>
      <c r="Q10" s="46">
        <v>141</v>
      </c>
      <c r="R10" s="46">
        <v>6</v>
      </c>
      <c r="S10" s="46">
        <v>3</v>
      </c>
      <c r="T10" s="6">
        <f t="shared" ref="T10:T21" si="2">P10*0.5+Q10*1+R10*2+S10*2.5</f>
        <v>168.5</v>
      </c>
      <c r="U10" s="10"/>
      <c r="AB10" s="1"/>
    </row>
    <row r="11" spans="1:28" ht="24" customHeight="1" x14ac:dyDescent="0.2">
      <c r="A11" s="18" t="s">
        <v>14</v>
      </c>
      <c r="B11" s="46">
        <v>15</v>
      </c>
      <c r="C11" s="46">
        <v>147</v>
      </c>
      <c r="D11" s="46">
        <v>18</v>
      </c>
      <c r="E11" s="46">
        <v>1</v>
      </c>
      <c r="F11" s="6">
        <f t="shared" si="0"/>
        <v>193</v>
      </c>
      <c r="G11" s="2"/>
      <c r="H11" s="19" t="s">
        <v>5</v>
      </c>
      <c r="I11" s="46">
        <v>23</v>
      </c>
      <c r="J11" s="46">
        <v>137</v>
      </c>
      <c r="K11" s="46">
        <v>8</v>
      </c>
      <c r="L11" s="46">
        <v>2</v>
      </c>
      <c r="M11" s="6">
        <f t="shared" si="1"/>
        <v>169.5</v>
      </c>
      <c r="N11" s="9">
        <f>F21+F22+M10+M11</f>
        <v>626</v>
      </c>
      <c r="O11" s="19" t="s">
        <v>44</v>
      </c>
      <c r="P11" s="46">
        <v>20</v>
      </c>
      <c r="Q11" s="46">
        <v>154</v>
      </c>
      <c r="R11" s="46">
        <v>8</v>
      </c>
      <c r="S11" s="46">
        <v>1</v>
      </c>
      <c r="T11" s="6">
        <f t="shared" si="2"/>
        <v>182.5</v>
      </c>
      <c r="U11" s="2"/>
      <c r="AB11" s="1"/>
    </row>
    <row r="12" spans="1:28" ht="24" customHeight="1" x14ac:dyDescent="0.2">
      <c r="A12" s="18" t="s">
        <v>17</v>
      </c>
      <c r="B12" s="46">
        <v>32</v>
      </c>
      <c r="C12" s="46">
        <v>158</v>
      </c>
      <c r="D12" s="46">
        <v>19</v>
      </c>
      <c r="E12" s="46">
        <v>1</v>
      </c>
      <c r="F12" s="6">
        <f t="shared" si="0"/>
        <v>214.5</v>
      </c>
      <c r="G12" s="2"/>
      <c r="H12" s="19" t="s">
        <v>6</v>
      </c>
      <c r="I12" s="46">
        <v>27</v>
      </c>
      <c r="J12" s="46">
        <v>140</v>
      </c>
      <c r="K12" s="46">
        <v>6</v>
      </c>
      <c r="L12" s="46">
        <v>2</v>
      </c>
      <c r="M12" s="6">
        <f t="shared" si="1"/>
        <v>170.5</v>
      </c>
      <c r="N12" s="2">
        <f>F22+M10+M11+M12</f>
        <v>649.5</v>
      </c>
      <c r="O12" s="19" t="s">
        <v>32</v>
      </c>
      <c r="P12" s="46">
        <v>17</v>
      </c>
      <c r="Q12" s="46">
        <v>147</v>
      </c>
      <c r="R12" s="46">
        <v>3</v>
      </c>
      <c r="S12" s="46">
        <v>3</v>
      </c>
      <c r="T12" s="6">
        <f t="shared" si="2"/>
        <v>169</v>
      </c>
      <c r="U12" s="2"/>
      <c r="AB12" s="1"/>
    </row>
    <row r="13" spans="1:28" ht="24" customHeight="1" x14ac:dyDescent="0.2">
      <c r="A13" s="18" t="s">
        <v>19</v>
      </c>
      <c r="B13" s="46">
        <v>31</v>
      </c>
      <c r="C13" s="46">
        <v>165</v>
      </c>
      <c r="D13" s="46">
        <v>17</v>
      </c>
      <c r="E13" s="46">
        <v>4</v>
      </c>
      <c r="F13" s="6">
        <f t="shared" si="0"/>
        <v>224.5</v>
      </c>
      <c r="G13" s="2">
        <f t="shared" ref="G13:G19" si="3">F10+F11+F12+F13</f>
        <v>787</v>
      </c>
      <c r="H13" s="19" t="s">
        <v>7</v>
      </c>
      <c r="I13" s="46">
        <v>16</v>
      </c>
      <c r="J13" s="46">
        <v>116</v>
      </c>
      <c r="K13" s="46">
        <v>6</v>
      </c>
      <c r="L13" s="46">
        <v>4</v>
      </c>
      <c r="M13" s="6">
        <f t="shared" si="1"/>
        <v>146</v>
      </c>
      <c r="N13" s="2">
        <f t="shared" ref="N13:N18" si="4">M10+M11+M12+M13</f>
        <v>660.5</v>
      </c>
      <c r="O13" s="19" t="s">
        <v>33</v>
      </c>
      <c r="P13" s="46">
        <v>18</v>
      </c>
      <c r="Q13" s="46">
        <v>137</v>
      </c>
      <c r="R13" s="46">
        <v>11</v>
      </c>
      <c r="S13" s="46">
        <v>0</v>
      </c>
      <c r="T13" s="6">
        <f t="shared" si="2"/>
        <v>168</v>
      </c>
      <c r="U13" s="2">
        <f t="shared" ref="U13:U21" si="5">T10+T11+T12+T13</f>
        <v>688</v>
      </c>
      <c r="AB13" s="51">
        <v>212.5</v>
      </c>
    </row>
    <row r="14" spans="1:28" ht="24" customHeight="1" x14ac:dyDescent="0.2">
      <c r="A14" s="18" t="s">
        <v>21</v>
      </c>
      <c r="B14" s="46">
        <v>18</v>
      </c>
      <c r="C14" s="46">
        <v>127</v>
      </c>
      <c r="D14" s="46">
        <v>10</v>
      </c>
      <c r="E14" s="46">
        <v>4</v>
      </c>
      <c r="F14" s="6">
        <f t="shared" si="0"/>
        <v>166</v>
      </c>
      <c r="G14" s="2">
        <f t="shared" si="3"/>
        <v>798</v>
      </c>
      <c r="H14" s="19" t="s">
        <v>9</v>
      </c>
      <c r="I14" s="46">
        <v>23</v>
      </c>
      <c r="J14" s="46">
        <v>126</v>
      </c>
      <c r="K14" s="46">
        <v>7</v>
      </c>
      <c r="L14" s="46">
        <v>2</v>
      </c>
      <c r="M14" s="6">
        <f t="shared" si="1"/>
        <v>156.5</v>
      </c>
      <c r="N14" s="2">
        <f t="shared" si="4"/>
        <v>642.5</v>
      </c>
      <c r="O14" s="19" t="s">
        <v>29</v>
      </c>
      <c r="P14" s="45">
        <v>16</v>
      </c>
      <c r="Q14" s="45">
        <v>152</v>
      </c>
      <c r="R14" s="45">
        <v>9</v>
      </c>
      <c r="S14" s="45">
        <v>2</v>
      </c>
      <c r="T14" s="6">
        <f t="shared" si="2"/>
        <v>183</v>
      </c>
      <c r="U14" s="2">
        <f t="shared" si="5"/>
        <v>702.5</v>
      </c>
      <c r="AB14" s="51">
        <v>226</v>
      </c>
    </row>
    <row r="15" spans="1:28" ht="24" customHeight="1" x14ac:dyDescent="0.2">
      <c r="A15" s="18" t="s">
        <v>23</v>
      </c>
      <c r="B15" s="46">
        <v>30</v>
      </c>
      <c r="C15" s="46">
        <v>133</v>
      </c>
      <c r="D15" s="46">
        <v>15</v>
      </c>
      <c r="E15" s="46">
        <v>5</v>
      </c>
      <c r="F15" s="6">
        <f t="shared" si="0"/>
        <v>190.5</v>
      </c>
      <c r="G15" s="2">
        <f t="shared" si="3"/>
        <v>795.5</v>
      </c>
      <c r="H15" s="19" t="s">
        <v>12</v>
      </c>
      <c r="I15" s="46">
        <v>20</v>
      </c>
      <c r="J15" s="46">
        <v>102</v>
      </c>
      <c r="K15" s="46">
        <v>4</v>
      </c>
      <c r="L15" s="46">
        <v>1</v>
      </c>
      <c r="M15" s="6">
        <f t="shared" si="1"/>
        <v>122.5</v>
      </c>
      <c r="N15" s="2">
        <f t="shared" si="4"/>
        <v>595.5</v>
      </c>
      <c r="O15" s="18" t="s">
        <v>30</v>
      </c>
      <c r="P15" s="46">
        <v>26</v>
      </c>
      <c r="Q15" s="46">
        <v>169</v>
      </c>
      <c r="R15" s="46">
        <v>8</v>
      </c>
      <c r="S15" s="46">
        <v>2</v>
      </c>
      <c r="T15" s="6">
        <f t="shared" si="2"/>
        <v>203</v>
      </c>
      <c r="U15" s="2">
        <f t="shared" si="5"/>
        <v>723</v>
      </c>
      <c r="AB15" s="51">
        <v>233.5</v>
      </c>
    </row>
    <row r="16" spans="1:28" ht="24" customHeight="1" x14ac:dyDescent="0.2">
      <c r="A16" s="18" t="s">
        <v>39</v>
      </c>
      <c r="B16" s="46">
        <v>23</v>
      </c>
      <c r="C16" s="46">
        <v>94</v>
      </c>
      <c r="D16" s="46">
        <v>10</v>
      </c>
      <c r="E16" s="46">
        <v>4</v>
      </c>
      <c r="F16" s="6">
        <f t="shared" si="0"/>
        <v>135.5</v>
      </c>
      <c r="G16" s="2">
        <f t="shared" si="3"/>
        <v>716.5</v>
      </c>
      <c r="H16" s="19" t="s">
        <v>15</v>
      </c>
      <c r="I16" s="46">
        <v>21</v>
      </c>
      <c r="J16" s="46">
        <v>142</v>
      </c>
      <c r="K16" s="46">
        <v>6</v>
      </c>
      <c r="L16" s="46">
        <v>1</v>
      </c>
      <c r="M16" s="6">
        <f t="shared" si="1"/>
        <v>167</v>
      </c>
      <c r="N16" s="2">
        <f t="shared" si="4"/>
        <v>592</v>
      </c>
      <c r="O16" s="19" t="s">
        <v>8</v>
      </c>
      <c r="P16" s="46">
        <v>21</v>
      </c>
      <c r="Q16" s="46">
        <v>197</v>
      </c>
      <c r="R16" s="46">
        <v>12</v>
      </c>
      <c r="S16" s="46">
        <v>2</v>
      </c>
      <c r="T16" s="6">
        <f t="shared" si="2"/>
        <v>236.5</v>
      </c>
      <c r="U16" s="2">
        <f t="shared" si="5"/>
        <v>790.5</v>
      </c>
      <c r="AB16" s="51">
        <v>234</v>
      </c>
    </row>
    <row r="17" spans="1:28" ht="24" customHeight="1" x14ac:dyDescent="0.2">
      <c r="A17" s="18" t="s">
        <v>40</v>
      </c>
      <c r="B17" s="46">
        <v>21</v>
      </c>
      <c r="C17" s="46">
        <v>103</v>
      </c>
      <c r="D17" s="46">
        <v>9</v>
      </c>
      <c r="E17" s="46">
        <v>3</v>
      </c>
      <c r="F17" s="6">
        <f t="shared" si="0"/>
        <v>139</v>
      </c>
      <c r="G17" s="2">
        <f t="shared" si="3"/>
        <v>631</v>
      </c>
      <c r="H17" s="19" t="s">
        <v>18</v>
      </c>
      <c r="I17" s="46">
        <v>21</v>
      </c>
      <c r="J17" s="46">
        <v>149</v>
      </c>
      <c r="K17" s="46">
        <v>9</v>
      </c>
      <c r="L17" s="46">
        <v>1</v>
      </c>
      <c r="M17" s="6">
        <f t="shared" si="1"/>
        <v>180</v>
      </c>
      <c r="N17" s="2">
        <f t="shared" si="4"/>
        <v>626</v>
      </c>
      <c r="O17" s="19" t="s">
        <v>10</v>
      </c>
      <c r="P17" s="46">
        <v>32</v>
      </c>
      <c r="Q17" s="46">
        <v>175</v>
      </c>
      <c r="R17" s="46">
        <v>6</v>
      </c>
      <c r="S17" s="46">
        <v>2</v>
      </c>
      <c r="T17" s="6">
        <f t="shared" si="2"/>
        <v>208</v>
      </c>
      <c r="U17" s="2">
        <f t="shared" si="5"/>
        <v>830.5</v>
      </c>
      <c r="AB17" s="51">
        <v>248</v>
      </c>
    </row>
    <row r="18" spans="1:28" ht="24" customHeight="1" x14ac:dyDescent="0.2">
      <c r="A18" s="18" t="s">
        <v>41</v>
      </c>
      <c r="B18" s="46">
        <v>26</v>
      </c>
      <c r="C18" s="46">
        <v>112</v>
      </c>
      <c r="D18" s="46">
        <v>5</v>
      </c>
      <c r="E18" s="46">
        <v>4</v>
      </c>
      <c r="F18" s="6">
        <f t="shared" si="0"/>
        <v>145</v>
      </c>
      <c r="G18" s="2">
        <f t="shared" si="3"/>
        <v>610</v>
      </c>
      <c r="H18" s="19" t="s">
        <v>20</v>
      </c>
      <c r="I18" s="46">
        <v>29</v>
      </c>
      <c r="J18" s="46">
        <v>160</v>
      </c>
      <c r="K18" s="46">
        <v>7</v>
      </c>
      <c r="L18" s="46">
        <v>2</v>
      </c>
      <c r="M18" s="6">
        <f t="shared" si="1"/>
        <v>193.5</v>
      </c>
      <c r="N18" s="2">
        <f t="shared" si="4"/>
        <v>663</v>
      </c>
      <c r="O18" s="19" t="s">
        <v>13</v>
      </c>
      <c r="P18" s="46">
        <v>27</v>
      </c>
      <c r="Q18" s="46">
        <v>168</v>
      </c>
      <c r="R18" s="46">
        <v>10</v>
      </c>
      <c r="S18" s="46">
        <v>0</v>
      </c>
      <c r="T18" s="6">
        <f t="shared" si="2"/>
        <v>201.5</v>
      </c>
      <c r="U18" s="2">
        <f t="shared" si="5"/>
        <v>849</v>
      </c>
      <c r="AB18" s="51">
        <v>248</v>
      </c>
    </row>
    <row r="19" spans="1:28" ht="24" customHeight="1" thickBot="1" x14ac:dyDescent="0.25">
      <c r="A19" s="21" t="s">
        <v>42</v>
      </c>
      <c r="B19" s="47">
        <v>17</v>
      </c>
      <c r="C19" s="47">
        <v>102</v>
      </c>
      <c r="D19" s="47">
        <v>10</v>
      </c>
      <c r="E19" s="47">
        <v>4</v>
      </c>
      <c r="F19" s="7">
        <f t="shared" si="0"/>
        <v>140.5</v>
      </c>
      <c r="G19" s="3">
        <f t="shared" si="3"/>
        <v>560</v>
      </c>
      <c r="H19" s="20" t="s">
        <v>22</v>
      </c>
      <c r="I19" s="45">
        <v>23</v>
      </c>
      <c r="J19" s="45">
        <v>144</v>
      </c>
      <c r="K19" s="45">
        <v>13</v>
      </c>
      <c r="L19" s="45">
        <v>3</v>
      </c>
      <c r="M19" s="6">
        <f t="shared" si="1"/>
        <v>189</v>
      </c>
      <c r="N19" s="2">
        <f>M16+M17+M18+M19</f>
        <v>729.5</v>
      </c>
      <c r="O19" s="19" t="s">
        <v>16</v>
      </c>
      <c r="P19" s="46">
        <v>22</v>
      </c>
      <c r="Q19" s="46">
        <v>182</v>
      </c>
      <c r="R19" s="46">
        <v>6</v>
      </c>
      <c r="S19" s="46">
        <v>1</v>
      </c>
      <c r="T19" s="6">
        <f t="shared" si="2"/>
        <v>207.5</v>
      </c>
      <c r="U19" s="2">
        <f t="shared" si="5"/>
        <v>853.5</v>
      </c>
      <c r="AB19" s="51">
        <v>262</v>
      </c>
    </row>
    <row r="20" spans="1:28" ht="24" customHeight="1" x14ac:dyDescent="0.2">
      <c r="A20" s="19" t="s">
        <v>27</v>
      </c>
      <c r="B20" s="45">
        <v>23</v>
      </c>
      <c r="C20" s="45">
        <v>110</v>
      </c>
      <c r="D20" s="45">
        <v>9</v>
      </c>
      <c r="E20" s="45">
        <v>2</v>
      </c>
      <c r="F20" s="8">
        <f t="shared" si="0"/>
        <v>144.5</v>
      </c>
      <c r="G20" s="35"/>
      <c r="H20" s="19" t="s">
        <v>24</v>
      </c>
      <c r="I20" s="46">
        <v>24</v>
      </c>
      <c r="J20" s="46">
        <v>143</v>
      </c>
      <c r="K20" s="46">
        <v>6</v>
      </c>
      <c r="L20" s="46">
        <v>3</v>
      </c>
      <c r="M20" s="8">
        <f t="shared" si="1"/>
        <v>174.5</v>
      </c>
      <c r="N20" s="2">
        <f>M17+M18+M19+M20</f>
        <v>737</v>
      </c>
      <c r="O20" s="19" t="s">
        <v>45</v>
      </c>
      <c r="P20" s="45">
        <v>29</v>
      </c>
      <c r="Q20" s="45">
        <v>179</v>
      </c>
      <c r="R20" s="45">
        <v>6</v>
      </c>
      <c r="S20" s="45">
        <v>0</v>
      </c>
      <c r="T20" s="8">
        <f t="shared" si="2"/>
        <v>205.5</v>
      </c>
      <c r="U20" s="2">
        <f t="shared" si="5"/>
        <v>822.5</v>
      </c>
      <c r="AB20" s="51">
        <v>275</v>
      </c>
    </row>
    <row r="21" spans="1:28" ht="24" customHeight="1" thickBot="1" x14ac:dyDescent="0.25">
      <c r="A21" s="19" t="s">
        <v>28</v>
      </c>
      <c r="B21" s="46">
        <v>21</v>
      </c>
      <c r="C21" s="46">
        <v>115</v>
      </c>
      <c r="D21" s="46">
        <v>7</v>
      </c>
      <c r="E21" s="46">
        <v>3</v>
      </c>
      <c r="F21" s="6">
        <f t="shared" si="0"/>
        <v>147</v>
      </c>
      <c r="G21" s="36"/>
      <c r="H21" s="20" t="s">
        <v>25</v>
      </c>
      <c r="I21" s="46">
        <v>24</v>
      </c>
      <c r="J21" s="46">
        <v>166</v>
      </c>
      <c r="K21" s="46">
        <v>7</v>
      </c>
      <c r="L21" s="46">
        <v>2</v>
      </c>
      <c r="M21" s="6">
        <f t="shared" si="1"/>
        <v>197</v>
      </c>
      <c r="N21" s="2">
        <f>M18+M19+M20+M21</f>
        <v>754</v>
      </c>
      <c r="O21" s="21" t="s">
        <v>46</v>
      </c>
      <c r="P21" s="47">
        <v>24</v>
      </c>
      <c r="Q21" s="47">
        <v>154</v>
      </c>
      <c r="R21" s="47">
        <v>5</v>
      </c>
      <c r="S21" s="47">
        <v>1</v>
      </c>
      <c r="T21" s="7">
        <f t="shared" si="2"/>
        <v>178.5</v>
      </c>
      <c r="U21" s="3">
        <f t="shared" si="5"/>
        <v>793</v>
      </c>
      <c r="AB21" s="51">
        <v>276</v>
      </c>
    </row>
    <row r="22" spans="1:28" ht="24" customHeight="1" thickBot="1" x14ac:dyDescent="0.25">
      <c r="A22" s="19" t="s">
        <v>1</v>
      </c>
      <c r="B22" s="46">
        <v>16</v>
      </c>
      <c r="C22" s="46">
        <v>107</v>
      </c>
      <c r="D22" s="46">
        <v>5</v>
      </c>
      <c r="E22" s="46">
        <v>4</v>
      </c>
      <c r="F22" s="6">
        <f t="shared" si="0"/>
        <v>135</v>
      </c>
      <c r="G22" s="2"/>
      <c r="H22" s="21" t="s">
        <v>26</v>
      </c>
      <c r="I22" s="47">
        <v>16</v>
      </c>
      <c r="J22" s="47">
        <v>150</v>
      </c>
      <c r="K22" s="47">
        <v>5</v>
      </c>
      <c r="L22" s="47">
        <v>3</v>
      </c>
      <c r="M22" s="6">
        <f t="shared" si="1"/>
        <v>175.5</v>
      </c>
      <c r="N22" s="3">
        <f>M19+M20+M21+M22</f>
        <v>736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2" t="s">
        <v>47</v>
      </c>
      <c r="B23" s="133"/>
      <c r="C23" s="136" t="s">
        <v>50</v>
      </c>
      <c r="D23" s="137"/>
      <c r="E23" s="137"/>
      <c r="F23" s="138"/>
      <c r="G23" s="53">
        <f>MAX(G13:G19)</f>
        <v>798</v>
      </c>
      <c r="H23" s="145" t="s">
        <v>48</v>
      </c>
      <c r="I23" s="146"/>
      <c r="J23" s="147" t="s">
        <v>50</v>
      </c>
      <c r="K23" s="148"/>
      <c r="L23" s="148"/>
      <c r="M23" s="149"/>
      <c r="N23" s="54">
        <f>MAX(N10:N22)</f>
        <v>754</v>
      </c>
      <c r="O23" s="132" t="s">
        <v>49</v>
      </c>
      <c r="P23" s="133"/>
      <c r="Q23" s="136" t="s">
        <v>50</v>
      </c>
      <c r="R23" s="137"/>
      <c r="S23" s="137"/>
      <c r="T23" s="138"/>
      <c r="U23" s="53">
        <f>MAX(U13:U21)</f>
        <v>853.5</v>
      </c>
      <c r="AB23" s="1"/>
    </row>
    <row r="24" spans="1:28" ht="13.5" customHeight="1" x14ac:dyDescent="0.2">
      <c r="A24" s="134"/>
      <c r="B24" s="135"/>
      <c r="C24" s="52" t="s">
        <v>71</v>
      </c>
      <c r="D24" s="55"/>
      <c r="E24" s="55"/>
      <c r="F24" s="56" t="s">
        <v>64</v>
      </c>
      <c r="G24" s="57"/>
      <c r="H24" s="134"/>
      <c r="I24" s="135"/>
      <c r="J24" s="52" t="s">
        <v>71</v>
      </c>
      <c r="K24" s="55"/>
      <c r="L24" s="55"/>
      <c r="M24" s="56" t="s">
        <v>69</v>
      </c>
      <c r="N24" s="57"/>
      <c r="O24" s="134"/>
      <c r="P24" s="135"/>
      <c r="Q24" s="52" t="s">
        <v>71</v>
      </c>
      <c r="R24" s="55"/>
      <c r="S24" s="55"/>
      <c r="T24" s="56" t="s">
        <v>89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1" t="s">
        <v>51</v>
      </c>
      <c r="B26" s="141"/>
      <c r="C26" s="141"/>
      <c r="D26" s="141"/>
      <c r="E26" s="14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4" t="s">
        <v>38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8" t="s">
        <v>54</v>
      </c>
      <c r="B4" s="158"/>
      <c r="C4" s="158"/>
      <c r="D4" s="26"/>
      <c r="E4" s="156" t="str">
        <f>'G-2'!E4:H4</f>
        <v>DE OBRA</v>
      </c>
      <c r="F4" s="156"/>
      <c r="G4" s="156"/>
      <c r="H4" s="15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0" t="s">
        <v>56</v>
      </c>
      <c r="B5" s="150"/>
      <c r="C5" s="150"/>
      <c r="D5" s="156" t="str">
        <f>'G-2'!D5:H5</f>
        <v>CALLE 87 X CARRERA 47</v>
      </c>
      <c r="E5" s="156"/>
      <c r="F5" s="156"/>
      <c r="G5" s="156"/>
      <c r="H5" s="156"/>
      <c r="I5" s="150" t="s">
        <v>53</v>
      </c>
      <c r="J5" s="150"/>
      <c r="K5" s="150"/>
      <c r="L5" s="157">
        <f>'G-2'!L5:N5</f>
        <v>2348</v>
      </c>
      <c r="M5" s="157"/>
      <c r="N5" s="157"/>
      <c r="O5" s="12"/>
      <c r="P5" s="150" t="s">
        <v>57</v>
      </c>
      <c r="Q5" s="150"/>
      <c r="R5" s="150"/>
      <c r="S5" s="155" t="s">
        <v>92</v>
      </c>
      <c r="T5" s="155"/>
      <c r="U5" s="155"/>
    </row>
    <row r="6" spans="1:28" ht="12.75" customHeight="1" x14ac:dyDescent="0.2">
      <c r="A6" s="150" t="s">
        <v>55</v>
      </c>
      <c r="B6" s="150"/>
      <c r="C6" s="150"/>
      <c r="D6" s="159" t="s">
        <v>148</v>
      </c>
      <c r="E6" s="159"/>
      <c r="F6" s="159"/>
      <c r="G6" s="159"/>
      <c r="H6" s="159"/>
      <c r="I6" s="150" t="s">
        <v>59</v>
      </c>
      <c r="J6" s="150"/>
      <c r="K6" s="150"/>
      <c r="L6" s="152">
        <v>2</v>
      </c>
      <c r="M6" s="152"/>
      <c r="N6" s="152"/>
      <c r="O6" s="42"/>
      <c r="P6" s="150" t="s">
        <v>58</v>
      </c>
      <c r="Q6" s="150"/>
      <c r="R6" s="150"/>
      <c r="S6" s="153">
        <f>'G-2'!S6:U6</f>
        <v>42613</v>
      </c>
      <c r="T6" s="153"/>
      <c r="U6" s="153"/>
    </row>
    <row r="7" spans="1:28" ht="7.5" customHeight="1" x14ac:dyDescent="0.2">
      <c r="A7" s="13"/>
      <c r="B7" s="11"/>
      <c r="C7" s="11"/>
      <c r="D7" s="11"/>
      <c r="E7" s="151"/>
      <c r="F7" s="151"/>
      <c r="G7" s="151"/>
      <c r="H7" s="151"/>
      <c r="I7" s="151"/>
      <c r="J7" s="151"/>
      <c r="K7" s="15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2" t="s">
        <v>34</v>
      </c>
      <c r="C8" s="143"/>
      <c r="D8" s="143"/>
      <c r="E8" s="144"/>
      <c r="F8" s="139" t="s">
        <v>35</v>
      </c>
      <c r="G8" s="139" t="s">
        <v>37</v>
      </c>
      <c r="H8" s="139" t="s">
        <v>36</v>
      </c>
      <c r="I8" s="142" t="s">
        <v>34</v>
      </c>
      <c r="J8" s="143"/>
      <c r="K8" s="143"/>
      <c r="L8" s="144"/>
      <c r="M8" s="139" t="s">
        <v>35</v>
      </c>
      <c r="N8" s="139" t="s">
        <v>37</v>
      </c>
      <c r="O8" s="139" t="s">
        <v>36</v>
      </c>
      <c r="P8" s="142" t="s">
        <v>34</v>
      </c>
      <c r="Q8" s="143"/>
      <c r="R8" s="143"/>
      <c r="S8" s="144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v>15</v>
      </c>
      <c r="C10" s="46">
        <v>71</v>
      </c>
      <c r="D10" s="46">
        <v>4</v>
      </c>
      <c r="E10" s="46">
        <v>1</v>
      </c>
      <c r="F10" s="48">
        <f>B10*0.5+C10*1+D10*2+E10*2.5</f>
        <v>89</v>
      </c>
      <c r="G10" s="2"/>
      <c r="H10" s="19" t="s">
        <v>4</v>
      </c>
      <c r="I10" s="46">
        <v>37</v>
      </c>
      <c r="J10" s="46">
        <v>111</v>
      </c>
      <c r="K10" s="46">
        <v>4</v>
      </c>
      <c r="L10" s="46">
        <v>2</v>
      </c>
      <c r="M10" s="6">
        <f>I10*0.5+J10*1+K10*2+L10*2.5</f>
        <v>142.5</v>
      </c>
      <c r="N10" s="9">
        <f>F20+F21+F22+M10</f>
        <v>518</v>
      </c>
      <c r="O10" s="19" t="s">
        <v>43</v>
      </c>
      <c r="P10" s="46">
        <v>23</v>
      </c>
      <c r="Q10" s="46">
        <v>115</v>
      </c>
      <c r="R10" s="46">
        <v>4</v>
      </c>
      <c r="S10" s="46">
        <v>1</v>
      </c>
      <c r="T10" s="6">
        <f>P10*0.5+Q10*1+R10*2+S10*2.5</f>
        <v>137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18</v>
      </c>
      <c r="C11" s="46">
        <v>80</v>
      </c>
      <c r="D11" s="46">
        <v>5</v>
      </c>
      <c r="E11" s="46">
        <v>2</v>
      </c>
      <c r="F11" s="6">
        <f t="shared" ref="F11:F22" si="0">B11*0.5+C11*1+D11*2+E11*2.5</f>
        <v>104</v>
      </c>
      <c r="G11" s="2"/>
      <c r="H11" s="19" t="s">
        <v>5</v>
      </c>
      <c r="I11" s="46">
        <v>22</v>
      </c>
      <c r="J11" s="46">
        <v>102</v>
      </c>
      <c r="K11" s="46">
        <v>3</v>
      </c>
      <c r="L11" s="46">
        <v>2</v>
      </c>
      <c r="M11" s="6">
        <f t="shared" ref="M11:M22" si="1">I11*0.5+J11*1+K11*2+L11*2.5</f>
        <v>124</v>
      </c>
      <c r="N11" s="9">
        <f>F21+F22+M10+M11</f>
        <v>526.5</v>
      </c>
      <c r="O11" s="19" t="s">
        <v>44</v>
      </c>
      <c r="P11" s="46">
        <v>28</v>
      </c>
      <c r="Q11" s="46">
        <v>127</v>
      </c>
      <c r="R11" s="46">
        <v>4</v>
      </c>
      <c r="S11" s="46">
        <v>2</v>
      </c>
      <c r="T11" s="6">
        <f t="shared" ref="T11:T21" si="2">P11*0.5+Q11*1+R11*2+S11*2.5</f>
        <v>154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20</v>
      </c>
      <c r="C12" s="46">
        <v>85</v>
      </c>
      <c r="D12" s="46">
        <v>6</v>
      </c>
      <c r="E12" s="46">
        <v>2</v>
      </c>
      <c r="F12" s="6">
        <f t="shared" si="0"/>
        <v>112</v>
      </c>
      <c r="G12" s="2"/>
      <c r="H12" s="19" t="s">
        <v>6</v>
      </c>
      <c r="I12" s="46">
        <v>20</v>
      </c>
      <c r="J12" s="46">
        <v>113</v>
      </c>
      <c r="K12" s="46">
        <v>4</v>
      </c>
      <c r="L12" s="46">
        <v>2</v>
      </c>
      <c r="M12" s="6">
        <f t="shared" si="1"/>
        <v>136</v>
      </c>
      <c r="N12" s="2">
        <f>F22+M10+M11+M12</f>
        <v>532</v>
      </c>
      <c r="O12" s="19" t="s">
        <v>32</v>
      </c>
      <c r="P12" s="46">
        <v>25</v>
      </c>
      <c r="Q12" s="46">
        <v>120</v>
      </c>
      <c r="R12" s="46">
        <v>6</v>
      </c>
      <c r="S12" s="46">
        <v>0</v>
      </c>
      <c r="T12" s="6">
        <f t="shared" si="2"/>
        <v>144.5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18</v>
      </c>
      <c r="C13" s="46">
        <v>79</v>
      </c>
      <c r="D13" s="46">
        <v>4</v>
      </c>
      <c r="E13" s="46">
        <v>2</v>
      </c>
      <c r="F13" s="6">
        <f t="shared" si="0"/>
        <v>101</v>
      </c>
      <c r="G13" s="2">
        <f>F10+F11+F12+F13</f>
        <v>406</v>
      </c>
      <c r="H13" s="19" t="s">
        <v>7</v>
      </c>
      <c r="I13" s="46">
        <v>25</v>
      </c>
      <c r="J13" s="46">
        <v>112</v>
      </c>
      <c r="K13" s="46">
        <v>4</v>
      </c>
      <c r="L13" s="46">
        <v>1</v>
      </c>
      <c r="M13" s="6">
        <f t="shared" si="1"/>
        <v>135</v>
      </c>
      <c r="N13" s="2">
        <f t="shared" ref="N13:N18" si="3">M10+M11+M12+M13</f>
        <v>537.5</v>
      </c>
      <c r="O13" s="19" t="s">
        <v>33</v>
      </c>
      <c r="P13" s="46">
        <v>18</v>
      </c>
      <c r="Q13" s="46">
        <v>105</v>
      </c>
      <c r="R13" s="46">
        <v>5</v>
      </c>
      <c r="S13" s="46">
        <v>0</v>
      </c>
      <c r="T13" s="6">
        <f t="shared" si="2"/>
        <v>124</v>
      </c>
      <c r="U13" s="2">
        <f t="shared" ref="U13:U21" si="4">T10+T11+T12+T13</f>
        <v>559.5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22</v>
      </c>
      <c r="C14" s="46">
        <v>73</v>
      </c>
      <c r="D14" s="46">
        <v>3</v>
      </c>
      <c r="E14" s="46">
        <v>0</v>
      </c>
      <c r="F14" s="6">
        <f t="shared" si="0"/>
        <v>90</v>
      </c>
      <c r="G14" s="2">
        <f t="shared" ref="G14:G19" si="5">F11+F12+F13+F14</f>
        <v>407</v>
      </c>
      <c r="H14" s="19" t="s">
        <v>9</v>
      </c>
      <c r="I14" s="46">
        <v>22</v>
      </c>
      <c r="J14" s="46">
        <v>91</v>
      </c>
      <c r="K14" s="46">
        <v>3</v>
      </c>
      <c r="L14" s="46">
        <v>1</v>
      </c>
      <c r="M14" s="6">
        <f t="shared" si="1"/>
        <v>110.5</v>
      </c>
      <c r="N14" s="2">
        <f t="shared" si="3"/>
        <v>505.5</v>
      </c>
      <c r="O14" s="19" t="s">
        <v>29</v>
      </c>
      <c r="P14" s="45">
        <v>22</v>
      </c>
      <c r="Q14" s="45">
        <v>112</v>
      </c>
      <c r="R14" s="45">
        <v>5</v>
      </c>
      <c r="S14" s="45">
        <v>1</v>
      </c>
      <c r="T14" s="6">
        <f t="shared" si="2"/>
        <v>135.5</v>
      </c>
      <c r="U14" s="2">
        <f t="shared" si="4"/>
        <v>558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24</v>
      </c>
      <c r="C15" s="46">
        <v>80</v>
      </c>
      <c r="D15" s="46">
        <v>4</v>
      </c>
      <c r="E15" s="46">
        <v>1</v>
      </c>
      <c r="F15" s="6">
        <f t="shared" si="0"/>
        <v>102.5</v>
      </c>
      <c r="G15" s="2">
        <f t="shared" si="5"/>
        <v>405.5</v>
      </c>
      <c r="H15" s="19" t="s">
        <v>12</v>
      </c>
      <c r="I15" s="46">
        <v>20</v>
      </c>
      <c r="J15" s="46">
        <v>89</v>
      </c>
      <c r="K15" s="46">
        <v>2</v>
      </c>
      <c r="L15" s="46">
        <v>1</v>
      </c>
      <c r="M15" s="6">
        <f t="shared" si="1"/>
        <v>105.5</v>
      </c>
      <c r="N15" s="2">
        <f t="shared" si="3"/>
        <v>487</v>
      </c>
      <c r="O15" s="18" t="s">
        <v>30</v>
      </c>
      <c r="P15" s="46">
        <v>26</v>
      </c>
      <c r="Q15" s="46">
        <v>122</v>
      </c>
      <c r="R15" s="46">
        <v>2</v>
      </c>
      <c r="S15" s="46">
        <v>4</v>
      </c>
      <c r="T15" s="6">
        <f t="shared" si="2"/>
        <v>149</v>
      </c>
      <c r="U15" s="2">
        <f t="shared" si="4"/>
        <v>553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17</v>
      </c>
      <c r="C16" s="46">
        <v>84</v>
      </c>
      <c r="D16" s="46">
        <v>2</v>
      </c>
      <c r="E16" s="46">
        <v>2</v>
      </c>
      <c r="F16" s="6">
        <f t="shared" si="0"/>
        <v>101.5</v>
      </c>
      <c r="G16" s="2">
        <f t="shared" si="5"/>
        <v>395</v>
      </c>
      <c r="H16" s="19" t="s">
        <v>15</v>
      </c>
      <c r="I16" s="46">
        <v>19</v>
      </c>
      <c r="J16" s="46">
        <v>88</v>
      </c>
      <c r="K16" s="46">
        <v>1</v>
      </c>
      <c r="L16" s="46">
        <v>1</v>
      </c>
      <c r="M16" s="6">
        <f t="shared" si="1"/>
        <v>102</v>
      </c>
      <c r="N16" s="2">
        <f t="shared" si="3"/>
        <v>453</v>
      </c>
      <c r="O16" s="19" t="s">
        <v>8</v>
      </c>
      <c r="P16" s="46">
        <v>29</v>
      </c>
      <c r="Q16" s="46">
        <v>119</v>
      </c>
      <c r="R16" s="46">
        <v>4</v>
      </c>
      <c r="S16" s="46">
        <v>2</v>
      </c>
      <c r="T16" s="6">
        <f t="shared" si="2"/>
        <v>146.5</v>
      </c>
      <c r="U16" s="2">
        <f t="shared" si="4"/>
        <v>555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18</v>
      </c>
      <c r="C17" s="46">
        <v>87</v>
      </c>
      <c r="D17" s="46">
        <v>3</v>
      </c>
      <c r="E17" s="46">
        <v>4</v>
      </c>
      <c r="F17" s="6">
        <f t="shared" si="0"/>
        <v>112</v>
      </c>
      <c r="G17" s="2">
        <f t="shared" si="5"/>
        <v>406</v>
      </c>
      <c r="H17" s="19" t="s">
        <v>18</v>
      </c>
      <c r="I17" s="46">
        <v>18</v>
      </c>
      <c r="J17" s="46">
        <v>80</v>
      </c>
      <c r="K17" s="46">
        <v>3</v>
      </c>
      <c r="L17" s="46">
        <v>1</v>
      </c>
      <c r="M17" s="6">
        <f t="shared" si="1"/>
        <v>97.5</v>
      </c>
      <c r="N17" s="2">
        <f t="shared" si="3"/>
        <v>415.5</v>
      </c>
      <c r="O17" s="19" t="s">
        <v>10</v>
      </c>
      <c r="P17" s="46">
        <v>27</v>
      </c>
      <c r="Q17" s="46">
        <v>141</v>
      </c>
      <c r="R17" s="46">
        <v>3</v>
      </c>
      <c r="S17" s="46">
        <v>1</v>
      </c>
      <c r="T17" s="6">
        <f t="shared" si="2"/>
        <v>163</v>
      </c>
      <c r="U17" s="2">
        <f t="shared" si="4"/>
        <v>594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33</v>
      </c>
      <c r="C18" s="46">
        <v>107</v>
      </c>
      <c r="D18" s="46">
        <v>4</v>
      </c>
      <c r="E18" s="46">
        <v>3</v>
      </c>
      <c r="F18" s="6">
        <f t="shared" si="0"/>
        <v>139</v>
      </c>
      <c r="G18" s="2">
        <f t="shared" si="5"/>
        <v>455</v>
      </c>
      <c r="H18" s="19" t="s">
        <v>20</v>
      </c>
      <c r="I18" s="46">
        <v>15</v>
      </c>
      <c r="J18" s="46">
        <v>87</v>
      </c>
      <c r="K18" s="46">
        <v>4</v>
      </c>
      <c r="L18" s="46">
        <v>2</v>
      </c>
      <c r="M18" s="6">
        <f t="shared" si="1"/>
        <v>107.5</v>
      </c>
      <c r="N18" s="2">
        <f t="shared" si="3"/>
        <v>412.5</v>
      </c>
      <c r="O18" s="19" t="s">
        <v>13</v>
      </c>
      <c r="P18" s="46">
        <v>40</v>
      </c>
      <c r="Q18" s="46">
        <v>158</v>
      </c>
      <c r="R18" s="46">
        <v>4</v>
      </c>
      <c r="S18" s="46">
        <v>1</v>
      </c>
      <c r="T18" s="6">
        <f t="shared" si="2"/>
        <v>188.5</v>
      </c>
      <c r="U18" s="2">
        <f t="shared" si="4"/>
        <v>647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30</v>
      </c>
      <c r="C19" s="47">
        <v>103</v>
      </c>
      <c r="D19" s="47">
        <v>3</v>
      </c>
      <c r="E19" s="47">
        <v>4</v>
      </c>
      <c r="F19" s="7">
        <f t="shared" si="0"/>
        <v>134</v>
      </c>
      <c r="G19" s="3">
        <f t="shared" si="5"/>
        <v>486.5</v>
      </c>
      <c r="H19" s="20" t="s">
        <v>22</v>
      </c>
      <c r="I19" s="45">
        <v>18</v>
      </c>
      <c r="J19" s="45">
        <v>92</v>
      </c>
      <c r="K19" s="45">
        <v>2</v>
      </c>
      <c r="L19" s="45">
        <v>1</v>
      </c>
      <c r="M19" s="6">
        <f t="shared" si="1"/>
        <v>107.5</v>
      </c>
      <c r="N19" s="2">
        <f>M16+M17+M18+M19</f>
        <v>414.5</v>
      </c>
      <c r="O19" s="19" t="s">
        <v>16</v>
      </c>
      <c r="P19" s="46">
        <v>33</v>
      </c>
      <c r="Q19" s="46">
        <v>166</v>
      </c>
      <c r="R19" s="46">
        <v>3</v>
      </c>
      <c r="S19" s="46">
        <v>0</v>
      </c>
      <c r="T19" s="6">
        <f t="shared" si="2"/>
        <v>188.5</v>
      </c>
      <c r="U19" s="2">
        <f t="shared" si="4"/>
        <v>686.5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26</v>
      </c>
      <c r="C20" s="45">
        <v>91</v>
      </c>
      <c r="D20" s="45">
        <v>2</v>
      </c>
      <c r="E20" s="45">
        <v>3</v>
      </c>
      <c r="F20" s="8">
        <f t="shared" si="0"/>
        <v>115.5</v>
      </c>
      <c r="G20" s="35"/>
      <c r="H20" s="19" t="s">
        <v>24</v>
      </c>
      <c r="I20" s="46">
        <v>21</v>
      </c>
      <c r="J20" s="46">
        <v>111</v>
      </c>
      <c r="K20" s="46">
        <v>3</v>
      </c>
      <c r="L20" s="46">
        <v>2</v>
      </c>
      <c r="M20" s="8">
        <f t="shared" si="1"/>
        <v>132.5</v>
      </c>
      <c r="N20" s="2">
        <f>M17+M18+M19+M20</f>
        <v>445</v>
      </c>
      <c r="O20" s="19" t="s">
        <v>45</v>
      </c>
      <c r="P20" s="45">
        <v>20</v>
      </c>
      <c r="Q20" s="45">
        <v>146</v>
      </c>
      <c r="R20" s="45">
        <v>2</v>
      </c>
      <c r="S20" s="45">
        <v>1</v>
      </c>
      <c r="T20" s="8">
        <f t="shared" si="2"/>
        <v>162.5</v>
      </c>
      <c r="U20" s="2">
        <f t="shared" si="4"/>
        <v>702.5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30</v>
      </c>
      <c r="C21" s="46">
        <v>99</v>
      </c>
      <c r="D21" s="46">
        <v>2</v>
      </c>
      <c r="E21" s="46">
        <v>5</v>
      </c>
      <c r="F21" s="6">
        <f t="shared" si="0"/>
        <v>130.5</v>
      </c>
      <c r="G21" s="36"/>
      <c r="H21" s="20" t="s">
        <v>25</v>
      </c>
      <c r="I21" s="46">
        <v>13</v>
      </c>
      <c r="J21" s="46">
        <v>93</v>
      </c>
      <c r="K21" s="46">
        <v>3</v>
      </c>
      <c r="L21" s="46">
        <v>1</v>
      </c>
      <c r="M21" s="6">
        <f t="shared" si="1"/>
        <v>108</v>
      </c>
      <c r="N21" s="2">
        <f>M18+M19+M20+M21</f>
        <v>455.5</v>
      </c>
      <c r="O21" s="21" t="s">
        <v>46</v>
      </c>
      <c r="P21" s="47">
        <v>25</v>
      </c>
      <c r="Q21" s="47">
        <v>130</v>
      </c>
      <c r="R21" s="47">
        <v>2</v>
      </c>
      <c r="S21" s="47">
        <v>0</v>
      </c>
      <c r="T21" s="7">
        <f t="shared" si="2"/>
        <v>146.5</v>
      </c>
      <c r="U21" s="3">
        <f t="shared" si="4"/>
        <v>686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23</v>
      </c>
      <c r="C22" s="46">
        <v>107</v>
      </c>
      <c r="D22" s="46">
        <v>3</v>
      </c>
      <c r="E22" s="46">
        <v>2</v>
      </c>
      <c r="F22" s="6">
        <f t="shared" si="0"/>
        <v>129.5</v>
      </c>
      <c r="G22" s="2"/>
      <c r="H22" s="21" t="s">
        <v>26</v>
      </c>
      <c r="I22" s="47">
        <v>27</v>
      </c>
      <c r="J22" s="47">
        <v>88</v>
      </c>
      <c r="K22" s="47">
        <v>4</v>
      </c>
      <c r="L22" s="47">
        <v>1</v>
      </c>
      <c r="M22" s="6">
        <f t="shared" si="1"/>
        <v>112</v>
      </c>
      <c r="N22" s="3">
        <f>M19+M20+M21+M22</f>
        <v>460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32" t="s">
        <v>47</v>
      </c>
      <c r="B23" s="133"/>
      <c r="C23" s="136" t="s">
        <v>50</v>
      </c>
      <c r="D23" s="137"/>
      <c r="E23" s="137"/>
      <c r="F23" s="138"/>
      <c r="G23" s="53">
        <f>MAX(G13:G19)</f>
        <v>486.5</v>
      </c>
      <c r="H23" s="145" t="s">
        <v>48</v>
      </c>
      <c r="I23" s="146"/>
      <c r="J23" s="147" t="s">
        <v>50</v>
      </c>
      <c r="K23" s="148"/>
      <c r="L23" s="148"/>
      <c r="M23" s="149"/>
      <c r="N23" s="54">
        <f>MAX(N10:N22)</f>
        <v>537.5</v>
      </c>
      <c r="O23" s="132" t="s">
        <v>49</v>
      </c>
      <c r="P23" s="133"/>
      <c r="Q23" s="136" t="s">
        <v>50</v>
      </c>
      <c r="R23" s="137"/>
      <c r="S23" s="137"/>
      <c r="T23" s="138"/>
      <c r="U23" s="53">
        <f>MAX(U13:U21)</f>
        <v>702.5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4"/>
      <c r="B24" s="135"/>
      <c r="C24" s="52" t="s">
        <v>71</v>
      </c>
      <c r="D24" s="55"/>
      <c r="E24" s="55"/>
      <c r="F24" s="56" t="s">
        <v>87</v>
      </c>
      <c r="G24" s="57"/>
      <c r="H24" s="134"/>
      <c r="I24" s="135"/>
      <c r="J24" s="52" t="s">
        <v>71</v>
      </c>
      <c r="K24" s="55"/>
      <c r="L24" s="55"/>
      <c r="M24" s="56" t="s">
        <v>74</v>
      </c>
      <c r="N24" s="57"/>
      <c r="O24" s="134"/>
      <c r="P24" s="135"/>
      <c r="Q24" s="52" t="s">
        <v>71</v>
      </c>
      <c r="R24" s="55"/>
      <c r="S24" s="55"/>
      <c r="T24" s="56" t="s">
        <v>68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1" t="s">
        <v>51</v>
      </c>
      <c r="B26" s="141"/>
      <c r="C26" s="141"/>
      <c r="D26" s="141"/>
      <c r="E26" s="14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A16" zoomScaleNormal="100" workbookViewId="0">
      <selection activeCell="W31" sqref="W3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54" t="s">
        <v>61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54"/>
      <c r="U3" s="15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58" t="s">
        <v>54</v>
      </c>
      <c r="B5" s="158"/>
      <c r="C5" s="158"/>
      <c r="D5" s="26"/>
      <c r="E5" s="156" t="str">
        <f>'G-2'!E4:H4</f>
        <v>DE OBRA</v>
      </c>
      <c r="F5" s="156"/>
      <c r="G5" s="156"/>
      <c r="H5" s="15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50" t="s">
        <v>56</v>
      </c>
      <c r="B6" s="150"/>
      <c r="C6" s="150"/>
      <c r="D6" s="156" t="str">
        <f>'G-2'!D5:H5</f>
        <v>CALLE 87 X CARRERA 47</v>
      </c>
      <c r="E6" s="156"/>
      <c r="F6" s="156"/>
      <c r="G6" s="156"/>
      <c r="H6" s="156"/>
      <c r="I6" s="150" t="s">
        <v>53</v>
      </c>
      <c r="J6" s="150"/>
      <c r="K6" s="150"/>
      <c r="L6" s="157">
        <f>'G-2'!L5:N5</f>
        <v>2348</v>
      </c>
      <c r="M6" s="157"/>
      <c r="N6" s="157"/>
      <c r="O6" s="12"/>
      <c r="P6" s="150" t="s">
        <v>58</v>
      </c>
      <c r="Q6" s="150"/>
      <c r="R6" s="150"/>
      <c r="S6" s="160">
        <f>'G-2'!S6:U6</f>
        <v>42613</v>
      </c>
      <c r="T6" s="160"/>
      <c r="U6" s="160"/>
    </row>
    <row r="7" spans="1:28" ht="7.5" customHeight="1" x14ac:dyDescent="0.2">
      <c r="A7" s="13"/>
      <c r="B7" s="11"/>
      <c r="C7" s="11"/>
      <c r="D7" s="11"/>
      <c r="E7" s="151"/>
      <c r="F7" s="151"/>
      <c r="G7" s="151"/>
      <c r="H7" s="151"/>
      <c r="I7" s="151"/>
      <c r="J7" s="151"/>
      <c r="K7" s="15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2" t="s">
        <v>34</v>
      </c>
      <c r="C8" s="143"/>
      <c r="D8" s="143"/>
      <c r="E8" s="144"/>
      <c r="F8" s="139" t="s">
        <v>35</v>
      </c>
      <c r="G8" s="139" t="s">
        <v>37</v>
      </c>
      <c r="H8" s="139" t="s">
        <v>36</v>
      </c>
      <c r="I8" s="142" t="s">
        <v>34</v>
      </c>
      <c r="J8" s="143"/>
      <c r="K8" s="143"/>
      <c r="L8" s="144"/>
      <c r="M8" s="139" t="s">
        <v>35</v>
      </c>
      <c r="N8" s="139" t="s">
        <v>37</v>
      </c>
      <c r="O8" s="139" t="s">
        <v>36</v>
      </c>
      <c r="P8" s="142" t="s">
        <v>34</v>
      </c>
      <c r="Q8" s="143"/>
      <c r="R8" s="143"/>
      <c r="S8" s="144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f>'G-2'!B10+'G-4'!B10</f>
        <v>27</v>
      </c>
      <c r="C10" s="46">
        <f>'G-2'!C10+'G-4'!C10</f>
        <v>190</v>
      </c>
      <c r="D10" s="46">
        <f>'G-2'!D10+'G-4'!D10</f>
        <v>19</v>
      </c>
      <c r="E10" s="46">
        <f>'G-2'!E10+'G-4'!E10</f>
        <v>1</v>
      </c>
      <c r="F10" s="6">
        <f t="shared" ref="F10:F22" si="0">B10*0.5+C10*1+D10*2+E10*2.5</f>
        <v>244</v>
      </c>
      <c r="G10" s="2"/>
      <c r="H10" s="19" t="s">
        <v>4</v>
      </c>
      <c r="I10" s="46">
        <f>'G-2'!I10+'G-4'!I10</f>
        <v>63</v>
      </c>
      <c r="J10" s="46">
        <f>'G-2'!J10+'G-4'!J10</f>
        <v>255</v>
      </c>
      <c r="K10" s="46">
        <f>'G-2'!K10+'G-4'!K10</f>
        <v>9</v>
      </c>
      <c r="L10" s="46">
        <f>'G-2'!L10+'G-4'!L10</f>
        <v>5</v>
      </c>
      <c r="M10" s="6">
        <f t="shared" ref="M10:M22" si="1">I10*0.5+J10*1+K10*2+L10*2.5</f>
        <v>317</v>
      </c>
      <c r="N10" s="9">
        <f>F20+F21+F22+M10</f>
        <v>1119</v>
      </c>
      <c r="O10" s="19" t="s">
        <v>43</v>
      </c>
      <c r="P10" s="46">
        <f>'G-2'!P10+'G-4'!P10</f>
        <v>39</v>
      </c>
      <c r="Q10" s="46">
        <f>'G-2'!Q10+'G-4'!Q10</f>
        <v>256</v>
      </c>
      <c r="R10" s="46">
        <f>'G-2'!R10+'G-4'!R10</f>
        <v>10</v>
      </c>
      <c r="S10" s="46">
        <f>'G-2'!S10+'G-4'!S10</f>
        <v>4</v>
      </c>
      <c r="T10" s="6">
        <f t="shared" ref="T10:T21" si="2">P10*0.5+Q10*1+R10*2+S10*2.5</f>
        <v>305.5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33</v>
      </c>
      <c r="C11" s="46">
        <f>'G-2'!C11+'G-4'!C11</f>
        <v>227</v>
      </c>
      <c r="D11" s="46">
        <f>'G-2'!D11+'G-4'!D11</f>
        <v>23</v>
      </c>
      <c r="E11" s="46">
        <f>'G-2'!E11+'G-4'!E11</f>
        <v>3</v>
      </c>
      <c r="F11" s="6">
        <f t="shared" si="0"/>
        <v>297</v>
      </c>
      <c r="G11" s="2"/>
      <c r="H11" s="19" t="s">
        <v>5</v>
      </c>
      <c r="I11" s="46">
        <f>'G-2'!I11+'G-4'!I11</f>
        <v>45</v>
      </c>
      <c r="J11" s="46">
        <f>'G-2'!J11+'G-4'!J11</f>
        <v>239</v>
      </c>
      <c r="K11" s="46">
        <f>'G-2'!K11+'G-4'!K11</f>
        <v>11</v>
      </c>
      <c r="L11" s="46">
        <f>'G-2'!L11+'G-4'!L11</f>
        <v>4</v>
      </c>
      <c r="M11" s="6">
        <f t="shared" si="1"/>
        <v>293.5</v>
      </c>
      <c r="N11" s="9">
        <f>F21+F22+M10+M11</f>
        <v>1152.5</v>
      </c>
      <c r="O11" s="19" t="s">
        <v>44</v>
      </c>
      <c r="P11" s="46">
        <f>'G-2'!P11+'G-4'!P11</f>
        <v>48</v>
      </c>
      <c r="Q11" s="46">
        <f>'G-2'!Q11+'G-4'!Q11</f>
        <v>281</v>
      </c>
      <c r="R11" s="46">
        <f>'G-2'!R11+'G-4'!R11</f>
        <v>12</v>
      </c>
      <c r="S11" s="46">
        <f>'G-2'!S11+'G-4'!S11</f>
        <v>3</v>
      </c>
      <c r="T11" s="6">
        <f t="shared" si="2"/>
        <v>336.5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52</v>
      </c>
      <c r="C12" s="46">
        <f>'G-2'!C12+'G-4'!C12</f>
        <v>243</v>
      </c>
      <c r="D12" s="46">
        <f>'G-2'!D12+'G-4'!D12</f>
        <v>25</v>
      </c>
      <c r="E12" s="46">
        <f>'G-2'!E12+'G-4'!E12</f>
        <v>3</v>
      </c>
      <c r="F12" s="6">
        <f t="shared" si="0"/>
        <v>326.5</v>
      </c>
      <c r="G12" s="2"/>
      <c r="H12" s="19" t="s">
        <v>6</v>
      </c>
      <c r="I12" s="46">
        <f>'G-2'!I12+'G-4'!I12</f>
        <v>47</v>
      </c>
      <c r="J12" s="46">
        <f>'G-2'!J12+'G-4'!J12</f>
        <v>253</v>
      </c>
      <c r="K12" s="46">
        <f>'G-2'!K12+'G-4'!K12</f>
        <v>10</v>
      </c>
      <c r="L12" s="46">
        <f>'G-2'!L12+'G-4'!L12</f>
        <v>4</v>
      </c>
      <c r="M12" s="6">
        <f t="shared" si="1"/>
        <v>306.5</v>
      </c>
      <c r="N12" s="2">
        <f>F22+M10+M11+M12</f>
        <v>1181.5</v>
      </c>
      <c r="O12" s="19" t="s">
        <v>32</v>
      </c>
      <c r="P12" s="46">
        <f>'G-2'!P12+'G-4'!P12</f>
        <v>42</v>
      </c>
      <c r="Q12" s="46">
        <f>'G-2'!Q12+'G-4'!Q12</f>
        <v>267</v>
      </c>
      <c r="R12" s="46">
        <f>'G-2'!R12+'G-4'!R12</f>
        <v>9</v>
      </c>
      <c r="S12" s="46">
        <f>'G-2'!S12+'G-4'!S12</f>
        <v>3</v>
      </c>
      <c r="T12" s="6">
        <f t="shared" si="2"/>
        <v>313.5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49</v>
      </c>
      <c r="C13" s="46">
        <f>'G-2'!C13+'G-4'!C13</f>
        <v>244</v>
      </c>
      <c r="D13" s="46">
        <f>'G-2'!D13+'G-4'!D13</f>
        <v>21</v>
      </c>
      <c r="E13" s="46">
        <f>'G-2'!E13+'G-4'!E13</f>
        <v>6</v>
      </c>
      <c r="F13" s="6">
        <f t="shared" si="0"/>
        <v>325.5</v>
      </c>
      <c r="G13" s="2">
        <f t="shared" ref="G13:G19" si="3">F10+F11+F12+F13</f>
        <v>1193</v>
      </c>
      <c r="H13" s="19" t="s">
        <v>7</v>
      </c>
      <c r="I13" s="46">
        <f>'G-2'!I13+'G-4'!I13</f>
        <v>41</v>
      </c>
      <c r="J13" s="46">
        <f>'G-2'!J13+'G-4'!J13</f>
        <v>228</v>
      </c>
      <c r="K13" s="46">
        <f>'G-2'!K13+'G-4'!K13</f>
        <v>10</v>
      </c>
      <c r="L13" s="46">
        <f>'G-2'!L13+'G-4'!L13</f>
        <v>5</v>
      </c>
      <c r="M13" s="6">
        <f t="shared" si="1"/>
        <v>281</v>
      </c>
      <c r="N13" s="2">
        <f t="shared" ref="N13:N18" si="4">M10+M11+M12+M13</f>
        <v>1198</v>
      </c>
      <c r="O13" s="19" t="s">
        <v>33</v>
      </c>
      <c r="P13" s="46">
        <f>'G-2'!P13+'G-4'!P13</f>
        <v>36</v>
      </c>
      <c r="Q13" s="46">
        <f>'G-2'!Q13+'G-4'!Q13</f>
        <v>242</v>
      </c>
      <c r="R13" s="46">
        <f>'G-2'!R13+'G-4'!R13</f>
        <v>16</v>
      </c>
      <c r="S13" s="46">
        <f>'G-2'!S13+'G-4'!S13</f>
        <v>0</v>
      </c>
      <c r="T13" s="6">
        <f t="shared" si="2"/>
        <v>292</v>
      </c>
      <c r="U13" s="2">
        <f t="shared" ref="U13:U21" si="5">T10+T11+T12+T13</f>
        <v>1247.5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40</v>
      </c>
      <c r="C14" s="46">
        <f>'G-2'!C14+'G-4'!C14</f>
        <v>200</v>
      </c>
      <c r="D14" s="46">
        <f>'G-2'!D14+'G-4'!D14</f>
        <v>13</v>
      </c>
      <c r="E14" s="46">
        <f>'G-2'!E14+'G-4'!E14</f>
        <v>4</v>
      </c>
      <c r="F14" s="6">
        <f t="shared" si="0"/>
        <v>256</v>
      </c>
      <c r="G14" s="2">
        <f t="shared" si="3"/>
        <v>1205</v>
      </c>
      <c r="H14" s="19" t="s">
        <v>9</v>
      </c>
      <c r="I14" s="46">
        <f>'G-2'!I14+'G-4'!I14</f>
        <v>45</v>
      </c>
      <c r="J14" s="46">
        <f>'G-2'!J14+'G-4'!J14</f>
        <v>217</v>
      </c>
      <c r="K14" s="46">
        <f>'G-2'!K14+'G-4'!K14</f>
        <v>10</v>
      </c>
      <c r="L14" s="46">
        <f>'G-2'!L14+'G-4'!L14</f>
        <v>3</v>
      </c>
      <c r="M14" s="6">
        <f t="shared" si="1"/>
        <v>267</v>
      </c>
      <c r="N14" s="2">
        <f t="shared" si="4"/>
        <v>1148</v>
      </c>
      <c r="O14" s="19" t="s">
        <v>29</v>
      </c>
      <c r="P14" s="46">
        <f>'G-2'!P14+'G-4'!P14</f>
        <v>38</v>
      </c>
      <c r="Q14" s="46">
        <f>'G-2'!Q14+'G-4'!Q14</f>
        <v>264</v>
      </c>
      <c r="R14" s="46">
        <f>'G-2'!R14+'G-4'!R14</f>
        <v>14</v>
      </c>
      <c r="S14" s="46">
        <f>'G-2'!S14+'G-4'!S14</f>
        <v>3</v>
      </c>
      <c r="T14" s="6">
        <f t="shared" si="2"/>
        <v>318.5</v>
      </c>
      <c r="U14" s="2">
        <f t="shared" si="5"/>
        <v>1260.5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54</v>
      </c>
      <c r="C15" s="46">
        <f>'G-2'!C15+'G-4'!C15</f>
        <v>213</v>
      </c>
      <c r="D15" s="46">
        <f>'G-2'!D15+'G-4'!D15</f>
        <v>19</v>
      </c>
      <c r="E15" s="46">
        <f>'G-2'!E15+'G-4'!E15</f>
        <v>6</v>
      </c>
      <c r="F15" s="6">
        <f t="shared" si="0"/>
        <v>293</v>
      </c>
      <c r="G15" s="2">
        <f t="shared" si="3"/>
        <v>1201</v>
      </c>
      <c r="H15" s="19" t="s">
        <v>12</v>
      </c>
      <c r="I15" s="46">
        <f>'G-2'!I15+'G-4'!I15</f>
        <v>40</v>
      </c>
      <c r="J15" s="46">
        <f>'G-2'!J15+'G-4'!J15</f>
        <v>191</v>
      </c>
      <c r="K15" s="46">
        <f>'G-2'!K15+'G-4'!K15</f>
        <v>6</v>
      </c>
      <c r="L15" s="46">
        <f>'G-2'!L15+'G-4'!L15</f>
        <v>2</v>
      </c>
      <c r="M15" s="6">
        <f t="shared" si="1"/>
        <v>228</v>
      </c>
      <c r="N15" s="2">
        <f t="shared" si="4"/>
        <v>1082.5</v>
      </c>
      <c r="O15" s="18" t="s">
        <v>30</v>
      </c>
      <c r="P15" s="46">
        <f>'G-2'!P15+'G-4'!P15</f>
        <v>52</v>
      </c>
      <c r="Q15" s="46">
        <f>'G-2'!Q15+'G-4'!Q15</f>
        <v>291</v>
      </c>
      <c r="R15" s="46">
        <f>'G-2'!R15+'G-4'!R15</f>
        <v>10</v>
      </c>
      <c r="S15" s="46">
        <f>'G-2'!S15+'G-4'!S15</f>
        <v>6</v>
      </c>
      <c r="T15" s="6">
        <f t="shared" si="2"/>
        <v>352</v>
      </c>
      <c r="U15" s="2">
        <f t="shared" si="5"/>
        <v>1276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40</v>
      </c>
      <c r="C16" s="46">
        <f>'G-2'!C16+'G-4'!C16</f>
        <v>178</v>
      </c>
      <c r="D16" s="46">
        <f>'G-2'!D16+'G-4'!D16</f>
        <v>12</v>
      </c>
      <c r="E16" s="46">
        <f>'G-2'!E16+'G-4'!E16</f>
        <v>6</v>
      </c>
      <c r="F16" s="6">
        <f t="shared" si="0"/>
        <v>237</v>
      </c>
      <c r="G16" s="2">
        <f t="shared" si="3"/>
        <v>1111.5</v>
      </c>
      <c r="H16" s="19" t="s">
        <v>15</v>
      </c>
      <c r="I16" s="46">
        <f>'G-2'!I16+'G-4'!I16</f>
        <v>40</v>
      </c>
      <c r="J16" s="46">
        <f>'G-2'!J16+'G-4'!J16</f>
        <v>230</v>
      </c>
      <c r="K16" s="46">
        <f>'G-2'!K16+'G-4'!K16</f>
        <v>7</v>
      </c>
      <c r="L16" s="46">
        <f>'G-2'!L16+'G-4'!L16</f>
        <v>2</v>
      </c>
      <c r="M16" s="6">
        <f t="shared" si="1"/>
        <v>269</v>
      </c>
      <c r="N16" s="2">
        <f t="shared" si="4"/>
        <v>1045</v>
      </c>
      <c r="O16" s="19" t="s">
        <v>8</v>
      </c>
      <c r="P16" s="46">
        <f>'G-2'!P16+'G-4'!P16</f>
        <v>50</v>
      </c>
      <c r="Q16" s="46">
        <f>'G-2'!Q16+'G-4'!Q16</f>
        <v>316</v>
      </c>
      <c r="R16" s="46">
        <f>'G-2'!R16+'G-4'!R16</f>
        <v>16</v>
      </c>
      <c r="S16" s="46">
        <f>'G-2'!S16+'G-4'!S16</f>
        <v>4</v>
      </c>
      <c r="T16" s="6">
        <f t="shared" si="2"/>
        <v>383</v>
      </c>
      <c r="U16" s="2">
        <f t="shared" si="5"/>
        <v>1345.5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39</v>
      </c>
      <c r="C17" s="46">
        <f>'G-2'!C17+'G-4'!C17</f>
        <v>190</v>
      </c>
      <c r="D17" s="46">
        <f>'G-2'!D17+'G-4'!D17</f>
        <v>12</v>
      </c>
      <c r="E17" s="46">
        <f>'G-2'!E17+'G-4'!E17</f>
        <v>7</v>
      </c>
      <c r="F17" s="6">
        <f t="shared" si="0"/>
        <v>251</v>
      </c>
      <c r="G17" s="2">
        <f t="shared" si="3"/>
        <v>1037</v>
      </c>
      <c r="H17" s="19" t="s">
        <v>18</v>
      </c>
      <c r="I17" s="46">
        <f>'G-2'!I17+'G-4'!I17</f>
        <v>39</v>
      </c>
      <c r="J17" s="46">
        <f>'G-2'!J17+'G-4'!J17</f>
        <v>229</v>
      </c>
      <c r="K17" s="46">
        <f>'G-2'!K17+'G-4'!K17</f>
        <v>12</v>
      </c>
      <c r="L17" s="46">
        <f>'G-2'!L17+'G-4'!L17</f>
        <v>2</v>
      </c>
      <c r="M17" s="6">
        <f t="shared" si="1"/>
        <v>277.5</v>
      </c>
      <c r="N17" s="2">
        <f t="shared" si="4"/>
        <v>1041.5</v>
      </c>
      <c r="O17" s="19" t="s">
        <v>10</v>
      </c>
      <c r="P17" s="46">
        <f>'G-2'!P17+'G-4'!P17</f>
        <v>59</v>
      </c>
      <c r="Q17" s="46">
        <f>'G-2'!Q17+'G-4'!Q17</f>
        <v>316</v>
      </c>
      <c r="R17" s="46">
        <f>'G-2'!R17+'G-4'!R17</f>
        <v>9</v>
      </c>
      <c r="S17" s="46">
        <f>'G-2'!S17+'G-4'!S17</f>
        <v>3</v>
      </c>
      <c r="T17" s="6">
        <f t="shared" si="2"/>
        <v>371</v>
      </c>
      <c r="U17" s="2">
        <f t="shared" si="5"/>
        <v>1424.5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59</v>
      </c>
      <c r="C18" s="46">
        <f>'G-2'!C18+'G-4'!C18</f>
        <v>219</v>
      </c>
      <c r="D18" s="46">
        <f>'G-2'!D18+'G-4'!D18</f>
        <v>9</v>
      </c>
      <c r="E18" s="46">
        <f>'G-2'!E18+'G-4'!E18</f>
        <v>7</v>
      </c>
      <c r="F18" s="6">
        <f t="shared" si="0"/>
        <v>284</v>
      </c>
      <c r="G18" s="2">
        <f t="shared" si="3"/>
        <v>1065</v>
      </c>
      <c r="H18" s="19" t="s">
        <v>20</v>
      </c>
      <c r="I18" s="46">
        <f>'G-2'!I18+'G-4'!I18</f>
        <v>44</v>
      </c>
      <c r="J18" s="46">
        <f>'G-2'!J18+'G-4'!J18</f>
        <v>247</v>
      </c>
      <c r="K18" s="46">
        <f>'G-2'!K18+'G-4'!K18</f>
        <v>11</v>
      </c>
      <c r="L18" s="46">
        <f>'G-2'!L18+'G-4'!L18</f>
        <v>4</v>
      </c>
      <c r="M18" s="6">
        <f t="shared" si="1"/>
        <v>301</v>
      </c>
      <c r="N18" s="2">
        <f t="shared" si="4"/>
        <v>1075.5</v>
      </c>
      <c r="O18" s="19" t="s">
        <v>13</v>
      </c>
      <c r="P18" s="46">
        <f>'G-2'!P18+'G-4'!P18</f>
        <v>67</v>
      </c>
      <c r="Q18" s="46">
        <f>'G-2'!Q18+'G-4'!Q18</f>
        <v>326</v>
      </c>
      <c r="R18" s="46">
        <f>'G-2'!R18+'G-4'!R18</f>
        <v>14</v>
      </c>
      <c r="S18" s="46">
        <f>'G-2'!S18+'G-4'!S18</f>
        <v>1</v>
      </c>
      <c r="T18" s="6">
        <f t="shared" si="2"/>
        <v>390</v>
      </c>
      <c r="U18" s="2">
        <f t="shared" si="5"/>
        <v>1496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47</v>
      </c>
      <c r="C19" s="47">
        <f>'G-2'!C19+'G-4'!C19</f>
        <v>205</v>
      </c>
      <c r="D19" s="47">
        <f>'G-2'!D19+'G-4'!D19</f>
        <v>13</v>
      </c>
      <c r="E19" s="47">
        <f>'G-2'!E19+'G-4'!E19</f>
        <v>8</v>
      </c>
      <c r="F19" s="7">
        <f t="shared" si="0"/>
        <v>274.5</v>
      </c>
      <c r="G19" s="3">
        <f t="shared" si="3"/>
        <v>1046.5</v>
      </c>
      <c r="H19" s="20" t="s">
        <v>22</v>
      </c>
      <c r="I19" s="46">
        <f>'G-2'!I19+'G-4'!I19</f>
        <v>41</v>
      </c>
      <c r="J19" s="46">
        <f>'G-2'!J19+'G-4'!J19</f>
        <v>236</v>
      </c>
      <c r="K19" s="46">
        <f>'G-2'!K19+'G-4'!K19</f>
        <v>15</v>
      </c>
      <c r="L19" s="46">
        <f>'G-2'!L19+'G-4'!L19</f>
        <v>4</v>
      </c>
      <c r="M19" s="6">
        <f t="shared" si="1"/>
        <v>296.5</v>
      </c>
      <c r="N19" s="2">
        <f>M16+M17+M18+M19</f>
        <v>1144</v>
      </c>
      <c r="O19" s="19" t="s">
        <v>16</v>
      </c>
      <c r="P19" s="46">
        <f>'G-2'!P19+'G-4'!P19</f>
        <v>55</v>
      </c>
      <c r="Q19" s="46">
        <f>'G-2'!Q19+'G-4'!Q19</f>
        <v>348</v>
      </c>
      <c r="R19" s="46">
        <f>'G-2'!R19+'G-4'!R19</f>
        <v>9</v>
      </c>
      <c r="S19" s="46">
        <f>'G-2'!S19+'G-4'!S19</f>
        <v>1</v>
      </c>
      <c r="T19" s="6">
        <f t="shared" si="2"/>
        <v>396</v>
      </c>
      <c r="U19" s="2">
        <f t="shared" si="5"/>
        <v>1540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49</v>
      </c>
      <c r="C20" s="45">
        <f>'G-2'!C20+'G-4'!C20</f>
        <v>201</v>
      </c>
      <c r="D20" s="45">
        <f>'G-2'!D20+'G-4'!D20</f>
        <v>11</v>
      </c>
      <c r="E20" s="45">
        <f>'G-2'!E20+'G-4'!E20</f>
        <v>5</v>
      </c>
      <c r="F20" s="8">
        <f t="shared" si="0"/>
        <v>260</v>
      </c>
      <c r="G20" s="35"/>
      <c r="H20" s="19" t="s">
        <v>24</v>
      </c>
      <c r="I20" s="46">
        <f>'G-2'!I20+'G-4'!I20</f>
        <v>45</v>
      </c>
      <c r="J20" s="46">
        <f>'G-2'!J20+'G-4'!J20</f>
        <v>254</v>
      </c>
      <c r="K20" s="46">
        <f>'G-2'!K20+'G-4'!K20</f>
        <v>9</v>
      </c>
      <c r="L20" s="46">
        <f>'G-2'!L20+'G-4'!L20</f>
        <v>5</v>
      </c>
      <c r="M20" s="8">
        <f t="shared" si="1"/>
        <v>307</v>
      </c>
      <c r="N20" s="2">
        <f>M17+M18+M19+M20</f>
        <v>1182</v>
      </c>
      <c r="O20" s="19" t="s">
        <v>45</v>
      </c>
      <c r="P20" s="46">
        <f>'G-2'!P20+'G-4'!P20</f>
        <v>49</v>
      </c>
      <c r="Q20" s="46">
        <f>'G-2'!Q20+'G-4'!Q20</f>
        <v>325</v>
      </c>
      <c r="R20" s="46">
        <f>'G-2'!R20+'G-4'!R20</f>
        <v>8</v>
      </c>
      <c r="S20" s="46">
        <f>'G-2'!S20+'G-4'!S20</f>
        <v>1</v>
      </c>
      <c r="T20" s="8">
        <f t="shared" si="2"/>
        <v>368</v>
      </c>
      <c r="U20" s="2">
        <f t="shared" si="5"/>
        <v>1525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51</v>
      </c>
      <c r="C21" s="46">
        <f>'G-2'!C21+'G-4'!C21</f>
        <v>214</v>
      </c>
      <c r="D21" s="46">
        <f>'G-2'!D21+'G-4'!D21</f>
        <v>9</v>
      </c>
      <c r="E21" s="46">
        <f>'G-2'!E21+'G-4'!E21</f>
        <v>8</v>
      </c>
      <c r="F21" s="6">
        <f t="shared" si="0"/>
        <v>277.5</v>
      </c>
      <c r="G21" s="36"/>
      <c r="H21" s="20" t="s">
        <v>25</v>
      </c>
      <c r="I21" s="46">
        <f>'G-2'!I21+'G-4'!I21</f>
        <v>37</v>
      </c>
      <c r="J21" s="46">
        <f>'G-2'!J21+'G-4'!J21</f>
        <v>259</v>
      </c>
      <c r="K21" s="46">
        <f>'G-2'!K21+'G-4'!K21</f>
        <v>10</v>
      </c>
      <c r="L21" s="46">
        <f>'G-2'!L21+'G-4'!L21</f>
        <v>3</v>
      </c>
      <c r="M21" s="6">
        <f t="shared" si="1"/>
        <v>305</v>
      </c>
      <c r="N21" s="2">
        <f>M18+M19+M20+M21</f>
        <v>1209.5</v>
      </c>
      <c r="O21" s="21" t="s">
        <v>46</v>
      </c>
      <c r="P21" s="47">
        <f>'G-2'!P21+'G-4'!P21</f>
        <v>49</v>
      </c>
      <c r="Q21" s="47">
        <f>'G-2'!Q21+'G-4'!Q21</f>
        <v>284</v>
      </c>
      <c r="R21" s="47">
        <f>'G-2'!R21+'G-4'!R21</f>
        <v>7</v>
      </c>
      <c r="S21" s="47">
        <f>'G-2'!S21+'G-4'!S21</f>
        <v>1</v>
      </c>
      <c r="T21" s="7">
        <f t="shared" si="2"/>
        <v>325</v>
      </c>
      <c r="U21" s="3">
        <f t="shared" si="5"/>
        <v>1479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39</v>
      </c>
      <c r="C22" s="46">
        <f>'G-2'!C22+'G-4'!C22</f>
        <v>214</v>
      </c>
      <c r="D22" s="46">
        <f>'G-2'!D22+'G-4'!D22</f>
        <v>8</v>
      </c>
      <c r="E22" s="46">
        <f>'G-2'!E22+'G-4'!E22</f>
        <v>6</v>
      </c>
      <c r="F22" s="6">
        <f t="shared" si="0"/>
        <v>264.5</v>
      </c>
      <c r="G22" s="2"/>
      <c r="H22" s="21" t="s">
        <v>26</v>
      </c>
      <c r="I22" s="46">
        <f>'G-2'!I22+'G-4'!I22</f>
        <v>43</v>
      </c>
      <c r="J22" s="46">
        <f>'G-2'!J22+'G-4'!J22</f>
        <v>238</v>
      </c>
      <c r="K22" s="46">
        <f>'G-2'!K22+'G-4'!K22</f>
        <v>9</v>
      </c>
      <c r="L22" s="46">
        <f>'G-2'!L22+'G-4'!L22</f>
        <v>4</v>
      </c>
      <c r="M22" s="6">
        <f t="shared" si="1"/>
        <v>287.5</v>
      </c>
      <c r="N22" s="3">
        <f>M19+M20+M21+M22</f>
        <v>1196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32" t="s">
        <v>47</v>
      </c>
      <c r="B23" s="133"/>
      <c r="C23" s="136" t="s">
        <v>50</v>
      </c>
      <c r="D23" s="137"/>
      <c r="E23" s="137"/>
      <c r="F23" s="138"/>
      <c r="G23" s="53">
        <f>MAX(G13:G19)</f>
        <v>1205</v>
      </c>
      <c r="H23" s="145" t="s">
        <v>48</v>
      </c>
      <c r="I23" s="146"/>
      <c r="J23" s="147" t="s">
        <v>50</v>
      </c>
      <c r="K23" s="148"/>
      <c r="L23" s="148"/>
      <c r="M23" s="149"/>
      <c r="N23" s="54">
        <f>MAX(N10:N22)</f>
        <v>1209.5</v>
      </c>
      <c r="O23" s="132" t="s">
        <v>49</v>
      </c>
      <c r="P23" s="133"/>
      <c r="Q23" s="136" t="s">
        <v>50</v>
      </c>
      <c r="R23" s="137"/>
      <c r="S23" s="137"/>
      <c r="T23" s="138"/>
      <c r="U23" s="53">
        <f>MAX(U13:U21)</f>
        <v>1540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4"/>
      <c r="B24" s="135"/>
      <c r="C24" s="52" t="s">
        <v>71</v>
      </c>
      <c r="D24" s="55"/>
      <c r="E24" s="55"/>
      <c r="F24" s="56" t="s">
        <v>64</v>
      </c>
      <c r="G24" s="57"/>
      <c r="H24" s="134"/>
      <c r="I24" s="135"/>
      <c r="J24" s="52" t="s">
        <v>71</v>
      </c>
      <c r="K24" s="55"/>
      <c r="L24" s="55"/>
      <c r="M24" s="56" t="s">
        <v>69</v>
      </c>
      <c r="N24" s="57"/>
      <c r="O24" s="134"/>
      <c r="P24" s="135"/>
      <c r="Q24" s="52" t="s">
        <v>71</v>
      </c>
      <c r="R24" s="55"/>
      <c r="S24" s="55"/>
      <c r="T24" s="56" t="s">
        <v>89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1" t="s">
        <v>51</v>
      </c>
      <c r="B26" s="141"/>
      <c r="C26" s="141"/>
      <c r="D26" s="141"/>
      <c r="E26" s="14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34" workbookViewId="0">
      <selection activeCell="E45" sqref="E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8" t="s">
        <v>110</v>
      </c>
      <c r="B2" s="178"/>
      <c r="C2" s="178"/>
      <c r="D2" s="178"/>
      <c r="E2" s="178"/>
      <c r="F2" s="178"/>
      <c r="G2" s="178"/>
      <c r="H2" s="178"/>
      <c r="I2" s="178"/>
      <c r="J2" s="178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9" t="s">
        <v>111</v>
      </c>
      <c r="B4" s="179"/>
      <c r="C4" s="180" t="s">
        <v>60</v>
      </c>
      <c r="D4" s="180"/>
      <c r="E4" s="180"/>
      <c r="F4" s="77"/>
      <c r="G4" s="73"/>
      <c r="H4" s="73"/>
      <c r="I4" s="73"/>
      <c r="J4" s="73"/>
    </row>
    <row r="5" spans="1:10" x14ac:dyDescent="0.2">
      <c r="A5" s="150" t="s">
        <v>56</v>
      </c>
      <c r="B5" s="150"/>
      <c r="C5" s="181" t="str">
        <f>'G-2'!D5</f>
        <v>CALLE 87 X CARRERA 47</v>
      </c>
      <c r="D5" s="181"/>
      <c r="E5" s="181"/>
      <c r="F5" s="78"/>
      <c r="G5" s="79"/>
      <c r="H5" s="70" t="s">
        <v>53</v>
      </c>
      <c r="I5" s="182">
        <f>'G-2'!L5</f>
        <v>2348</v>
      </c>
      <c r="J5" s="182"/>
    </row>
    <row r="6" spans="1:10" x14ac:dyDescent="0.2">
      <c r="A6" s="150" t="s">
        <v>112</v>
      </c>
      <c r="B6" s="150"/>
      <c r="C6" s="167" t="s">
        <v>151</v>
      </c>
      <c r="D6" s="167"/>
      <c r="E6" s="167"/>
      <c r="F6" s="78"/>
      <c r="G6" s="79"/>
      <c r="H6" s="70" t="s">
        <v>58</v>
      </c>
      <c r="I6" s="168">
        <f>'G-2'!S6</f>
        <v>42613</v>
      </c>
      <c r="J6" s="168"/>
    </row>
    <row r="7" spans="1:10" x14ac:dyDescent="0.2">
      <c r="A7" s="80"/>
      <c r="B7" s="80"/>
      <c r="C7" s="169"/>
      <c r="D7" s="169"/>
      <c r="E7" s="169"/>
      <c r="F7" s="169"/>
      <c r="G7" s="77"/>
      <c r="H7" s="81"/>
      <c r="I7" s="82"/>
      <c r="J7" s="73"/>
    </row>
    <row r="8" spans="1:10" x14ac:dyDescent="0.2">
      <c r="A8" s="170" t="s">
        <v>113</v>
      </c>
      <c r="B8" s="172" t="s">
        <v>114</v>
      </c>
      <c r="C8" s="170" t="s">
        <v>115</v>
      </c>
      <c r="D8" s="172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74" t="s">
        <v>121</v>
      </c>
      <c r="J8" s="176" t="s">
        <v>122</v>
      </c>
    </row>
    <row r="9" spans="1:10" x14ac:dyDescent="0.2">
      <c r="A9" s="171"/>
      <c r="B9" s="173"/>
      <c r="C9" s="171"/>
      <c r="D9" s="173"/>
      <c r="E9" s="86" t="s">
        <v>52</v>
      </c>
      <c r="F9" s="87" t="s">
        <v>0</v>
      </c>
      <c r="G9" s="88" t="s">
        <v>2</v>
      </c>
      <c r="H9" s="87" t="s">
        <v>3</v>
      </c>
      <c r="I9" s="175"/>
      <c r="J9" s="177"/>
    </row>
    <row r="10" spans="1:10" x14ac:dyDescent="0.2">
      <c r="A10" s="161" t="s">
        <v>123</v>
      </c>
      <c r="B10" s="164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2"/>
      <c r="B11" s="165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62"/>
      <c r="B12" s="165"/>
      <c r="C12" s="95" t="s">
        <v>134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62"/>
      <c r="B13" s="165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2"/>
      <c r="B14" s="165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62"/>
      <c r="B15" s="165"/>
      <c r="C15" s="95" t="s">
        <v>135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62"/>
      <c r="B16" s="165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2"/>
      <c r="B17" s="165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63"/>
      <c r="B18" s="166"/>
      <c r="C18" s="100" t="s">
        <v>136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61" t="s">
        <v>130</v>
      </c>
      <c r="B19" s="164">
        <v>2</v>
      </c>
      <c r="C19" s="101"/>
      <c r="D19" s="90" t="s">
        <v>124</v>
      </c>
      <c r="E19" s="50">
        <v>2</v>
      </c>
      <c r="F19" s="50">
        <v>13</v>
      </c>
      <c r="G19" s="50">
        <v>0</v>
      </c>
      <c r="H19" s="50">
        <v>0</v>
      </c>
      <c r="I19" s="50">
        <f t="shared" si="0"/>
        <v>14</v>
      </c>
      <c r="J19" s="91">
        <f>IF(I19=0,"0,00",I19/SUM(I19:I21)*100)</f>
        <v>4.8359240069084635</v>
      </c>
    </row>
    <row r="20" spans="1:10" x14ac:dyDescent="0.2">
      <c r="A20" s="162"/>
      <c r="B20" s="165"/>
      <c r="C20" s="89" t="s">
        <v>125</v>
      </c>
      <c r="D20" s="92" t="s">
        <v>126</v>
      </c>
      <c r="E20" s="93">
        <v>40</v>
      </c>
      <c r="F20" s="93">
        <v>206</v>
      </c>
      <c r="G20" s="93">
        <v>16</v>
      </c>
      <c r="H20" s="93">
        <v>7</v>
      </c>
      <c r="I20" s="93">
        <f t="shared" si="0"/>
        <v>275.5</v>
      </c>
      <c r="J20" s="94">
        <f>IF(I20=0,"0,00",I20/SUM(I19:I21)*100)</f>
        <v>95.164075993091529</v>
      </c>
    </row>
    <row r="21" spans="1:10" x14ac:dyDescent="0.2">
      <c r="A21" s="162"/>
      <c r="B21" s="165"/>
      <c r="C21" s="95" t="s">
        <v>137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2"/>
      <c r="B22" s="165"/>
      <c r="C22" s="99"/>
      <c r="D22" s="90" t="s">
        <v>124</v>
      </c>
      <c r="E22" s="50">
        <v>4</v>
      </c>
      <c r="F22" s="50">
        <v>10</v>
      </c>
      <c r="G22" s="50">
        <v>0</v>
      </c>
      <c r="H22" s="50">
        <v>0</v>
      </c>
      <c r="I22" s="50">
        <f t="shared" si="0"/>
        <v>12</v>
      </c>
      <c r="J22" s="91">
        <f>IF(I22=0,"0,00",I22/SUM(I22:I24)*100)</f>
        <v>3.2214765100671143</v>
      </c>
    </row>
    <row r="23" spans="1:10" x14ac:dyDescent="0.2">
      <c r="A23" s="162"/>
      <c r="B23" s="165"/>
      <c r="C23" s="89" t="s">
        <v>128</v>
      </c>
      <c r="D23" s="92" t="s">
        <v>126</v>
      </c>
      <c r="E23" s="93">
        <v>36</v>
      </c>
      <c r="F23" s="93">
        <v>306</v>
      </c>
      <c r="G23" s="93">
        <v>12</v>
      </c>
      <c r="H23" s="93">
        <v>5</v>
      </c>
      <c r="I23" s="93">
        <f t="shared" si="0"/>
        <v>360.5</v>
      </c>
      <c r="J23" s="94">
        <f>IF(I23=0,"0,00",I23/SUM(I22:I24)*100)</f>
        <v>96.778523489932894</v>
      </c>
    </row>
    <row r="24" spans="1:10" x14ac:dyDescent="0.2">
      <c r="A24" s="162"/>
      <c r="B24" s="165"/>
      <c r="C24" s="95" t="s">
        <v>138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2"/>
      <c r="B25" s="165"/>
      <c r="C25" s="99"/>
      <c r="D25" s="90" t="s">
        <v>124</v>
      </c>
      <c r="E25" s="50">
        <v>4</v>
      </c>
      <c r="F25" s="50">
        <v>11</v>
      </c>
      <c r="G25" s="50">
        <v>0</v>
      </c>
      <c r="H25" s="50">
        <v>0</v>
      </c>
      <c r="I25" s="50">
        <f t="shared" si="0"/>
        <v>13</v>
      </c>
      <c r="J25" s="91">
        <f>IF(I25=0,"0,00",I25/SUM(I25:I27)*100)</f>
        <v>3.3854166666666665</v>
      </c>
    </row>
    <row r="26" spans="1:10" x14ac:dyDescent="0.2">
      <c r="A26" s="162"/>
      <c r="B26" s="165"/>
      <c r="C26" s="89" t="s">
        <v>129</v>
      </c>
      <c r="D26" s="92" t="s">
        <v>126</v>
      </c>
      <c r="E26" s="93">
        <v>49</v>
      </c>
      <c r="F26" s="93">
        <v>322</v>
      </c>
      <c r="G26" s="93">
        <v>11</v>
      </c>
      <c r="H26" s="93">
        <v>1</v>
      </c>
      <c r="I26" s="93">
        <f t="shared" si="0"/>
        <v>371</v>
      </c>
      <c r="J26" s="94">
        <f>IF(I26=0,"0,00",I26/SUM(I25:I27)*100)</f>
        <v>96.614583333333343</v>
      </c>
    </row>
    <row r="27" spans="1:10" x14ac:dyDescent="0.2">
      <c r="A27" s="163"/>
      <c r="B27" s="166"/>
      <c r="C27" s="100" t="s">
        <v>139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1" t="s">
        <v>131</v>
      </c>
      <c r="B28" s="164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2"/>
      <c r="B29" s="165"/>
      <c r="C29" s="89" t="s">
        <v>125</v>
      </c>
      <c r="D29" s="92" t="s">
        <v>126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2"/>
      <c r="B30" s="165"/>
      <c r="C30" s="95" t="s">
        <v>140</v>
      </c>
      <c r="D30" s="96" t="s">
        <v>127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2"/>
      <c r="B31" s="165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2"/>
      <c r="B32" s="165"/>
      <c r="C32" s="89" t="s">
        <v>128</v>
      </c>
      <c r="D32" s="92" t="s">
        <v>126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2"/>
      <c r="B33" s="165"/>
      <c r="C33" s="95" t="s">
        <v>141</v>
      </c>
      <c r="D33" s="96" t="s">
        <v>127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2"/>
      <c r="B34" s="165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2"/>
      <c r="B35" s="165"/>
      <c r="C35" s="89" t="s">
        <v>129</v>
      </c>
      <c r="D35" s="92" t="s">
        <v>126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3"/>
      <c r="B36" s="166"/>
      <c r="C36" s="100" t="s">
        <v>142</v>
      </c>
      <c r="D36" s="96" t="s">
        <v>127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1" t="s">
        <v>132</v>
      </c>
      <c r="B37" s="164">
        <v>2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62"/>
      <c r="B38" s="165"/>
      <c r="C38" s="89" t="s">
        <v>125</v>
      </c>
      <c r="D38" s="92" t="s">
        <v>126</v>
      </c>
      <c r="E38" s="93">
        <v>35</v>
      </c>
      <c r="F38" s="93">
        <v>145</v>
      </c>
      <c r="G38" s="93">
        <v>5</v>
      </c>
      <c r="H38" s="93">
        <v>4</v>
      </c>
      <c r="I38" s="93">
        <f t="shared" si="0"/>
        <v>182.5</v>
      </c>
      <c r="J38" s="94">
        <f>IF(I38=0,"0,00",I38/SUM(I37:I39)*100)</f>
        <v>66.363636363636374</v>
      </c>
    </row>
    <row r="39" spans="1:10" x14ac:dyDescent="0.2">
      <c r="A39" s="162"/>
      <c r="B39" s="165"/>
      <c r="C39" s="95" t="s">
        <v>143</v>
      </c>
      <c r="D39" s="96" t="s">
        <v>127</v>
      </c>
      <c r="E39" s="49">
        <v>13</v>
      </c>
      <c r="F39" s="49">
        <v>86</v>
      </c>
      <c r="G39" s="49">
        <v>0</v>
      </c>
      <c r="H39" s="49">
        <v>0</v>
      </c>
      <c r="I39" s="97">
        <f t="shared" si="0"/>
        <v>92.5</v>
      </c>
      <c r="J39" s="98">
        <f>IF(I39=0,"0,00",I39/SUM(I37:I39)*100)</f>
        <v>33.636363636363633</v>
      </c>
    </row>
    <row r="40" spans="1:10" x14ac:dyDescent="0.2">
      <c r="A40" s="162"/>
      <c r="B40" s="165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62"/>
      <c r="B41" s="165"/>
      <c r="C41" s="89" t="s">
        <v>128</v>
      </c>
      <c r="D41" s="92" t="s">
        <v>126</v>
      </c>
      <c r="E41" s="93">
        <v>30</v>
      </c>
      <c r="F41" s="93">
        <v>138</v>
      </c>
      <c r="G41" s="93">
        <v>7</v>
      </c>
      <c r="H41" s="93">
        <v>2</v>
      </c>
      <c r="I41" s="93">
        <f t="shared" si="0"/>
        <v>172</v>
      </c>
      <c r="J41" s="94">
        <f>IF(I41=0,"0,00",I41/SUM(I40:I42)*100)</f>
        <v>74.782608695652172</v>
      </c>
    </row>
    <row r="42" spans="1:10" x14ac:dyDescent="0.2">
      <c r="A42" s="162"/>
      <c r="B42" s="165"/>
      <c r="C42" s="95" t="s">
        <v>144</v>
      </c>
      <c r="D42" s="96" t="s">
        <v>127</v>
      </c>
      <c r="E42" s="49">
        <v>10</v>
      </c>
      <c r="F42" s="49">
        <v>53</v>
      </c>
      <c r="G42" s="49">
        <v>0</v>
      </c>
      <c r="H42" s="49">
        <v>0</v>
      </c>
      <c r="I42" s="97">
        <f t="shared" si="0"/>
        <v>58</v>
      </c>
      <c r="J42" s="98">
        <f>IF(I42=0,"0,00",I42/SUM(I40:I42)*100)</f>
        <v>25.217391304347824</v>
      </c>
    </row>
    <row r="43" spans="1:10" x14ac:dyDescent="0.2">
      <c r="A43" s="162"/>
      <c r="B43" s="165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62"/>
      <c r="B44" s="165"/>
      <c r="C44" s="89" t="s">
        <v>129</v>
      </c>
      <c r="D44" s="92" t="s">
        <v>126</v>
      </c>
      <c r="E44" s="93">
        <v>33</v>
      </c>
      <c r="F44" s="93">
        <v>194</v>
      </c>
      <c r="G44" s="93">
        <v>4</v>
      </c>
      <c r="H44" s="93">
        <v>1</v>
      </c>
      <c r="I44" s="93">
        <f t="shared" si="0"/>
        <v>221</v>
      </c>
      <c r="J44" s="94">
        <f>IF(I44=0,"0,00",I44/SUM(I43:I45)*100)</f>
        <v>71.52103559870551</v>
      </c>
    </row>
    <row r="45" spans="1:10" x14ac:dyDescent="0.2">
      <c r="A45" s="163"/>
      <c r="B45" s="166"/>
      <c r="C45" s="100" t="s">
        <v>145</v>
      </c>
      <c r="D45" s="96" t="s">
        <v>127</v>
      </c>
      <c r="E45" s="49">
        <v>12</v>
      </c>
      <c r="F45" s="49">
        <v>82</v>
      </c>
      <c r="G45" s="49">
        <v>0</v>
      </c>
      <c r="H45" s="49">
        <v>0</v>
      </c>
      <c r="I45" s="102">
        <f t="shared" si="0"/>
        <v>88</v>
      </c>
      <c r="J45" s="98">
        <f>IF(I45=0,"0,00",I45/SUM(I43:I45)*100)</f>
        <v>28.478964401294498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0" t="s">
        <v>93</v>
      </c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0" t="s">
        <v>94</v>
      </c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  <c r="Z3" s="190"/>
      <c r="AA3" s="190"/>
      <c r="AB3" s="190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0" t="s">
        <v>95</v>
      </c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6" t="s">
        <v>96</v>
      </c>
      <c r="B8" s="186"/>
      <c r="C8" s="185" t="s">
        <v>97</v>
      </c>
      <c r="D8" s="185"/>
      <c r="E8" s="185"/>
      <c r="F8" s="185"/>
      <c r="G8" s="185"/>
      <c r="H8" s="185"/>
      <c r="I8" s="59"/>
      <c r="J8" s="59"/>
      <c r="K8" s="59"/>
      <c r="L8" s="186" t="s">
        <v>98</v>
      </c>
      <c r="M8" s="186"/>
      <c r="N8" s="186"/>
      <c r="O8" s="185" t="str">
        <f>'G-2'!D5</f>
        <v>CALLE 87 X CARRERA 47</v>
      </c>
      <c r="P8" s="185"/>
      <c r="Q8" s="185"/>
      <c r="R8" s="185"/>
      <c r="S8" s="185"/>
      <c r="T8" s="59"/>
      <c r="U8" s="59"/>
      <c r="V8" s="186" t="s">
        <v>99</v>
      </c>
      <c r="W8" s="186"/>
      <c r="X8" s="186"/>
      <c r="Y8" s="185">
        <f>'G-2'!L5</f>
        <v>2348</v>
      </c>
      <c r="Z8" s="185"/>
      <c r="AA8" s="185"/>
      <c r="AB8" s="59"/>
      <c r="AC8" s="59"/>
      <c r="AD8" s="59"/>
      <c r="AE8" s="59"/>
      <c r="AF8" s="59"/>
      <c r="AG8" s="59"/>
      <c r="AH8" s="186" t="s">
        <v>100</v>
      </c>
      <c r="AI8" s="186"/>
      <c r="AJ8" s="187">
        <f>'G-2'!S6</f>
        <v>42613</v>
      </c>
      <c r="AK8" s="187"/>
      <c r="AL8" s="187"/>
      <c r="AM8" s="187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9" t="s">
        <v>47</v>
      </c>
      <c r="E10" s="189"/>
      <c r="F10" s="189"/>
      <c r="G10" s="18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9" t="s">
        <v>133</v>
      </c>
      <c r="T10" s="189"/>
      <c r="U10" s="189"/>
      <c r="V10" s="18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9" t="s">
        <v>49</v>
      </c>
      <c r="AI10" s="189"/>
      <c r="AJ10" s="189"/>
      <c r="AK10" s="18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8" t="s">
        <v>102</v>
      </c>
      <c r="U12" s="188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150</v>
      </c>
      <c r="B16" s="128">
        <f>MAX(B14:K14)</f>
        <v>0</v>
      </c>
      <c r="C16" s="119" t="s">
        <v>106</v>
      </c>
      <c r="D16" s="129">
        <f>+B16*D15</f>
        <v>0</v>
      </c>
      <c r="E16" s="119"/>
      <c r="F16" s="119" t="s">
        <v>107</v>
      </c>
      <c r="G16" s="129">
        <f>+B16*G15</f>
        <v>0</v>
      </c>
      <c r="H16" s="119"/>
      <c r="I16" s="119" t="s">
        <v>108</v>
      </c>
      <c r="J16" s="129">
        <f>+B16*J15</f>
        <v>0</v>
      </c>
      <c r="K16" s="121"/>
      <c r="L16" s="115"/>
      <c r="M16" s="128">
        <f>MAX(M14:AB14)</f>
        <v>0</v>
      </c>
      <c r="N16" s="119"/>
      <c r="O16" s="119" t="s">
        <v>106</v>
      </c>
      <c r="P16" s="130">
        <f>+M16*P15</f>
        <v>0</v>
      </c>
      <c r="Q16" s="119"/>
      <c r="R16" s="119"/>
      <c r="S16" s="119"/>
      <c r="T16" s="119" t="s">
        <v>107</v>
      </c>
      <c r="U16" s="130">
        <f>+M16*U15</f>
        <v>0</v>
      </c>
      <c r="V16" s="119"/>
      <c r="W16" s="119"/>
      <c r="X16" s="119"/>
      <c r="Y16" s="119" t="s">
        <v>108</v>
      </c>
      <c r="Z16" s="130">
        <f>+M16*Z15</f>
        <v>0</v>
      </c>
      <c r="AA16" s="119"/>
      <c r="AB16" s="121"/>
      <c r="AC16" s="115"/>
      <c r="AD16" s="128">
        <f>MAX(AD14:AO14)</f>
        <v>0</v>
      </c>
      <c r="AE16" s="119" t="s">
        <v>106</v>
      </c>
      <c r="AF16" s="129">
        <f>+AD16*AF15</f>
        <v>0</v>
      </c>
      <c r="AG16" s="119"/>
      <c r="AH16" s="119"/>
      <c r="AI16" s="119"/>
      <c r="AJ16" s="119" t="s">
        <v>107</v>
      </c>
      <c r="AK16" s="129">
        <f>+AD16*AK15</f>
        <v>0</v>
      </c>
      <c r="AL16" s="119"/>
      <c r="AM16" s="119"/>
      <c r="AN16" s="119" t="s">
        <v>108</v>
      </c>
      <c r="AO16" s="131">
        <f>+AD16*AO15</f>
        <v>0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3" t="s">
        <v>102</v>
      </c>
      <c r="U17" s="183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103</v>
      </c>
      <c r="B18" s="116">
        <f>'G-2'!F10</f>
        <v>155</v>
      </c>
      <c r="C18" s="116">
        <f>'G-2'!F11</f>
        <v>193</v>
      </c>
      <c r="D18" s="116">
        <f>'G-2'!F12</f>
        <v>214.5</v>
      </c>
      <c r="E18" s="116">
        <f>'G-2'!F13</f>
        <v>224.5</v>
      </c>
      <c r="F18" s="116">
        <f>'G-2'!F14</f>
        <v>166</v>
      </c>
      <c r="G18" s="116">
        <f>'G-2'!F15</f>
        <v>190.5</v>
      </c>
      <c r="H18" s="116">
        <f>'G-2'!F16</f>
        <v>135.5</v>
      </c>
      <c r="I18" s="116">
        <f>'G-2'!F17</f>
        <v>139</v>
      </c>
      <c r="J18" s="116">
        <f>'G-2'!F18</f>
        <v>145</v>
      </c>
      <c r="K18" s="116">
        <f>'G-2'!F19</f>
        <v>140.5</v>
      </c>
      <c r="L18" s="117"/>
      <c r="M18" s="116">
        <f>'G-2'!F20</f>
        <v>144.5</v>
      </c>
      <c r="N18" s="116">
        <f>'G-2'!F21</f>
        <v>147</v>
      </c>
      <c r="O18" s="116">
        <f>'G-2'!F22</f>
        <v>135</v>
      </c>
      <c r="P18" s="116">
        <f>'G-2'!M10</f>
        <v>174.5</v>
      </c>
      <c r="Q18" s="116">
        <f>'G-2'!M11</f>
        <v>169.5</v>
      </c>
      <c r="R18" s="116">
        <f>'G-2'!M12</f>
        <v>170.5</v>
      </c>
      <c r="S18" s="116">
        <f>'G-2'!M13</f>
        <v>146</v>
      </c>
      <c r="T18" s="116">
        <f>'G-2'!M14</f>
        <v>156.5</v>
      </c>
      <c r="U18" s="116">
        <f>'G-2'!M15</f>
        <v>122.5</v>
      </c>
      <c r="V18" s="116">
        <f>'G-2'!M16</f>
        <v>167</v>
      </c>
      <c r="W18" s="116">
        <f>'G-2'!M17</f>
        <v>180</v>
      </c>
      <c r="X18" s="116">
        <f>'G-2'!M18</f>
        <v>193.5</v>
      </c>
      <c r="Y18" s="116">
        <f>'G-2'!M19</f>
        <v>189</v>
      </c>
      <c r="Z18" s="116">
        <f>'G-2'!M20</f>
        <v>174.5</v>
      </c>
      <c r="AA18" s="116">
        <f>'G-2'!M21</f>
        <v>197</v>
      </c>
      <c r="AB18" s="116">
        <f>'G-2'!M22</f>
        <v>175.5</v>
      </c>
      <c r="AC18" s="117"/>
      <c r="AD18" s="116">
        <f>'G-2'!T10</f>
        <v>168.5</v>
      </c>
      <c r="AE18" s="116">
        <f>'G-2'!T11</f>
        <v>182.5</v>
      </c>
      <c r="AF18" s="116">
        <f>'G-2'!T12</f>
        <v>169</v>
      </c>
      <c r="AG18" s="116">
        <f>'G-2'!T13</f>
        <v>168</v>
      </c>
      <c r="AH18" s="116">
        <f>'G-2'!T14</f>
        <v>183</v>
      </c>
      <c r="AI18" s="116">
        <f>'G-2'!T15</f>
        <v>203</v>
      </c>
      <c r="AJ18" s="116">
        <f>'G-2'!T16</f>
        <v>236.5</v>
      </c>
      <c r="AK18" s="116">
        <f>'G-2'!T17</f>
        <v>208</v>
      </c>
      <c r="AL18" s="116">
        <f>'G-2'!T18</f>
        <v>201.5</v>
      </c>
      <c r="AM18" s="116">
        <f>'G-2'!T19</f>
        <v>207.5</v>
      </c>
      <c r="AN18" s="116">
        <f>'G-2'!T20</f>
        <v>205.5</v>
      </c>
      <c r="AO18" s="116">
        <f>'G-2'!T21</f>
        <v>178.5</v>
      </c>
      <c r="AP18" s="68"/>
      <c r="AQ18" s="68"/>
      <c r="AR18" s="68"/>
      <c r="AS18" s="68"/>
      <c r="AT18" s="68"/>
      <c r="AU18" s="68">
        <f t="shared" ref="AU18:BA18" si="6">E19</f>
        <v>787</v>
      </c>
      <c r="AV18" s="68">
        <f t="shared" si="6"/>
        <v>798</v>
      </c>
      <c r="AW18" s="68">
        <f t="shared" si="6"/>
        <v>795.5</v>
      </c>
      <c r="AX18" s="68">
        <f t="shared" si="6"/>
        <v>716.5</v>
      </c>
      <c r="AY18" s="68">
        <f t="shared" si="6"/>
        <v>631</v>
      </c>
      <c r="AZ18" s="68">
        <f t="shared" si="6"/>
        <v>610</v>
      </c>
      <c r="BA18" s="68">
        <f t="shared" si="6"/>
        <v>560</v>
      </c>
      <c r="BB18" s="68"/>
      <c r="BC18" s="68"/>
      <c r="BD18" s="68"/>
      <c r="BE18" s="68">
        <f t="shared" ref="BE18:BQ18" si="7">P19</f>
        <v>601</v>
      </c>
      <c r="BF18" s="68">
        <f t="shared" si="7"/>
        <v>626</v>
      </c>
      <c r="BG18" s="68">
        <f t="shared" si="7"/>
        <v>649.5</v>
      </c>
      <c r="BH18" s="68">
        <f t="shared" si="7"/>
        <v>660.5</v>
      </c>
      <c r="BI18" s="68">
        <f t="shared" si="7"/>
        <v>642.5</v>
      </c>
      <c r="BJ18" s="68">
        <f t="shared" si="7"/>
        <v>595.5</v>
      </c>
      <c r="BK18" s="68">
        <f t="shared" si="7"/>
        <v>592</v>
      </c>
      <c r="BL18" s="68">
        <f t="shared" si="7"/>
        <v>626</v>
      </c>
      <c r="BM18" s="68">
        <f t="shared" si="7"/>
        <v>663</v>
      </c>
      <c r="BN18" s="68">
        <f t="shared" si="7"/>
        <v>729.5</v>
      </c>
      <c r="BO18" s="68">
        <f t="shared" si="7"/>
        <v>737</v>
      </c>
      <c r="BP18" s="68">
        <f t="shared" si="7"/>
        <v>754</v>
      </c>
      <c r="BQ18" s="68">
        <f t="shared" si="7"/>
        <v>736</v>
      </c>
      <c r="BR18" s="68"/>
      <c r="BS18" s="68"/>
      <c r="BT18" s="68"/>
      <c r="BU18" s="68">
        <f t="shared" ref="BU18:CC18" si="8">AG19</f>
        <v>688</v>
      </c>
      <c r="BV18" s="68">
        <f t="shared" si="8"/>
        <v>702.5</v>
      </c>
      <c r="BW18" s="68">
        <f t="shared" si="8"/>
        <v>723</v>
      </c>
      <c r="BX18" s="68">
        <f t="shared" si="8"/>
        <v>790.5</v>
      </c>
      <c r="BY18" s="68">
        <f t="shared" si="8"/>
        <v>830.5</v>
      </c>
      <c r="BZ18" s="68">
        <f t="shared" si="8"/>
        <v>849</v>
      </c>
      <c r="CA18" s="68">
        <f t="shared" si="8"/>
        <v>853.5</v>
      </c>
      <c r="CB18" s="68">
        <f t="shared" si="8"/>
        <v>822.5</v>
      </c>
      <c r="CC18" s="68">
        <f t="shared" si="8"/>
        <v>793</v>
      </c>
    </row>
    <row r="19" spans="1:81" ht="16.5" customHeight="1" x14ac:dyDescent="0.2">
      <c r="A19" s="67" t="s">
        <v>104</v>
      </c>
      <c r="B19" s="116"/>
      <c r="C19" s="116"/>
      <c r="D19" s="116"/>
      <c r="E19" s="116">
        <f>B18+C18+D18+E18</f>
        <v>787</v>
      </c>
      <c r="F19" s="116">
        <f t="shared" ref="F19:K19" si="9">C18+D18+E18+F18</f>
        <v>798</v>
      </c>
      <c r="G19" s="116">
        <f t="shared" si="9"/>
        <v>795.5</v>
      </c>
      <c r="H19" s="116">
        <f t="shared" si="9"/>
        <v>716.5</v>
      </c>
      <c r="I19" s="116">
        <f t="shared" si="9"/>
        <v>631</v>
      </c>
      <c r="J19" s="116">
        <f t="shared" si="9"/>
        <v>610</v>
      </c>
      <c r="K19" s="116">
        <f t="shared" si="9"/>
        <v>560</v>
      </c>
      <c r="L19" s="117"/>
      <c r="M19" s="116"/>
      <c r="N19" s="116"/>
      <c r="O19" s="116"/>
      <c r="P19" s="116">
        <f>M18+N18+O18+P18</f>
        <v>601</v>
      </c>
      <c r="Q19" s="116">
        <f t="shared" ref="Q19:AB19" si="10">N18+O18+P18+Q18</f>
        <v>626</v>
      </c>
      <c r="R19" s="116">
        <f t="shared" si="10"/>
        <v>649.5</v>
      </c>
      <c r="S19" s="116">
        <f t="shared" si="10"/>
        <v>660.5</v>
      </c>
      <c r="T19" s="116">
        <f t="shared" si="10"/>
        <v>642.5</v>
      </c>
      <c r="U19" s="116">
        <f t="shared" si="10"/>
        <v>595.5</v>
      </c>
      <c r="V19" s="116">
        <f t="shared" si="10"/>
        <v>592</v>
      </c>
      <c r="W19" s="116">
        <f t="shared" si="10"/>
        <v>626</v>
      </c>
      <c r="X19" s="116">
        <f t="shared" si="10"/>
        <v>663</v>
      </c>
      <c r="Y19" s="116">
        <f t="shared" si="10"/>
        <v>729.5</v>
      </c>
      <c r="Z19" s="116">
        <f t="shared" si="10"/>
        <v>737</v>
      </c>
      <c r="AA19" s="116">
        <f t="shared" si="10"/>
        <v>754</v>
      </c>
      <c r="AB19" s="116">
        <f t="shared" si="10"/>
        <v>736</v>
      </c>
      <c r="AC19" s="117"/>
      <c r="AD19" s="116"/>
      <c r="AE19" s="116"/>
      <c r="AF19" s="116"/>
      <c r="AG19" s="116">
        <f>AD18+AE18+AF18+AG18</f>
        <v>688</v>
      </c>
      <c r="AH19" s="116">
        <f t="shared" ref="AH19:AO19" si="11">AE18+AF18+AG18+AH18</f>
        <v>702.5</v>
      </c>
      <c r="AI19" s="116">
        <f t="shared" si="11"/>
        <v>723</v>
      </c>
      <c r="AJ19" s="116">
        <f t="shared" si="11"/>
        <v>790.5</v>
      </c>
      <c r="AK19" s="116">
        <f t="shared" si="11"/>
        <v>830.5</v>
      </c>
      <c r="AL19" s="116">
        <f t="shared" si="11"/>
        <v>849</v>
      </c>
      <c r="AM19" s="116">
        <f t="shared" si="11"/>
        <v>853.5</v>
      </c>
      <c r="AN19" s="116">
        <f t="shared" si="11"/>
        <v>822.5</v>
      </c>
      <c r="AO19" s="116">
        <f t="shared" si="11"/>
        <v>793</v>
      </c>
      <c r="AP19" s="68"/>
      <c r="AQ19" s="68"/>
      <c r="AR19" s="68"/>
      <c r="AS19" s="68"/>
      <c r="AT19" s="68"/>
      <c r="AU19" s="68">
        <f t="shared" ref="AU19:BA19" si="12">E29</f>
        <v>406</v>
      </c>
      <c r="AV19" s="68">
        <f t="shared" si="12"/>
        <v>407</v>
      </c>
      <c r="AW19" s="68">
        <f t="shared" si="12"/>
        <v>405.5</v>
      </c>
      <c r="AX19" s="68">
        <f t="shared" si="12"/>
        <v>395</v>
      </c>
      <c r="AY19" s="68">
        <f t="shared" si="12"/>
        <v>406</v>
      </c>
      <c r="AZ19" s="68">
        <f t="shared" si="12"/>
        <v>455</v>
      </c>
      <c r="BA19" s="68">
        <f t="shared" si="12"/>
        <v>486.5</v>
      </c>
      <c r="BB19" s="68"/>
      <c r="BC19" s="68"/>
      <c r="BD19" s="68"/>
      <c r="BE19" s="68">
        <f t="shared" ref="BE19:BQ19" si="13">P29</f>
        <v>518</v>
      </c>
      <c r="BF19" s="68">
        <f t="shared" si="13"/>
        <v>526.5</v>
      </c>
      <c r="BG19" s="68">
        <f t="shared" si="13"/>
        <v>532</v>
      </c>
      <c r="BH19" s="68">
        <f t="shared" si="13"/>
        <v>537.5</v>
      </c>
      <c r="BI19" s="68">
        <f t="shared" si="13"/>
        <v>505.5</v>
      </c>
      <c r="BJ19" s="68">
        <f t="shared" si="13"/>
        <v>487</v>
      </c>
      <c r="BK19" s="68">
        <f t="shared" si="13"/>
        <v>453</v>
      </c>
      <c r="BL19" s="68">
        <f t="shared" si="13"/>
        <v>415.5</v>
      </c>
      <c r="BM19" s="68">
        <f t="shared" si="13"/>
        <v>412.5</v>
      </c>
      <c r="BN19" s="68">
        <f t="shared" si="13"/>
        <v>414.5</v>
      </c>
      <c r="BO19" s="68">
        <f t="shared" si="13"/>
        <v>445</v>
      </c>
      <c r="BP19" s="68">
        <f t="shared" si="13"/>
        <v>455.5</v>
      </c>
      <c r="BQ19" s="68">
        <f t="shared" si="13"/>
        <v>460</v>
      </c>
      <c r="BR19" s="68"/>
      <c r="BS19" s="68"/>
      <c r="BT19" s="68"/>
      <c r="BU19" s="68">
        <f t="shared" ref="BU19:CC19" si="14">AG29</f>
        <v>559.5</v>
      </c>
      <c r="BV19" s="68">
        <f t="shared" si="14"/>
        <v>558</v>
      </c>
      <c r="BW19" s="68">
        <f t="shared" si="14"/>
        <v>553</v>
      </c>
      <c r="BX19" s="68">
        <f t="shared" si="14"/>
        <v>555</v>
      </c>
      <c r="BY19" s="68">
        <f t="shared" si="14"/>
        <v>594</v>
      </c>
      <c r="BZ19" s="68">
        <f t="shared" si="14"/>
        <v>647</v>
      </c>
      <c r="CA19" s="68">
        <f t="shared" si="14"/>
        <v>686.5</v>
      </c>
      <c r="CB19" s="68">
        <f t="shared" si="14"/>
        <v>702.5</v>
      </c>
      <c r="CC19" s="68">
        <f t="shared" si="14"/>
        <v>686</v>
      </c>
    </row>
    <row r="20" spans="1:81" ht="16.5" customHeight="1" x14ac:dyDescent="0.2">
      <c r="A20" s="64" t="s">
        <v>105</v>
      </c>
      <c r="B20" s="118"/>
      <c r="C20" s="119" t="s">
        <v>106</v>
      </c>
      <c r="D20" s="120">
        <f>DIRECCIONALIDAD!J19/100</f>
        <v>4.8359240069084632E-2</v>
      </c>
      <c r="E20" s="119"/>
      <c r="F20" s="119" t="s">
        <v>107</v>
      </c>
      <c r="G20" s="120">
        <f>DIRECCIONALIDAD!J20/100</f>
        <v>0.95164075993091535</v>
      </c>
      <c r="H20" s="119"/>
      <c r="I20" s="119" t="s">
        <v>108</v>
      </c>
      <c r="J20" s="120">
        <f>DIRECCIONALIDAD!J21/100</f>
        <v>0</v>
      </c>
      <c r="K20" s="121"/>
      <c r="L20" s="115"/>
      <c r="M20" s="118"/>
      <c r="N20" s="119"/>
      <c r="O20" s="119" t="s">
        <v>106</v>
      </c>
      <c r="P20" s="120">
        <f>DIRECCIONALIDAD!J22/100</f>
        <v>3.2214765100671144E-2</v>
      </c>
      <c r="Q20" s="119"/>
      <c r="R20" s="119"/>
      <c r="S20" s="119"/>
      <c r="T20" s="119" t="s">
        <v>107</v>
      </c>
      <c r="U20" s="120">
        <f>DIRECCIONALIDAD!J23/100</f>
        <v>0.96778523489932899</v>
      </c>
      <c r="V20" s="119"/>
      <c r="W20" s="119"/>
      <c r="X20" s="119"/>
      <c r="Y20" s="119" t="s">
        <v>108</v>
      </c>
      <c r="Z20" s="120">
        <f>DIRECCIONALIDAD!J24/100</f>
        <v>0</v>
      </c>
      <c r="AA20" s="119"/>
      <c r="AB20" s="121"/>
      <c r="AC20" s="115"/>
      <c r="AD20" s="118"/>
      <c r="AE20" s="119" t="s">
        <v>106</v>
      </c>
      <c r="AF20" s="120">
        <f>DIRECCIONALIDAD!J25/100</f>
        <v>3.3854166666666664E-2</v>
      </c>
      <c r="AG20" s="119"/>
      <c r="AH20" s="119"/>
      <c r="AI20" s="119"/>
      <c r="AJ20" s="119" t="s">
        <v>107</v>
      </c>
      <c r="AK20" s="120">
        <f>DIRECCIONALIDAD!J26/100</f>
        <v>0.96614583333333348</v>
      </c>
      <c r="AL20" s="119"/>
      <c r="AM20" s="119"/>
      <c r="AN20" s="119" t="s">
        <v>108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7" t="s">
        <v>150</v>
      </c>
      <c r="B21" s="128">
        <f>MAX(B19:K19)</f>
        <v>798</v>
      </c>
      <c r="C21" s="119" t="s">
        <v>106</v>
      </c>
      <c r="D21" s="129">
        <f>+B21*D20</f>
        <v>38.590673575129536</v>
      </c>
      <c r="E21" s="119"/>
      <c r="F21" s="119" t="s">
        <v>107</v>
      </c>
      <c r="G21" s="129">
        <f>+B21*G20</f>
        <v>759.40932642487041</v>
      </c>
      <c r="H21" s="119"/>
      <c r="I21" s="119" t="s">
        <v>108</v>
      </c>
      <c r="J21" s="129">
        <f>+B21*J20</f>
        <v>0</v>
      </c>
      <c r="K21" s="121"/>
      <c r="L21" s="115"/>
      <c r="M21" s="128">
        <f>MAX(M19:AB19)</f>
        <v>754</v>
      </c>
      <c r="N21" s="119"/>
      <c r="O21" s="119" t="s">
        <v>106</v>
      </c>
      <c r="P21" s="130">
        <f>+M21*P20</f>
        <v>24.289932885906044</v>
      </c>
      <c r="Q21" s="119"/>
      <c r="R21" s="119"/>
      <c r="S21" s="119"/>
      <c r="T21" s="119" t="s">
        <v>107</v>
      </c>
      <c r="U21" s="130">
        <f>+M21*U20</f>
        <v>729.71006711409404</v>
      </c>
      <c r="V21" s="119"/>
      <c r="W21" s="119"/>
      <c r="X21" s="119"/>
      <c r="Y21" s="119" t="s">
        <v>108</v>
      </c>
      <c r="Z21" s="130">
        <f>+M21*Z20</f>
        <v>0</v>
      </c>
      <c r="AA21" s="119"/>
      <c r="AB21" s="121"/>
      <c r="AC21" s="115"/>
      <c r="AD21" s="128">
        <f>MAX(AD19:AO19)</f>
        <v>853.5</v>
      </c>
      <c r="AE21" s="119" t="s">
        <v>106</v>
      </c>
      <c r="AF21" s="129">
        <f>+AD21*AF20</f>
        <v>28.894531249999996</v>
      </c>
      <c r="AG21" s="119"/>
      <c r="AH21" s="119"/>
      <c r="AI21" s="119"/>
      <c r="AJ21" s="119" t="s">
        <v>107</v>
      </c>
      <c r="AK21" s="129">
        <f>+AD21*AK20</f>
        <v>824.60546875000011</v>
      </c>
      <c r="AL21" s="119"/>
      <c r="AM21" s="119"/>
      <c r="AN21" s="119" t="s">
        <v>108</v>
      </c>
      <c r="AO21" s="131">
        <f>+AD21*AO20</f>
        <v>0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3" t="s">
        <v>102</v>
      </c>
      <c r="U22" s="183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E34</f>
        <v>1193</v>
      </c>
      <c r="AV22" s="59">
        <f t="shared" si="18"/>
        <v>1205</v>
      </c>
      <c r="AW22" s="59">
        <f t="shared" si="18"/>
        <v>1201</v>
      </c>
      <c r="AX22" s="59">
        <f t="shared" si="18"/>
        <v>1111.5</v>
      </c>
      <c r="AY22" s="59">
        <f t="shared" si="18"/>
        <v>1037</v>
      </c>
      <c r="AZ22" s="59">
        <f t="shared" si="18"/>
        <v>1065</v>
      </c>
      <c r="BA22" s="59">
        <f t="shared" si="18"/>
        <v>1046.5</v>
      </c>
      <c r="BB22" s="59"/>
      <c r="BC22" s="59"/>
      <c r="BD22" s="59"/>
      <c r="BE22" s="59">
        <f t="shared" ref="BE22:BQ22" si="19">P34</f>
        <v>1119</v>
      </c>
      <c r="BF22" s="59">
        <f t="shared" si="19"/>
        <v>1152.5</v>
      </c>
      <c r="BG22" s="59">
        <f t="shared" si="19"/>
        <v>1181.5</v>
      </c>
      <c r="BH22" s="59">
        <f t="shared" si="19"/>
        <v>1198</v>
      </c>
      <c r="BI22" s="59">
        <f t="shared" si="19"/>
        <v>1148</v>
      </c>
      <c r="BJ22" s="59">
        <f t="shared" si="19"/>
        <v>1082.5</v>
      </c>
      <c r="BK22" s="59">
        <f t="shared" si="19"/>
        <v>1045</v>
      </c>
      <c r="BL22" s="59">
        <f t="shared" si="19"/>
        <v>1041.5</v>
      </c>
      <c r="BM22" s="59">
        <f t="shared" si="19"/>
        <v>1075.5</v>
      </c>
      <c r="BN22" s="59">
        <f t="shared" si="19"/>
        <v>1144</v>
      </c>
      <c r="BO22" s="59">
        <f t="shared" si="19"/>
        <v>1182</v>
      </c>
      <c r="BP22" s="59">
        <f t="shared" si="19"/>
        <v>1209.5</v>
      </c>
      <c r="BQ22" s="59">
        <f t="shared" si="19"/>
        <v>1196</v>
      </c>
      <c r="BR22" s="59"/>
      <c r="BS22" s="59"/>
      <c r="BT22" s="59"/>
      <c r="BU22" s="59">
        <f t="shared" ref="BU22:CC22" si="20">AG34</f>
        <v>1247.5</v>
      </c>
      <c r="BV22" s="59">
        <f t="shared" si="20"/>
        <v>1260.5</v>
      </c>
      <c r="BW22" s="59">
        <f t="shared" si="20"/>
        <v>1276</v>
      </c>
      <c r="BX22" s="59">
        <f t="shared" si="20"/>
        <v>1345.5</v>
      </c>
      <c r="BY22" s="59">
        <f t="shared" si="20"/>
        <v>1424.5</v>
      </c>
      <c r="BZ22" s="59">
        <f t="shared" si="20"/>
        <v>1496</v>
      </c>
      <c r="CA22" s="59">
        <f t="shared" si="20"/>
        <v>1540</v>
      </c>
      <c r="CB22" s="59">
        <f t="shared" si="20"/>
        <v>1525</v>
      </c>
      <c r="CC22" s="59">
        <f t="shared" si="20"/>
        <v>1479</v>
      </c>
    </row>
    <row r="23" spans="1:81" ht="16.5" customHeight="1" x14ac:dyDescent="0.2">
      <c r="A23" s="67" t="s">
        <v>103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104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105</v>
      </c>
      <c r="B25" s="118"/>
      <c r="C25" s="119" t="s">
        <v>106</v>
      </c>
      <c r="D25" s="120">
        <f>DIRECCIONALIDAD!J28/100</f>
        <v>0</v>
      </c>
      <c r="E25" s="119"/>
      <c r="F25" s="119" t="s">
        <v>107</v>
      </c>
      <c r="G25" s="120">
        <f>DIRECCIONALIDAD!J29/100</f>
        <v>0</v>
      </c>
      <c r="H25" s="119"/>
      <c r="I25" s="119" t="s">
        <v>108</v>
      </c>
      <c r="J25" s="120">
        <f>DIRECCIONALIDAD!J30/100</f>
        <v>0</v>
      </c>
      <c r="K25" s="121"/>
      <c r="L25" s="115"/>
      <c r="M25" s="118"/>
      <c r="N25" s="119"/>
      <c r="O25" s="119" t="s">
        <v>106</v>
      </c>
      <c r="P25" s="120">
        <f>DIRECCIONALIDAD!J31/100</f>
        <v>0</v>
      </c>
      <c r="Q25" s="119"/>
      <c r="R25" s="119"/>
      <c r="S25" s="119"/>
      <c r="T25" s="119" t="s">
        <v>107</v>
      </c>
      <c r="U25" s="120">
        <f>DIRECCIONALIDAD!J32/100</f>
        <v>0</v>
      </c>
      <c r="V25" s="119"/>
      <c r="W25" s="119"/>
      <c r="X25" s="119"/>
      <c r="Y25" s="119" t="s">
        <v>108</v>
      </c>
      <c r="Z25" s="120">
        <f>DIRECCIONALIDAD!J33/100</f>
        <v>0</v>
      </c>
      <c r="AA25" s="119"/>
      <c r="AB25" s="119"/>
      <c r="AC25" s="115"/>
      <c r="AD25" s="118"/>
      <c r="AE25" s="119" t="s">
        <v>106</v>
      </c>
      <c r="AF25" s="120">
        <f>DIRECCIONALIDAD!J34/100</f>
        <v>0</v>
      </c>
      <c r="AG25" s="119"/>
      <c r="AH25" s="119"/>
      <c r="AI25" s="119"/>
      <c r="AJ25" s="119" t="s">
        <v>107</v>
      </c>
      <c r="AK25" s="120">
        <f>DIRECCIONALIDAD!J35/100</f>
        <v>0</v>
      </c>
      <c r="AL25" s="119"/>
      <c r="AM25" s="119"/>
      <c r="AN25" s="119" t="s">
        <v>108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127" t="s">
        <v>150</v>
      </c>
      <c r="B26" s="128">
        <f>MAX(B24:K24)</f>
        <v>0</v>
      </c>
      <c r="C26" s="119" t="s">
        <v>106</v>
      </c>
      <c r="D26" s="129">
        <f>+B26*D25</f>
        <v>0</v>
      </c>
      <c r="E26" s="119"/>
      <c r="F26" s="119" t="s">
        <v>107</v>
      </c>
      <c r="G26" s="129">
        <f>+B26*G25</f>
        <v>0</v>
      </c>
      <c r="H26" s="119"/>
      <c r="I26" s="119" t="s">
        <v>108</v>
      </c>
      <c r="J26" s="129">
        <f>+B26*J25</f>
        <v>0</v>
      </c>
      <c r="K26" s="121"/>
      <c r="L26" s="115"/>
      <c r="M26" s="128">
        <f>MAX(M24:AB24)</f>
        <v>0</v>
      </c>
      <c r="N26" s="119"/>
      <c r="O26" s="119" t="s">
        <v>106</v>
      </c>
      <c r="P26" s="130">
        <f>+M26*P25</f>
        <v>0</v>
      </c>
      <c r="Q26" s="119"/>
      <c r="R26" s="119"/>
      <c r="S26" s="119"/>
      <c r="T26" s="119" t="s">
        <v>107</v>
      </c>
      <c r="U26" s="130">
        <f>+M26*U25</f>
        <v>0</v>
      </c>
      <c r="V26" s="119"/>
      <c r="W26" s="119"/>
      <c r="X26" s="119"/>
      <c r="Y26" s="119" t="s">
        <v>108</v>
      </c>
      <c r="Z26" s="130">
        <f>+M26*Z25</f>
        <v>0</v>
      </c>
      <c r="AA26" s="119"/>
      <c r="AB26" s="121"/>
      <c r="AC26" s="115"/>
      <c r="AD26" s="128">
        <f>MAX(AD24:AO24)</f>
        <v>0</v>
      </c>
      <c r="AE26" s="119" t="s">
        <v>106</v>
      </c>
      <c r="AF26" s="129">
        <f>+AD26*AF25</f>
        <v>0</v>
      </c>
      <c r="AG26" s="119"/>
      <c r="AH26" s="119"/>
      <c r="AI26" s="119"/>
      <c r="AJ26" s="119" t="s">
        <v>107</v>
      </c>
      <c r="AK26" s="129">
        <f>+AD26*AK25</f>
        <v>0</v>
      </c>
      <c r="AL26" s="119"/>
      <c r="AM26" s="119"/>
      <c r="AN26" s="119" t="s">
        <v>108</v>
      </c>
      <c r="AO26" s="131">
        <f>+AD26*AO25</f>
        <v>0</v>
      </c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59"/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83" t="s">
        <v>102</v>
      </c>
      <c r="U27" s="183"/>
      <c r="V27" s="123">
        <v>4</v>
      </c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67" t="s">
        <v>103</v>
      </c>
      <c r="B28" s="116">
        <f>'G-4'!F10</f>
        <v>89</v>
      </c>
      <c r="C28" s="116">
        <f>'G-4'!F11</f>
        <v>104</v>
      </c>
      <c r="D28" s="116">
        <f>'G-4'!F12</f>
        <v>112</v>
      </c>
      <c r="E28" s="116">
        <f>'G-4'!F13</f>
        <v>101</v>
      </c>
      <c r="F28" s="116">
        <f>'G-4'!F14</f>
        <v>90</v>
      </c>
      <c r="G28" s="116">
        <f>'G-4'!F15</f>
        <v>102.5</v>
      </c>
      <c r="H28" s="116">
        <f>'G-4'!F16</f>
        <v>101.5</v>
      </c>
      <c r="I28" s="116">
        <f>'G-4'!F17</f>
        <v>112</v>
      </c>
      <c r="J28" s="116">
        <f>'G-4'!F18</f>
        <v>139</v>
      </c>
      <c r="K28" s="116">
        <f>'G-4'!F19</f>
        <v>134</v>
      </c>
      <c r="L28" s="117"/>
      <c r="M28" s="116">
        <f>'G-4'!F20</f>
        <v>115.5</v>
      </c>
      <c r="N28" s="116">
        <f>'G-4'!F21</f>
        <v>130.5</v>
      </c>
      <c r="O28" s="116">
        <f>'G-4'!F22</f>
        <v>129.5</v>
      </c>
      <c r="P28" s="116">
        <f>'G-4'!M10</f>
        <v>142.5</v>
      </c>
      <c r="Q28" s="116">
        <f>'G-4'!M11</f>
        <v>124</v>
      </c>
      <c r="R28" s="116">
        <f>'G-4'!M12</f>
        <v>136</v>
      </c>
      <c r="S28" s="116">
        <f>'G-4'!M13</f>
        <v>135</v>
      </c>
      <c r="T28" s="116">
        <f>'G-4'!M14</f>
        <v>110.5</v>
      </c>
      <c r="U28" s="116">
        <f>'G-4'!M15</f>
        <v>105.5</v>
      </c>
      <c r="V28" s="116">
        <f>'G-4'!M16</f>
        <v>102</v>
      </c>
      <c r="W28" s="116">
        <f>'G-4'!M17</f>
        <v>97.5</v>
      </c>
      <c r="X28" s="116">
        <f>'G-4'!M18</f>
        <v>107.5</v>
      </c>
      <c r="Y28" s="116">
        <f>'G-4'!M19</f>
        <v>107.5</v>
      </c>
      <c r="Z28" s="116">
        <f>'G-4'!M20</f>
        <v>132.5</v>
      </c>
      <c r="AA28" s="116">
        <f>'G-4'!M21</f>
        <v>108</v>
      </c>
      <c r="AB28" s="116">
        <f>'G-4'!M22</f>
        <v>112</v>
      </c>
      <c r="AC28" s="117"/>
      <c r="AD28" s="116">
        <f>'G-4'!T10</f>
        <v>137</v>
      </c>
      <c r="AE28" s="116">
        <f>'G-4'!T11</f>
        <v>154</v>
      </c>
      <c r="AF28" s="116">
        <f>'G-4'!T12</f>
        <v>144.5</v>
      </c>
      <c r="AG28" s="116">
        <f>'G-4'!T13</f>
        <v>124</v>
      </c>
      <c r="AH28" s="116">
        <f>'G-4'!T14</f>
        <v>135.5</v>
      </c>
      <c r="AI28" s="116">
        <f>'G-4'!T15</f>
        <v>149</v>
      </c>
      <c r="AJ28" s="116">
        <f>'G-4'!T16</f>
        <v>146.5</v>
      </c>
      <c r="AK28" s="116">
        <f>'G-4'!T17</f>
        <v>163</v>
      </c>
      <c r="AL28" s="116">
        <f>'G-4'!T18</f>
        <v>188.5</v>
      </c>
      <c r="AM28" s="116">
        <f>'G-4'!T19</f>
        <v>188.5</v>
      </c>
      <c r="AN28" s="116">
        <f>'G-4'!T20</f>
        <v>162.5</v>
      </c>
      <c r="AO28" s="116">
        <f>'G-4'!T21</f>
        <v>146.5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7" t="s">
        <v>104</v>
      </c>
      <c r="B29" s="116"/>
      <c r="C29" s="116"/>
      <c r="D29" s="116"/>
      <c r="E29" s="116">
        <f>B28+C28+D28+E28</f>
        <v>406</v>
      </c>
      <c r="F29" s="116">
        <f t="shared" ref="F29:K29" si="24">C28+D28+E28+F28</f>
        <v>407</v>
      </c>
      <c r="G29" s="116">
        <f t="shared" si="24"/>
        <v>405.5</v>
      </c>
      <c r="H29" s="116">
        <f t="shared" si="24"/>
        <v>395</v>
      </c>
      <c r="I29" s="116">
        <f t="shared" si="24"/>
        <v>406</v>
      </c>
      <c r="J29" s="116">
        <f t="shared" si="24"/>
        <v>455</v>
      </c>
      <c r="K29" s="116">
        <f t="shared" si="24"/>
        <v>486.5</v>
      </c>
      <c r="L29" s="117"/>
      <c r="M29" s="116"/>
      <c r="N29" s="116"/>
      <c r="O29" s="116"/>
      <c r="P29" s="116">
        <f>M28+N28+O28+P28</f>
        <v>518</v>
      </c>
      <c r="Q29" s="116">
        <f t="shared" ref="Q29:AB29" si="25">N28+O28+P28+Q28</f>
        <v>526.5</v>
      </c>
      <c r="R29" s="116">
        <f t="shared" si="25"/>
        <v>532</v>
      </c>
      <c r="S29" s="116">
        <f t="shared" si="25"/>
        <v>537.5</v>
      </c>
      <c r="T29" s="116">
        <f t="shared" si="25"/>
        <v>505.5</v>
      </c>
      <c r="U29" s="116">
        <f t="shared" si="25"/>
        <v>487</v>
      </c>
      <c r="V29" s="116">
        <f t="shared" si="25"/>
        <v>453</v>
      </c>
      <c r="W29" s="116">
        <f t="shared" si="25"/>
        <v>415.5</v>
      </c>
      <c r="X29" s="116">
        <f t="shared" si="25"/>
        <v>412.5</v>
      </c>
      <c r="Y29" s="116">
        <f t="shared" si="25"/>
        <v>414.5</v>
      </c>
      <c r="Z29" s="116">
        <f t="shared" si="25"/>
        <v>445</v>
      </c>
      <c r="AA29" s="116">
        <f t="shared" si="25"/>
        <v>455.5</v>
      </c>
      <c r="AB29" s="116">
        <f t="shared" si="25"/>
        <v>460</v>
      </c>
      <c r="AC29" s="117"/>
      <c r="AD29" s="116"/>
      <c r="AE29" s="116"/>
      <c r="AF29" s="116"/>
      <c r="AG29" s="116">
        <f>AD28+AE28+AF28+AG28</f>
        <v>559.5</v>
      </c>
      <c r="AH29" s="116">
        <f t="shared" ref="AH29:AO29" si="26">AE28+AF28+AG28+AH28</f>
        <v>558</v>
      </c>
      <c r="AI29" s="116">
        <f t="shared" si="26"/>
        <v>553</v>
      </c>
      <c r="AJ29" s="116">
        <f t="shared" si="26"/>
        <v>555</v>
      </c>
      <c r="AK29" s="116">
        <f t="shared" si="26"/>
        <v>594</v>
      </c>
      <c r="AL29" s="116">
        <f t="shared" si="26"/>
        <v>647</v>
      </c>
      <c r="AM29" s="116">
        <f t="shared" si="26"/>
        <v>686.5</v>
      </c>
      <c r="AN29" s="116">
        <f t="shared" si="26"/>
        <v>702.5</v>
      </c>
      <c r="AO29" s="116">
        <f t="shared" si="26"/>
        <v>686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4" t="s">
        <v>105</v>
      </c>
      <c r="B30" s="118"/>
      <c r="C30" s="119" t="s">
        <v>106</v>
      </c>
      <c r="D30" s="120">
        <f>DIRECCIONALIDAD!J37/100</f>
        <v>0</v>
      </c>
      <c r="E30" s="119"/>
      <c r="F30" s="119" t="s">
        <v>107</v>
      </c>
      <c r="G30" s="120">
        <f>DIRECCIONALIDAD!J38/100</f>
        <v>0.66363636363636369</v>
      </c>
      <c r="H30" s="119"/>
      <c r="I30" s="119" t="s">
        <v>108</v>
      </c>
      <c r="J30" s="120">
        <f>DIRECCIONALIDAD!J39/100</f>
        <v>0.33636363636363631</v>
      </c>
      <c r="K30" s="121"/>
      <c r="L30" s="115"/>
      <c r="M30" s="118"/>
      <c r="N30" s="119"/>
      <c r="O30" s="119" t="s">
        <v>106</v>
      </c>
      <c r="P30" s="120">
        <f>DIRECCIONALIDAD!J40/100</f>
        <v>0</v>
      </c>
      <c r="Q30" s="119"/>
      <c r="R30" s="119"/>
      <c r="S30" s="119"/>
      <c r="T30" s="119" t="s">
        <v>107</v>
      </c>
      <c r="U30" s="120">
        <f>DIRECCIONALIDAD!J41/100</f>
        <v>0.74782608695652175</v>
      </c>
      <c r="V30" s="119"/>
      <c r="W30" s="119"/>
      <c r="X30" s="119"/>
      <c r="Y30" s="119" t="s">
        <v>108</v>
      </c>
      <c r="Z30" s="120">
        <f>DIRECCIONALIDAD!J42/100</f>
        <v>0.25217391304347825</v>
      </c>
      <c r="AA30" s="119"/>
      <c r="AB30" s="121"/>
      <c r="AC30" s="115"/>
      <c r="AD30" s="118"/>
      <c r="AE30" s="119" t="s">
        <v>106</v>
      </c>
      <c r="AF30" s="120">
        <f>DIRECCIONALIDAD!J43/100</f>
        <v>0</v>
      </c>
      <c r="AG30" s="119"/>
      <c r="AH30" s="119"/>
      <c r="AI30" s="119"/>
      <c r="AJ30" s="119" t="s">
        <v>107</v>
      </c>
      <c r="AK30" s="120">
        <f>DIRECCIONALIDAD!J44/100</f>
        <v>0.71521035598705507</v>
      </c>
      <c r="AL30" s="119"/>
      <c r="AM30" s="119"/>
      <c r="AN30" s="119" t="s">
        <v>108</v>
      </c>
      <c r="AO30" s="122">
        <f>DIRECCIONALIDAD!J45/100</f>
        <v>0.28478964401294499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127" t="s">
        <v>150</v>
      </c>
      <c r="B31" s="128">
        <f>MAX(B29:K29)</f>
        <v>486.5</v>
      </c>
      <c r="C31" s="119" t="s">
        <v>106</v>
      </c>
      <c r="D31" s="129">
        <f>+B31*D30</f>
        <v>0</v>
      </c>
      <c r="E31" s="119"/>
      <c r="F31" s="119" t="s">
        <v>107</v>
      </c>
      <c r="G31" s="129">
        <f>+B31*G30</f>
        <v>322.85909090909092</v>
      </c>
      <c r="H31" s="119"/>
      <c r="I31" s="119" t="s">
        <v>108</v>
      </c>
      <c r="J31" s="129">
        <f>+B31*J30</f>
        <v>163.64090909090908</v>
      </c>
      <c r="K31" s="121"/>
      <c r="L31" s="115"/>
      <c r="M31" s="128">
        <f>MAX(M29:AB29)</f>
        <v>537.5</v>
      </c>
      <c r="N31" s="119"/>
      <c r="O31" s="119" t="s">
        <v>106</v>
      </c>
      <c r="P31" s="130">
        <f>+M31*P30</f>
        <v>0</v>
      </c>
      <c r="Q31" s="119"/>
      <c r="R31" s="119"/>
      <c r="S31" s="119"/>
      <c r="T31" s="119" t="s">
        <v>107</v>
      </c>
      <c r="U31" s="130">
        <f>+M31*U30</f>
        <v>401.95652173913044</v>
      </c>
      <c r="V31" s="119"/>
      <c r="W31" s="119"/>
      <c r="X31" s="119"/>
      <c r="Y31" s="119" t="s">
        <v>108</v>
      </c>
      <c r="Z31" s="130">
        <f>+M31*Z30</f>
        <v>135.54347826086956</v>
      </c>
      <c r="AA31" s="119"/>
      <c r="AB31" s="121"/>
      <c r="AC31" s="115"/>
      <c r="AD31" s="128">
        <f>MAX(AD29:AO29)</f>
        <v>702.5</v>
      </c>
      <c r="AE31" s="119" t="s">
        <v>106</v>
      </c>
      <c r="AF31" s="129">
        <f>+AD31*AF30</f>
        <v>0</v>
      </c>
      <c r="AG31" s="119"/>
      <c r="AH31" s="119"/>
      <c r="AI31" s="119"/>
      <c r="AJ31" s="119" t="s">
        <v>107</v>
      </c>
      <c r="AK31" s="129">
        <f>+AD31*AK30</f>
        <v>502.43527508090619</v>
      </c>
      <c r="AL31" s="119"/>
      <c r="AM31" s="119"/>
      <c r="AN31" s="119" t="s">
        <v>108</v>
      </c>
      <c r="AO31" s="131">
        <f>+AD31*AO30</f>
        <v>200.06472491909386</v>
      </c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59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83" t="s">
        <v>102</v>
      </c>
      <c r="U32" s="183"/>
      <c r="V32" s="114" t="s">
        <v>109</v>
      </c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ht="16.5" customHeight="1" x14ac:dyDescent="0.2">
      <c r="A33" s="67" t="s">
        <v>103</v>
      </c>
      <c r="B33" s="116">
        <f>B13+B18+B23+B28</f>
        <v>244</v>
      </c>
      <c r="C33" s="116">
        <f t="shared" ref="C33:K33" si="27">C13+C18+C23+C28</f>
        <v>297</v>
      </c>
      <c r="D33" s="116">
        <f t="shared" si="27"/>
        <v>326.5</v>
      </c>
      <c r="E33" s="116">
        <f t="shared" si="27"/>
        <v>325.5</v>
      </c>
      <c r="F33" s="116">
        <f t="shared" si="27"/>
        <v>256</v>
      </c>
      <c r="G33" s="116">
        <f t="shared" si="27"/>
        <v>293</v>
      </c>
      <c r="H33" s="116">
        <f t="shared" si="27"/>
        <v>237</v>
      </c>
      <c r="I33" s="116">
        <f t="shared" si="27"/>
        <v>251</v>
      </c>
      <c r="J33" s="116">
        <f t="shared" si="27"/>
        <v>284</v>
      </c>
      <c r="K33" s="116">
        <f t="shared" si="27"/>
        <v>274.5</v>
      </c>
      <c r="L33" s="117"/>
      <c r="M33" s="116">
        <f>M13+M18+M23+M28</f>
        <v>260</v>
      </c>
      <c r="N33" s="116">
        <f t="shared" ref="N33:AB33" si="28">N13+N18+N23+N28</f>
        <v>277.5</v>
      </c>
      <c r="O33" s="116">
        <f t="shared" si="28"/>
        <v>264.5</v>
      </c>
      <c r="P33" s="116">
        <f t="shared" si="28"/>
        <v>317</v>
      </c>
      <c r="Q33" s="116">
        <f t="shared" si="28"/>
        <v>293.5</v>
      </c>
      <c r="R33" s="116">
        <f t="shared" si="28"/>
        <v>306.5</v>
      </c>
      <c r="S33" s="116">
        <f t="shared" si="28"/>
        <v>281</v>
      </c>
      <c r="T33" s="116">
        <f t="shared" si="28"/>
        <v>267</v>
      </c>
      <c r="U33" s="116">
        <f t="shared" si="28"/>
        <v>228</v>
      </c>
      <c r="V33" s="116">
        <f t="shared" si="28"/>
        <v>269</v>
      </c>
      <c r="W33" s="116">
        <f t="shared" si="28"/>
        <v>277.5</v>
      </c>
      <c r="X33" s="116">
        <f t="shared" si="28"/>
        <v>301</v>
      </c>
      <c r="Y33" s="116">
        <f t="shared" si="28"/>
        <v>296.5</v>
      </c>
      <c r="Z33" s="116">
        <f t="shared" si="28"/>
        <v>307</v>
      </c>
      <c r="AA33" s="116">
        <f t="shared" si="28"/>
        <v>305</v>
      </c>
      <c r="AB33" s="116">
        <f t="shared" si="28"/>
        <v>287.5</v>
      </c>
      <c r="AC33" s="117"/>
      <c r="AD33" s="116">
        <f>AD13+AD18+AD23+AD28</f>
        <v>305.5</v>
      </c>
      <c r="AE33" s="116">
        <f t="shared" ref="AE33:AO33" si="29">AE13+AE18+AE23+AE28</f>
        <v>336.5</v>
      </c>
      <c r="AF33" s="116">
        <f t="shared" si="29"/>
        <v>313.5</v>
      </c>
      <c r="AG33" s="116">
        <f t="shared" si="29"/>
        <v>292</v>
      </c>
      <c r="AH33" s="116">
        <f t="shared" si="29"/>
        <v>318.5</v>
      </c>
      <c r="AI33" s="116">
        <f t="shared" si="29"/>
        <v>352</v>
      </c>
      <c r="AJ33" s="116">
        <f t="shared" si="29"/>
        <v>383</v>
      </c>
      <c r="AK33" s="116">
        <f t="shared" si="29"/>
        <v>371</v>
      </c>
      <c r="AL33" s="116">
        <f t="shared" si="29"/>
        <v>390</v>
      </c>
      <c r="AM33" s="116">
        <f t="shared" si="29"/>
        <v>396</v>
      </c>
      <c r="AN33" s="116">
        <f t="shared" si="29"/>
        <v>368</v>
      </c>
      <c r="AO33" s="116">
        <f t="shared" si="29"/>
        <v>325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ht="16.5" customHeight="1" x14ac:dyDescent="0.2">
      <c r="A34" s="67" t="s">
        <v>104</v>
      </c>
      <c r="B34" s="116"/>
      <c r="C34" s="116"/>
      <c r="D34" s="116"/>
      <c r="E34" s="116">
        <f>B33+C33+D33+E33</f>
        <v>1193</v>
      </c>
      <c r="F34" s="116">
        <f t="shared" ref="F34:K34" si="30">C33+D33+E33+F33</f>
        <v>1205</v>
      </c>
      <c r="G34" s="116">
        <f t="shared" si="30"/>
        <v>1201</v>
      </c>
      <c r="H34" s="116">
        <f t="shared" si="30"/>
        <v>1111.5</v>
      </c>
      <c r="I34" s="116">
        <f t="shared" si="30"/>
        <v>1037</v>
      </c>
      <c r="J34" s="116">
        <f t="shared" si="30"/>
        <v>1065</v>
      </c>
      <c r="K34" s="116">
        <f t="shared" si="30"/>
        <v>1046.5</v>
      </c>
      <c r="L34" s="117"/>
      <c r="M34" s="116"/>
      <c r="N34" s="116"/>
      <c r="O34" s="116"/>
      <c r="P34" s="116">
        <f>M33+N33+O33+P33</f>
        <v>1119</v>
      </c>
      <c r="Q34" s="116">
        <f t="shared" ref="Q34:AB34" si="31">N33+O33+P33+Q33</f>
        <v>1152.5</v>
      </c>
      <c r="R34" s="116">
        <f t="shared" si="31"/>
        <v>1181.5</v>
      </c>
      <c r="S34" s="116">
        <f t="shared" si="31"/>
        <v>1198</v>
      </c>
      <c r="T34" s="116">
        <f t="shared" si="31"/>
        <v>1148</v>
      </c>
      <c r="U34" s="116">
        <f t="shared" si="31"/>
        <v>1082.5</v>
      </c>
      <c r="V34" s="116">
        <f t="shared" si="31"/>
        <v>1045</v>
      </c>
      <c r="W34" s="116">
        <f t="shared" si="31"/>
        <v>1041.5</v>
      </c>
      <c r="X34" s="116">
        <f t="shared" si="31"/>
        <v>1075.5</v>
      </c>
      <c r="Y34" s="116">
        <f t="shared" si="31"/>
        <v>1144</v>
      </c>
      <c r="Z34" s="116">
        <f t="shared" si="31"/>
        <v>1182</v>
      </c>
      <c r="AA34" s="116">
        <f t="shared" si="31"/>
        <v>1209.5</v>
      </c>
      <c r="AB34" s="116">
        <f t="shared" si="31"/>
        <v>1196</v>
      </c>
      <c r="AC34" s="117"/>
      <c r="AD34" s="116"/>
      <c r="AE34" s="116"/>
      <c r="AF34" s="116"/>
      <c r="AG34" s="116">
        <f>AD33+AE33+AF33+AG33</f>
        <v>1247.5</v>
      </c>
      <c r="AH34" s="116">
        <f t="shared" ref="AH34:AO34" si="32">AE33+AF33+AG33+AH33</f>
        <v>1260.5</v>
      </c>
      <c r="AI34" s="116">
        <f t="shared" si="32"/>
        <v>1276</v>
      </c>
      <c r="AJ34" s="116">
        <f t="shared" si="32"/>
        <v>1345.5</v>
      </c>
      <c r="AK34" s="116">
        <f t="shared" si="32"/>
        <v>1424.5</v>
      </c>
      <c r="AL34" s="116">
        <f t="shared" si="32"/>
        <v>1496</v>
      </c>
      <c r="AM34" s="116">
        <f t="shared" si="32"/>
        <v>1540</v>
      </c>
      <c r="AN34" s="116">
        <f t="shared" si="32"/>
        <v>1525</v>
      </c>
      <c r="AO34" s="116">
        <f t="shared" si="32"/>
        <v>1479</v>
      </c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184"/>
      <c r="R36" s="184"/>
      <c r="S36" s="184"/>
      <c r="T36" s="184"/>
      <c r="U36" s="184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68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6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  <row r="83" spans="1:81" x14ac:dyDescent="0.2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  <c r="BM83" s="59"/>
      <c r="BN83" s="59"/>
      <c r="BO83" s="59"/>
      <c r="BP83" s="59"/>
      <c r="BQ83" s="59"/>
      <c r="BR83" s="59"/>
      <c r="BS83" s="59"/>
      <c r="BT83" s="59"/>
      <c r="BU83" s="59"/>
      <c r="BV83" s="59"/>
      <c r="BW83" s="59"/>
      <c r="BX83" s="59"/>
      <c r="BY83" s="59"/>
      <c r="BZ83" s="59"/>
      <c r="CA83" s="59"/>
      <c r="CB83" s="59"/>
      <c r="CC83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2016-08-04T22:47:25Z</cp:lastPrinted>
  <dcterms:created xsi:type="dcterms:W3CDTF">1998-04-02T13:38:56Z</dcterms:created>
  <dcterms:modified xsi:type="dcterms:W3CDTF">2016-09-08T15:27:28Z</dcterms:modified>
</cp:coreProperties>
</file>