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506\CR 15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4" sheetId="4677" r:id="rId3"/>
    <sheet name="G-Totales" sheetId="4681" r:id="rId4"/>
    <sheet name="G-5" sheetId="4690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4">'G-5'!$A$1:$U$58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S6" i="4690" l="1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22" i="4689" l="1"/>
  <c r="J25" i="4689"/>
  <c r="AF20" i="4688" s="1"/>
  <c r="J37" i="4689"/>
  <c r="D30" i="4688" s="1"/>
  <c r="T17" i="4681"/>
  <c r="J24" i="4689"/>
  <c r="Z20" i="4688" s="1"/>
  <c r="J23" i="4689"/>
  <c r="U20" i="4688" s="1"/>
  <c r="J43" i="4689"/>
  <c r="AF30" i="4688" s="1"/>
  <c r="J40" i="4689"/>
  <c r="P30" i="4688" s="1"/>
  <c r="J26" i="4689"/>
  <c r="AK20" i="4688" s="1"/>
  <c r="J20" i="4689"/>
  <c r="G20" i="4688" s="1"/>
  <c r="J16" i="4689"/>
  <c r="AF15" i="4688" s="1"/>
  <c r="U21" i="4690"/>
  <c r="G13" i="4690"/>
  <c r="J14" i="4689"/>
  <c r="U15" i="4688" s="1"/>
  <c r="J13" i="4689"/>
  <c r="P15" i="4688" s="1"/>
  <c r="J10" i="4689"/>
  <c r="D15" i="4688" s="1"/>
  <c r="U20" i="4690"/>
  <c r="U19" i="4690"/>
  <c r="U18" i="4690"/>
  <c r="U17" i="4690"/>
  <c r="U16" i="4690"/>
  <c r="U15" i="4690"/>
  <c r="U14" i="4690"/>
  <c r="U13" i="4690"/>
  <c r="N22" i="4690"/>
  <c r="N21" i="4690"/>
  <c r="N20" i="4690"/>
  <c r="N19" i="4690"/>
  <c r="N18" i="4690"/>
  <c r="N17" i="4690"/>
  <c r="N16" i="4690"/>
  <c r="N15" i="4690"/>
  <c r="N14" i="4690"/>
  <c r="N13" i="4690"/>
  <c r="N12" i="4690"/>
  <c r="N11" i="4690"/>
  <c r="N10" i="4690"/>
  <c r="G19" i="4690"/>
  <c r="G18" i="4690"/>
  <c r="G17" i="4690"/>
  <c r="G14" i="4690"/>
  <c r="G15" i="4690"/>
  <c r="G16" i="4690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J42" i="4689"/>
  <c r="J38" i="4689"/>
  <c r="J39" i="4689"/>
  <c r="AF25" i="4688"/>
  <c r="AO25" i="4688"/>
  <c r="J35" i="4689"/>
  <c r="U25" i="4688"/>
  <c r="P25" i="4688"/>
  <c r="Z25" i="4688"/>
  <c r="D25" i="4688"/>
  <c r="J25" i="4688"/>
  <c r="J29" i="4689"/>
  <c r="J27" i="4689"/>
  <c r="P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4" i="4688"/>
  <c r="AF34" i="4688"/>
  <c r="AJ34" i="4688"/>
  <c r="AN34" i="4688"/>
  <c r="AI34" i="4688"/>
  <c r="AO34" i="4688"/>
  <c r="S19" i="4688"/>
  <c r="BH18" i="4688" s="1"/>
  <c r="U19" i="4688"/>
  <c r="BJ18" i="4688" s="1"/>
  <c r="W19" i="4688"/>
  <c r="BL18" i="4688" s="1"/>
  <c r="R19" i="4688"/>
  <c r="BG18" i="4688" s="1"/>
  <c r="Z34" i="4688"/>
  <c r="M11" i="4681"/>
  <c r="Q19" i="4688"/>
  <c r="BF18" i="4688" s="1"/>
  <c r="P34" i="4688"/>
  <c r="X34" i="4688"/>
  <c r="AB34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4" i="4688"/>
  <c r="D34" i="4688"/>
  <c r="N34" i="4688"/>
  <c r="K34" i="4688"/>
  <c r="I34" i="4688"/>
  <c r="AH34" i="4688"/>
  <c r="AK14" i="4688"/>
  <c r="BY12" i="4688" s="1"/>
  <c r="AL34" i="4688"/>
  <c r="AO14" i="4688"/>
  <c r="CC12" i="4688" s="1"/>
  <c r="AE34" i="4688"/>
  <c r="AH14" i="4688"/>
  <c r="BV12" i="4688" s="1"/>
  <c r="AJ14" i="4688"/>
  <c r="BX12" i="4688" s="1"/>
  <c r="AG34" i="4688"/>
  <c r="AM14" i="4688"/>
  <c r="CA12" i="4688" s="1"/>
  <c r="AM34" i="4688"/>
  <c r="AK34" i="4688"/>
  <c r="R34" i="4688"/>
  <c r="U14" i="4688"/>
  <c r="BJ12" i="4688" s="1"/>
  <c r="T34" i="4688"/>
  <c r="W14" i="4688"/>
  <c r="BL12" i="4688" s="1"/>
  <c r="V34" i="4688"/>
  <c r="Y14" i="4688"/>
  <c r="BN12" i="4688" s="1"/>
  <c r="AA14" i="4688"/>
  <c r="BP12" i="4688" s="1"/>
  <c r="AA34" i="4688"/>
  <c r="AB14" i="4688"/>
  <c r="BQ12" i="4688" s="1"/>
  <c r="Q34" i="4688"/>
  <c r="T14" i="4688"/>
  <c r="BI12" i="4688" s="1"/>
  <c r="S34" i="4688"/>
  <c r="V14" i="4688"/>
  <c r="BK12" i="4688" s="1"/>
  <c r="U34" i="4688"/>
  <c r="X14" i="4688"/>
  <c r="BM12" i="4688" s="1"/>
  <c r="W34" i="4688"/>
  <c r="Z14" i="4688"/>
  <c r="BO12" i="4688" s="1"/>
  <c r="O34" i="4688"/>
  <c r="R14" i="4688"/>
  <c r="BG12" i="4688" s="1"/>
  <c r="M34" i="4688"/>
  <c r="P14" i="4688"/>
  <c r="K14" i="4688"/>
  <c r="BA12" i="4688" s="1"/>
  <c r="H34" i="4688"/>
  <c r="G34" i="4688"/>
  <c r="J14" i="4688"/>
  <c r="AZ12" i="4688" s="1"/>
  <c r="E34" i="4688"/>
  <c r="H14" i="4688"/>
  <c r="AX12" i="4688" s="1"/>
  <c r="C34" i="4688"/>
  <c r="E14" i="4688"/>
  <c r="F14" i="4688"/>
  <c r="AV12" i="4688" s="1"/>
  <c r="B34" i="4688"/>
  <c r="J34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4" i="4688"/>
  <c r="AA35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5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U20" i="4688" l="1"/>
  <c r="B26" i="4688"/>
  <c r="D26" i="4688" s="1"/>
  <c r="BE19" i="4688"/>
  <c r="M31" i="4688"/>
  <c r="AU19" i="4688"/>
  <c r="B31" i="4688"/>
  <c r="BU19" i="4688"/>
  <c r="AD31" i="4688"/>
  <c r="P26" i="4688"/>
  <c r="BE20" i="4688"/>
  <c r="M26" i="4688"/>
  <c r="BU20" i="4688"/>
  <c r="AD26" i="4688"/>
  <c r="AF26" i="4688" s="1"/>
  <c r="J26" i="4688"/>
  <c r="Z26" i="4688"/>
  <c r="U26" i="4688"/>
  <c r="AO26" i="4688"/>
  <c r="AD21" i="4688"/>
  <c r="M21" i="4688"/>
  <c r="B21" i="4688"/>
  <c r="BE18" i="4688"/>
  <c r="AU18" i="4688"/>
  <c r="BU18" i="4688"/>
  <c r="BU12" i="4688"/>
  <c r="AD16" i="4688"/>
  <c r="AU12" i="4688"/>
  <c r="B16" i="4688"/>
  <c r="BE12" i="4688"/>
  <c r="M16" i="4688"/>
  <c r="G23" i="4690"/>
  <c r="U23" i="4690"/>
  <c r="N23" i="4690"/>
  <c r="S35" i="4688"/>
  <c r="BH22" i="4688" s="1"/>
  <c r="AO35" i="4688"/>
  <c r="CC22" i="4688" s="1"/>
  <c r="AL35" i="4688"/>
  <c r="BZ22" i="4688" s="1"/>
  <c r="U23" i="4684"/>
  <c r="V35" i="4688"/>
  <c r="BK22" i="4688" s="1"/>
  <c r="AJ35" i="4688"/>
  <c r="BX22" i="4688" s="1"/>
  <c r="AI35" i="4688"/>
  <c r="BW22" i="4688" s="1"/>
  <c r="U23" i="4678"/>
  <c r="Z35" i="4688"/>
  <c r="BO22" i="4688" s="1"/>
  <c r="W35" i="4688"/>
  <c r="BL22" i="4688" s="1"/>
  <c r="R35" i="4688"/>
  <c r="BG22" i="4688" s="1"/>
  <c r="AH35" i="4688"/>
  <c r="BV22" i="4688" s="1"/>
  <c r="AM35" i="4688"/>
  <c r="CA22" i="4688" s="1"/>
  <c r="E35" i="4688"/>
  <c r="AU22" i="4688" s="1"/>
  <c r="I35" i="4688"/>
  <c r="AY22" i="4688" s="1"/>
  <c r="H35" i="4688"/>
  <c r="AX22" i="4688" s="1"/>
  <c r="Y35" i="4688"/>
  <c r="BN22" i="4688" s="1"/>
  <c r="U35" i="4688"/>
  <c r="BJ22" i="4688" s="1"/>
  <c r="AB35" i="4688"/>
  <c r="BQ22" i="4688" s="1"/>
  <c r="AO30" i="4688"/>
  <c r="AK30" i="4688"/>
  <c r="Z30" i="4688"/>
  <c r="U30" i="4688"/>
  <c r="J30" i="4688"/>
  <c r="G30" i="4688"/>
  <c r="AK25" i="4688"/>
  <c r="AK26" i="4688" s="1"/>
  <c r="G25" i="4688"/>
  <c r="G26" i="4688" s="1"/>
  <c r="AO20" i="4688"/>
  <c r="J20" i="4688"/>
  <c r="D20" i="4688"/>
  <c r="AO15" i="4688"/>
  <c r="AK15" i="4688"/>
  <c r="Z15" i="4688"/>
  <c r="J15" i="4688"/>
  <c r="G15" i="4688"/>
  <c r="X35" i="4688"/>
  <c r="BM22" i="4688" s="1"/>
  <c r="T35" i="4688"/>
  <c r="BI22" i="4688" s="1"/>
  <c r="Q35" i="4688"/>
  <c r="BF22" i="4688" s="1"/>
  <c r="K35" i="4688"/>
  <c r="BA22" i="4688" s="1"/>
  <c r="F35" i="4688"/>
  <c r="AV22" i="4688" s="1"/>
  <c r="P35" i="4688"/>
  <c r="BE22" i="4688" s="1"/>
  <c r="AG35" i="4688"/>
  <c r="BU22" i="4688" s="1"/>
  <c r="J35" i="4688"/>
  <c r="AZ22" i="4688" s="1"/>
  <c r="G35" i="4688"/>
  <c r="AW22" i="4688" s="1"/>
  <c r="AN35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P31" i="4688"/>
  <c r="U31" i="4688"/>
  <c r="Z21" i="4688"/>
  <c r="U21" i="4688"/>
  <c r="P21" i="4688"/>
  <c r="J21" i="4688"/>
  <c r="D21" i="4688"/>
  <c r="G21" i="4688"/>
  <c r="AO21" i="4688"/>
  <c r="AF21" i="4688"/>
  <c r="AK21" i="4688"/>
  <c r="Z16" i="4688"/>
  <c r="P16" i="4688"/>
  <c r="U16" i="4688"/>
  <c r="J16" i="4688"/>
  <c r="D16" i="4688"/>
  <c r="G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<sst xmlns="http://schemas.openxmlformats.org/spreadsheetml/2006/main" count="765" uniqueCount="157">
  <si>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</si>
  <si>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</si>
  <si>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</si>
  <si>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</si>
  <si>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</si>
  <si>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</si>
  <si>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</si>
  <si>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</si>
  <si>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</si>
  <si>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</si>
  <si>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</si>
  <si>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</si>
  <si>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</si>
  <si>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</si>
  <si>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</si>
  <si>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</si>
  <si>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</si>
  <si>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</si>
  <si>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</si>
  <si>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</si>
  <si>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</si>
  <si>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</si>
  <si>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</si>
  <si>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</si>
  <si>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</si>
  <si>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</si>
  <si>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</si>
  <si>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</si>
  <si>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</si>
  <si>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</si>
  <si>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</si>
  <si>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</si>
  <si>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</si>
  <si>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</si>
  <si>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</si>
  <si>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</si>
  <si>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</si>
  <si>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</si>
  <si>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</si>
  <si>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</si>
  <si>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</si>
  <si>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</si>
  <si>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</si>
  <si>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</si>
  <si>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</si>
  <si>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</si>
  <si>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</si>
  <si>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</si>
  <si>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</si>
  <si>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</si>
  <si>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</si>
  <si>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</si>
  <si>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</si>
  <si>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</si>
  <si>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</si>
  <si>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</si>
  <si>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</si>
  <si>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</si>
  <si>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</si>
  <si>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</si>
  <si>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</si>
  <si>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</si>
  <si>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</si>
  <si>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</si>
  <si>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</si>
  <si>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</si>
  <si>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</si>
  <si>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</si>
  <si>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</si>
  <si>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</si>
  <si>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</si>
  <si>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</si>
  <si>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</si>
  <si>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</si>
  <si>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</si>
  <si>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</si>
  <si>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</si>
  <si>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</si>
  <si>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</si>
  <si>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</si>
  <si>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</si>
  <si>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</si>
  <si>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</si>
  <si>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</si>
  <si>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</si>
  <si>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</si>
  <si>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</si>
  <si>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</si>
  <si>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</si>
  <si>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</si>
  <si>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</si>
  <si>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</si>
  <si>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</si>
  <si>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</si>
  <si>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</si>
  <si>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</si>
  <si>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</si>
  <si>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</si>
  <si>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</si>
  <si>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</si>
  <si>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</si>
  <si>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</si>
  <si>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</si>
  <si>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</si>
  <si>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</si>
  <si>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</si>
  <si>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</si>
  <si>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</si>
  <si>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</si>
  <si>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</si>
  <si>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</si>
  <si>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</si>
  <si>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</si>
  <si>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</si>
  <si>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</si>
  <si>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</si>
  <si>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</si>
  <si>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</si>
  <si>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</si>
  <si>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</si>
  <si>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</si>
  <si>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</si>
  <si>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</si>
  <si>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</si>
  <si>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</si>
  <si>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</si>
  <si>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</si>
  <si>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</si>
  <si>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</si>
  <si>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</si>
  <si>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</si>
  <si>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</si>
  <si>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</si>
  <si>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</si>
  <si>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</si>
  <si>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</si>
  <si>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</si>
  <si>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</si>
  <si>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</si>
  <si>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</si>
  <si>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</si>
  <si>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</si>
  <si>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</si>
  <si>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</si>
  <si>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</si>
  <si>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</si>
  <si>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</si>
  <si>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</si>
  <si>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5 (N-OCC)</t>
  </si>
  <si>
    <t>JULIO VASQUEZ</t>
  </si>
  <si>
    <t>CALLE 30 X CARRERA 15</t>
  </si>
  <si>
    <t>IVAN FONSECA</t>
  </si>
  <si>
    <t>ADOLFREDO FLOREZ</t>
  </si>
  <si>
    <t xml:space="preserve">VOL MAX </t>
  </si>
  <si>
    <t xml:space="preserve">8:15 - 9:15 </t>
  </si>
  <si>
    <t>GEOVANNIS GONZALEZ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</si>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</sst>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424.5</c:v>
                </c:pt>
                <c:pt idx="1">
                  <c:v>455.5</c:v>
                </c:pt>
                <c:pt idx="2">
                  <c:v>432.5</c:v>
                </c:pt>
                <c:pt idx="3">
                  <c:v>489</c:v>
                </c:pt>
                <c:pt idx="4">
                  <c:v>500.5</c:v>
                </c:pt>
                <c:pt idx="5">
                  <c:v>509.5</c:v>
                </c:pt>
                <c:pt idx="6">
                  <c:v>471</c:v>
                </c:pt>
                <c:pt idx="7">
                  <c:v>470</c:v>
                </c:pt>
                <c:pt idx="8">
                  <c:v>485.5</c:v>
                </c:pt>
                <c:pt idx="9">
                  <c:v>464.5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760600"/>
        <c:axId val="148760992"/>
      </c:barChart>
      <c:catAx>
        <c:axId val="148760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6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760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60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1071.5</c:v>
                </c:pt>
                <c:pt idx="1">
                  <c:v>1269</c:v>
                </c:pt>
                <c:pt idx="2">
                  <c:v>1090</c:v>
                </c:pt>
                <c:pt idx="3">
                  <c:v>1165.5</c:v>
                </c:pt>
                <c:pt idx="4">
                  <c:v>1100.5</c:v>
                </c:pt>
                <c:pt idx="5">
                  <c:v>1115</c:v>
                </c:pt>
                <c:pt idx="6">
                  <c:v>1132.5</c:v>
                </c:pt>
                <c:pt idx="7">
                  <c:v>1071.5</c:v>
                </c:pt>
                <c:pt idx="8">
                  <c:v>1036.5</c:v>
                </c:pt>
                <c:pt idx="9">
                  <c:v>1024.5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184976"/>
        <c:axId val="151456064"/>
      </c:barChart>
      <c:catAx>
        <c:axId val="15018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45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456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84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1057.5</c:v>
                </c:pt>
                <c:pt idx="1">
                  <c:v>1044</c:v>
                </c:pt>
                <c:pt idx="2">
                  <c:v>1029</c:v>
                </c:pt>
                <c:pt idx="3">
                  <c:v>929</c:v>
                </c:pt>
                <c:pt idx="4">
                  <c:v>1073.5</c:v>
                </c:pt>
                <c:pt idx="5">
                  <c:v>1080</c:v>
                </c:pt>
                <c:pt idx="6">
                  <c:v>1096.5</c:v>
                </c:pt>
                <c:pt idx="7">
                  <c:v>1154</c:v>
                </c:pt>
                <c:pt idx="8">
                  <c:v>1325.5</c:v>
                </c:pt>
                <c:pt idx="9">
                  <c:v>1325.5</c:v>
                </c:pt>
                <c:pt idx="10">
                  <c:v>1217</c:v>
                </c:pt>
                <c:pt idx="11">
                  <c:v>1069.5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456848"/>
        <c:axId val="151457240"/>
      </c:barChart>
      <c:catAx>
        <c:axId val="15145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457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457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456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961.5</c:v>
                </c:pt>
                <c:pt idx="1">
                  <c:v>946</c:v>
                </c:pt>
                <c:pt idx="2">
                  <c:v>1018.5</c:v>
                </c:pt>
                <c:pt idx="3">
                  <c:v>966.5</c:v>
                </c:pt>
                <c:pt idx="4">
                  <c:v>1031</c:v>
                </c:pt>
                <c:pt idx="5">
                  <c:v>997.5</c:v>
                </c:pt>
                <c:pt idx="6">
                  <c:v>1035</c:v>
                </c:pt>
                <c:pt idx="7">
                  <c:v>1009.5</c:v>
                </c:pt>
                <c:pt idx="8">
                  <c:v>941.5</c:v>
                </c:pt>
                <c:pt idx="9">
                  <c:v>963</c:v>
                </c:pt>
                <c:pt idx="10">
                  <c:v>1062.5</c:v>
                </c:pt>
                <c:pt idx="11">
                  <c:v>1052.5</c:v>
                </c:pt>
                <c:pt idx="12">
                  <c:v>1143.5</c:v>
                </c:pt>
                <c:pt idx="13">
                  <c:v>1094.5</c:v>
                </c:pt>
                <c:pt idx="14">
                  <c:v>1161.5</c:v>
                </c:pt>
                <c:pt idx="15">
                  <c:v>1009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458024"/>
        <c:axId val="151458416"/>
      </c:barChart>
      <c:catAx>
        <c:axId val="151458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45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458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458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'G-5'!$F$10:$F$19</c:f>
              <c:numCache>
                <c:formatCode>0</c:formatCode>
                <c:ptCount val="10"/>
                <c:pt idx="0">
                  <c:v>119</c:v>
                </c:pt>
                <c:pt idx="1">
                  <c:v>128.5</c:v>
                </c:pt>
                <c:pt idx="2">
                  <c:v>101</c:v>
                </c:pt>
                <c:pt idx="3">
                  <c:v>78.5</c:v>
                </c:pt>
                <c:pt idx="4">
                  <c:v>68.5</c:v>
                </c:pt>
                <c:pt idx="5">
                  <c:v>76.5</c:v>
                </c:pt>
                <c:pt idx="6">
                  <c:v>99.5</c:v>
                </c:pt>
                <c:pt idx="7">
                  <c:v>100</c:v>
                </c:pt>
                <c:pt idx="8">
                  <c:v>87</c:v>
                </c:pt>
                <c:pt idx="9">
                  <c:v>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501232"/>
        <c:axId val="150094032"/>
      </c:barChart>
      <c:catAx>
        <c:axId val="150501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09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094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01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438.5</c:v>
                </c:pt>
                <c:pt idx="1">
                  <c:v>434</c:v>
                </c:pt>
                <c:pt idx="2">
                  <c:v>492.5</c:v>
                </c:pt>
                <c:pt idx="3">
                  <c:v>501</c:v>
                </c:pt>
                <c:pt idx="4">
                  <c:v>493.5</c:v>
                </c:pt>
                <c:pt idx="5">
                  <c:v>529.5</c:v>
                </c:pt>
                <c:pt idx="6">
                  <c:v>487.5</c:v>
                </c:pt>
                <c:pt idx="7">
                  <c:v>496</c:v>
                </c:pt>
                <c:pt idx="8">
                  <c:v>454</c:v>
                </c:pt>
                <c:pt idx="9">
                  <c:v>427.5</c:v>
                </c:pt>
                <c:pt idx="10">
                  <c:v>496</c:v>
                </c:pt>
                <c:pt idx="11">
                  <c:v>472.5</c:v>
                </c:pt>
                <c:pt idx="12">
                  <c:v>475.5</c:v>
                </c:pt>
                <c:pt idx="13">
                  <c:v>518.5</c:v>
                </c:pt>
                <c:pt idx="14">
                  <c:v>476</c:v>
                </c:pt>
                <c:pt idx="15">
                  <c:v>445.5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231768"/>
        <c:axId val="152232160"/>
      </c:barChart>
      <c:catAx>
        <c:axId val="152231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23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232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231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'G-5'!$T$10:$T$21</c:f>
              <c:numCache>
                <c:formatCode>0</c:formatCode>
                <c:ptCount val="12"/>
                <c:pt idx="0">
                  <c:v>65.5</c:v>
                </c:pt>
                <c:pt idx="1">
                  <c:v>56.5</c:v>
                </c:pt>
                <c:pt idx="2">
                  <c:v>84</c:v>
                </c:pt>
                <c:pt idx="3">
                  <c:v>83.5</c:v>
                </c:pt>
                <c:pt idx="4">
                  <c:v>104</c:v>
                </c:pt>
                <c:pt idx="5">
                  <c:v>102</c:v>
                </c:pt>
                <c:pt idx="6">
                  <c:v>104</c:v>
                </c:pt>
                <c:pt idx="7">
                  <c:v>114.5</c:v>
                </c:pt>
                <c:pt idx="8">
                  <c:v>122</c:v>
                </c:pt>
                <c:pt idx="9">
                  <c:v>115</c:v>
                </c:pt>
                <c:pt idx="10">
                  <c:v>125</c:v>
                </c:pt>
                <c:pt idx="11">
                  <c:v>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232944"/>
        <c:axId val="152233336"/>
      </c:barChart>
      <c:catAx>
        <c:axId val="15223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233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233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23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1801.5</c:v>
                </c:pt>
                <c:pt idx="4">
                  <c:v>1877.5</c:v>
                </c:pt>
                <c:pt idx="5">
                  <c:v>1931.5</c:v>
                </c:pt>
                <c:pt idx="6">
                  <c:v>1970</c:v>
                </c:pt>
                <c:pt idx="7">
                  <c:v>1951</c:v>
                </c:pt>
                <c:pt idx="8">
                  <c:v>1936</c:v>
                </c:pt>
                <c:pt idx="9">
                  <c:v>1891</c:v>
                </c:pt>
                <c:pt idx="13">
                  <c:v>1866</c:v>
                </c:pt>
                <c:pt idx="14">
                  <c:v>1921</c:v>
                </c:pt>
                <c:pt idx="15">
                  <c:v>2016.5</c:v>
                </c:pt>
                <c:pt idx="16">
                  <c:v>2011.5</c:v>
                </c:pt>
                <c:pt idx="17">
                  <c:v>2006.5</c:v>
                </c:pt>
                <c:pt idx="18">
                  <c:v>1967</c:v>
                </c:pt>
                <c:pt idx="19">
                  <c:v>1865</c:v>
                </c:pt>
                <c:pt idx="20">
                  <c:v>1873.5</c:v>
                </c:pt>
                <c:pt idx="21">
                  <c:v>1850</c:v>
                </c:pt>
                <c:pt idx="22">
                  <c:v>1871.5</c:v>
                </c:pt>
                <c:pt idx="23">
                  <c:v>1962.5</c:v>
                </c:pt>
                <c:pt idx="24">
                  <c:v>1942.5</c:v>
                </c:pt>
                <c:pt idx="25">
                  <c:v>1915.5</c:v>
                </c:pt>
                <c:pt idx="29">
                  <c:v>1724.5</c:v>
                </c:pt>
                <c:pt idx="30">
                  <c:v>1766.5</c:v>
                </c:pt>
                <c:pt idx="31">
                  <c:v>1791</c:v>
                </c:pt>
                <c:pt idx="32">
                  <c:v>1853.5</c:v>
                </c:pt>
                <c:pt idx="33">
                  <c:v>1964</c:v>
                </c:pt>
                <c:pt idx="34">
                  <c:v>2177</c:v>
                </c:pt>
                <c:pt idx="35">
                  <c:v>2449.5</c:v>
                </c:pt>
                <c:pt idx="36">
                  <c:v>2601.5</c:v>
                </c:pt>
                <c:pt idx="37">
                  <c:v>2610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2371.5</c:v>
                </c:pt>
                <c:pt idx="4">
                  <c:v>2300.5</c:v>
                </c:pt>
                <c:pt idx="5">
                  <c:v>2081</c:v>
                </c:pt>
                <c:pt idx="6">
                  <c:v>2086</c:v>
                </c:pt>
                <c:pt idx="7">
                  <c:v>2017</c:v>
                </c:pt>
                <c:pt idx="8">
                  <c:v>1957</c:v>
                </c:pt>
                <c:pt idx="9">
                  <c:v>1909.5</c:v>
                </c:pt>
                <c:pt idx="13">
                  <c:v>1659.5</c:v>
                </c:pt>
                <c:pt idx="14">
                  <c:v>1652.5</c:v>
                </c:pt>
                <c:pt idx="15">
                  <c:v>1603</c:v>
                </c:pt>
                <c:pt idx="16">
                  <c:v>1610</c:v>
                </c:pt>
                <c:pt idx="17">
                  <c:v>1648</c:v>
                </c:pt>
                <c:pt idx="18">
                  <c:v>1618.5</c:v>
                </c:pt>
                <c:pt idx="19">
                  <c:v>1697</c:v>
                </c:pt>
                <c:pt idx="20">
                  <c:v>1739.5</c:v>
                </c:pt>
                <c:pt idx="21">
                  <c:v>1817</c:v>
                </c:pt>
                <c:pt idx="22">
                  <c:v>1956.5</c:v>
                </c:pt>
                <c:pt idx="23">
                  <c:v>1982</c:v>
                </c:pt>
                <c:pt idx="24">
                  <c:v>2078.5</c:v>
                </c:pt>
                <c:pt idx="25">
                  <c:v>2031</c:v>
                </c:pt>
                <c:pt idx="29">
                  <c:v>1932</c:v>
                </c:pt>
                <c:pt idx="30">
                  <c:v>1854</c:v>
                </c:pt>
                <c:pt idx="31">
                  <c:v>1831</c:v>
                </c:pt>
                <c:pt idx="32">
                  <c:v>1840</c:v>
                </c:pt>
                <c:pt idx="33">
                  <c:v>1950.5</c:v>
                </c:pt>
                <c:pt idx="34">
                  <c:v>2019.5</c:v>
                </c:pt>
                <c:pt idx="35">
                  <c:v>2005</c:v>
                </c:pt>
                <c:pt idx="36">
                  <c:v>1976</c:v>
                </c:pt>
                <c:pt idx="37">
                  <c:v>1920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423</c:v>
                </c:pt>
                <c:pt idx="4">
                  <c:v>447</c:v>
                </c:pt>
                <c:pt idx="5">
                  <c:v>458.5</c:v>
                </c:pt>
                <c:pt idx="6">
                  <c:v>457.5</c:v>
                </c:pt>
                <c:pt idx="7">
                  <c:v>451.5</c:v>
                </c:pt>
                <c:pt idx="8">
                  <c:v>462.5</c:v>
                </c:pt>
                <c:pt idx="9">
                  <c:v>464.5</c:v>
                </c:pt>
                <c:pt idx="13">
                  <c:v>367</c:v>
                </c:pt>
                <c:pt idx="14">
                  <c:v>388.5</c:v>
                </c:pt>
                <c:pt idx="15">
                  <c:v>394</c:v>
                </c:pt>
                <c:pt idx="16">
                  <c:v>408.5</c:v>
                </c:pt>
                <c:pt idx="17">
                  <c:v>418.5</c:v>
                </c:pt>
                <c:pt idx="18">
                  <c:v>398</c:v>
                </c:pt>
                <c:pt idx="19">
                  <c:v>387</c:v>
                </c:pt>
                <c:pt idx="20">
                  <c:v>363.5</c:v>
                </c:pt>
                <c:pt idx="21">
                  <c:v>352.5</c:v>
                </c:pt>
                <c:pt idx="22">
                  <c:v>393.5</c:v>
                </c:pt>
                <c:pt idx="23">
                  <c:v>408.5</c:v>
                </c:pt>
                <c:pt idx="24">
                  <c:v>431</c:v>
                </c:pt>
                <c:pt idx="25">
                  <c:v>462</c:v>
                </c:pt>
                <c:pt idx="29">
                  <c:v>403</c:v>
                </c:pt>
                <c:pt idx="30">
                  <c:v>455</c:v>
                </c:pt>
                <c:pt idx="31">
                  <c:v>489.5</c:v>
                </c:pt>
                <c:pt idx="32">
                  <c:v>485.5</c:v>
                </c:pt>
                <c:pt idx="33">
                  <c:v>489.5</c:v>
                </c:pt>
                <c:pt idx="34">
                  <c:v>459.5</c:v>
                </c:pt>
                <c:pt idx="35">
                  <c:v>447</c:v>
                </c:pt>
                <c:pt idx="36">
                  <c:v>444.5</c:v>
                </c:pt>
                <c:pt idx="37">
                  <c:v>407.5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4596</c:v>
                </c:pt>
                <c:pt idx="4">
                  <c:v>4625</c:v>
                </c:pt>
                <c:pt idx="5">
                  <c:v>4471</c:v>
                </c:pt>
                <c:pt idx="6">
                  <c:v>4513.5</c:v>
                </c:pt>
                <c:pt idx="7">
                  <c:v>4419.5</c:v>
                </c:pt>
                <c:pt idx="8">
                  <c:v>4355.5</c:v>
                </c:pt>
                <c:pt idx="9">
                  <c:v>4265</c:v>
                </c:pt>
                <c:pt idx="13">
                  <c:v>3892.5</c:v>
                </c:pt>
                <c:pt idx="14">
                  <c:v>3962</c:v>
                </c:pt>
                <c:pt idx="15">
                  <c:v>4013.5</c:v>
                </c:pt>
                <c:pt idx="16">
                  <c:v>4030</c:v>
                </c:pt>
                <c:pt idx="17">
                  <c:v>4073</c:v>
                </c:pt>
                <c:pt idx="18">
                  <c:v>3983.5</c:v>
                </c:pt>
                <c:pt idx="19">
                  <c:v>3949</c:v>
                </c:pt>
                <c:pt idx="20">
                  <c:v>3976.5</c:v>
                </c:pt>
                <c:pt idx="21">
                  <c:v>4019.5</c:v>
                </c:pt>
                <c:pt idx="22">
                  <c:v>4221.5</c:v>
                </c:pt>
                <c:pt idx="23">
                  <c:v>4353</c:v>
                </c:pt>
                <c:pt idx="24">
                  <c:v>4452</c:v>
                </c:pt>
                <c:pt idx="25">
                  <c:v>4408.5</c:v>
                </c:pt>
                <c:pt idx="29">
                  <c:v>4059.5</c:v>
                </c:pt>
                <c:pt idx="30">
                  <c:v>4075.5</c:v>
                </c:pt>
                <c:pt idx="31">
                  <c:v>4111.5</c:v>
                </c:pt>
                <c:pt idx="32">
                  <c:v>4179</c:v>
                </c:pt>
                <c:pt idx="33">
                  <c:v>4404</c:v>
                </c:pt>
                <c:pt idx="34">
                  <c:v>4656</c:v>
                </c:pt>
                <c:pt idx="35">
                  <c:v>4901.5</c:v>
                </c:pt>
                <c:pt idx="36">
                  <c:v>5022</c:v>
                </c:pt>
                <c:pt idx="37">
                  <c:v>4937.5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234512"/>
        <c:axId val="152234904"/>
      </c:lineChart>
      <c:catAx>
        <c:axId val="1522345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2234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2349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22345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438.5</c:v>
                </c:pt>
                <c:pt idx="1">
                  <c:v>434</c:v>
                </c:pt>
                <c:pt idx="2">
                  <c:v>492.5</c:v>
                </c:pt>
                <c:pt idx="3">
                  <c:v>501</c:v>
                </c:pt>
                <c:pt idx="4">
                  <c:v>493.5</c:v>
                </c:pt>
                <c:pt idx="5">
                  <c:v>529.5</c:v>
                </c:pt>
                <c:pt idx="6">
                  <c:v>487.5</c:v>
                </c:pt>
                <c:pt idx="7">
                  <c:v>496</c:v>
                </c:pt>
                <c:pt idx="8">
                  <c:v>454</c:v>
                </c:pt>
                <c:pt idx="9">
                  <c:v>427.5</c:v>
                </c:pt>
                <c:pt idx="10">
                  <c:v>496</c:v>
                </c:pt>
                <c:pt idx="11">
                  <c:v>472.5</c:v>
                </c:pt>
                <c:pt idx="12">
                  <c:v>475.5</c:v>
                </c:pt>
                <c:pt idx="13">
                  <c:v>518.5</c:v>
                </c:pt>
                <c:pt idx="14">
                  <c:v>476</c:v>
                </c:pt>
                <c:pt idx="15">
                  <c:v>445.5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761776"/>
        <c:axId val="150498096"/>
      </c:barChart>
      <c:catAx>
        <c:axId val="14876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9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498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61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457.5</c:v>
                </c:pt>
                <c:pt idx="1">
                  <c:v>438.5</c:v>
                </c:pt>
                <c:pt idx="2">
                  <c:v>411</c:v>
                </c:pt>
                <c:pt idx="3">
                  <c:v>417.5</c:v>
                </c:pt>
                <c:pt idx="4">
                  <c:v>499.5</c:v>
                </c:pt>
                <c:pt idx="5">
                  <c:v>463</c:v>
                </c:pt>
                <c:pt idx="6">
                  <c:v>473.5</c:v>
                </c:pt>
                <c:pt idx="7">
                  <c:v>528</c:v>
                </c:pt>
                <c:pt idx="8">
                  <c:v>712.5</c:v>
                </c:pt>
                <c:pt idx="9">
                  <c:v>735.5</c:v>
                </c:pt>
                <c:pt idx="10">
                  <c:v>625.5</c:v>
                </c:pt>
                <c:pt idx="11">
                  <c:v>536.5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498880"/>
        <c:axId val="150499272"/>
      </c:barChart>
      <c:catAx>
        <c:axId val="15049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99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499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98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560</c:v>
                </c:pt>
                <c:pt idx="1">
                  <c:v>708.5</c:v>
                </c:pt>
                <c:pt idx="2">
                  <c:v>544</c:v>
                </c:pt>
                <c:pt idx="3">
                  <c:v>559</c:v>
                </c:pt>
                <c:pt idx="4">
                  <c:v>489</c:v>
                </c:pt>
                <c:pt idx="5">
                  <c:v>489</c:v>
                </c:pt>
                <c:pt idx="6">
                  <c:v>549</c:v>
                </c:pt>
                <c:pt idx="7">
                  <c:v>490</c:v>
                </c:pt>
                <c:pt idx="8">
                  <c:v>429</c:v>
                </c:pt>
                <c:pt idx="9">
                  <c:v>441.5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500056"/>
        <c:axId val="150500448"/>
      </c:barChart>
      <c:catAx>
        <c:axId val="150500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0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500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00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520</c:v>
                </c:pt>
                <c:pt idx="1">
                  <c:v>523</c:v>
                </c:pt>
                <c:pt idx="2">
                  <c:v>503.5</c:v>
                </c:pt>
                <c:pt idx="3">
                  <c:v>385.5</c:v>
                </c:pt>
                <c:pt idx="4">
                  <c:v>442</c:v>
                </c:pt>
                <c:pt idx="5">
                  <c:v>500</c:v>
                </c:pt>
                <c:pt idx="6">
                  <c:v>512.5</c:v>
                </c:pt>
                <c:pt idx="7">
                  <c:v>496</c:v>
                </c:pt>
                <c:pt idx="8">
                  <c:v>511</c:v>
                </c:pt>
                <c:pt idx="9">
                  <c:v>485.5</c:v>
                </c:pt>
                <c:pt idx="10">
                  <c:v>483.5</c:v>
                </c:pt>
                <c:pt idx="11">
                  <c:v>440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094424"/>
        <c:axId val="150094816"/>
      </c:barChart>
      <c:catAx>
        <c:axId val="150094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09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094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094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436</c:v>
                </c:pt>
                <c:pt idx="1">
                  <c:v>419.5</c:v>
                </c:pt>
                <c:pt idx="2">
                  <c:v>427.5</c:v>
                </c:pt>
                <c:pt idx="3">
                  <c:v>376.5</c:v>
                </c:pt>
                <c:pt idx="4">
                  <c:v>429</c:v>
                </c:pt>
                <c:pt idx="5">
                  <c:v>370</c:v>
                </c:pt>
                <c:pt idx="6">
                  <c:v>434.5</c:v>
                </c:pt>
                <c:pt idx="7">
                  <c:v>414.5</c:v>
                </c:pt>
                <c:pt idx="8">
                  <c:v>399.5</c:v>
                </c:pt>
                <c:pt idx="9">
                  <c:v>448.5</c:v>
                </c:pt>
                <c:pt idx="10">
                  <c:v>477</c:v>
                </c:pt>
                <c:pt idx="11">
                  <c:v>492</c:v>
                </c:pt>
                <c:pt idx="12">
                  <c:v>539</c:v>
                </c:pt>
                <c:pt idx="13">
                  <c:v>474</c:v>
                </c:pt>
                <c:pt idx="14">
                  <c:v>573.5</c:v>
                </c:pt>
                <c:pt idx="15">
                  <c:v>444.5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185368"/>
        <c:axId val="150185760"/>
      </c:barChart>
      <c:catAx>
        <c:axId val="150185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8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185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85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87</c:v>
                </c:pt>
                <c:pt idx="1">
                  <c:v>105</c:v>
                </c:pt>
                <c:pt idx="2">
                  <c:v>113.5</c:v>
                </c:pt>
                <c:pt idx="3">
                  <c:v>117.5</c:v>
                </c:pt>
                <c:pt idx="4">
                  <c:v>111</c:v>
                </c:pt>
                <c:pt idx="5">
                  <c:v>116.5</c:v>
                </c:pt>
                <c:pt idx="6">
                  <c:v>112.5</c:v>
                </c:pt>
                <c:pt idx="7">
                  <c:v>111.5</c:v>
                </c:pt>
                <c:pt idx="8">
                  <c:v>122</c:v>
                </c:pt>
                <c:pt idx="9">
                  <c:v>118.5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186544"/>
        <c:axId val="150186936"/>
      </c:barChart>
      <c:catAx>
        <c:axId val="15018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86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186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8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80</c:v>
                </c:pt>
                <c:pt idx="1">
                  <c:v>82.5</c:v>
                </c:pt>
                <c:pt idx="2">
                  <c:v>114.5</c:v>
                </c:pt>
                <c:pt idx="3">
                  <c:v>126</c:v>
                </c:pt>
                <c:pt idx="4">
                  <c:v>132</c:v>
                </c:pt>
                <c:pt idx="5">
                  <c:v>117</c:v>
                </c:pt>
                <c:pt idx="6">
                  <c:v>110.5</c:v>
                </c:pt>
                <c:pt idx="7">
                  <c:v>130</c:v>
                </c:pt>
                <c:pt idx="8">
                  <c:v>102</c:v>
                </c:pt>
                <c:pt idx="9">
                  <c:v>104.5</c:v>
                </c:pt>
                <c:pt idx="10">
                  <c:v>108</c:v>
                </c:pt>
                <c:pt idx="11">
                  <c:v>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187720"/>
        <c:axId val="150188112"/>
      </c:barChart>
      <c:catAx>
        <c:axId val="150187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8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188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87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87</c:v>
                </c:pt>
                <c:pt idx="1">
                  <c:v>92.5</c:v>
                </c:pt>
                <c:pt idx="2">
                  <c:v>98.5</c:v>
                </c:pt>
                <c:pt idx="3">
                  <c:v>89</c:v>
                </c:pt>
                <c:pt idx="4">
                  <c:v>108.5</c:v>
                </c:pt>
                <c:pt idx="5">
                  <c:v>98</c:v>
                </c:pt>
                <c:pt idx="6">
                  <c:v>113</c:v>
                </c:pt>
                <c:pt idx="7">
                  <c:v>99</c:v>
                </c:pt>
                <c:pt idx="8">
                  <c:v>88</c:v>
                </c:pt>
                <c:pt idx="9">
                  <c:v>87</c:v>
                </c:pt>
                <c:pt idx="10">
                  <c:v>89.5</c:v>
                </c:pt>
                <c:pt idx="11">
                  <c:v>88</c:v>
                </c:pt>
                <c:pt idx="12">
                  <c:v>129</c:v>
                </c:pt>
                <c:pt idx="13">
                  <c:v>102</c:v>
                </c:pt>
                <c:pt idx="14">
                  <c:v>112</c:v>
                </c:pt>
                <c:pt idx="15">
                  <c:v>119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454888"/>
        <c:axId val="151455280"/>
      </c:barChart>
      <c:catAx>
        <c:axId val="151454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45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455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454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122228</xdr:rowOff>
    </xdr:from>
    <xdr:to>
      <xdr:col>40</xdr:col>
      <xdr:colOff>304800</xdr:colOff>
      <xdr:row>64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19786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29</xdr:col>
      <xdr:colOff>304800</xdr:colOff>
      <xdr:row>1</xdr:row>
      <xdr:rowOff>9524</xdr:rowOff>
    </xdr:from>
    <xdr:to>
      <xdr:col>35</xdr:col>
      <xdr:colOff>85725</xdr:colOff>
      <xdr:row>4</xdr:row>
      <xdr:rowOff>85724</xdr:rowOff>
    </xdr:to>
    <xdr:pic>
      <xdr:nvPicPr>
        <xdr:cNvPr id="11" name="Picture 21" descr="logo_metrotransit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601200" y="171449"/>
          <a:ext cx="1666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">
        <v>150</v>
      </c>
      <c r="E5" s="145"/>
      <c r="F5" s="145"/>
      <c r="G5" s="145"/>
      <c r="H5" s="145"/>
      <c r="I5" s="135" t="s">
        <v>53</v>
      </c>
      <c r="J5" s="135"/>
      <c r="K5" s="135"/>
      <c r="L5" s="146">
        <v>2506</v>
      </c>
      <c r="M5" s="146"/>
      <c r="N5" s="146"/>
      <c r="O5" s="12"/>
      <c r="P5" s="135" t="s">
        <v>57</v>
      </c>
      <c r="Q5" s="135"/>
      <c r="R5" s="135"/>
      <c r="S5" s="144" t="s">
        <v>63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151</v>
      </c>
      <c r="E6" s="142"/>
      <c r="F6" s="142"/>
      <c r="G6" s="142"/>
      <c r="H6" s="142"/>
      <c r="I6" s="135" t="s">
        <v>59</v>
      </c>
      <c r="J6" s="135"/>
      <c r="K6" s="135"/>
      <c r="L6" s="147">
        <v>3</v>
      </c>
      <c r="M6" s="147"/>
      <c r="N6" s="147"/>
      <c r="O6" s="42"/>
      <c r="P6" s="135" t="s">
        <v>58</v>
      </c>
      <c r="Q6" s="135"/>
      <c r="R6" s="135"/>
      <c r="S6" s="140">
        <v>42647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159</v>
      </c>
      <c r="C10" s="46">
        <v>187</v>
      </c>
      <c r="D10" s="46">
        <v>49</v>
      </c>
      <c r="E10" s="46">
        <v>24</v>
      </c>
      <c r="F10" s="6">
        <f t="shared" ref="F10:F22" si="0">B10*0.5+C10*1+D10*2+E10*2.5</f>
        <v>424.5</v>
      </c>
      <c r="G10" s="2"/>
      <c r="H10" s="19" t="s">
        <v>4</v>
      </c>
      <c r="I10" s="46">
        <v>199</v>
      </c>
      <c r="J10" s="46">
        <v>241</v>
      </c>
      <c r="K10" s="46">
        <v>49</v>
      </c>
      <c r="L10" s="46">
        <v>25</v>
      </c>
      <c r="M10" s="6">
        <f t="shared" ref="M10:M22" si="1">I10*0.5+J10*1+K10*2+L10*2.5</f>
        <v>501</v>
      </c>
      <c r="N10" s="9">
        <f>F20+F21+F22+M10</f>
        <v>1866</v>
      </c>
      <c r="O10" s="19" t="s">
        <v>43</v>
      </c>
      <c r="P10" s="46">
        <v>197</v>
      </c>
      <c r="Q10" s="46">
        <v>241</v>
      </c>
      <c r="R10" s="46">
        <v>59</v>
      </c>
      <c r="S10" s="46"/>
      <c r="T10" s="6">
        <f t="shared" ref="T10:T21" si="2">P10*0.5+Q10*1+R10*2+S10*2.5</f>
        <v>457.5</v>
      </c>
      <c r="U10" s="10"/>
      <c r="AB10" s="1"/>
    </row>
    <row r="11" spans="1:28" ht="24" customHeight="1" x14ac:dyDescent="0.2">
      <c r="A11" s="18" t="s">
        <v>14</v>
      </c>
      <c r="B11" s="46">
        <v>167</v>
      </c>
      <c r="C11" s="46">
        <v>194</v>
      </c>
      <c r="D11" s="46">
        <v>54</v>
      </c>
      <c r="E11" s="46">
        <v>28</v>
      </c>
      <c r="F11" s="6">
        <f t="shared" si="0"/>
        <v>455.5</v>
      </c>
      <c r="G11" s="2"/>
      <c r="H11" s="19" t="s">
        <v>5</v>
      </c>
      <c r="I11" s="46">
        <v>217</v>
      </c>
      <c r="J11" s="46">
        <v>256</v>
      </c>
      <c r="K11" s="46">
        <v>42</v>
      </c>
      <c r="L11" s="46">
        <v>18</v>
      </c>
      <c r="M11" s="6">
        <f t="shared" si="1"/>
        <v>493.5</v>
      </c>
      <c r="N11" s="9">
        <f>F21+F22+M10+M11</f>
        <v>1921</v>
      </c>
      <c r="O11" s="19" t="s">
        <v>44</v>
      </c>
      <c r="P11" s="46">
        <v>185</v>
      </c>
      <c r="Q11" s="46">
        <v>218</v>
      </c>
      <c r="R11" s="46">
        <v>64</v>
      </c>
      <c r="S11" s="46"/>
      <c r="T11" s="6">
        <f t="shared" si="2"/>
        <v>438.5</v>
      </c>
      <c r="U11" s="2"/>
      <c r="AB11" s="1"/>
    </row>
    <row r="12" spans="1:28" ht="24" customHeight="1" x14ac:dyDescent="0.2">
      <c r="A12" s="18" t="s">
        <v>17</v>
      </c>
      <c r="B12" s="46">
        <v>184</v>
      </c>
      <c r="C12" s="46">
        <v>210</v>
      </c>
      <c r="D12" s="46">
        <v>39</v>
      </c>
      <c r="E12" s="46">
        <v>21</v>
      </c>
      <c r="F12" s="6">
        <f t="shared" si="0"/>
        <v>432.5</v>
      </c>
      <c r="G12" s="2"/>
      <c r="H12" s="19" t="s">
        <v>6</v>
      </c>
      <c r="I12" s="46">
        <v>191</v>
      </c>
      <c r="J12" s="46">
        <v>229</v>
      </c>
      <c r="K12" s="46">
        <v>55</v>
      </c>
      <c r="L12" s="46">
        <v>38</v>
      </c>
      <c r="M12" s="6">
        <f t="shared" si="1"/>
        <v>529.5</v>
      </c>
      <c r="N12" s="2">
        <f>F22+M10+M11+M12</f>
        <v>2016.5</v>
      </c>
      <c r="O12" s="19" t="s">
        <v>32</v>
      </c>
      <c r="P12" s="46">
        <v>164</v>
      </c>
      <c r="Q12" s="46">
        <v>171</v>
      </c>
      <c r="R12" s="46">
        <v>79</v>
      </c>
      <c r="S12" s="46"/>
      <c r="T12" s="6">
        <f t="shared" si="2"/>
        <v>411</v>
      </c>
      <c r="U12" s="2"/>
      <c r="AB12" s="1"/>
    </row>
    <row r="13" spans="1:28" ht="24" customHeight="1" x14ac:dyDescent="0.2">
      <c r="A13" s="18" t="s">
        <v>19</v>
      </c>
      <c r="B13" s="46">
        <v>179</v>
      </c>
      <c r="C13" s="46">
        <v>219</v>
      </c>
      <c r="D13" s="46">
        <v>49</v>
      </c>
      <c r="E13" s="46">
        <v>33</v>
      </c>
      <c r="F13" s="6">
        <f t="shared" si="0"/>
        <v>489</v>
      </c>
      <c r="G13" s="2">
        <f t="shared" ref="G13:G19" si="3">F10+F11+F12+F13</f>
        <v>1801.5</v>
      </c>
      <c r="H13" s="19" t="s">
        <v>7</v>
      </c>
      <c r="I13" s="46">
        <v>167</v>
      </c>
      <c r="J13" s="46">
        <v>250</v>
      </c>
      <c r="K13" s="46">
        <v>47</v>
      </c>
      <c r="L13" s="46">
        <v>24</v>
      </c>
      <c r="M13" s="6">
        <f t="shared" si="1"/>
        <v>487.5</v>
      </c>
      <c r="N13" s="2">
        <f t="shared" ref="N13:N18" si="4">M10+M11+M12+M13</f>
        <v>2011.5</v>
      </c>
      <c r="O13" s="19" t="s">
        <v>33</v>
      </c>
      <c r="P13" s="46">
        <v>191</v>
      </c>
      <c r="Q13" s="46">
        <v>212</v>
      </c>
      <c r="R13" s="46">
        <v>55</v>
      </c>
      <c r="S13" s="46"/>
      <c r="T13" s="6">
        <f t="shared" si="2"/>
        <v>417.5</v>
      </c>
      <c r="U13" s="2">
        <f t="shared" ref="U13:U21" si="5">T10+T11+T12+T13</f>
        <v>1724.5</v>
      </c>
      <c r="AB13" s="51">
        <v>241</v>
      </c>
    </row>
    <row r="14" spans="1:28" ht="24" customHeight="1" x14ac:dyDescent="0.2">
      <c r="A14" s="18" t="s">
        <v>21</v>
      </c>
      <c r="B14" s="46">
        <v>164</v>
      </c>
      <c r="C14" s="46">
        <v>221</v>
      </c>
      <c r="D14" s="46">
        <v>60</v>
      </c>
      <c r="E14" s="46">
        <v>31</v>
      </c>
      <c r="F14" s="6">
        <f t="shared" si="0"/>
        <v>500.5</v>
      </c>
      <c r="G14" s="2">
        <f t="shared" si="3"/>
        <v>1877.5</v>
      </c>
      <c r="H14" s="19" t="s">
        <v>9</v>
      </c>
      <c r="I14" s="46">
        <v>149</v>
      </c>
      <c r="J14" s="46">
        <v>271</v>
      </c>
      <c r="K14" s="46">
        <v>49</v>
      </c>
      <c r="L14" s="46">
        <v>21</v>
      </c>
      <c r="M14" s="6">
        <f t="shared" si="1"/>
        <v>496</v>
      </c>
      <c r="N14" s="2">
        <f t="shared" si="4"/>
        <v>2006.5</v>
      </c>
      <c r="O14" s="19" t="s">
        <v>29</v>
      </c>
      <c r="P14" s="45">
        <v>269</v>
      </c>
      <c r="Q14" s="45">
        <v>229</v>
      </c>
      <c r="R14" s="45">
        <v>68</v>
      </c>
      <c r="S14" s="45"/>
      <c r="T14" s="6">
        <f t="shared" si="2"/>
        <v>499.5</v>
      </c>
      <c r="U14" s="2">
        <f t="shared" si="5"/>
        <v>1766.5</v>
      </c>
      <c r="AB14" s="51">
        <v>250</v>
      </c>
    </row>
    <row r="15" spans="1:28" ht="24" customHeight="1" x14ac:dyDescent="0.2">
      <c r="A15" s="18" t="s">
        <v>23</v>
      </c>
      <c r="B15" s="46">
        <v>149</v>
      </c>
      <c r="C15" s="46">
        <v>222</v>
      </c>
      <c r="D15" s="46">
        <v>64</v>
      </c>
      <c r="E15" s="46">
        <v>34</v>
      </c>
      <c r="F15" s="6">
        <f t="shared" si="0"/>
        <v>509.5</v>
      </c>
      <c r="G15" s="2">
        <f t="shared" si="3"/>
        <v>1931.5</v>
      </c>
      <c r="H15" s="19" t="s">
        <v>12</v>
      </c>
      <c r="I15" s="46">
        <v>138</v>
      </c>
      <c r="J15" s="46">
        <v>235</v>
      </c>
      <c r="K15" s="46">
        <v>50</v>
      </c>
      <c r="L15" s="46">
        <v>20</v>
      </c>
      <c r="M15" s="6">
        <f t="shared" si="1"/>
        <v>454</v>
      </c>
      <c r="N15" s="2">
        <f t="shared" si="4"/>
        <v>1967</v>
      </c>
      <c r="O15" s="18" t="s">
        <v>30</v>
      </c>
      <c r="P15" s="46">
        <v>274</v>
      </c>
      <c r="Q15" s="46">
        <v>186</v>
      </c>
      <c r="R15" s="45">
        <v>70</v>
      </c>
      <c r="S15" s="46"/>
      <c r="T15" s="6">
        <f t="shared" si="2"/>
        <v>463</v>
      </c>
      <c r="U15" s="2">
        <f t="shared" si="5"/>
        <v>1791</v>
      </c>
      <c r="AB15" s="51">
        <v>262</v>
      </c>
    </row>
    <row r="16" spans="1:28" ht="24" customHeight="1" x14ac:dyDescent="0.2">
      <c r="A16" s="18" t="s">
        <v>39</v>
      </c>
      <c r="B16" s="46">
        <v>139</v>
      </c>
      <c r="C16" s="46">
        <v>230</v>
      </c>
      <c r="D16" s="46">
        <v>67</v>
      </c>
      <c r="E16" s="46">
        <v>15</v>
      </c>
      <c r="F16" s="6">
        <f t="shared" si="0"/>
        <v>471</v>
      </c>
      <c r="G16" s="2">
        <f t="shared" si="3"/>
        <v>1970</v>
      </c>
      <c r="H16" s="19" t="s">
        <v>15</v>
      </c>
      <c r="I16" s="46">
        <v>129</v>
      </c>
      <c r="J16" s="46">
        <v>228</v>
      </c>
      <c r="K16" s="46">
        <v>45</v>
      </c>
      <c r="L16" s="46">
        <v>18</v>
      </c>
      <c r="M16" s="6">
        <f t="shared" si="1"/>
        <v>427.5</v>
      </c>
      <c r="N16" s="2">
        <f t="shared" si="4"/>
        <v>1865</v>
      </c>
      <c r="O16" s="19" t="s">
        <v>8</v>
      </c>
      <c r="P16" s="46">
        <v>289</v>
      </c>
      <c r="Q16" s="46">
        <v>217</v>
      </c>
      <c r="R16" s="46">
        <v>56</v>
      </c>
      <c r="S16" s="46"/>
      <c r="T16" s="6">
        <f t="shared" si="2"/>
        <v>473.5</v>
      </c>
      <c r="U16" s="2">
        <f t="shared" si="5"/>
        <v>1853.5</v>
      </c>
      <c r="AB16" s="51">
        <v>270.5</v>
      </c>
    </row>
    <row r="17" spans="1:28" ht="24" customHeight="1" x14ac:dyDescent="0.2">
      <c r="A17" s="18" t="s">
        <v>40</v>
      </c>
      <c r="B17" s="46">
        <v>156</v>
      </c>
      <c r="C17" s="46">
        <v>233</v>
      </c>
      <c r="D17" s="46">
        <v>52</v>
      </c>
      <c r="E17" s="46">
        <v>22</v>
      </c>
      <c r="F17" s="6">
        <f t="shared" si="0"/>
        <v>470</v>
      </c>
      <c r="G17" s="2">
        <f t="shared" si="3"/>
        <v>1951</v>
      </c>
      <c r="H17" s="19" t="s">
        <v>18</v>
      </c>
      <c r="I17" s="46">
        <v>171</v>
      </c>
      <c r="J17" s="46">
        <v>231</v>
      </c>
      <c r="K17" s="46">
        <v>41</v>
      </c>
      <c r="L17" s="46">
        <v>39</v>
      </c>
      <c r="M17" s="6">
        <f t="shared" si="1"/>
        <v>496</v>
      </c>
      <c r="N17" s="2">
        <f t="shared" si="4"/>
        <v>1873.5</v>
      </c>
      <c r="O17" s="19" t="s">
        <v>10</v>
      </c>
      <c r="P17" s="46">
        <v>304</v>
      </c>
      <c r="Q17" s="46">
        <v>228</v>
      </c>
      <c r="R17" s="46">
        <v>74</v>
      </c>
      <c r="S17" s="46"/>
      <c r="T17" s="6">
        <f t="shared" si="2"/>
        <v>528</v>
      </c>
      <c r="U17" s="2">
        <f t="shared" si="5"/>
        <v>1964</v>
      </c>
      <c r="AB17" s="51">
        <v>289.5</v>
      </c>
    </row>
    <row r="18" spans="1:28" ht="24" customHeight="1" x14ac:dyDescent="0.2">
      <c r="A18" s="18" t="s">
        <v>41</v>
      </c>
      <c r="B18" s="46">
        <v>160</v>
      </c>
      <c r="C18" s="46">
        <v>225</v>
      </c>
      <c r="D18" s="46">
        <v>59</v>
      </c>
      <c r="E18" s="46">
        <v>25</v>
      </c>
      <c r="F18" s="6">
        <f t="shared" si="0"/>
        <v>485.5</v>
      </c>
      <c r="G18" s="2">
        <f t="shared" si="3"/>
        <v>1936</v>
      </c>
      <c r="H18" s="19" t="s">
        <v>20</v>
      </c>
      <c r="I18" s="46">
        <v>160</v>
      </c>
      <c r="J18" s="46">
        <v>225</v>
      </c>
      <c r="K18" s="46">
        <v>45</v>
      </c>
      <c r="L18" s="46">
        <v>31</v>
      </c>
      <c r="M18" s="6">
        <f t="shared" si="1"/>
        <v>472.5</v>
      </c>
      <c r="N18" s="2">
        <f t="shared" si="4"/>
        <v>1850</v>
      </c>
      <c r="O18" s="19" t="s">
        <v>13</v>
      </c>
      <c r="P18" s="46">
        <v>479</v>
      </c>
      <c r="Q18" s="46">
        <v>331</v>
      </c>
      <c r="R18" s="46">
        <v>71</v>
      </c>
      <c r="S18" s="46"/>
      <c r="T18" s="6">
        <f t="shared" si="2"/>
        <v>712.5</v>
      </c>
      <c r="U18" s="2">
        <f t="shared" si="5"/>
        <v>2177</v>
      </c>
      <c r="AB18" s="51">
        <v>291</v>
      </c>
    </row>
    <row r="19" spans="1:28" ht="24" customHeight="1" thickBot="1" x14ac:dyDescent="0.25">
      <c r="A19" s="21" t="s">
        <v>42</v>
      </c>
      <c r="B19" s="47">
        <v>147</v>
      </c>
      <c r="C19" s="47">
        <v>217</v>
      </c>
      <c r="D19" s="47">
        <v>52</v>
      </c>
      <c r="E19" s="47">
        <v>28</v>
      </c>
      <c r="F19" s="7">
        <f t="shared" si="0"/>
        <v>464.5</v>
      </c>
      <c r="G19" s="3">
        <f t="shared" si="3"/>
        <v>1891</v>
      </c>
      <c r="H19" s="20" t="s">
        <v>22</v>
      </c>
      <c r="I19" s="45">
        <v>159</v>
      </c>
      <c r="J19" s="45">
        <v>221</v>
      </c>
      <c r="K19" s="45">
        <v>55</v>
      </c>
      <c r="L19" s="45">
        <v>26</v>
      </c>
      <c r="M19" s="6">
        <f t="shared" si="1"/>
        <v>475.5</v>
      </c>
      <c r="N19" s="2">
        <f>M16+M17+M18+M19</f>
        <v>1871.5</v>
      </c>
      <c r="O19" s="19" t="s">
        <v>16</v>
      </c>
      <c r="P19" s="46">
        <v>497</v>
      </c>
      <c r="Q19" s="46">
        <v>329</v>
      </c>
      <c r="R19" s="46">
        <v>79</v>
      </c>
      <c r="S19" s="46"/>
      <c r="T19" s="6">
        <f t="shared" si="2"/>
        <v>735.5</v>
      </c>
      <c r="U19" s="2">
        <f t="shared" si="5"/>
        <v>2449.5</v>
      </c>
      <c r="AB19" s="51">
        <v>294</v>
      </c>
    </row>
    <row r="20" spans="1:28" ht="24" customHeight="1" x14ac:dyDescent="0.2">
      <c r="A20" s="19" t="s">
        <v>27</v>
      </c>
      <c r="B20" s="45">
        <v>139</v>
      </c>
      <c r="C20" s="45">
        <v>217</v>
      </c>
      <c r="D20" s="45">
        <v>46</v>
      </c>
      <c r="E20" s="45">
        <v>24</v>
      </c>
      <c r="F20" s="8">
        <f t="shared" si="0"/>
        <v>438.5</v>
      </c>
      <c r="G20" s="35"/>
      <c r="H20" s="19" t="s">
        <v>24</v>
      </c>
      <c r="I20" s="46">
        <v>195</v>
      </c>
      <c r="J20" s="46">
        <v>252</v>
      </c>
      <c r="K20" s="46">
        <v>47</v>
      </c>
      <c r="L20" s="46">
        <v>30</v>
      </c>
      <c r="M20" s="8">
        <f t="shared" si="1"/>
        <v>518.5</v>
      </c>
      <c r="N20" s="2">
        <f>M17+M18+M19+M20</f>
        <v>1962.5</v>
      </c>
      <c r="O20" s="19" t="s">
        <v>45</v>
      </c>
      <c r="P20" s="45">
        <v>429</v>
      </c>
      <c r="Q20" s="45">
        <v>277</v>
      </c>
      <c r="R20" s="46">
        <v>67</v>
      </c>
      <c r="S20" s="45"/>
      <c r="T20" s="8">
        <f t="shared" si="2"/>
        <v>625.5</v>
      </c>
      <c r="U20" s="2">
        <f t="shared" si="5"/>
        <v>2601.5</v>
      </c>
      <c r="AB20" s="51">
        <v>299</v>
      </c>
    </row>
    <row r="21" spans="1:28" ht="24" customHeight="1" thickBot="1" x14ac:dyDescent="0.25">
      <c r="A21" s="19" t="s">
        <v>28</v>
      </c>
      <c r="B21" s="46">
        <v>154</v>
      </c>
      <c r="C21" s="46">
        <v>205</v>
      </c>
      <c r="D21" s="46">
        <v>41</v>
      </c>
      <c r="E21" s="46">
        <v>28</v>
      </c>
      <c r="F21" s="6">
        <f t="shared" si="0"/>
        <v>434</v>
      </c>
      <c r="G21" s="36"/>
      <c r="H21" s="20" t="s">
        <v>25</v>
      </c>
      <c r="I21" s="46">
        <v>170</v>
      </c>
      <c r="J21" s="46">
        <v>243</v>
      </c>
      <c r="K21" s="46">
        <v>44</v>
      </c>
      <c r="L21" s="46">
        <v>24</v>
      </c>
      <c r="M21" s="6">
        <f t="shared" si="1"/>
        <v>476</v>
      </c>
      <c r="N21" s="2">
        <f>M18+M19+M20+M21</f>
        <v>1942.5</v>
      </c>
      <c r="O21" s="21" t="s">
        <v>46</v>
      </c>
      <c r="P21" s="47">
        <v>389</v>
      </c>
      <c r="Q21" s="47">
        <v>244</v>
      </c>
      <c r="R21" s="47">
        <v>49</v>
      </c>
      <c r="S21" s="47"/>
      <c r="T21" s="7">
        <f t="shared" si="2"/>
        <v>536.5</v>
      </c>
      <c r="U21" s="3">
        <f t="shared" si="5"/>
        <v>2610</v>
      </c>
      <c r="AB21" s="51">
        <v>299.5</v>
      </c>
    </row>
    <row r="22" spans="1:28" ht="24" customHeight="1" thickBot="1" x14ac:dyDescent="0.25">
      <c r="A22" s="19" t="s">
        <v>1</v>
      </c>
      <c r="B22" s="46">
        <v>152</v>
      </c>
      <c r="C22" s="46">
        <v>226</v>
      </c>
      <c r="D22" s="46">
        <v>59</v>
      </c>
      <c r="E22" s="46">
        <v>29</v>
      </c>
      <c r="F22" s="6">
        <f t="shared" si="0"/>
        <v>492.5</v>
      </c>
      <c r="G22" s="2"/>
      <c r="H22" s="21" t="s">
        <v>26</v>
      </c>
      <c r="I22" s="47">
        <v>164</v>
      </c>
      <c r="J22" s="47">
        <v>233</v>
      </c>
      <c r="K22" s="47">
        <v>39</v>
      </c>
      <c r="L22" s="47">
        <v>21</v>
      </c>
      <c r="M22" s="6">
        <f t="shared" si="1"/>
        <v>445.5</v>
      </c>
      <c r="N22" s="3">
        <f>M19+M20+M21+M22</f>
        <v>1915.5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1970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2016.5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2610</v>
      </c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154</v>
      </c>
      <c r="G24" s="57"/>
      <c r="H24" s="153"/>
      <c r="I24" s="154"/>
      <c r="J24" s="52" t="s">
        <v>73</v>
      </c>
      <c r="K24" s="55"/>
      <c r="L24" s="55"/>
      <c r="M24" s="56" t="s">
        <v>75</v>
      </c>
      <c r="N24" s="57"/>
      <c r="O24" s="153"/>
      <c r="P24" s="154"/>
      <c r="Q24" s="52" t="s">
        <v>73</v>
      </c>
      <c r="R24" s="55"/>
      <c r="S24" s="55"/>
      <c r="T24" s="56" t="s">
        <v>72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N21" sqref="N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tr">
        <f>'G-1'!D5:H5</f>
        <v>CALLE 30 X CARRERA 15</v>
      </c>
      <c r="E5" s="145"/>
      <c r="F5" s="145"/>
      <c r="G5" s="145"/>
      <c r="H5" s="145"/>
      <c r="I5" s="135" t="s">
        <v>53</v>
      </c>
      <c r="J5" s="135"/>
      <c r="K5" s="135"/>
      <c r="L5" s="146">
        <f>'G-1'!L5:N5</f>
        <v>2506</v>
      </c>
      <c r="M5" s="146"/>
      <c r="N5" s="146"/>
      <c r="O5" s="12"/>
      <c r="P5" s="135" t="s">
        <v>57</v>
      </c>
      <c r="Q5" s="135"/>
      <c r="R5" s="135"/>
      <c r="S5" s="144" t="s">
        <v>61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61" t="s">
        <v>155</v>
      </c>
      <c r="E6" s="161"/>
      <c r="F6" s="161"/>
      <c r="G6" s="161"/>
      <c r="H6" s="161"/>
      <c r="I6" s="135" t="s">
        <v>59</v>
      </c>
      <c r="J6" s="135"/>
      <c r="K6" s="135"/>
      <c r="L6" s="147">
        <v>3</v>
      </c>
      <c r="M6" s="147"/>
      <c r="N6" s="147"/>
      <c r="O6" s="42"/>
      <c r="P6" s="135" t="s">
        <v>58</v>
      </c>
      <c r="Q6" s="135"/>
      <c r="R6" s="135"/>
      <c r="S6" s="140">
        <f>'G-1'!S6:U6</f>
        <v>42647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296</v>
      </c>
      <c r="C10" s="46">
        <v>249</v>
      </c>
      <c r="D10" s="46">
        <v>54</v>
      </c>
      <c r="E10" s="46">
        <v>22</v>
      </c>
      <c r="F10" s="6">
        <f t="shared" ref="F10:F22" si="0">B10*0.5+C10*1+D10*2+E10*2.5</f>
        <v>560</v>
      </c>
      <c r="G10" s="2"/>
      <c r="H10" s="19" t="s">
        <v>4</v>
      </c>
      <c r="I10" s="46">
        <v>104</v>
      </c>
      <c r="J10" s="46">
        <v>175</v>
      </c>
      <c r="K10" s="46">
        <v>41</v>
      </c>
      <c r="L10" s="46">
        <v>27</v>
      </c>
      <c r="M10" s="6">
        <f t="shared" ref="M10:M22" si="1">I10*0.5+J10*1+K10*2+L10*2.5</f>
        <v>376.5</v>
      </c>
      <c r="N10" s="9">
        <f>F20+F21+F22+M10</f>
        <v>1659.5</v>
      </c>
      <c r="O10" s="19" t="s">
        <v>43</v>
      </c>
      <c r="P10" s="46">
        <v>140</v>
      </c>
      <c r="Q10" s="46">
        <v>271</v>
      </c>
      <c r="R10" s="46">
        <v>52</v>
      </c>
      <c r="S10" s="46">
        <v>30</v>
      </c>
      <c r="T10" s="6">
        <f t="shared" ref="T10:T21" si="2">P10*0.5+Q10*1+R10*2+S10*2.5</f>
        <v>520</v>
      </c>
      <c r="U10" s="10"/>
      <c r="AB10" s="1"/>
    </row>
    <row r="11" spans="1:28" ht="24" customHeight="1" x14ac:dyDescent="0.2">
      <c r="A11" s="18" t="s">
        <v>14</v>
      </c>
      <c r="B11" s="46">
        <v>342</v>
      </c>
      <c r="C11" s="46">
        <v>296</v>
      </c>
      <c r="D11" s="46">
        <v>72</v>
      </c>
      <c r="E11" s="46">
        <v>39</v>
      </c>
      <c r="F11" s="6">
        <f t="shared" si="0"/>
        <v>708.5</v>
      </c>
      <c r="G11" s="2"/>
      <c r="H11" s="19" t="s">
        <v>5</v>
      </c>
      <c r="I11" s="46">
        <v>102</v>
      </c>
      <c r="J11" s="46">
        <v>196</v>
      </c>
      <c r="K11" s="46">
        <v>51</v>
      </c>
      <c r="L11" s="46">
        <v>32</v>
      </c>
      <c r="M11" s="6">
        <f t="shared" si="1"/>
        <v>429</v>
      </c>
      <c r="N11" s="9">
        <f>F21+F22+M10+M11</f>
        <v>1652.5</v>
      </c>
      <c r="O11" s="19" t="s">
        <v>44</v>
      </c>
      <c r="P11" s="46">
        <v>146</v>
      </c>
      <c r="Q11" s="46">
        <v>271</v>
      </c>
      <c r="R11" s="46">
        <v>52</v>
      </c>
      <c r="S11" s="46">
        <v>30</v>
      </c>
      <c r="T11" s="6">
        <f t="shared" si="2"/>
        <v>523</v>
      </c>
      <c r="U11" s="2"/>
      <c r="AB11" s="1"/>
    </row>
    <row r="12" spans="1:28" ht="24" customHeight="1" x14ac:dyDescent="0.2">
      <c r="A12" s="18" t="s">
        <v>17</v>
      </c>
      <c r="B12" s="46">
        <v>175</v>
      </c>
      <c r="C12" s="46">
        <v>254</v>
      </c>
      <c r="D12" s="46">
        <v>60</v>
      </c>
      <c r="E12" s="46">
        <v>33</v>
      </c>
      <c r="F12" s="6">
        <f t="shared" si="0"/>
        <v>544</v>
      </c>
      <c r="G12" s="2"/>
      <c r="H12" s="19" t="s">
        <v>6</v>
      </c>
      <c r="I12" s="46">
        <v>104</v>
      </c>
      <c r="J12" s="46">
        <v>160</v>
      </c>
      <c r="K12" s="46">
        <v>49</v>
      </c>
      <c r="L12" s="46">
        <v>24</v>
      </c>
      <c r="M12" s="6">
        <f t="shared" si="1"/>
        <v>370</v>
      </c>
      <c r="N12" s="2">
        <f>F22+M10+M11+M12</f>
        <v>1603</v>
      </c>
      <c r="O12" s="19" t="s">
        <v>32</v>
      </c>
      <c r="P12" s="46">
        <v>160</v>
      </c>
      <c r="Q12" s="46">
        <v>246</v>
      </c>
      <c r="R12" s="46">
        <v>55</v>
      </c>
      <c r="S12" s="46">
        <v>27</v>
      </c>
      <c r="T12" s="6">
        <f t="shared" si="2"/>
        <v>503.5</v>
      </c>
      <c r="U12" s="2"/>
      <c r="AB12" s="1"/>
    </row>
    <row r="13" spans="1:28" ht="24" customHeight="1" x14ac:dyDescent="0.2">
      <c r="A13" s="18" t="s">
        <v>19</v>
      </c>
      <c r="B13" s="46">
        <v>183</v>
      </c>
      <c r="C13" s="46">
        <v>239</v>
      </c>
      <c r="D13" s="46">
        <v>58</v>
      </c>
      <c r="E13" s="46">
        <v>45</v>
      </c>
      <c r="F13" s="6">
        <f t="shared" si="0"/>
        <v>559</v>
      </c>
      <c r="G13" s="2">
        <f t="shared" ref="G13:G19" si="3">F10+F11+F12+F13</f>
        <v>2371.5</v>
      </c>
      <c r="H13" s="19" t="s">
        <v>7</v>
      </c>
      <c r="I13" s="46">
        <v>100</v>
      </c>
      <c r="J13" s="46">
        <v>219</v>
      </c>
      <c r="K13" s="46">
        <v>44</v>
      </c>
      <c r="L13" s="46">
        <v>31</v>
      </c>
      <c r="M13" s="6">
        <f t="shared" si="1"/>
        <v>434.5</v>
      </c>
      <c r="N13" s="2">
        <f t="shared" ref="N13:N18" si="4">M10+M11+M12+M13</f>
        <v>1610</v>
      </c>
      <c r="O13" s="19" t="s">
        <v>33</v>
      </c>
      <c r="P13" s="46">
        <v>125</v>
      </c>
      <c r="Q13" s="46">
        <v>180</v>
      </c>
      <c r="R13" s="46">
        <v>44</v>
      </c>
      <c r="S13" s="46">
        <v>22</v>
      </c>
      <c r="T13" s="6">
        <f t="shared" si="2"/>
        <v>385.5</v>
      </c>
      <c r="U13" s="2">
        <f t="shared" ref="U13:U21" si="5">T10+T11+T12+T13</f>
        <v>1932</v>
      </c>
      <c r="AB13" s="51">
        <v>212.5</v>
      </c>
    </row>
    <row r="14" spans="1:28" ht="24" customHeight="1" x14ac:dyDescent="0.2">
      <c r="A14" s="18" t="s">
        <v>21</v>
      </c>
      <c r="B14" s="46">
        <v>140</v>
      </c>
      <c r="C14" s="46">
        <v>210</v>
      </c>
      <c r="D14" s="46">
        <v>62</v>
      </c>
      <c r="E14" s="46">
        <v>34</v>
      </c>
      <c r="F14" s="6">
        <f t="shared" si="0"/>
        <v>489</v>
      </c>
      <c r="G14" s="2">
        <f t="shared" si="3"/>
        <v>2300.5</v>
      </c>
      <c r="H14" s="19" t="s">
        <v>9</v>
      </c>
      <c r="I14" s="46">
        <v>110</v>
      </c>
      <c r="J14" s="46">
        <v>192</v>
      </c>
      <c r="K14" s="46">
        <v>50</v>
      </c>
      <c r="L14" s="46">
        <v>27</v>
      </c>
      <c r="M14" s="6">
        <f t="shared" si="1"/>
        <v>414.5</v>
      </c>
      <c r="N14" s="2">
        <f t="shared" si="4"/>
        <v>1648</v>
      </c>
      <c r="O14" s="19" t="s">
        <v>29</v>
      </c>
      <c r="P14" s="45">
        <v>150</v>
      </c>
      <c r="Q14" s="45">
        <v>220</v>
      </c>
      <c r="R14" s="45">
        <v>51</v>
      </c>
      <c r="S14" s="45">
        <v>18</v>
      </c>
      <c r="T14" s="6">
        <f t="shared" si="2"/>
        <v>442</v>
      </c>
      <c r="U14" s="2">
        <f t="shared" si="5"/>
        <v>1854</v>
      </c>
      <c r="AB14" s="51">
        <v>226</v>
      </c>
    </row>
    <row r="15" spans="1:28" ht="24" customHeight="1" x14ac:dyDescent="0.2">
      <c r="A15" s="18" t="s">
        <v>23</v>
      </c>
      <c r="B15" s="46">
        <v>170</v>
      </c>
      <c r="C15" s="46">
        <v>215</v>
      </c>
      <c r="D15" s="46">
        <v>47</v>
      </c>
      <c r="E15" s="46">
        <v>38</v>
      </c>
      <c r="F15" s="6">
        <f t="shared" si="0"/>
        <v>489</v>
      </c>
      <c r="G15" s="2">
        <f t="shared" si="3"/>
        <v>2081</v>
      </c>
      <c r="H15" s="19" t="s">
        <v>12</v>
      </c>
      <c r="I15" s="46">
        <v>125</v>
      </c>
      <c r="J15" s="46">
        <v>186</v>
      </c>
      <c r="K15" s="46">
        <v>48</v>
      </c>
      <c r="L15" s="46">
        <v>22</v>
      </c>
      <c r="M15" s="6">
        <f t="shared" si="1"/>
        <v>399.5</v>
      </c>
      <c r="N15" s="2">
        <f t="shared" si="4"/>
        <v>1618.5</v>
      </c>
      <c r="O15" s="18" t="s">
        <v>30</v>
      </c>
      <c r="P15" s="46">
        <v>170</v>
      </c>
      <c r="Q15" s="46">
        <v>239</v>
      </c>
      <c r="R15" s="46">
        <v>58</v>
      </c>
      <c r="S15" s="46">
        <v>24</v>
      </c>
      <c r="T15" s="6">
        <f t="shared" si="2"/>
        <v>500</v>
      </c>
      <c r="U15" s="2">
        <f t="shared" si="5"/>
        <v>1831</v>
      </c>
      <c r="AB15" s="51">
        <v>233.5</v>
      </c>
    </row>
    <row r="16" spans="1:28" ht="24" customHeight="1" x14ac:dyDescent="0.2">
      <c r="A16" s="18" t="s">
        <v>39</v>
      </c>
      <c r="B16" s="46">
        <v>156</v>
      </c>
      <c r="C16" s="46">
        <v>264</v>
      </c>
      <c r="D16" s="46">
        <v>66</v>
      </c>
      <c r="E16" s="46">
        <v>30</v>
      </c>
      <c r="F16" s="6">
        <f t="shared" si="0"/>
        <v>549</v>
      </c>
      <c r="G16" s="2">
        <f t="shared" si="3"/>
        <v>2086</v>
      </c>
      <c r="H16" s="19" t="s">
        <v>15</v>
      </c>
      <c r="I16" s="46">
        <v>129</v>
      </c>
      <c r="J16" s="46">
        <v>209</v>
      </c>
      <c r="K16" s="46">
        <v>50</v>
      </c>
      <c r="L16" s="46">
        <v>30</v>
      </c>
      <c r="M16" s="6">
        <f t="shared" si="1"/>
        <v>448.5</v>
      </c>
      <c r="N16" s="2">
        <f t="shared" si="4"/>
        <v>1697</v>
      </c>
      <c r="O16" s="19" t="s">
        <v>8</v>
      </c>
      <c r="P16" s="46">
        <v>161</v>
      </c>
      <c r="Q16" s="46">
        <v>254</v>
      </c>
      <c r="R16" s="46">
        <v>59</v>
      </c>
      <c r="S16" s="46">
        <v>24</v>
      </c>
      <c r="T16" s="6">
        <f t="shared" si="2"/>
        <v>512.5</v>
      </c>
      <c r="U16" s="2">
        <f t="shared" si="5"/>
        <v>1840</v>
      </c>
      <c r="AB16" s="51">
        <v>234</v>
      </c>
    </row>
    <row r="17" spans="1:28" ht="24" customHeight="1" x14ac:dyDescent="0.2">
      <c r="A17" s="18" t="s">
        <v>40</v>
      </c>
      <c r="B17" s="46">
        <v>146</v>
      </c>
      <c r="C17" s="46">
        <v>256</v>
      </c>
      <c r="D17" s="46">
        <v>53</v>
      </c>
      <c r="E17" s="46">
        <v>22</v>
      </c>
      <c r="F17" s="6">
        <f t="shared" si="0"/>
        <v>490</v>
      </c>
      <c r="G17" s="2">
        <f t="shared" si="3"/>
        <v>2017</v>
      </c>
      <c r="H17" s="19" t="s">
        <v>18</v>
      </c>
      <c r="I17" s="46">
        <v>131</v>
      </c>
      <c r="J17" s="46">
        <v>228</v>
      </c>
      <c r="K17" s="46">
        <v>53</v>
      </c>
      <c r="L17" s="46">
        <v>31</v>
      </c>
      <c r="M17" s="6">
        <f t="shared" si="1"/>
        <v>477</v>
      </c>
      <c r="N17" s="2">
        <f t="shared" si="4"/>
        <v>1739.5</v>
      </c>
      <c r="O17" s="19" t="s">
        <v>10</v>
      </c>
      <c r="P17" s="46">
        <v>153</v>
      </c>
      <c r="Q17" s="46">
        <v>265</v>
      </c>
      <c r="R17" s="46">
        <v>56</v>
      </c>
      <c r="S17" s="46">
        <v>17</v>
      </c>
      <c r="T17" s="6">
        <f t="shared" si="2"/>
        <v>496</v>
      </c>
      <c r="U17" s="2">
        <f t="shared" si="5"/>
        <v>1950.5</v>
      </c>
      <c r="AB17" s="51">
        <v>248</v>
      </c>
    </row>
    <row r="18" spans="1:28" ht="24" customHeight="1" x14ac:dyDescent="0.2">
      <c r="A18" s="18" t="s">
        <v>41</v>
      </c>
      <c r="B18" s="46">
        <v>130</v>
      </c>
      <c r="C18" s="46">
        <v>185</v>
      </c>
      <c r="D18" s="46">
        <v>52</v>
      </c>
      <c r="E18" s="46">
        <v>30</v>
      </c>
      <c r="F18" s="6">
        <f t="shared" si="0"/>
        <v>429</v>
      </c>
      <c r="G18" s="2">
        <f t="shared" si="3"/>
        <v>1957</v>
      </c>
      <c r="H18" s="19" t="s">
        <v>20</v>
      </c>
      <c r="I18" s="46">
        <v>150</v>
      </c>
      <c r="J18" s="46">
        <v>245</v>
      </c>
      <c r="K18" s="46">
        <v>51</v>
      </c>
      <c r="L18" s="46">
        <v>28</v>
      </c>
      <c r="M18" s="6">
        <f t="shared" si="1"/>
        <v>492</v>
      </c>
      <c r="N18" s="2">
        <f t="shared" si="4"/>
        <v>1817</v>
      </c>
      <c r="O18" s="19" t="s">
        <v>13</v>
      </c>
      <c r="P18" s="46">
        <v>156</v>
      </c>
      <c r="Q18" s="46">
        <v>246</v>
      </c>
      <c r="R18" s="46">
        <v>56</v>
      </c>
      <c r="S18" s="46">
        <v>30</v>
      </c>
      <c r="T18" s="6">
        <f t="shared" si="2"/>
        <v>511</v>
      </c>
      <c r="U18" s="2">
        <f t="shared" si="5"/>
        <v>2019.5</v>
      </c>
      <c r="AB18" s="51">
        <v>248</v>
      </c>
    </row>
    <row r="19" spans="1:28" ht="24" customHeight="1" thickBot="1" x14ac:dyDescent="0.25">
      <c r="A19" s="21" t="s">
        <v>42</v>
      </c>
      <c r="B19" s="47">
        <v>127</v>
      </c>
      <c r="C19" s="47">
        <v>199</v>
      </c>
      <c r="D19" s="47">
        <v>57</v>
      </c>
      <c r="E19" s="47">
        <v>26</v>
      </c>
      <c r="F19" s="7">
        <f t="shared" si="0"/>
        <v>441.5</v>
      </c>
      <c r="G19" s="3">
        <f t="shared" si="3"/>
        <v>1909.5</v>
      </c>
      <c r="H19" s="20" t="s">
        <v>22</v>
      </c>
      <c r="I19" s="45">
        <v>186</v>
      </c>
      <c r="J19" s="45">
        <v>266</v>
      </c>
      <c r="K19" s="45">
        <v>55</v>
      </c>
      <c r="L19" s="45">
        <v>28</v>
      </c>
      <c r="M19" s="6">
        <f t="shared" si="1"/>
        <v>539</v>
      </c>
      <c r="N19" s="2">
        <f>M16+M17+M18+M19</f>
        <v>1956.5</v>
      </c>
      <c r="O19" s="19" t="s">
        <v>16</v>
      </c>
      <c r="P19" s="46">
        <v>148</v>
      </c>
      <c r="Q19" s="46">
        <v>253</v>
      </c>
      <c r="R19" s="46">
        <v>48</v>
      </c>
      <c r="S19" s="46">
        <v>25</v>
      </c>
      <c r="T19" s="6">
        <f t="shared" si="2"/>
        <v>485.5</v>
      </c>
      <c r="U19" s="2">
        <f t="shared" si="5"/>
        <v>2005</v>
      </c>
      <c r="AB19" s="51">
        <v>262</v>
      </c>
    </row>
    <row r="20" spans="1:28" ht="24" customHeight="1" x14ac:dyDescent="0.2">
      <c r="A20" s="19" t="s">
        <v>27</v>
      </c>
      <c r="B20" s="45">
        <v>116</v>
      </c>
      <c r="C20" s="45">
        <v>212</v>
      </c>
      <c r="D20" s="45">
        <v>48</v>
      </c>
      <c r="E20" s="45">
        <v>28</v>
      </c>
      <c r="F20" s="8">
        <f t="shared" si="0"/>
        <v>436</v>
      </c>
      <c r="G20" s="35"/>
      <c r="H20" s="19" t="s">
        <v>24</v>
      </c>
      <c r="I20" s="46">
        <v>158</v>
      </c>
      <c r="J20" s="46">
        <v>234</v>
      </c>
      <c r="K20" s="46">
        <v>43</v>
      </c>
      <c r="L20" s="46">
        <v>30</v>
      </c>
      <c r="M20" s="8">
        <f t="shared" si="1"/>
        <v>474</v>
      </c>
      <c r="N20" s="2">
        <f>M17+M18+M19+M20</f>
        <v>1982</v>
      </c>
      <c r="O20" s="19" t="s">
        <v>45</v>
      </c>
      <c r="P20" s="45">
        <v>159</v>
      </c>
      <c r="Q20" s="45">
        <v>244</v>
      </c>
      <c r="R20" s="45">
        <v>55</v>
      </c>
      <c r="S20" s="45">
        <v>20</v>
      </c>
      <c r="T20" s="8">
        <f t="shared" si="2"/>
        <v>483.5</v>
      </c>
      <c r="U20" s="2">
        <f t="shared" si="5"/>
        <v>1976</v>
      </c>
      <c r="AB20" s="51">
        <v>275</v>
      </c>
    </row>
    <row r="21" spans="1:28" ht="24" customHeight="1" thickBot="1" x14ac:dyDescent="0.25">
      <c r="A21" s="19" t="s">
        <v>28</v>
      </c>
      <c r="B21" s="46">
        <v>101</v>
      </c>
      <c r="C21" s="46">
        <v>208</v>
      </c>
      <c r="D21" s="46">
        <v>53</v>
      </c>
      <c r="E21" s="46">
        <v>22</v>
      </c>
      <c r="F21" s="6">
        <f t="shared" si="0"/>
        <v>419.5</v>
      </c>
      <c r="G21" s="36"/>
      <c r="H21" s="20" t="s">
        <v>25</v>
      </c>
      <c r="I21" s="46">
        <v>169</v>
      </c>
      <c r="J21" s="46">
        <v>278</v>
      </c>
      <c r="K21" s="46">
        <v>58</v>
      </c>
      <c r="L21" s="46">
        <v>38</v>
      </c>
      <c r="M21" s="6">
        <f t="shared" si="1"/>
        <v>573.5</v>
      </c>
      <c r="N21" s="2">
        <f>M18+M19+M20+M21</f>
        <v>2078.5</v>
      </c>
      <c r="O21" s="21" t="s">
        <v>46</v>
      </c>
      <c r="P21" s="47">
        <v>128</v>
      </c>
      <c r="Q21" s="47">
        <v>216</v>
      </c>
      <c r="R21" s="47">
        <v>50</v>
      </c>
      <c r="S21" s="47">
        <v>24</v>
      </c>
      <c r="T21" s="7">
        <f t="shared" si="2"/>
        <v>440</v>
      </c>
      <c r="U21" s="3">
        <f t="shared" si="5"/>
        <v>1920</v>
      </c>
      <c r="AB21" s="51">
        <v>276</v>
      </c>
    </row>
    <row r="22" spans="1:28" ht="24" customHeight="1" thickBot="1" x14ac:dyDescent="0.25">
      <c r="A22" s="19" t="s">
        <v>1</v>
      </c>
      <c r="B22" s="46">
        <v>98</v>
      </c>
      <c r="C22" s="46">
        <v>192</v>
      </c>
      <c r="D22" s="46">
        <v>52</v>
      </c>
      <c r="E22" s="46">
        <v>33</v>
      </c>
      <c r="F22" s="6">
        <f t="shared" si="0"/>
        <v>427.5</v>
      </c>
      <c r="G22" s="2"/>
      <c r="H22" s="21" t="s">
        <v>26</v>
      </c>
      <c r="I22" s="47">
        <v>123</v>
      </c>
      <c r="J22" s="47">
        <v>217</v>
      </c>
      <c r="K22" s="47">
        <v>43</v>
      </c>
      <c r="L22" s="47">
        <v>32</v>
      </c>
      <c r="M22" s="6">
        <f t="shared" si="1"/>
        <v>444.5</v>
      </c>
      <c r="N22" s="3">
        <f>M19+M20+M21+M22</f>
        <v>2031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2371.5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2078.5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2019.5</v>
      </c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65</v>
      </c>
      <c r="G24" s="57"/>
      <c r="H24" s="153"/>
      <c r="I24" s="154"/>
      <c r="J24" s="52" t="s">
        <v>73</v>
      </c>
      <c r="K24" s="55"/>
      <c r="L24" s="55"/>
      <c r="M24" s="56" t="s">
        <v>71</v>
      </c>
      <c r="N24" s="57"/>
      <c r="O24" s="153"/>
      <c r="P24" s="154"/>
      <c r="Q24" s="52" t="s">
        <v>73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G19" sqref="G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tr">
        <f>'G-1'!D5:H5</f>
        <v>CALLE 30 X CARRERA 15</v>
      </c>
      <c r="E5" s="145"/>
      <c r="F5" s="145"/>
      <c r="G5" s="145"/>
      <c r="H5" s="145"/>
      <c r="I5" s="135" t="s">
        <v>53</v>
      </c>
      <c r="J5" s="135"/>
      <c r="K5" s="135"/>
      <c r="L5" s="146">
        <f>'G-1'!L5:N5</f>
        <v>2506</v>
      </c>
      <c r="M5" s="146"/>
      <c r="N5" s="146"/>
      <c r="O5" s="12"/>
      <c r="P5" s="135" t="s">
        <v>57</v>
      </c>
      <c r="Q5" s="135"/>
      <c r="R5" s="135"/>
      <c r="S5" s="144" t="s">
        <v>94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156</v>
      </c>
      <c r="E6" s="142"/>
      <c r="F6" s="142"/>
      <c r="G6" s="142"/>
      <c r="H6" s="142"/>
      <c r="I6" s="135" t="s">
        <v>59</v>
      </c>
      <c r="J6" s="135"/>
      <c r="K6" s="135"/>
      <c r="L6" s="147">
        <v>1</v>
      </c>
      <c r="M6" s="147"/>
      <c r="N6" s="147"/>
      <c r="O6" s="42"/>
      <c r="P6" s="135" t="s">
        <v>58</v>
      </c>
      <c r="Q6" s="135"/>
      <c r="R6" s="135"/>
      <c r="S6" s="140">
        <f>'G-1'!S6:U6</f>
        <v>42647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49</v>
      </c>
      <c r="C10" s="46">
        <v>31</v>
      </c>
      <c r="D10" s="46">
        <v>7</v>
      </c>
      <c r="E10" s="46">
        <v>7</v>
      </c>
      <c r="F10" s="48">
        <f>B10*0.5+C10*1+D10*2+E10*2.5</f>
        <v>87</v>
      </c>
      <c r="G10" s="2"/>
      <c r="H10" s="19" t="s">
        <v>4</v>
      </c>
      <c r="I10" s="46">
        <v>24</v>
      </c>
      <c r="J10" s="46">
        <v>41</v>
      </c>
      <c r="K10" s="46">
        <v>3</v>
      </c>
      <c r="L10" s="46">
        <v>12</v>
      </c>
      <c r="M10" s="6">
        <f>I10*0.5+J10*1+K10*2+L10*2.5</f>
        <v>89</v>
      </c>
      <c r="N10" s="9">
        <f>F20+F21+F22+M10</f>
        <v>367</v>
      </c>
      <c r="O10" s="19" t="s">
        <v>43</v>
      </c>
      <c r="P10" s="46">
        <v>40</v>
      </c>
      <c r="Q10" s="46">
        <v>35</v>
      </c>
      <c r="R10" s="46">
        <v>5</v>
      </c>
      <c r="S10" s="46">
        <v>6</v>
      </c>
      <c r="T10" s="6">
        <f>P10*0.5+Q10*1+R10*2+S10*2.5</f>
        <v>80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55</v>
      </c>
      <c r="C11" s="46">
        <v>39</v>
      </c>
      <c r="D11" s="46">
        <v>8</v>
      </c>
      <c r="E11" s="46">
        <v>9</v>
      </c>
      <c r="F11" s="6">
        <f t="shared" ref="F11:F22" si="0">B11*0.5+C11*1+D11*2+E11*2.5</f>
        <v>105</v>
      </c>
      <c r="G11" s="2"/>
      <c r="H11" s="19" t="s">
        <v>5</v>
      </c>
      <c r="I11" s="46">
        <v>39</v>
      </c>
      <c r="J11" s="46">
        <v>54</v>
      </c>
      <c r="K11" s="46">
        <v>5</v>
      </c>
      <c r="L11" s="46">
        <v>10</v>
      </c>
      <c r="M11" s="6">
        <f t="shared" ref="M11:M22" si="1">I11*0.5+J11*1+K11*2+L11*2.5</f>
        <v>108.5</v>
      </c>
      <c r="N11" s="9">
        <f>F21+F22+M10+M11</f>
        <v>388.5</v>
      </c>
      <c r="O11" s="19" t="s">
        <v>44</v>
      </c>
      <c r="P11" s="46">
        <v>45</v>
      </c>
      <c r="Q11" s="46">
        <v>30</v>
      </c>
      <c r="R11" s="46">
        <v>5</v>
      </c>
      <c r="S11" s="46">
        <v>8</v>
      </c>
      <c r="T11" s="6">
        <f t="shared" ref="T11:T21" si="2">P11*0.5+Q11*1+R11*2+S11*2.5</f>
        <v>82.5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47</v>
      </c>
      <c r="C12" s="46">
        <v>46</v>
      </c>
      <c r="D12" s="46">
        <v>7</v>
      </c>
      <c r="E12" s="46">
        <v>12</v>
      </c>
      <c r="F12" s="6">
        <f t="shared" si="0"/>
        <v>113.5</v>
      </c>
      <c r="G12" s="2"/>
      <c r="H12" s="19" t="s">
        <v>6</v>
      </c>
      <c r="I12" s="46">
        <v>40</v>
      </c>
      <c r="J12" s="46">
        <v>44</v>
      </c>
      <c r="K12" s="46">
        <v>7</v>
      </c>
      <c r="L12" s="46">
        <v>8</v>
      </c>
      <c r="M12" s="6">
        <f t="shared" si="1"/>
        <v>98</v>
      </c>
      <c r="N12" s="2">
        <f>F22+M10+M11+M12</f>
        <v>394</v>
      </c>
      <c r="O12" s="19" t="s">
        <v>32</v>
      </c>
      <c r="P12" s="46">
        <v>58</v>
      </c>
      <c r="Q12" s="46">
        <v>43</v>
      </c>
      <c r="R12" s="46">
        <v>10</v>
      </c>
      <c r="S12" s="46">
        <v>9</v>
      </c>
      <c r="T12" s="6">
        <f t="shared" si="2"/>
        <v>114.5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52</v>
      </c>
      <c r="C13" s="46">
        <v>40</v>
      </c>
      <c r="D13" s="46">
        <v>7</v>
      </c>
      <c r="E13" s="46">
        <v>15</v>
      </c>
      <c r="F13" s="6">
        <f t="shared" si="0"/>
        <v>117.5</v>
      </c>
      <c r="G13" s="2">
        <f>F10+F11+F12+F13</f>
        <v>423</v>
      </c>
      <c r="H13" s="19" t="s">
        <v>7</v>
      </c>
      <c r="I13" s="46">
        <v>47</v>
      </c>
      <c r="J13" s="46">
        <v>50</v>
      </c>
      <c r="K13" s="46">
        <v>6</v>
      </c>
      <c r="L13" s="46">
        <v>11</v>
      </c>
      <c r="M13" s="6">
        <f t="shared" si="1"/>
        <v>113</v>
      </c>
      <c r="N13" s="2">
        <f t="shared" ref="N13:N18" si="3">M10+M11+M12+M13</f>
        <v>408.5</v>
      </c>
      <c r="O13" s="19" t="s">
        <v>33</v>
      </c>
      <c r="P13" s="46">
        <v>53</v>
      </c>
      <c r="Q13" s="46">
        <v>51</v>
      </c>
      <c r="R13" s="46">
        <v>8</v>
      </c>
      <c r="S13" s="46">
        <v>13</v>
      </c>
      <c r="T13" s="6">
        <f t="shared" si="2"/>
        <v>126</v>
      </c>
      <c r="U13" s="2">
        <f t="shared" ref="U13:U21" si="4">T10+T11+T12+T13</f>
        <v>403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38</v>
      </c>
      <c r="C14" s="46">
        <v>53</v>
      </c>
      <c r="D14" s="46">
        <v>12</v>
      </c>
      <c r="E14" s="46">
        <v>6</v>
      </c>
      <c r="F14" s="6">
        <f t="shared" si="0"/>
        <v>111</v>
      </c>
      <c r="G14" s="2">
        <f t="shared" ref="G14:G19" si="5">F11+F12+F13+F14</f>
        <v>447</v>
      </c>
      <c r="H14" s="19" t="s">
        <v>9</v>
      </c>
      <c r="I14" s="46">
        <v>41</v>
      </c>
      <c r="J14" s="46">
        <v>46</v>
      </c>
      <c r="K14" s="46">
        <v>5</v>
      </c>
      <c r="L14" s="46">
        <v>9</v>
      </c>
      <c r="M14" s="6">
        <f t="shared" si="1"/>
        <v>99</v>
      </c>
      <c r="N14" s="2">
        <f t="shared" si="3"/>
        <v>418.5</v>
      </c>
      <c r="O14" s="19" t="s">
        <v>29</v>
      </c>
      <c r="P14" s="45">
        <v>62</v>
      </c>
      <c r="Q14" s="45">
        <v>46</v>
      </c>
      <c r="R14" s="45">
        <v>10</v>
      </c>
      <c r="S14" s="45">
        <v>14</v>
      </c>
      <c r="T14" s="6">
        <f t="shared" si="2"/>
        <v>132</v>
      </c>
      <c r="U14" s="2">
        <f t="shared" si="4"/>
        <v>455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54</v>
      </c>
      <c r="C15" s="46">
        <v>40</v>
      </c>
      <c r="D15" s="46">
        <v>11</v>
      </c>
      <c r="E15" s="46">
        <v>11</v>
      </c>
      <c r="F15" s="6">
        <f t="shared" si="0"/>
        <v>116.5</v>
      </c>
      <c r="G15" s="2">
        <f t="shared" si="5"/>
        <v>458.5</v>
      </c>
      <c r="H15" s="19" t="s">
        <v>12</v>
      </c>
      <c r="I15" s="46">
        <v>40</v>
      </c>
      <c r="J15" s="46">
        <v>40</v>
      </c>
      <c r="K15" s="46">
        <v>4</v>
      </c>
      <c r="L15" s="46">
        <v>8</v>
      </c>
      <c r="M15" s="6">
        <f t="shared" si="1"/>
        <v>88</v>
      </c>
      <c r="N15" s="2">
        <f t="shared" si="3"/>
        <v>398</v>
      </c>
      <c r="O15" s="18" t="s">
        <v>30</v>
      </c>
      <c r="P15" s="46">
        <v>59</v>
      </c>
      <c r="Q15" s="46">
        <v>47</v>
      </c>
      <c r="R15" s="46">
        <v>9</v>
      </c>
      <c r="S15" s="46">
        <v>9</v>
      </c>
      <c r="T15" s="6">
        <f t="shared" si="2"/>
        <v>117</v>
      </c>
      <c r="U15" s="2">
        <f t="shared" si="4"/>
        <v>489.5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55</v>
      </c>
      <c r="C16" s="46">
        <v>39</v>
      </c>
      <c r="D16" s="46">
        <v>8</v>
      </c>
      <c r="E16" s="46">
        <v>12</v>
      </c>
      <c r="F16" s="6">
        <f t="shared" si="0"/>
        <v>112.5</v>
      </c>
      <c r="G16" s="2">
        <f t="shared" si="5"/>
        <v>457.5</v>
      </c>
      <c r="H16" s="19" t="s">
        <v>15</v>
      </c>
      <c r="I16" s="46">
        <v>39</v>
      </c>
      <c r="J16" s="46">
        <v>38</v>
      </c>
      <c r="K16" s="46">
        <v>6</v>
      </c>
      <c r="L16" s="46">
        <v>7</v>
      </c>
      <c r="M16" s="6">
        <f t="shared" si="1"/>
        <v>87</v>
      </c>
      <c r="N16" s="2">
        <f t="shared" si="3"/>
        <v>387</v>
      </c>
      <c r="O16" s="19" t="s">
        <v>8</v>
      </c>
      <c r="P16" s="46">
        <v>45</v>
      </c>
      <c r="Q16" s="46">
        <v>56</v>
      </c>
      <c r="R16" s="46">
        <v>6</v>
      </c>
      <c r="S16" s="46">
        <v>8</v>
      </c>
      <c r="T16" s="6">
        <f t="shared" si="2"/>
        <v>110.5</v>
      </c>
      <c r="U16" s="2">
        <f t="shared" si="4"/>
        <v>485.5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42</v>
      </c>
      <c r="C17" s="46">
        <v>40</v>
      </c>
      <c r="D17" s="46">
        <v>4</v>
      </c>
      <c r="E17" s="46">
        <v>17</v>
      </c>
      <c r="F17" s="6">
        <f t="shared" si="0"/>
        <v>111.5</v>
      </c>
      <c r="G17" s="2">
        <f t="shared" si="5"/>
        <v>451.5</v>
      </c>
      <c r="H17" s="19" t="s">
        <v>18</v>
      </c>
      <c r="I17" s="46">
        <v>41</v>
      </c>
      <c r="J17" s="46">
        <v>39</v>
      </c>
      <c r="K17" s="46">
        <v>5</v>
      </c>
      <c r="L17" s="46">
        <v>8</v>
      </c>
      <c r="M17" s="6">
        <f t="shared" si="1"/>
        <v>89.5</v>
      </c>
      <c r="N17" s="2">
        <f t="shared" si="3"/>
        <v>363.5</v>
      </c>
      <c r="O17" s="19" t="s">
        <v>10</v>
      </c>
      <c r="P17" s="46">
        <v>55</v>
      </c>
      <c r="Q17" s="46">
        <v>57</v>
      </c>
      <c r="R17" s="46">
        <v>9</v>
      </c>
      <c r="S17" s="46">
        <v>11</v>
      </c>
      <c r="T17" s="6">
        <f t="shared" si="2"/>
        <v>130</v>
      </c>
      <c r="U17" s="2">
        <f t="shared" si="4"/>
        <v>489.5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41</v>
      </c>
      <c r="C18" s="46">
        <v>53</v>
      </c>
      <c r="D18" s="46">
        <v>8</v>
      </c>
      <c r="E18" s="46">
        <v>13</v>
      </c>
      <c r="F18" s="6">
        <f t="shared" si="0"/>
        <v>122</v>
      </c>
      <c r="G18" s="2">
        <f t="shared" si="5"/>
        <v>462.5</v>
      </c>
      <c r="H18" s="19" t="s">
        <v>20</v>
      </c>
      <c r="I18" s="46">
        <v>44</v>
      </c>
      <c r="J18" s="46">
        <v>41</v>
      </c>
      <c r="K18" s="46">
        <v>5</v>
      </c>
      <c r="L18" s="46">
        <v>6</v>
      </c>
      <c r="M18" s="6">
        <f t="shared" si="1"/>
        <v>88</v>
      </c>
      <c r="N18" s="2">
        <f t="shared" si="3"/>
        <v>352.5</v>
      </c>
      <c r="O18" s="19" t="s">
        <v>13</v>
      </c>
      <c r="P18" s="46">
        <v>59</v>
      </c>
      <c r="Q18" s="46">
        <v>48</v>
      </c>
      <c r="R18" s="46">
        <v>6</v>
      </c>
      <c r="S18" s="46">
        <v>5</v>
      </c>
      <c r="T18" s="6">
        <f t="shared" si="2"/>
        <v>102</v>
      </c>
      <c r="U18" s="2">
        <f t="shared" si="4"/>
        <v>459.5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68</v>
      </c>
      <c r="C19" s="47">
        <v>47</v>
      </c>
      <c r="D19" s="47">
        <v>5</v>
      </c>
      <c r="E19" s="47">
        <v>11</v>
      </c>
      <c r="F19" s="7">
        <f t="shared" si="0"/>
        <v>118.5</v>
      </c>
      <c r="G19" s="3">
        <f t="shared" si="5"/>
        <v>464.5</v>
      </c>
      <c r="H19" s="20" t="s">
        <v>22</v>
      </c>
      <c r="I19" s="45">
        <v>61</v>
      </c>
      <c r="J19" s="45">
        <v>58</v>
      </c>
      <c r="K19" s="45">
        <v>4</v>
      </c>
      <c r="L19" s="45">
        <v>13</v>
      </c>
      <c r="M19" s="6">
        <f t="shared" si="1"/>
        <v>129</v>
      </c>
      <c r="N19" s="2">
        <f>M16+M17+M18+M19</f>
        <v>393.5</v>
      </c>
      <c r="O19" s="19" t="s">
        <v>16</v>
      </c>
      <c r="P19" s="46">
        <v>55</v>
      </c>
      <c r="Q19" s="46">
        <v>43</v>
      </c>
      <c r="R19" s="46">
        <v>7</v>
      </c>
      <c r="S19" s="46">
        <v>8</v>
      </c>
      <c r="T19" s="6">
        <f t="shared" si="2"/>
        <v>104.5</v>
      </c>
      <c r="U19" s="2">
        <f t="shared" si="4"/>
        <v>447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38</v>
      </c>
      <c r="C20" s="45">
        <v>43</v>
      </c>
      <c r="D20" s="45">
        <v>5</v>
      </c>
      <c r="E20" s="45">
        <v>6</v>
      </c>
      <c r="F20" s="8">
        <f t="shared" si="0"/>
        <v>87</v>
      </c>
      <c r="G20" s="35"/>
      <c r="H20" s="19" t="s">
        <v>24</v>
      </c>
      <c r="I20" s="46">
        <v>38</v>
      </c>
      <c r="J20" s="46">
        <v>53</v>
      </c>
      <c r="K20" s="46">
        <v>5</v>
      </c>
      <c r="L20" s="46">
        <v>8</v>
      </c>
      <c r="M20" s="8">
        <f t="shared" si="1"/>
        <v>102</v>
      </c>
      <c r="N20" s="2">
        <f>M17+M18+M19+M20</f>
        <v>408.5</v>
      </c>
      <c r="O20" s="19" t="s">
        <v>45</v>
      </c>
      <c r="P20" s="45">
        <v>50</v>
      </c>
      <c r="Q20" s="45">
        <v>51</v>
      </c>
      <c r="R20" s="45">
        <v>6</v>
      </c>
      <c r="S20" s="45">
        <v>8</v>
      </c>
      <c r="T20" s="8">
        <f t="shared" si="2"/>
        <v>108</v>
      </c>
      <c r="U20" s="2">
        <f t="shared" si="4"/>
        <v>444.5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36</v>
      </c>
      <c r="C21" s="46">
        <v>47</v>
      </c>
      <c r="D21" s="46">
        <v>5</v>
      </c>
      <c r="E21" s="46">
        <v>7</v>
      </c>
      <c r="F21" s="6">
        <f t="shared" si="0"/>
        <v>92.5</v>
      </c>
      <c r="G21" s="36"/>
      <c r="H21" s="20" t="s">
        <v>25</v>
      </c>
      <c r="I21" s="46">
        <v>47</v>
      </c>
      <c r="J21" s="46">
        <v>49</v>
      </c>
      <c r="K21" s="46">
        <v>6</v>
      </c>
      <c r="L21" s="46">
        <v>11</v>
      </c>
      <c r="M21" s="6">
        <f t="shared" si="1"/>
        <v>112</v>
      </c>
      <c r="N21" s="2">
        <f>M18+M19+M20+M21</f>
        <v>431</v>
      </c>
      <c r="O21" s="21" t="s">
        <v>46</v>
      </c>
      <c r="P21" s="47">
        <v>44</v>
      </c>
      <c r="Q21" s="47">
        <v>46</v>
      </c>
      <c r="R21" s="47">
        <v>5</v>
      </c>
      <c r="S21" s="47">
        <v>6</v>
      </c>
      <c r="T21" s="7">
        <f t="shared" si="2"/>
        <v>93</v>
      </c>
      <c r="U21" s="3">
        <f t="shared" si="4"/>
        <v>407.5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36</v>
      </c>
      <c r="C22" s="46">
        <v>46</v>
      </c>
      <c r="D22" s="46">
        <v>6</v>
      </c>
      <c r="E22" s="46">
        <v>9</v>
      </c>
      <c r="F22" s="6">
        <f t="shared" si="0"/>
        <v>98.5</v>
      </c>
      <c r="G22" s="2"/>
      <c r="H22" s="21" t="s">
        <v>26</v>
      </c>
      <c r="I22" s="47">
        <v>55</v>
      </c>
      <c r="J22" s="47">
        <v>41</v>
      </c>
      <c r="K22" s="47">
        <v>9</v>
      </c>
      <c r="L22" s="47">
        <v>13</v>
      </c>
      <c r="M22" s="6">
        <f t="shared" si="1"/>
        <v>119</v>
      </c>
      <c r="N22" s="3">
        <f>M19+M20+M21+M22</f>
        <v>462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464.5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462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489.5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89</v>
      </c>
      <c r="G24" s="57"/>
      <c r="H24" s="153"/>
      <c r="I24" s="154"/>
      <c r="J24" s="52" t="s">
        <v>73</v>
      </c>
      <c r="K24" s="55"/>
      <c r="L24" s="55"/>
      <c r="M24" s="56" t="s">
        <v>93</v>
      </c>
      <c r="N24" s="57"/>
      <c r="O24" s="153"/>
      <c r="P24" s="154"/>
      <c r="Q24" s="52" t="s">
        <v>73</v>
      </c>
      <c r="R24" s="55"/>
      <c r="S24" s="55"/>
      <c r="T24" s="56" t="s">
        <v>81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V30" sqref="V3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1" t="s">
        <v>54</v>
      </c>
      <c r="B5" s="141"/>
      <c r="C5" s="141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5" t="s">
        <v>56</v>
      </c>
      <c r="B6" s="135"/>
      <c r="C6" s="135"/>
      <c r="D6" s="145" t="str">
        <f>'G-1'!D5:H5</f>
        <v>CALLE 30 X CARRERA 15</v>
      </c>
      <c r="E6" s="145"/>
      <c r="F6" s="145"/>
      <c r="G6" s="145"/>
      <c r="H6" s="145"/>
      <c r="I6" s="135" t="s">
        <v>53</v>
      </c>
      <c r="J6" s="135"/>
      <c r="K6" s="135"/>
      <c r="L6" s="146">
        <f>'G-1'!L5:N5</f>
        <v>2506</v>
      </c>
      <c r="M6" s="146"/>
      <c r="N6" s="146"/>
      <c r="O6" s="12"/>
      <c r="P6" s="135" t="s">
        <v>58</v>
      </c>
      <c r="Q6" s="135"/>
      <c r="R6" s="135"/>
      <c r="S6" s="162">
        <f>'G-1'!S6:U6</f>
        <v>42647</v>
      </c>
      <c r="T6" s="162"/>
      <c r="U6" s="162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f>'G-1'!B10+'G-2'!B10+'G-4'!B10</f>
        <v>504</v>
      </c>
      <c r="C10" s="46">
        <f>'G-1'!C10+'G-2'!C10+'G-4'!C10</f>
        <v>467</v>
      </c>
      <c r="D10" s="46">
        <f>'G-1'!D10+'G-2'!D10+'G-4'!D10</f>
        <v>110</v>
      </c>
      <c r="E10" s="46">
        <f>'G-1'!E10+'G-2'!E10+'G-4'!E10</f>
        <v>53</v>
      </c>
      <c r="F10" s="6">
        <f t="shared" ref="F10:F22" si="0">B10*0.5+C10*1+D10*2+E10*2.5</f>
        <v>1071.5</v>
      </c>
      <c r="G10" s="2"/>
      <c r="H10" s="19" t="s">
        <v>4</v>
      </c>
      <c r="I10" s="46">
        <f>'G-1'!I10+'G-2'!I10+'G-4'!I10</f>
        <v>327</v>
      </c>
      <c r="J10" s="46">
        <f>'G-1'!J10+'G-2'!J10+'G-4'!J10</f>
        <v>457</v>
      </c>
      <c r="K10" s="46">
        <f>'G-1'!K10+'G-2'!K10+'G-4'!K10</f>
        <v>93</v>
      </c>
      <c r="L10" s="46">
        <f>'G-1'!L10+'G-2'!L10+'G-4'!L10</f>
        <v>64</v>
      </c>
      <c r="M10" s="6">
        <f t="shared" ref="M10:M22" si="1">I10*0.5+J10*1+K10*2+L10*2.5</f>
        <v>966.5</v>
      </c>
      <c r="N10" s="9">
        <f>F20+F21+F22+M10</f>
        <v>3892.5</v>
      </c>
      <c r="O10" s="19" t="s">
        <v>43</v>
      </c>
      <c r="P10" s="46">
        <f>'G-1'!P10+'G-2'!P10+'G-4'!P10</f>
        <v>377</v>
      </c>
      <c r="Q10" s="46">
        <f>'G-1'!Q10+'G-2'!Q10+'G-4'!Q10</f>
        <v>547</v>
      </c>
      <c r="R10" s="46">
        <f>'G-1'!R10+'G-2'!R10+'G-4'!R10</f>
        <v>116</v>
      </c>
      <c r="S10" s="46">
        <f>'G-1'!S10+'G-2'!S10+'G-4'!S10</f>
        <v>36</v>
      </c>
      <c r="T10" s="6">
        <f t="shared" ref="T10:T21" si="2">P10*0.5+Q10*1+R10*2+S10*2.5</f>
        <v>1057.5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564</v>
      </c>
      <c r="C11" s="46">
        <f>'G-1'!C11+'G-2'!C11+'G-4'!C11</f>
        <v>529</v>
      </c>
      <c r="D11" s="46">
        <f>'G-1'!D11+'G-2'!D11+'G-4'!D11</f>
        <v>134</v>
      </c>
      <c r="E11" s="46">
        <f>'G-1'!E11+'G-2'!E11+'G-4'!E11</f>
        <v>76</v>
      </c>
      <c r="F11" s="6">
        <f t="shared" si="0"/>
        <v>1269</v>
      </c>
      <c r="G11" s="2"/>
      <c r="H11" s="19" t="s">
        <v>5</v>
      </c>
      <c r="I11" s="46">
        <f>'G-1'!I11+'G-2'!I11+'G-4'!I11</f>
        <v>358</v>
      </c>
      <c r="J11" s="46">
        <f>'G-1'!J11+'G-2'!J11+'G-4'!J11</f>
        <v>506</v>
      </c>
      <c r="K11" s="46">
        <f>'G-1'!K11+'G-2'!K11+'G-4'!K11</f>
        <v>98</v>
      </c>
      <c r="L11" s="46">
        <f>'G-1'!L11+'G-2'!L11+'G-4'!L11</f>
        <v>60</v>
      </c>
      <c r="M11" s="6">
        <f t="shared" si="1"/>
        <v>1031</v>
      </c>
      <c r="N11" s="9">
        <f>F21+F22+M10+M11</f>
        <v>3962</v>
      </c>
      <c r="O11" s="19" t="s">
        <v>44</v>
      </c>
      <c r="P11" s="46">
        <f>'G-1'!P11+'G-2'!P11+'G-4'!P11</f>
        <v>376</v>
      </c>
      <c r="Q11" s="46">
        <f>'G-1'!Q11+'G-2'!Q11+'G-4'!Q11</f>
        <v>519</v>
      </c>
      <c r="R11" s="46">
        <f>'G-1'!R11+'G-2'!R11+'G-4'!R11</f>
        <v>121</v>
      </c>
      <c r="S11" s="46">
        <f>'G-1'!S11+'G-2'!S11+'G-4'!S11</f>
        <v>38</v>
      </c>
      <c r="T11" s="6">
        <f t="shared" si="2"/>
        <v>1044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406</v>
      </c>
      <c r="C12" s="46">
        <f>'G-1'!C12+'G-2'!C12+'G-4'!C12</f>
        <v>510</v>
      </c>
      <c r="D12" s="46">
        <f>'G-1'!D12+'G-2'!D12+'G-4'!D12</f>
        <v>106</v>
      </c>
      <c r="E12" s="46">
        <f>'G-1'!E12+'G-2'!E12+'G-4'!E12</f>
        <v>66</v>
      </c>
      <c r="F12" s="6">
        <f t="shared" si="0"/>
        <v>1090</v>
      </c>
      <c r="G12" s="2"/>
      <c r="H12" s="19" t="s">
        <v>6</v>
      </c>
      <c r="I12" s="46">
        <f>'G-1'!I12+'G-2'!I12+'G-4'!I12</f>
        <v>335</v>
      </c>
      <c r="J12" s="46">
        <f>'G-1'!J12+'G-2'!J12+'G-4'!J12</f>
        <v>433</v>
      </c>
      <c r="K12" s="46">
        <f>'G-1'!K12+'G-2'!K12+'G-4'!K12</f>
        <v>111</v>
      </c>
      <c r="L12" s="46">
        <f>'G-1'!L12+'G-2'!L12+'G-4'!L12</f>
        <v>70</v>
      </c>
      <c r="M12" s="6">
        <f t="shared" si="1"/>
        <v>997.5</v>
      </c>
      <c r="N12" s="2">
        <f>F22+M10+M11+M12</f>
        <v>4013.5</v>
      </c>
      <c r="O12" s="19" t="s">
        <v>32</v>
      </c>
      <c r="P12" s="46">
        <f>'G-1'!P12+'G-2'!P12+'G-4'!P12</f>
        <v>382</v>
      </c>
      <c r="Q12" s="46">
        <f>'G-1'!Q12+'G-2'!Q12+'G-4'!Q12</f>
        <v>460</v>
      </c>
      <c r="R12" s="46">
        <f>'G-1'!R12+'G-2'!R12+'G-4'!R12</f>
        <v>144</v>
      </c>
      <c r="S12" s="46">
        <f>'G-1'!S12+'G-2'!S12+'G-4'!S12</f>
        <v>36</v>
      </c>
      <c r="T12" s="6">
        <f t="shared" si="2"/>
        <v>1029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414</v>
      </c>
      <c r="C13" s="46">
        <f>'G-1'!C13+'G-2'!C13+'G-4'!C13</f>
        <v>498</v>
      </c>
      <c r="D13" s="46">
        <f>'G-1'!D13+'G-2'!D13+'G-4'!D13</f>
        <v>114</v>
      </c>
      <c r="E13" s="46">
        <f>'G-1'!E13+'G-2'!E13+'G-4'!E13</f>
        <v>93</v>
      </c>
      <c r="F13" s="6">
        <f t="shared" si="0"/>
        <v>1165.5</v>
      </c>
      <c r="G13" s="2">
        <f t="shared" ref="G13:G19" si="3">F10+F11+F12+F13</f>
        <v>4596</v>
      </c>
      <c r="H13" s="19" t="s">
        <v>7</v>
      </c>
      <c r="I13" s="46">
        <f>'G-1'!I13+'G-2'!I13+'G-4'!I13</f>
        <v>314</v>
      </c>
      <c r="J13" s="46">
        <f>'G-1'!J13+'G-2'!J13+'G-4'!J13</f>
        <v>519</v>
      </c>
      <c r="K13" s="46">
        <f>'G-1'!K13+'G-2'!K13+'G-4'!K13</f>
        <v>97</v>
      </c>
      <c r="L13" s="46">
        <f>'G-1'!L13+'G-2'!L13+'G-4'!L13</f>
        <v>66</v>
      </c>
      <c r="M13" s="6">
        <f t="shared" si="1"/>
        <v>1035</v>
      </c>
      <c r="N13" s="2">
        <f t="shared" ref="N13:N18" si="4">M10+M11+M12+M13</f>
        <v>4030</v>
      </c>
      <c r="O13" s="19" t="s">
        <v>33</v>
      </c>
      <c r="P13" s="46">
        <f>'G-1'!P13+'G-2'!P13+'G-4'!P13</f>
        <v>369</v>
      </c>
      <c r="Q13" s="46">
        <f>'G-1'!Q13+'G-2'!Q13+'G-4'!Q13</f>
        <v>443</v>
      </c>
      <c r="R13" s="46">
        <f>'G-1'!R13+'G-2'!R13+'G-4'!R13</f>
        <v>107</v>
      </c>
      <c r="S13" s="46">
        <f>'G-1'!S13+'G-2'!S13+'G-4'!S13</f>
        <v>35</v>
      </c>
      <c r="T13" s="6">
        <f t="shared" si="2"/>
        <v>929</v>
      </c>
      <c r="U13" s="2">
        <f t="shared" ref="U13:U21" si="5">T10+T11+T12+T13</f>
        <v>4059.5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342</v>
      </c>
      <c r="C14" s="46">
        <f>'G-1'!C14+'G-2'!C14+'G-4'!C14</f>
        <v>484</v>
      </c>
      <c r="D14" s="46">
        <f>'G-1'!D14+'G-2'!D14+'G-4'!D14</f>
        <v>134</v>
      </c>
      <c r="E14" s="46">
        <f>'G-1'!E14+'G-2'!E14+'G-4'!E14</f>
        <v>71</v>
      </c>
      <c r="F14" s="6">
        <f t="shared" si="0"/>
        <v>1100.5</v>
      </c>
      <c r="G14" s="2">
        <f t="shared" si="3"/>
        <v>4625</v>
      </c>
      <c r="H14" s="19" t="s">
        <v>9</v>
      </c>
      <c r="I14" s="46">
        <f>'G-1'!I14+'G-2'!I14+'G-4'!I14</f>
        <v>300</v>
      </c>
      <c r="J14" s="46">
        <f>'G-1'!J14+'G-2'!J14+'G-4'!J14</f>
        <v>509</v>
      </c>
      <c r="K14" s="46">
        <f>'G-1'!K14+'G-2'!K14+'G-4'!K14</f>
        <v>104</v>
      </c>
      <c r="L14" s="46">
        <f>'G-1'!L14+'G-2'!L14+'G-4'!L14</f>
        <v>57</v>
      </c>
      <c r="M14" s="6">
        <f t="shared" si="1"/>
        <v>1009.5</v>
      </c>
      <c r="N14" s="2">
        <f t="shared" si="4"/>
        <v>4073</v>
      </c>
      <c r="O14" s="19" t="s">
        <v>29</v>
      </c>
      <c r="P14" s="46">
        <f>'G-1'!P14+'G-2'!P14+'G-4'!P14</f>
        <v>481</v>
      </c>
      <c r="Q14" s="46">
        <f>'G-1'!Q14+'G-2'!Q14+'G-4'!Q14</f>
        <v>495</v>
      </c>
      <c r="R14" s="46">
        <f>'G-1'!R14+'G-2'!R14+'G-4'!R14</f>
        <v>129</v>
      </c>
      <c r="S14" s="46">
        <f>'G-1'!S14+'G-2'!S14+'G-4'!S14</f>
        <v>32</v>
      </c>
      <c r="T14" s="6">
        <f t="shared" si="2"/>
        <v>1073.5</v>
      </c>
      <c r="U14" s="2">
        <f t="shared" si="5"/>
        <v>4075.5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373</v>
      </c>
      <c r="C15" s="46">
        <f>'G-1'!C15+'G-2'!C15+'G-4'!C15</f>
        <v>477</v>
      </c>
      <c r="D15" s="46">
        <f>'G-1'!D15+'G-2'!D15+'G-4'!D15</f>
        <v>122</v>
      </c>
      <c r="E15" s="46">
        <f>'G-1'!E15+'G-2'!E15+'G-4'!E15</f>
        <v>83</v>
      </c>
      <c r="F15" s="6">
        <f t="shared" si="0"/>
        <v>1115</v>
      </c>
      <c r="G15" s="2">
        <f t="shared" si="3"/>
        <v>4471</v>
      </c>
      <c r="H15" s="19" t="s">
        <v>12</v>
      </c>
      <c r="I15" s="46">
        <f>'G-1'!I15+'G-2'!I15+'G-4'!I15</f>
        <v>303</v>
      </c>
      <c r="J15" s="46">
        <f>'G-1'!J15+'G-2'!J15+'G-4'!J15</f>
        <v>461</v>
      </c>
      <c r="K15" s="46">
        <f>'G-1'!K15+'G-2'!K15+'G-4'!K15</f>
        <v>102</v>
      </c>
      <c r="L15" s="46">
        <f>'G-1'!L15+'G-2'!L15+'G-4'!L15</f>
        <v>50</v>
      </c>
      <c r="M15" s="6">
        <f t="shared" si="1"/>
        <v>941.5</v>
      </c>
      <c r="N15" s="2">
        <f t="shared" si="4"/>
        <v>3983.5</v>
      </c>
      <c r="O15" s="18" t="s">
        <v>30</v>
      </c>
      <c r="P15" s="46">
        <f>'G-1'!P15+'G-2'!P15+'G-4'!P15</f>
        <v>503</v>
      </c>
      <c r="Q15" s="46">
        <f>'G-1'!Q15+'G-2'!Q15+'G-4'!Q15</f>
        <v>472</v>
      </c>
      <c r="R15" s="46">
        <f>'G-1'!R15+'G-2'!R15+'G-4'!R15</f>
        <v>137</v>
      </c>
      <c r="S15" s="46">
        <f>'G-1'!S15+'G-2'!S15+'G-4'!S15</f>
        <v>33</v>
      </c>
      <c r="T15" s="6">
        <f t="shared" si="2"/>
        <v>1080</v>
      </c>
      <c r="U15" s="2">
        <f t="shared" si="5"/>
        <v>4111.5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350</v>
      </c>
      <c r="C16" s="46">
        <f>'G-1'!C16+'G-2'!C16+'G-4'!C16</f>
        <v>533</v>
      </c>
      <c r="D16" s="46">
        <f>'G-1'!D16+'G-2'!D16+'G-4'!D16</f>
        <v>141</v>
      </c>
      <c r="E16" s="46">
        <f>'G-1'!E16+'G-2'!E16+'G-4'!E16</f>
        <v>57</v>
      </c>
      <c r="F16" s="6">
        <f t="shared" si="0"/>
        <v>1132.5</v>
      </c>
      <c r="G16" s="2">
        <f t="shared" si="3"/>
        <v>4513.5</v>
      </c>
      <c r="H16" s="19" t="s">
        <v>15</v>
      </c>
      <c r="I16" s="46">
        <f>'G-1'!I16+'G-2'!I16+'G-4'!I16</f>
        <v>297</v>
      </c>
      <c r="J16" s="46">
        <f>'G-1'!J16+'G-2'!J16+'G-4'!J16</f>
        <v>475</v>
      </c>
      <c r="K16" s="46">
        <f>'G-1'!K16+'G-2'!K16+'G-4'!K16</f>
        <v>101</v>
      </c>
      <c r="L16" s="46">
        <f>'G-1'!L16+'G-2'!L16+'G-4'!L16</f>
        <v>55</v>
      </c>
      <c r="M16" s="6">
        <f t="shared" si="1"/>
        <v>963</v>
      </c>
      <c r="N16" s="2">
        <f t="shared" si="4"/>
        <v>3949</v>
      </c>
      <c r="O16" s="19" t="s">
        <v>8</v>
      </c>
      <c r="P16" s="46">
        <f>'G-1'!P16+'G-2'!P16+'G-4'!P16</f>
        <v>495</v>
      </c>
      <c r="Q16" s="46">
        <f>'G-1'!Q16+'G-2'!Q16+'G-4'!Q16</f>
        <v>527</v>
      </c>
      <c r="R16" s="46">
        <f>'G-1'!R16+'G-2'!R16+'G-4'!R16</f>
        <v>121</v>
      </c>
      <c r="S16" s="46">
        <f>'G-1'!S16+'G-2'!S16+'G-4'!S16</f>
        <v>32</v>
      </c>
      <c r="T16" s="6">
        <f t="shared" si="2"/>
        <v>1096.5</v>
      </c>
      <c r="U16" s="2">
        <f t="shared" si="5"/>
        <v>4179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344</v>
      </c>
      <c r="C17" s="46">
        <f>'G-1'!C17+'G-2'!C17+'G-4'!C17</f>
        <v>529</v>
      </c>
      <c r="D17" s="46">
        <f>'G-1'!D17+'G-2'!D17+'G-4'!D17</f>
        <v>109</v>
      </c>
      <c r="E17" s="46">
        <f>'G-1'!E17+'G-2'!E17+'G-4'!E17</f>
        <v>61</v>
      </c>
      <c r="F17" s="6">
        <f t="shared" si="0"/>
        <v>1071.5</v>
      </c>
      <c r="G17" s="2">
        <f t="shared" si="3"/>
        <v>4419.5</v>
      </c>
      <c r="H17" s="19" t="s">
        <v>18</v>
      </c>
      <c r="I17" s="46">
        <f>'G-1'!I17+'G-2'!I17+'G-4'!I17</f>
        <v>343</v>
      </c>
      <c r="J17" s="46">
        <f>'G-1'!J17+'G-2'!J17+'G-4'!J17</f>
        <v>498</v>
      </c>
      <c r="K17" s="46">
        <f>'G-1'!K17+'G-2'!K17+'G-4'!K17</f>
        <v>99</v>
      </c>
      <c r="L17" s="46">
        <f>'G-1'!L17+'G-2'!L17+'G-4'!L17</f>
        <v>78</v>
      </c>
      <c r="M17" s="6">
        <f t="shared" si="1"/>
        <v>1062.5</v>
      </c>
      <c r="N17" s="2">
        <f t="shared" si="4"/>
        <v>3976.5</v>
      </c>
      <c r="O17" s="19" t="s">
        <v>10</v>
      </c>
      <c r="P17" s="46">
        <f>'G-1'!P17+'G-2'!P17+'G-4'!P17</f>
        <v>512</v>
      </c>
      <c r="Q17" s="46">
        <f>'G-1'!Q17+'G-2'!Q17+'G-4'!Q17</f>
        <v>550</v>
      </c>
      <c r="R17" s="46">
        <f>'G-1'!R17+'G-2'!R17+'G-4'!R17</f>
        <v>139</v>
      </c>
      <c r="S17" s="46">
        <f>'G-1'!S17+'G-2'!S17+'G-4'!S17</f>
        <v>28</v>
      </c>
      <c r="T17" s="6">
        <f t="shared" si="2"/>
        <v>1154</v>
      </c>
      <c r="U17" s="2">
        <f t="shared" si="5"/>
        <v>4404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331</v>
      </c>
      <c r="C18" s="46">
        <f>'G-1'!C18+'G-2'!C18+'G-4'!C18</f>
        <v>463</v>
      </c>
      <c r="D18" s="46">
        <f>'G-1'!D18+'G-2'!D18+'G-4'!D18</f>
        <v>119</v>
      </c>
      <c r="E18" s="46">
        <f>'G-1'!E18+'G-2'!E18+'G-4'!E18</f>
        <v>68</v>
      </c>
      <c r="F18" s="6">
        <f t="shared" si="0"/>
        <v>1036.5</v>
      </c>
      <c r="G18" s="2">
        <f t="shared" si="3"/>
        <v>4355.5</v>
      </c>
      <c r="H18" s="19" t="s">
        <v>20</v>
      </c>
      <c r="I18" s="46">
        <f>'G-1'!I18+'G-2'!I18+'G-4'!I18</f>
        <v>354</v>
      </c>
      <c r="J18" s="46">
        <f>'G-1'!J18+'G-2'!J18+'G-4'!J18</f>
        <v>511</v>
      </c>
      <c r="K18" s="46">
        <f>'G-1'!K18+'G-2'!K18+'G-4'!K18</f>
        <v>101</v>
      </c>
      <c r="L18" s="46">
        <f>'G-1'!L18+'G-2'!L18+'G-4'!L18</f>
        <v>65</v>
      </c>
      <c r="M18" s="6">
        <f t="shared" si="1"/>
        <v>1052.5</v>
      </c>
      <c r="N18" s="2">
        <f t="shared" si="4"/>
        <v>4019.5</v>
      </c>
      <c r="O18" s="19" t="s">
        <v>13</v>
      </c>
      <c r="P18" s="46">
        <f>'G-1'!P18+'G-2'!P18+'G-4'!P18</f>
        <v>694</v>
      </c>
      <c r="Q18" s="46">
        <f>'G-1'!Q18+'G-2'!Q18+'G-4'!Q18</f>
        <v>625</v>
      </c>
      <c r="R18" s="46">
        <f>'G-1'!R18+'G-2'!R18+'G-4'!R18</f>
        <v>133</v>
      </c>
      <c r="S18" s="46">
        <f>'G-1'!S18+'G-2'!S18+'G-4'!S18</f>
        <v>35</v>
      </c>
      <c r="T18" s="6">
        <f t="shared" si="2"/>
        <v>1325.5</v>
      </c>
      <c r="U18" s="2">
        <f t="shared" si="5"/>
        <v>4656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6">
        <f>'G-1'!B19+'G-2'!B19+'G-4'!B19</f>
        <v>342</v>
      </c>
      <c r="C19" s="46">
        <f>'G-1'!C19+'G-2'!C19+'G-4'!C19</f>
        <v>463</v>
      </c>
      <c r="D19" s="46">
        <f>'G-1'!D19+'G-2'!D19+'G-4'!D19</f>
        <v>114</v>
      </c>
      <c r="E19" s="46">
        <f>'G-1'!E19+'G-2'!E19+'G-4'!E19</f>
        <v>65</v>
      </c>
      <c r="F19" s="7">
        <f t="shared" si="0"/>
        <v>1024.5</v>
      </c>
      <c r="G19" s="3">
        <f t="shared" si="3"/>
        <v>4265</v>
      </c>
      <c r="H19" s="20" t="s">
        <v>22</v>
      </c>
      <c r="I19" s="46">
        <f>'G-1'!I19+'G-2'!I19+'G-4'!I19</f>
        <v>406</v>
      </c>
      <c r="J19" s="46">
        <f>'G-1'!J19+'G-2'!J19+'G-4'!J19</f>
        <v>545</v>
      </c>
      <c r="K19" s="46">
        <f>'G-1'!K19+'G-2'!K19+'G-4'!K19</f>
        <v>114</v>
      </c>
      <c r="L19" s="46">
        <f>'G-1'!L19+'G-2'!L19+'G-4'!L19</f>
        <v>67</v>
      </c>
      <c r="M19" s="6">
        <f t="shared" si="1"/>
        <v>1143.5</v>
      </c>
      <c r="N19" s="2">
        <f>M16+M17+M18+M19</f>
        <v>4221.5</v>
      </c>
      <c r="O19" s="19" t="s">
        <v>16</v>
      </c>
      <c r="P19" s="46">
        <f>'G-1'!P19+'G-2'!P19+'G-4'!P19</f>
        <v>700</v>
      </c>
      <c r="Q19" s="46">
        <f>'G-1'!Q19+'G-2'!Q19+'G-4'!Q19</f>
        <v>625</v>
      </c>
      <c r="R19" s="46">
        <f>'G-1'!R19+'G-2'!R19+'G-4'!R19</f>
        <v>134</v>
      </c>
      <c r="S19" s="46">
        <f>'G-1'!S19+'G-2'!S19+'G-4'!S19</f>
        <v>33</v>
      </c>
      <c r="T19" s="6">
        <f t="shared" si="2"/>
        <v>1325.5</v>
      </c>
      <c r="U19" s="2">
        <f t="shared" si="5"/>
        <v>4901.5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293</v>
      </c>
      <c r="C20" s="45">
        <f>'G-1'!C20+'G-2'!C20+'G-4'!C20</f>
        <v>472</v>
      </c>
      <c r="D20" s="45">
        <f>'G-1'!D20+'G-2'!D20+'G-4'!D20</f>
        <v>99</v>
      </c>
      <c r="E20" s="45">
        <f>'G-1'!E20+'G-2'!E20+'G-4'!E20</f>
        <v>58</v>
      </c>
      <c r="F20" s="8">
        <f t="shared" si="0"/>
        <v>961.5</v>
      </c>
      <c r="G20" s="35"/>
      <c r="H20" s="19" t="s">
        <v>24</v>
      </c>
      <c r="I20" s="46">
        <f>'G-1'!I20+'G-2'!I20+'G-4'!I20</f>
        <v>391</v>
      </c>
      <c r="J20" s="46">
        <f>'G-1'!J20+'G-2'!J20+'G-4'!J20</f>
        <v>539</v>
      </c>
      <c r="K20" s="46">
        <f>'G-1'!K20+'G-2'!K20+'G-4'!K20</f>
        <v>95</v>
      </c>
      <c r="L20" s="46">
        <f>'G-1'!L20+'G-2'!L20+'G-4'!L20</f>
        <v>68</v>
      </c>
      <c r="M20" s="8">
        <f t="shared" si="1"/>
        <v>1094.5</v>
      </c>
      <c r="N20" s="2">
        <f>M17+M18+M19+M20</f>
        <v>4353</v>
      </c>
      <c r="O20" s="19" t="s">
        <v>45</v>
      </c>
      <c r="P20" s="46">
        <f>'G-1'!P20+'G-2'!P20+'G-4'!P20</f>
        <v>638</v>
      </c>
      <c r="Q20" s="46">
        <f>'G-1'!Q20+'G-2'!Q20+'G-4'!Q20</f>
        <v>572</v>
      </c>
      <c r="R20" s="46">
        <f>'G-1'!R20+'G-2'!R20+'G-4'!R20</f>
        <v>128</v>
      </c>
      <c r="S20" s="46">
        <f>'G-1'!S20+'G-2'!S20+'G-4'!S20</f>
        <v>28</v>
      </c>
      <c r="T20" s="8">
        <f t="shared" si="2"/>
        <v>1217</v>
      </c>
      <c r="U20" s="2">
        <f t="shared" si="5"/>
        <v>5022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291</v>
      </c>
      <c r="C21" s="45">
        <f>'G-1'!C21+'G-2'!C21+'G-4'!C21</f>
        <v>460</v>
      </c>
      <c r="D21" s="45">
        <f>'G-1'!D21+'G-2'!D21+'G-4'!D21</f>
        <v>99</v>
      </c>
      <c r="E21" s="45">
        <f>'G-1'!E21+'G-2'!E21+'G-4'!E21</f>
        <v>57</v>
      </c>
      <c r="F21" s="6">
        <f t="shared" si="0"/>
        <v>946</v>
      </c>
      <c r="G21" s="36"/>
      <c r="H21" s="20" t="s">
        <v>25</v>
      </c>
      <c r="I21" s="46">
        <f>'G-1'!I21+'G-2'!I21+'G-4'!I21</f>
        <v>386</v>
      </c>
      <c r="J21" s="46">
        <f>'G-1'!J21+'G-2'!J21+'G-4'!J21</f>
        <v>570</v>
      </c>
      <c r="K21" s="46">
        <f>'G-1'!K21+'G-2'!K21+'G-4'!K21</f>
        <v>108</v>
      </c>
      <c r="L21" s="46">
        <f>'G-1'!L21+'G-2'!L21+'G-4'!L21</f>
        <v>73</v>
      </c>
      <c r="M21" s="6">
        <f t="shared" si="1"/>
        <v>1161.5</v>
      </c>
      <c r="N21" s="2">
        <f>M18+M19+M20+M21</f>
        <v>4452</v>
      </c>
      <c r="O21" s="21" t="s">
        <v>46</v>
      </c>
      <c r="P21" s="46">
        <f>'G-1'!P21+'G-2'!P21+'G-4'!P21</f>
        <v>561</v>
      </c>
      <c r="Q21" s="46">
        <f>'G-1'!Q21+'G-2'!Q21+'G-4'!Q21</f>
        <v>506</v>
      </c>
      <c r="R21" s="46">
        <f>'G-1'!R21+'G-2'!R21+'G-4'!R21</f>
        <v>104</v>
      </c>
      <c r="S21" s="46">
        <f>'G-1'!S21+'G-2'!S21+'G-4'!S21</f>
        <v>30</v>
      </c>
      <c r="T21" s="7">
        <f t="shared" si="2"/>
        <v>1069.5</v>
      </c>
      <c r="U21" s="3">
        <f t="shared" si="5"/>
        <v>4937.5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286</v>
      </c>
      <c r="C22" s="45">
        <f>'G-1'!C22+'G-2'!C22+'G-4'!C22</f>
        <v>464</v>
      </c>
      <c r="D22" s="45">
        <f>'G-1'!D22+'G-2'!D22+'G-4'!D22</f>
        <v>117</v>
      </c>
      <c r="E22" s="45">
        <f>'G-1'!E22+'G-2'!E22+'G-4'!E22</f>
        <v>71</v>
      </c>
      <c r="F22" s="6">
        <f t="shared" si="0"/>
        <v>1018.5</v>
      </c>
      <c r="G22" s="2"/>
      <c r="H22" s="21" t="s">
        <v>26</v>
      </c>
      <c r="I22" s="46">
        <f>'G-1'!I22+'G-2'!I22+'G-4'!I22</f>
        <v>342</v>
      </c>
      <c r="J22" s="46">
        <f>'G-1'!J22+'G-2'!J22+'G-4'!J22</f>
        <v>491</v>
      </c>
      <c r="K22" s="46">
        <f>'G-1'!K22+'G-2'!K22+'G-4'!K22</f>
        <v>91</v>
      </c>
      <c r="L22" s="46">
        <f>'G-1'!L22+'G-2'!L22+'G-4'!L22</f>
        <v>66</v>
      </c>
      <c r="M22" s="6">
        <f t="shared" si="1"/>
        <v>1009</v>
      </c>
      <c r="N22" s="3">
        <f>M19+M20+M21+M22</f>
        <v>4408.5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4625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4452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5022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66</v>
      </c>
      <c r="G24" s="57"/>
      <c r="H24" s="153"/>
      <c r="I24" s="154"/>
      <c r="J24" s="52" t="s">
        <v>73</v>
      </c>
      <c r="K24" s="55"/>
      <c r="L24" s="55"/>
      <c r="M24" s="56" t="s">
        <v>71</v>
      </c>
      <c r="N24" s="57"/>
      <c r="O24" s="153"/>
      <c r="P24" s="154"/>
      <c r="Q24" s="52" t="s">
        <v>73</v>
      </c>
      <c r="R24" s="55"/>
      <c r="S24" s="55"/>
      <c r="T24" s="56" t="s">
        <v>70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">
        <v>150</v>
      </c>
      <c r="E5" s="145"/>
      <c r="F5" s="145"/>
      <c r="G5" s="145"/>
      <c r="H5" s="145"/>
      <c r="I5" s="135" t="s">
        <v>53</v>
      </c>
      <c r="J5" s="135"/>
      <c r="K5" s="135"/>
      <c r="L5" s="146">
        <v>2506</v>
      </c>
      <c r="M5" s="146"/>
      <c r="N5" s="146"/>
      <c r="O5" s="12"/>
      <c r="P5" s="135" t="s">
        <v>57</v>
      </c>
      <c r="Q5" s="135"/>
      <c r="R5" s="135"/>
      <c r="S5" s="144" t="s">
        <v>148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149</v>
      </c>
      <c r="E6" s="142"/>
      <c r="F6" s="142"/>
      <c r="G6" s="142"/>
      <c r="H6" s="142"/>
      <c r="I6" s="135" t="s">
        <v>59</v>
      </c>
      <c r="J6" s="135"/>
      <c r="K6" s="135"/>
      <c r="L6" s="147">
        <v>1</v>
      </c>
      <c r="M6" s="147"/>
      <c r="N6" s="147"/>
      <c r="O6" s="42"/>
      <c r="P6" s="135" t="s">
        <v>58</v>
      </c>
      <c r="Q6" s="135"/>
      <c r="R6" s="135"/>
      <c r="S6" s="140">
        <f>'G-1'!S6:U6</f>
        <v>42647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53</v>
      </c>
      <c r="C10" s="46">
        <v>47</v>
      </c>
      <c r="D10" s="46">
        <v>9</v>
      </c>
      <c r="E10" s="46">
        <v>11</v>
      </c>
      <c r="F10" s="6">
        <f t="shared" ref="F10:F22" si="0">B10*0.5+C10*1+D10*2+E10*2.5</f>
        <v>119</v>
      </c>
      <c r="G10" s="2"/>
      <c r="H10" s="19" t="s">
        <v>4</v>
      </c>
      <c r="I10" s="46">
        <v>21</v>
      </c>
      <c r="J10" s="46">
        <v>26</v>
      </c>
      <c r="K10" s="46">
        <v>5</v>
      </c>
      <c r="L10" s="46">
        <v>2</v>
      </c>
      <c r="M10" s="6">
        <f t="shared" ref="M10:M22" si="1">I10*0.5+J10*1+K10*2+L10*2.5</f>
        <v>51.5</v>
      </c>
      <c r="N10" s="9">
        <f>F20+F21+F22+M10</f>
        <v>271</v>
      </c>
      <c r="O10" s="19" t="s">
        <v>43</v>
      </c>
      <c r="P10" s="46">
        <v>21</v>
      </c>
      <c r="Q10" s="46">
        <v>42</v>
      </c>
      <c r="R10" s="46">
        <v>4</v>
      </c>
      <c r="S10" s="46">
        <v>2</v>
      </c>
      <c r="T10" s="6">
        <f t="shared" ref="T10:T21" si="2">P10*0.5+Q10*1+R10*2+S10*2.5</f>
        <v>65.5</v>
      </c>
      <c r="U10" s="10"/>
      <c r="AB10" s="1"/>
    </row>
    <row r="11" spans="1:28" ht="24" customHeight="1" x14ac:dyDescent="0.2">
      <c r="A11" s="18" t="s">
        <v>14</v>
      </c>
      <c r="B11" s="46">
        <v>47</v>
      </c>
      <c r="C11" s="46">
        <v>56</v>
      </c>
      <c r="D11" s="46">
        <v>7</v>
      </c>
      <c r="E11" s="46">
        <v>14</v>
      </c>
      <c r="F11" s="6">
        <f t="shared" si="0"/>
        <v>128.5</v>
      </c>
      <c r="G11" s="2"/>
      <c r="H11" s="19" t="s">
        <v>5</v>
      </c>
      <c r="I11" s="46">
        <v>25</v>
      </c>
      <c r="J11" s="46">
        <v>29</v>
      </c>
      <c r="K11" s="46">
        <v>7</v>
      </c>
      <c r="L11" s="46">
        <v>4</v>
      </c>
      <c r="M11" s="6">
        <f t="shared" si="1"/>
        <v>65.5</v>
      </c>
      <c r="N11" s="9">
        <f>F21+F22+M10+M11</f>
        <v>283.5</v>
      </c>
      <c r="O11" s="19" t="s">
        <v>44</v>
      </c>
      <c r="P11" s="46">
        <v>13</v>
      </c>
      <c r="Q11" s="46">
        <v>30</v>
      </c>
      <c r="R11" s="46">
        <v>5</v>
      </c>
      <c r="S11" s="46">
        <v>4</v>
      </c>
      <c r="T11" s="6">
        <f t="shared" si="2"/>
        <v>56.5</v>
      </c>
      <c r="U11" s="2"/>
      <c r="AB11" s="1"/>
    </row>
    <row r="12" spans="1:28" ht="24" customHeight="1" x14ac:dyDescent="0.2">
      <c r="A12" s="18" t="s">
        <v>17</v>
      </c>
      <c r="B12" s="46">
        <v>45</v>
      </c>
      <c r="C12" s="46">
        <v>50</v>
      </c>
      <c r="D12" s="46">
        <v>3</v>
      </c>
      <c r="E12" s="46">
        <v>9</v>
      </c>
      <c r="F12" s="6">
        <f t="shared" si="0"/>
        <v>101</v>
      </c>
      <c r="G12" s="2"/>
      <c r="H12" s="19" t="s">
        <v>6</v>
      </c>
      <c r="I12" s="46">
        <v>24</v>
      </c>
      <c r="J12" s="46">
        <v>37</v>
      </c>
      <c r="K12" s="46">
        <v>6</v>
      </c>
      <c r="L12" s="46">
        <v>3</v>
      </c>
      <c r="M12" s="6">
        <f t="shared" si="1"/>
        <v>68.5</v>
      </c>
      <c r="N12" s="2">
        <f>F22+M10+M11+M12</f>
        <v>287</v>
      </c>
      <c r="O12" s="19" t="s">
        <v>32</v>
      </c>
      <c r="P12" s="46">
        <v>36</v>
      </c>
      <c r="Q12" s="46">
        <v>45</v>
      </c>
      <c r="R12" s="46">
        <v>3</v>
      </c>
      <c r="S12" s="46">
        <v>6</v>
      </c>
      <c r="T12" s="6">
        <f t="shared" si="2"/>
        <v>84</v>
      </c>
      <c r="U12" s="2"/>
      <c r="AB12" s="1"/>
    </row>
    <row r="13" spans="1:28" ht="24" customHeight="1" x14ac:dyDescent="0.2">
      <c r="A13" s="18" t="s">
        <v>19</v>
      </c>
      <c r="B13" s="46">
        <v>24</v>
      </c>
      <c r="C13" s="46">
        <v>41</v>
      </c>
      <c r="D13" s="46">
        <v>9</v>
      </c>
      <c r="E13" s="46">
        <v>3</v>
      </c>
      <c r="F13" s="6">
        <f t="shared" si="0"/>
        <v>78.5</v>
      </c>
      <c r="G13" s="2">
        <f t="shared" ref="G13:G19" si="3">F10+F11+F12+F13</f>
        <v>427</v>
      </c>
      <c r="H13" s="19" t="s">
        <v>7</v>
      </c>
      <c r="I13" s="46">
        <v>15</v>
      </c>
      <c r="J13" s="46">
        <v>24</v>
      </c>
      <c r="K13" s="46">
        <v>5</v>
      </c>
      <c r="L13" s="46">
        <v>3</v>
      </c>
      <c r="M13" s="6">
        <f t="shared" si="1"/>
        <v>49</v>
      </c>
      <c r="N13" s="2">
        <f t="shared" ref="N13:N18" si="4">M10+M11+M12+M13</f>
        <v>234.5</v>
      </c>
      <c r="O13" s="19" t="s">
        <v>33</v>
      </c>
      <c r="P13" s="46">
        <v>26</v>
      </c>
      <c r="Q13" s="46">
        <v>42</v>
      </c>
      <c r="R13" s="46">
        <v>8</v>
      </c>
      <c r="S13" s="46">
        <v>5</v>
      </c>
      <c r="T13" s="6">
        <f t="shared" si="2"/>
        <v>83.5</v>
      </c>
      <c r="U13" s="2">
        <f t="shared" ref="U13:U21" si="5">T10+T11+T12+T13</f>
        <v>289.5</v>
      </c>
      <c r="AB13" s="51">
        <v>241</v>
      </c>
    </row>
    <row r="14" spans="1:28" ht="24" customHeight="1" x14ac:dyDescent="0.2">
      <c r="A14" s="18" t="s">
        <v>21</v>
      </c>
      <c r="B14" s="46">
        <v>26</v>
      </c>
      <c r="C14" s="46">
        <v>38</v>
      </c>
      <c r="D14" s="46">
        <v>5</v>
      </c>
      <c r="E14" s="46">
        <v>3</v>
      </c>
      <c r="F14" s="6">
        <f t="shared" si="0"/>
        <v>68.5</v>
      </c>
      <c r="G14" s="2">
        <f t="shared" si="3"/>
        <v>376.5</v>
      </c>
      <c r="H14" s="19" t="s">
        <v>9</v>
      </c>
      <c r="I14" s="46">
        <v>19</v>
      </c>
      <c r="J14" s="46">
        <v>29</v>
      </c>
      <c r="K14" s="46">
        <v>5</v>
      </c>
      <c r="L14" s="46">
        <v>4</v>
      </c>
      <c r="M14" s="6">
        <f t="shared" si="1"/>
        <v>58.5</v>
      </c>
      <c r="N14" s="2">
        <f t="shared" si="4"/>
        <v>241.5</v>
      </c>
      <c r="O14" s="19" t="s">
        <v>29</v>
      </c>
      <c r="P14" s="45">
        <v>50</v>
      </c>
      <c r="Q14" s="45">
        <v>46</v>
      </c>
      <c r="R14" s="45">
        <v>9</v>
      </c>
      <c r="S14" s="45">
        <v>6</v>
      </c>
      <c r="T14" s="6">
        <f t="shared" si="2"/>
        <v>104</v>
      </c>
      <c r="U14" s="2">
        <f t="shared" si="5"/>
        <v>328</v>
      </c>
      <c r="AB14" s="51">
        <v>250</v>
      </c>
    </row>
    <row r="15" spans="1:28" ht="24" customHeight="1" x14ac:dyDescent="0.2">
      <c r="A15" s="18" t="s">
        <v>23</v>
      </c>
      <c r="B15" s="46">
        <v>34</v>
      </c>
      <c r="C15" s="46">
        <v>34</v>
      </c>
      <c r="D15" s="46">
        <v>4</v>
      </c>
      <c r="E15" s="46">
        <v>7</v>
      </c>
      <c r="F15" s="6">
        <f t="shared" si="0"/>
        <v>76.5</v>
      </c>
      <c r="G15" s="2">
        <f t="shared" si="3"/>
        <v>324.5</v>
      </c>
      <c r="H15" s="19" t="s">
        <v>12</v>
      </c>
      <c r="I15" s="46">
        <v>18</v>
      </c>
      <c r="J15" s="46">
        <v>37</v>
      </c>
      <c r="K15" s="46">
        <v>4</v>
      </c>
      <c r="L15" s="46">
        <v>2</v>
      </c>
      <c r="M15" s="6">
        <f t="shared" si="1"/>
        <v>59</v>
      </c>
      <c r="N15" s="2">
        <f t="shared" si="4"/>
        <v>235</v>
      </c>
      <c r="O15" s="18" t="s">
        <v>30</v>
      </c>
      <c r="P15" s="46">
        <v>48</v>
      </c>
      <c r="Q15" s="46">
        <v>54</v>
      </c>
      <c r="R15" s="45">
        <v>7</v>
      </c>
      <c r="S15" s="46">
        <v>4</v>
      </c>
      <c r="T15" s="6">
        <f t="shared" si="2"/>
        <v>102</v>
      </c>
      <c r="U15" s="2">
        <f t="shared" si="5"/>
        <v>373.5</v>
      </c>
      <c r="AB15" s="51">
        <v>262</v>
      </c>
    </row>
    <row r="16" spans="1:28" ht="24" customHeight="1" x14ac:dyDescent="0.2">
      <c r="A16" s="18" t="s">
        <v>39</v>
      </c>
      <c r="B16" s="46">
        <v>30</v>
      </c>
      <c r="C16" s="46">
        <v>65</v>
      </c>
      <c r="D16" s="46">
        <v>6</v>
      </c>
      <c r="E16" s="46">
        <v>3</v>
      </c>
      <c r="F16" s="6">
        <f t="shared" si="0"/>
        <v>99.5</v>
      </c>
      <c r="G16" s="2">
        <f t="shared" si="3"/>
        <v>323</v>
      </c>
      <c r="H16" s="19" t="s">
        <v>15</v>
      </c>
      <c r="I16" s="46">
        <v>17</v>
      </c>
      <c r="J16" s="46">
        <v>24</v>
      </c>
      <c r="K16" s="46">
        <v>6</v>
      </c>
      <c r="L16" s="46">
        <v>3</v>
      </c>
      <c r="M16" s="6">
        <f t="shared" si="1"/>
        <v>52</v>
      </c>
      <c r="N16" s="2">
        <f t="shared" si="4"/>
        <v>218.5</v>
      </c>
      <c r="O16" s="19" t="s">
        <v>8</v>
      </c>
      <c r="P16" s="46">
        <v>51</v>
      </c>
      <c r="Q16" s="46">
        <v>49</v>
      </c>
      <c r="R16" s="46">
        <v>6</v>
      </c>
      <c r="S16" s="46">
        <v>7</v>
      </c>
      <c r="T16" s="6">
        <f t="shared" si="2"/>
        <v>104</v>
      </c>
      <c r="U16" s="2">
        <f t="shared" si="5"/>
        <v>393.5</v>
      </c>
      <c r="AB16" s="51">
        <v>270.5</v>
      </c>
    </row>
    <row r="17" spans="1:28" ht="24" customHeight="1" x14ac:dyDescent="0.2">
      <c r="A17" s="18" t="s">
        <v>40</v>
      </c>
      <c r="B17" s="46">
        <v>41</v>
      </c>
      <c r="C17" s="46">
        <v>49</v>
      </c>
      <c r="D17" s="46">
        <v>9</v>
      </c>
      <c r="E17" s="46">
        <v>5</v>
      </c>
      <c r="F17" s="6">
        <f t="shared" si="0"/>
        <v>100</v>
      </c>
      <c r="G17" s="2">
        <f t="shared" si="3"/>
        <v>344.5</v>
      </c>
      <c r="H17" s="19" t="s">
        <v>18</v>
      </c>
      <c r="I17" s="46">
        <v>27</v>
      </c>
      <c r="J17" s="46">
        <v>35</v>
      </c>
      <c r="K17" s="46">
        <v>6</v>
      </c>
      <c r="L17" s="46">
        <v>5</v>
      </c>
      <c r="M17" s="6">
        <f t="shared" si="1"/>
        <v>73</v>
      </c>
      <c r="N17" s="2">
        <f t="shared" si="4"/>
        <v>242.5</v>
      </c>
      <c r="O17" s="19" t="s">
        <v>10</v>
      </c>
      <c r="P17" s="46">
        <v>59</v>
      </c>
      <c r="Q17" s="46">
        <v>50</v>
      </c>
      <c r="R17" s="46">
        <v>10</v>
      </c>
      <c r="S17" s="46">
        <v>6</v>
      </c>
      <c r="T17" s="6">
        <f t="shared" si="2"/>
        <v>114.5</v>
      </c>
      <c r="U17" s="2">
        <f t="shared" si="5"/>
        <v>424.5</v>
      </c>
      <c r="AB17" s="51">
        <v>289.5</v>
      </c>
    </row>
    <row r="18" spans="1:28" ht="24" customHeight="1" x14ac:dyDescent="0.2">
      <c r="A18" s="18" t="s">
        <v>41</v>
      </c>
      <c r="B18" s="46">
        <v>37</v>
      </c>
      <c r="C18" s="46">
        <v>38</v>
      </c>
      <c r="D18" s="46">
        <v>9</v>
      </c>
      <c r="E18" s="46">
        <v>5</v>
      </c>
      <c r="F18" s="6">
        <f t="shared" si="0"/>
        <v>87</v>
      </c>
      <c r="G18" s="2">
        <f t="shared" si="3"/>
        <v>363</v>
      </c>
      <c r="H18" s="19" t="s">
        <v>20</v>
      </c>
      <c r="I18" s="46">
        <v>31</v>
      </c>
      <c r="J18" s="46">
        <v>41</v>
      </c>
      <c r="K18" s="46">
        <v>7</v>
      </c>
      <c r="L18" s="46">
        <v>8</v>
      </c>
      <c r="M18" s="6">
        <f t="shared" si="1"/>
        <v>90.5</v>
      </c>
      <c r="N18" s="2">
        <f t="shared" si="4"/>
        <v>274.5</v>
      </c>
      <c r="O18" s="19" t="s">
        <v>13</v>
      </c>
      <c r="P18" s="46">
        <v>77</v>
      </c>
      <c r="Q18" s="46">
        <v>57</v>
      </c>
      <c r="R18" s="46">
        <v>7</v>
      </c>
      <c r="S18" s="46">
        <v>5</v>
      </c>
      <c r="T18" s="6">
        <f t="shared" si="2"/>
        <v>122</v>
      </c>
      <c r="U18" s="2">
        <f t="shared" si="5"/>
        <v>442.5</v>
      </c>
      <c r="AB18" s="51">
        <v>291</v>
      </c>
    </row>
    <row r="19" spans="1:28" ht="24" customHeight="1" thickBot="1" x14ac:dyDescent="0.25">
      <c r="A19" s="21" t="s">
        <v>42</v>
      </c>
      <c r="B19" s="47">
        <v>32</v>
      </c>
      <c r="C19" s="47">
        <v>28</v>
      </c>
      <c r="D19" s="47">
        <v>6</v>
      </c>
      <c r="E19" s="47">
        <v>9</v>
      </c>
      <c r="F19" s="7">
        <f t="shared" si="0"/>
        <v>78.5</v>
      </c>
      <c r="G19" s="3">
        <f t="shared" si="3"/>
        <v>365</v>
      </c>
      <c r="H19" s="20" t="s">
        <v>22</v>
      </c>
      <c r="I19" s="45">
        <v>33</v>
      </c>
      <c r="J19" s="45">
        <v>42</v>
      </c>
      <c r="K19" s="45">
        <v>5</v>
      </c>
      <c r="L19" s="45">
        <v>3</v>
      </c>
      <c r="M19" s="6">
        <f t="shared" si="1"/>
        <v>76</v>
      </c>
      <c r="N19" s="2">
        <f>M16+M17+M18+M19</f>
        <v>291.5</v>
      </c>
      <c r="O19" s="19" t="s">
        <v>16</v>
      </c>
      <c r="P19" s="46">
        <v>68</v>
      </c>
      <c r="Q19" s="46">
        <v>55</v>
      </c>
      <c r="R19" s="46">
        <v>8</v>
      </c>
      <c r="S19" s="46">
        <v>4</v>
      </c>
      <c r="T19" s="6">
        <f t="shared" si="2"/>
        <v>115</v>
      </c>
      <c r="U19" s="2">
        <f t="shared" si="5"/>
        <v>455.5</v>
      </c>
      <c r="AB19" s="51">
        <v>294</v>
      </c>
    </row>
    <row r="20" spans="1:28" ht="24" customHeight="1" x14ac:dyDescent="0.2">
      <c r="A20" s="19" t="s">
        <v>27</v>
      </c>
      <c r="B20" s="45">
        <v>21</v>
      </c>
      <c r="C20" s="45">
        <v>27</v>
      </c>
      <c r="D20" s="45">
        <v>4</v>
      </c>
      <c r="E20" s="45">
        <v>3</v>
      </c>
      <c r="F20" s="8">
        <f t="shared" si="0"/>
        <v>53</v>
      </c>
      <c r="G20" s="35"/>
      <c r="H20" s="19" t="s">
        <v>24</v>
      </c>
      <c r="I20" s="46">
        <v>26</v>
      </c>
      <c r="J20" s="46">
        <v>37</v>
      </c>
      <c r="K20" s="46">
        <v>2</v>
      </c>
      <c r="L20" s="46">
        <v>4</v>
      </c>
      <c r="M20" s="8">
        <f t="shared" si="1"/>
        <v>64</v>
      </c>
      <c r="N20" s="2">
        <f>M17+M18+M19+M20</f>
        <v>303.5</v>
      </c>
      <c r="O20" s="19" t="s">
        <v>45</v>
      </c>
      <c r="P20" s="45">
        <v>59</v>
      </c>
      <c r="Q20" s="45">
        <v>66</v>
      </c>
      <c r="R20" s="46">
        <v>6</v>
      </c>
      <c r="S20" s="45">
        <v>7</v>
      </c>
      <c r="T20" s="8">
        <f t="shared" si="2"/>
        <v>125</v>
      </c>
      <c r="U20" s="2">
        <f t="shared" si="5"/>
        <v>476.5</v>
      </c>
      <c r="AB20" s="51">
        <v>299</v>
      </c>
    </row>
    <row r="21" spans="1:28" ht="24" customHeight="1" thickBot="1" x14ac:dyDescent="0.25">
      <c r="A21" s="19" t="s">
        <v>28</v>
      </c>
      <c r="B21" s="46">
        <v>33</v>
      </c>
      <c r="C21" s="46">
        <v>29</v>
      </c>
      <c r="D21" s="46">
        <v>6</v>
      </c>
      <c r="E21" s="46">
        <v>3</v>
      </c>
      <c r="F21" s="6">
        <f t="shared" si="0"/>
        <v>65</v>
      </c>
      <c r="G21" s="36"/>
      <c r="H21" s="20" t="s">
        <v>25</v>
      </c>
      <c r="I21" s="46">
        <v>44</v>
      </c>
      <c r="J21" s="46">
        <v>55</v>
      </c>
      <c r="K21" s="46">
        <v>5</v>
      </c>
      <c r="L21" s="46">
        <v>8</v>
      </c>
      <c r="M21" s="6">
        <f t="shared" si="1"/>
        <v>107</v>
      </c>
      <c r="N21" s="2">
        <f>M18+M19+M20+M21</f>
        <v>337.5</v>
      </c>
      <c r="O21" s="21" t="s">
        <v>46</v>
      </c>
      <c r="P21" s="47">
        <v>45</v>
      </c>
      <c r="Q21" s="47">
        <v>53</v>
      </c>
      <c r="R21" s="47">
        <v>5</v>
      </c>
      <c r="S21" s="47">
        <v>5</v>
      </c>
      <c r="T21" s="7">
        <f t="shared" si="2"/>
        <v>98</v>
      </c>
      <c r="U21" s="3">
        <f t="shared" si="5"/>
        <v>460</v>
      </c>
      <c r="AB21" s="51">
        <v>299.5</v>
      </c>
    </row>
    <row r="22" spans="1:28" ht="24" customHeight="1" thickBot="1" x14ac:dyDescent="0.25">
      <c r="A22" s="19" t="s">
        <v>1</v>
      </c>
      <c r="B22" s="46">
        <v>30</v>
      </c>
      <c r="C22" s="46">
        <v>52</v>
      </c>
      <c r="D22" s="46">
        <v>11</v>
      </c>
      <c r="E22" s="46">
        <v>5</v>
      </c>
      <c r="F22" s="6">
        <f t="shared" si="0"/>
        <v>101.5</v>
      </c>
      <c r="G22" s="2"/>
      <c r="H22" s="21" t="s">
        <v>26</v>
      </c>
      <c r="I22" s="47">
        <v>35</v>
      </c>
      <c r="J22" s="47">
        <v>42</v>
      </c>
      <c r="K22" s="47">
        <v>3</v>
      </c>
      <c r="L22" s="47">
        <v>4</v>
      </c>
      <c r="M22" s="6">
        <f t="shared" si="1"/>
        <v>75.5</v>
      </c>
      <c r="N22" s="3">
        <f>M19+M20+M21+M22</f>
        <v>322.5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427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337.5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476.5</v>
      </c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65</v>
      </c>
      <c r="G24" s="57"/>
      <c r="H24" s="153"/>
      <c r="I24" s="154"/>
      <c r="J24" s="52" t="s">
        <v>73</v>
      </c>
      <c r="K24" s="55"/>
      <c r="L24" s="55"/>
      <c r="M24" s="56" t="s">
        <v>71</v>
      </c>
      <c r="N24" s="57"/>
      <c r="O24" s="153"/>
      <c r="P24" s="154"/>
      <c r="Q24" s="52" t="s">
        <v>73</v>
      </c>
      <c r="R24" s="55"/>
      <c r="S24" s="55"/>
      <c r="T24" s="56" t="s">
        <v>70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80" t="s">
        <v>112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1" t="s">
        <v>113</v>
      </c>
      <c r="B4" s="181"/>
      <c r="C4" s="182" t="s">
        <v>60</v>
      </c>
      <c r="D4" s="182"/>
      <c r="E4" s="182"/>
      <c r="F4" s="77"/>
      <c r="G4" s="73"/>
      <c r="H4" s="73"/>
      <c r="I4" s="73"/>
      <c r="J4" s="73"/>
    </row>
    <row r="5" spans="1:10" x14ac:dyDescent="0.2">
      <c r="A5" s="135" t="s">
        <v>56</v>
      </c>
      <c r="B5" s="135"/>
      <c r="C5" s="183" t="str">
        <f>'G-1'!D5</f>
        <v>CALLE 30 X CARRERA 15</v>
      </c>
      <c r="D5" s="183"/>
      <c r="E5" s="183"/>
      <c r="F5" s="78"/>
      <c r="G5" s="79"/>
      <c r="H5" s="70" t="s">
        <v>53</v>
      </c>
      <c r="I5" s="184">
        <f>'G-1'!L5</f>
        <v>2506</v>
      </c>
      <c r="J5" s="184"/>
    </row>
    <row r="6" spans="1:10" x14ac:dyDescent="0.2">
      <c r="A6" s="135" t="s">
        <v>114</v>
      </c>
      <c r="B6" s="135"/>
      <c r="C6" s="169" t="s">
        <v>152</v>
      </c>
      <c r="D6" s="169"/>
      <c r="E6" s="169"/>
      <c r="F6" s="78"/>
      <c r="G6" s="79"/>
      <c r="H6" s="70" t="s">
        <v>58</v>
      </c>
      <c r="I6" s="170">
        <f>'G-1'!S6</f>
        <v>42647</v>
      </c>
      <c r="J6" s="170"/>
    </row>
    <row r="7" spans="1:10" x14ac:dyDescent="0.2">
      <c r="A7" s="80"/>
      <c r="B7" s="80"/>
      <c r="C7" s="171"/>
      <c r="D7" s="171"/>
      <c r="E7" s="171"/>
      <c r="F7" s="171"/>
      <c r="G7" s="77"/>
      <c r="H7" s="81"/>
      <c r="I7" s="82"/>
      <c r="J7" s="73"/>
    </row>
    <row r="8" spans="1:10" x14ac:dyDescent="0.2">
      <c r="A8" s="172" t="s">
        <v>115</v>
      </c>
      <c r="B8" s="174" t="s">
        <v>116</v>
      </c>
      <c r="C8" s="172" t="s">
        <v>117</v>
      </c>
      <c r="D8" s="174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6" t="s">
        <v>123</v>
      </c>
      <c r="J8" s="178" t="s">
        <v>124</v>
      </c>
    </row>
    <row r="9" spans="1:10" x14ac:dyDescent="0.2">
      <c r="A9" s="173"/>
      <c r="B9" s="175"/>
      <c r="C9" s="173"/>
      <c r="D9" s="175"/>
      <c r="E9" s="86" t="s">
        <v>52</v>
      </c>
      <c r="F9" s="87" t="s">
        <v>0</v>
      </c>
      <c r="G9" s="88" t="s">
        <v>2</v>
      </c>
      <c r="H9" s="87" t="s">
        <v>3</v>
      </c>
      <c r="I9" s="177"/>
      <c r="J9" s="179"/>
    </row>
    <row r="10" spans="1:10" x14ac:dyDescent="0.2">
      <c r="A10" s="163" t="s">
        <v>125</v>
      </c>
      <c r="B10" s="166">
        <v>3</v>
      </c>
      <c r="C10" s="89"/>
      <c r="D10" s="90" t="s">
        <v>126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4"/>
      <c r="B11" s="167"/>
      <c r="C11" s="89" t="s">
        <v>127</v>
      </c>
      <c r="D11" s="92" t="s">
        <v>128</v>
      </c>
      <c r="E11" s="124">
        <v>0</v>
      </c>
      <c r="F11" s="124">
        <v>0</v>
      </c>
      <c r="G11" s="124">
        <v>0</v>
      </c>
      <c r="H11" s="124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64"/>
      <c r="B12" s="167"/>
      <c r="C12" s="95" t="s">
        <v>136</v>
      </c>
      <c r="D12" s="96" t="s">
        <v>129</v>
      </c>
      <c r="E12" s="124">
        <v>0</v>
      </c>
      <c r="F12" s="124">
        <v>0</v>
      </c>
      <c r="G12" s="124">
        <v>0</v>
      </c>
      <c r="H12" s="124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64"/>
      <c r="B13" s="167"/>
      <c r="C13" s="99"/>
      <c r="D13" s="90" t="s">
        <v>126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4"/>
      <c r="B14" s="167"/>
      <c r="C14" s="89" t="s">
        <v>130</v>
      </c>
      <c r="D14" s="92" t="s">
        <v>128</v>
      </c>
      <c r="E14" s="124">
        <v>0</v>
      </c>
      <c r="F14" s="124">
        <v>0</v>
      </c>
      <c r="G14" s="124">
        <v>0</v>
      </c>
      <c r="H14" s="124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64"/>
      <c r="B15" s="167"/>
      <c r="C15" s="95" t="s">
        <v>137</v>
      </c>
      <c r="D15" s="96" t="s">
        <v>129</v>
      </c>
      <c r="E15" s="124">
        <v>0</v>
      </c>
      <c r="F15" s="124">
        <v>0</v>
      </c>
      <c r="G15" s="124">
        <v>0</v>
      </c>
      <c r="H15" s="124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64"/>
      <c r="B16" s="167"/>
      <c r="C16" s="99"/>
      <c r="D16" s="90" t="s">
        <v>126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4"/>
      <c r="B17" s="167"/>
      <c r="C17" s="89" t="s">
        <v>131</v>
      </c>
      <c r="D17" s="92" t="s">
        <v>128</v>
      </c>
      <c r="E17" s="124">
        <v>0</v>
      </c>
      <c r="F17" s="124">
        <v>0</v>
      </c>
      <c r="G17" s="124">
        <v>0</v>
      </c>
      <c r="H17" s="124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65"/>
      <c r="B18" s="168"/>
      <c r="C18" s="100" t="s">
        <v>138</v>
      </c>
      <c r="D18" s="96" t="s">
        <v>129</v>
      </c>
      <c r="E18" s="124">
        <v>0</v>
      </c>
      <c r="F18" s="124">
        <v>0</v>
      </c>
      <c r="G18" s="124">
        <v>0</v>
      </c>
      <c r="H18" s="124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63" t="s">
        <v>132</v>
      </c>
      <c r="B19" s="166">
        <v>3</v>
      </c>
      <c r="C19" s="101"/>
      <c r="D19" s="90" t="s">
        <v>126</v>
      </c>
      <c r="E19" s="50">
        <v>12</v>
      </c>
      <c r="F19" s="50">
        <v>5</v>
      </c>
      <c r="G19" s="50">
        <v>0</v>
      </c>
      <c r="H19" s="50">
        <v>1</v>
      </c>
      <c r="I19" s="50">
        <f t="shared" si="0"/>
        <v>13.5</v>
      </c>
      <c r="J19" s="91">
        <f>IF(I19=0,"0,00",I19/SUM(I19:I21)*100)</f>
        <v>1.4665942422596416</v>
      </c>
    </row>
    <row r="20" spans="1:10" x14ac:dyDescent="0.2">
      <c r="A20" s="164"/>
      <c r="B20" s="167"/>
      <c r="C20" s="89" t="s">
        <v>127</v>
      </c>
      <c r="D20" s="92" t="s">
        <v>128</v>
      </c>
      <c r="E20" s="93">
        <v>256</v>
      </c>
      <c r="F20" s="93">
        <v>403</v>
      </c>
      <c r="G20" s="93">
        <v>95</v>
      </c>
      <c r="H20" s="93">
        <v>42</v>
      </c>
      <c r="I20" s="93">
        <f t="shared" si="0"/>
        <v>826</v>
      </c>
      <c r="J20" s="94">
        <f>IF(I20=0,"0,00",I20/SUM(I19:I21)*100)</f>
        <v>89.733840304182507</v>
      </c>
    </row>
    <row r="21" spans="1:10" x14ac:dyDescent="0.2">
      <c r="A21" s="164"/>
      <c r="B21" s="167"/>
      <c r="C21" s="95" t="s">
        <v>139</v>
      </c>
      <c r="D21" s="96" t="s">
        <v>129</v>
      </c>
      <c r="E21" s="49">
        <v>13</v>
      </c>
      <c r="F21" s="49">
        <v>34</v>
      </c>
      <c r="G21" s="49">
        <v>9</v>
      </c>
      <c r="H21" s="49">
        <v>9</v>
      </c>
      <c r="I21" s="97">
        <f t="shared" si="0"/>
        <v>81</v>
      </c>
      <c r="J21" s="98">
        <f>IF(I21=0,"0,00",I21/SUM(I19:I21)*100)</f>
        <v>8.7995654535578485</v>
      </c>
    </row>
    <row r="22" spans="1:10" x14ac:dyDescent="0.2">
      <c r="A22" s="164"/>
      <c r="B22" s="167"/>
      <c r="C22" s="99"/>
      <c r="D22" s="90" t="s">
        <v>126</v>
      </c>
      <c r="E22" s="50">
        <v>2</v>
      </c>
      <c r="F22" s="50">
        <v>7</v>
      </c>
      <c r="G22" s="50">
        <v>0</v>
      </c>
      <c r="H22" s="50">
        <v>3</v>
      </c>
      <c r="I22" s="50">
        <f t="shared" si="0"/>
        <v>15.5</v>
      </c>
      <c r="J22" s="91">
        <f>IF(I22=0,"0,00",I22/SUM(I22:I24)*100)</f>
        <v>1.5225933202357564</v>
      </c>
    </row>
    <row r="23" spans="1:10" x14ac:dyDescent="0.2">
      <c r="A23" s="164"/>
      <c r="B23" s="167"/>
      <c r="C23" s="89" t="s">
        <v>130</v>
      </c>
      <c r="D23" s="92" t="s">
        <v>128</v>
      </c>
      <c r="E23" s="93">
        <v>286</v>
      </c>
      <c r="F23" s="93">
        <v>471</v>
      </c>
      <c r="G23" s="93">
        <v>98</v>
      </c>
      <c r="H23" s="93">
        <v>55</v>
      </c>
      <c r="I23" s="93">
        <f t="shared" si="0"/>
        <v>947.5</v>
      </c>
      <c r="J23" s="94">
        <f>IF(I23=0,"0,00",I23/SUM(I22:I24)*100)</f>
        <v>93.074656188605104</v>
      </c>
    </row>
    <row r="24" spans="1:10" x14ac:dyDescent="0.2">
      <c r="A24" s="164"/>
      <c r="B24" s="167"/>
      <c r="C24" s="95" t="s">
        <v>140</v>
      </c>
      <c r="D24" s="96" t="s">
        <v>129</v>
      </c>
      <c r="E24" s="49">
        <v>4</v>
      </c>
      <c r="F24" s="49">
        <v>17</v>
      </c>
      <c r="G24" s="49">
        <v>3</v>
      </c>
      <c r="H24" s="49">
        <v>12</v>
      </c>
      <c r="I24" s="97">
        <f t="shared" si="0"/>
        <v>55</v>
      </c>
      <c r="J24" s="98">
        <f>IF(I24=0,"0,00",I24/SUM(I22:I24)*100)</f>
        <v>5.4027504911591357</v>
      </c>
    </row>
    <row r="25" spans="1:10" x14ac:dyDescent="0.2">
      <c r="A25" s="164"/>
      <c r="B25" s="167"/>
      <c r="C25" s="99"/>
      <c r="D25" s="90" t="s">
        <v>126</v>
      </c>
      <c r="E25" s="50">
        <v>5</v>
      </c>
      <c r="F25" s="50">
        <v>3</v>
      </c>
      <c r="G25" s="50">
        <v>0</v>
      </c>
      <c r="H25" s="50">
        <v>0</v>
      </c>
      <c r="I25" s="50">
        <f t="shared" si="0"/>
        <v>5.5</v>
      </c>
      <c r="J25" s="91">
        <f>IF(I25=0,"0,00",I25/SUM(I25:I27)*100)</f>
        <v>0.59556036816459124</v>
      </c>
    </row>
    <row r="26" spans="1:10" x14ac:dyDescent="0.2">
      <c r="A26" s="164"/>
      <c r="B26" s="167"/>
      <c r="C26" s="89" t="s">
        <v>131</v>
      </c>
      <c r="D26" s="92" t="s">
        <v>128</v>
      </c>
      <c r="E26" s="93">
        <v>268</v>
      </c>
      <c r="F26" s="93">
        <v>442</v>
      </c>
      <c r="G26" s="93">
        <v>101</v>
      </c>
      <c r="H26" s="93">
        <v>36</v>
      </c>
      <c r="I26" s="93">
        <f t="shared" si="0"/>
        <v>868</v>
      </c>
      <c r="J26" s="94">
        <f>IF(I26=0,"0,00",I26/SUM(I25:I27)*100)</f>
        <v>93.990254466702766</v>
      </c>
    </row>
    <row r="27" spans="1:10" x14ac:dyDescent="0.2">
      <c r="A27" s="165"/>
      <c r="B27" s="168"/>
      <c r="C27" s="100" t="s">
        <v>141</v>
      </c>
      <c r="D27" s="96" t="s">
        <v>129</v>
      </c>
      <c r="E27" s="49">
        <v>14</v>
      </c>
      <c r="F27" s="49">
        <v>15</v>
      </c>
      <c r="G27" s="49">
        <v>4</v>
      </c>
      <c r="H27" s="49">
        <v>8</v>
      </c>
      <c r="I27" s="97">
        <f t="shared" si="0"/>
        <v>50</v>
      </c>
      <c r="J27" s="98">
        <f>IF(I27=0,"0,00",I27/SUM(I25:I27)*100)</f>
        <v>5.4141851651326478</v>
      </c>
    </row>
    <row r="28" spans="1:10" x14ac:dyDescent="0.2">
      <c r="A28" s="163" t="s">
        <v>133</v>
      </c>
      <c r="B28" s="166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4"/>
      <c r="B29" s="167"/>
      <c r="C29" s="89" t="s">
        <v>127</v>
      </c>
      <c r="D29" s="92" t="s">
        <v>128</v>
      </c>
      <c r="E29" s="124">
        <v>0</v>
      </c>
      <c r="F29" s="124">
        <v>0</v>
      </c>
      <c r="G29" s="124">
        <v>0</v>
      </c>
      <c r="H29" s="124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4"/>
      <c r="B30" s="167"/>
      <c r="C30" s="95" t="s">
        <v>142</v>
      </c>
      <c r="D30" s="96" t="s">
        <v>129</v>
      </c>
      <c r="E30" s="124">
        <v>0</v>
      </c>
      <c r="F30" s="124">
        <v>0</v>
      </c>
      <c r="G30" s="124">
        <v>0</v>
      </c>
      <c r="H30" s="124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4"/>
      <c r="B31" s="167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4"/>
      <c r="B32" s="167"/>
      <c r="C32" s="89" t="s">
        <v>130</v>
      </c>
      <c r="D32" s="92" t="s">
        <v>128</v>
      </c>
      <c r="E32" s="124">
        <v>0</v>
      </c>
      <c r="F32" s="124">
        <v>0</v>
      </c>
      <c r="G32" s="124">
        <v>0</v>
      </c>
      <c r="H32" s="124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4"/>
      <c r="B33" s="167"/>
      <c r="C33" s="95" t="s">
        <v>143</v>
      </c>
      <c r="D33" s="96" t="s">
        <v>129</v>
      </c>
      <c r="E33" s="124">
        <v>0</v>
      </c>
      <c r="F33" s="124">
        <v>0</v>
      </c>
      <c r="G33" s="124">
        <v>0</v>
      </c>
      <c r="H33" s="124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4"/>
      <c r="B34" s="167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4"/>
      <c r="B35" s="167"/>
      <c r="C35" s="89" t="s">
        <v>131</v>
      </c>
      <c r="D35" s="92" t="s">
        <v>128</v>
      </c>
      <c r="E35" s="124">
        <v>0</v>
      </c>
      <c r="F35" s="124">
        <v>0</v>
      </c>
      <c r="G35" s="124">
        <v>0</v>
      </c>
      <c r="H35" s="124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5"/>
      <c r="B36" s="168"/>
      <c r="C36" s="100" t="s">
        <v>144</v>
      </c>
      <c r="D36" s="96" t="s">
        <v>129</v>
      </c>
      <c r="E36" s="124">
        <v>0</v>
      </c>
      <c r="F36" s="124">
        <v>0</v>
      </c>
      <c r="G36" s="124">
        <v>0</v>
      </c>
      <c r="H36" s="124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3" t="s">
        <v>134</v>
      </c>
      <c r="B37" s="166">
        <v>1</v>
      </c>
      <c r="C37" s="101"/>
      <c r="D37" s="90" t="s">
        <v>126</v>
      </c>
      <c r="E37" s="50">
        <v>47</v>
      </c>
      <c r="F37" s="50">
        <v>34</v>
      </c>
      <c r="G37" s="50">
        <v>6</v>
      </c>
      <c r="H37" s="50">
        <v>12</v>
      </c>
      <c r="I37" s="50">
        <f t="shared" si="0"/>
        <v>99.5</v>
      </c>
      <c r="J37" s="91">
        <f>IF(I37=0,"0,00",I37/SUM(I37:I39)*100)</f>
        <v>41.544885177453025</v>
      </c>
    </row>
    <row r="38" spans="1:10" x14ac:dyDescent="0.2">
      <c r="A38" s="164"/>
      <c r="B38" s="167"/>
      <c r="C38" s="89" t="s">
        <v>127</v>
      </c>
      <c r="D38" s="92" t="s">
        <v>128</v>
      </c>
      <c r="E38" s="93">
        <v>14</v>
      </c>
      <c r="F38" s="93">
        <v>5</v>
      </c>
      <c r="G38" s="93">
        <v>0</v>
      </c>
      <c r="H38" s="93">
        <v>0</v>
      </c>
      <c r="I38" s="93">
        <f t="shared" si="0"/>
        <v>12</v>
      </c>
      <c r="J38" s="94">
        <f>IF(I38=0,"0,00",I38/SUM(I37:I39)*100)</f>
        <v>5.010438413361169</v>
      </c>
    </row>
    <row r="39" spans="1:10" x14ac:dyDescent="0.2">
      <c r="A39" s="164"/>
      <c r="B39" s="167"/>
      <c r="C39" s="95" t="s">
        <v>145</v>
      </c>
      <c r="D39" s="96" t="s">
        <v>129</v>
      </c>
      <c r="E39" s="49">
        <v>42</v>
      </c>
      <c r="F39" s="49">
        <v>50</v>
      </c>
      <c r="G39" s="49">
        <v>6</v>
      </c>
      <c r="H39" s="49">
        <v>18</v>
      </c>
      <c r="I39" s="97">
        <f t="shared" si="0"/>
        <v>128</v>
      </c>
      <c r="J39" s="98">
        <f>IF(I39=0,"0,00",I39/SUM(I37:I39)*100)</f>
        <v>53.444676409185796</v>
      </c>
    </row>
    <row r="40" spans="1:10" x14ac:dyDescent="0.2">
      <c r="A40" s="164"/>
      <c r="B40" s="167"/>
      <c r="C40" s="99"/>
      <c r="D40" s="90" t="s">
        <v>126</v>
      </c>
      <c r="E40" s="50">
        <v>47</v>
      </c>
      <c r="F40" s="50">
        <v>23</v>
      </c>
      <c r="G40" s="50">
        <v>6</v>
      </c>
      <c r="H40" s="50">
        <v>9</v>
      </c>
      <c r="I40" s="50">
        <f t="shared" si="0"/>
        <v>81</v>
      </c>
      <c r="J40" s="91">
        <f>IF(I40=0,"0,00",I40/SUM(I40:I42)*100)</f>
        <v>35.064935064935064</v>
      </c>
    </row>
    <row r="41" spans="1:10" x14ac:dyDescent="0.2">
      <c r="A41" s="164"/>
      <c r="B41" s="167"/>
      <c r="C41" s="89" t="s">
        <v>130</v>
      </c>
      <c r="D41" s="92" t="s">
        <v>128</v>
      </c>
      <c r="E41" s="93">
        <v>12</v>
      </c>
      <c r="F41" s="93">
        <v>12</v>
      </c>
      <c r="G41" s="93">
        <v>1</v>
      </c>
      <c r="H41" s="93">
        <v>0</v>
      </c>
      <c r="I41" s="93">
        <f t="shared" si="0"/>
        <v>20</v>
      </c>
      <c r="J41" s="94">
        <f>IF(I41=0,"0,00",I41/SUM(I40:I42)*100)</f>
        <v>8.6580086580086579</v>
      </c>
    </row>
    <row r="42" spans="1:10" x14ac:dyDescent="0.2">
      <c r="A42" s="164"/>
      <c r="B42" s="167"/>
      <c r="C42" s="95" t="s">
        <v>146</v>
      </c>
      <c r="D42" s="96" t="s">
        <v>129</v>
      </c>
      <c r="E42" s="49">
        <v>43</v>
      </c>
      <c r="F42" s="49">
        <v>55</v>
      </c>
      <c r="G42" s="49">
        <v>8</v>
      </c>
      <c r="H42" s="49">
        <v>15</v>
      </c>
      <c r="I42" s="97">
        <f t="shared" si="0"/>
        <v>130</v>
      </c>
      <c r="J42" s="98">
        <f>IF(I42=0,"0,00",I42/SUM(I40:I42)*100)</f>
        <v>56.277056277056282</v>
      </c>
    </row>
    <row r="43" spans="1:10" x14ac:dyDescent="0.2">
      <c r="A43" s="164"/>
      <c r="B43" s="167"/>
      <c r="C43" s="99"/>
      <c r="D43" s="90" t="s">
        <v>126</v>
      </c>
      <c r="E43" s="50">
        <v>53</v>
      </c>
      <c r="F43" s="50">
        <v>29</v>
      </c>
      <c r="G43" s="50">
        <v>4</v>
      </c>
      <c r="H43" s="50">
        <v>6</v>
      </c>
      <c r="I43" s="50">
        <f t="shared" si="0"/>
        <v>78.5</v>
      </c>
      <c r="J43" s="91">
        <f>IF(I43=0,"0,00",I43/SUM(I43:I45)*100)</f>
        <v>38.861386138613859</v>
      </c>
    </row>
    <row r="44" spans="1:10" x14ac:dyDescent="0.2">
      <c r="A44" s="164"/>
      <c r="B44" s="167"/>
      <c r="C44" s="89" t="s">
        <v>131</v>
      </c>
      <c r="D44" s="92" t="s">
        <v>128</v>
      </c>
      <c r="E44" s="93">
        <v>10</v>
      </c>
      <c r="F44" s="93">
        <v>7</v>
      </c>
      <c r="G44" s="93">
        <v>0</v>
      </c>
      <c r="H44" s="93">
        <v>0</v>
      </c>
      <c r="I44" s="93">
        <f t="shared" si="0"/>
        <v>12</v>
      </c>
      <c r="J44" s="94">
        <f>IF(I44=0,"0,00",I44/SUM(I43:I45)*100)</f>
        <v>5.9405940594059405</v>
      </c>
    </row>
    <row r="45" spans="1:10" x14ac:dyDescent="0.2">
      <c r="A45" s="165"/>
      <c r="B45" s="168"/>
      <c r="C45" s="100" t="s">
        <v>147</v>
      </c>
      <c r="D45" s="96" t="s">
        <v>129</v>
      </c>
      <c r="E45" s="49">
        <v>31</v>
      </c>
      <c r="F45" s="49">
        <v>62</v>
      </c>
      <c r="G45" s="49">
        <v>7</v>
      </c>
      <c r="H45" s="49">
        <v>8</v>
      </c>
      <c r="I45" s="102">
        <f t="shared" si="0"/>
        <v>111.5</v>
      </c>
      <c r="J45" s="98">
        <f>IF(I45=0,"0,00",I45/SUM(I43:I45)*100)</f>
        <v>55.198019801980202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4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2" width="5" customWidth="1"/>
    <col min="3" max="4" width="5.28515625" customWidth="1"/>
    <col min="5" max="6" width="5" customWidth="1"/>
    <col min="7" max="7" width="5.5703125" customWidth="1"/>
    <col min="8" max="8" width="4.7109375" customWidth="1"/>
    <col min="9" max="10" width="5" customWidth="1"/>
    <col min="11" max="11" width="5.85546875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2" t="s">
        <v>95</v>
      </c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2" t="s">
        <v>96</v>
      </c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2" t="s">
        <v>97</v>
      </c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8" t="s">
        <v>98</v>
      </c>
      <c r="B8" s="188"/>
      <c r="C8" s="187" t="s">
        <v>99</v>
      </c>
      <c r="D8" s="187"/>
      <c r="E8" s="187"/>
      <c r="F8" s="187"/>
      <c r="G8" s="187"/>
      <c r="H8" s="187"/>
      <c r="I8" s="59"/>
      <c r="J8" s="59"/>
      <c r="K8" s="59"/>
      <c r="L8" s="188" t="s">
        <v>100</v>
      </c>
      <c r="M8" s="188"/>
      <c r="N8" s="188"/>
      <c r="O8" s="187" t="str">
        <f>'G-1'!D5</f>
        <v>CALLE 30 X CARRERA 15</v>
      </c>
      <c r="P8" s="187"/>
      <c r="Q8" s="187"/>
      <c r="R8" s="187"/>
      <c r="S8" s="187"/>
      <c r="T8" s="59"/>
      <c r="U8" s="59"/>
      <c r="V8" s="188" t="s">
        <v>101</v>
      </c>
      <c r="W8" s="188"/>
      <c r="X8" s="188"/>
      <c r="Y8" s="187">
        <f>'G-1'!L5</f>
        <v>2506</v>
      </c>
      <c r="Z8" s="187"/>
      <c r="AA8" s="187"/>
      <c r="AB8" s="59"/>
      <c r="AC8" s="59"/>
      <c r="AD8" s="59"/>
      <c r="AE8" s="59"/>
      <c r="AF8" s="59"/>
      <c r="AG8" s="59"/>
      <c r="AH8" s="188" t="s">
        <v>102</v>
      </c>
      <c r="AI8" s="188"/>
      <c r="AJ8" s="189">
        <f>'G-1'!S6</f>
        <v>42647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1" t="s">
        <v>47</v>
      </c>
      <c r="E10" s="191"/>
      <c r="F10" s="191"/>
      <c r="G10" s="191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1" t="s">
        <v>135</v>
      </c>
      <c r="T10" s="191"/>
      <c r="U10" s="191"/>
      <c r="V10" s="191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1" t="s">
        <v>49</v>
      </c>
      <c r="AI10" s="191"/>
      <c r="AJ10" s="191"/>
      <c r="AK10" s="191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104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1801.5</v>
      </c>
      <c r="AV12" s="64">
        <f t="shared" si="0"/>
        <v>1877.5</v>
      </c>
      <c r="AW12" s="64">
        <f t="shared" si="0"/>
        <v>1931.5</v>
      </c>
      <c r="AX12" s="64">
        <f t="shared" si="0"/>
        <v>1970</v>
      </c>
      <c r="AY12" s="64">
        <f t="shared" si="0"/>
        <v>1951</v>
      </c>
      <c r="AZ12" s="64">
        <f t="shared" si="0"/>
        <v>1936</v>
      </c>
      <c r="BA12" s="64">
        <f t="shared" si="0"/>
        <v>1891</v>
      </c>
      <c r="BB12" s="64"/>
      <c r="BC12" s="64"/>
      <c r="BD12" s="64"/>
      <c r="BE12" s="64">
        <f t="shared" ref="BE12:BQ12" si="1">P14</f>
        <v>1866</v>
      </c>
      <c r="BF12" s="64">
        <f t="shared" si="1"/>
        <v>1921</v>
      </c>
      <c r="BG12" s="64">
        <f t="shared" si="1"/>
        <v>2016.5</v>
      </c>
      <c r="BH12" s="64">
        <f t="shared" si="1"/>
        <v>2011.5</v>
      </c>
      <c r="BI12" s="64">
        <f t="shared" si="1"/>
        <v>2006.5</v>
      </c>
      <c r="BJ12" s="64">
        <f t="shared" si="1"/>
        <v>1967</v>
      </c>
      <c r="BK12" s="64">
        <f t="shared" si="1"/>
        <v>1865</v>
      </c>
      <c r="BL12" s="64">
        <f t="shared" si="1"/>
        <v>1873.5</v>
      </c>
      <c r="BM12" s="64">
        <f t="shared" si="1"/>
        <v>1850</v>
      </c>
      <c r="BN12" s="64">
        <f t="shared" si="1"/>
        <v>1871.5</v>
      </c>
      <c r="BO12" s="64">
        <f t="shared" si="1"/>
        <v>1962.5</v>
      </c>
      <c r="BP12" s="64">
        <f t="shared" si="1"/>
        <v>1942.5</v>
      </c>
      <c r="BQ12" s="64">
        <f t="shared" si="1"/>
        <v>1915.5</v>
      </c>
      <c r="BR12" s="64"/>
      <c r="BS12" s="64"/>
      <c r="BT12" s="64"/>
      <c r="BU12" s="64">
        <f t="shared" ref="BU12:CC12" si="2">AG14</f>
        <v>1724.5</v>
      </c>
      <c r="BV12" s="64">
        <f t="shared" si="2"/>
        <v>1766.5</v>
      </c>
      <c r="BW12" s="64">
        <f t="shared" si="2"/>
        <v>1791</v>
      </c>
      <c r="BX12" s="64">
        <f t="shared" si="2"/>
        <v>1853.5</v>
      </c>
      <c r="BY12" s="64">
        <f t="shared" si="2"/>
        <v>1964</v>
      </c>
      <c r="BZ12" s="64">
        <f t="shared" si="2"/>
        <v>2177</v>
      </c>
      <c r="CA12" s="64">
        <f t="shared" si="2"/>
        <v>2449.5</v>
      </c>
      <c r="CB12" s="64">
        <f t="shared" si="2"/>
        <v>2601.5</v>
      </c>
      <c r="CC12" s="64">
        <f t="shared" si="2"/>
        <v>2610</v>
      </c>
    </row>
    <row r="13" spans="1:81" ht="16.5" customHeight="1" x14ac:dyDescent="0.2">
      <c r="A13" s="67" t="s">
        <v>105</v>
      </c>
      <c r="B13" s="116">
        <f>'G-1'!F10</f>
        <v>424.5</v>
      </c>
      <c r="C13" s="116">
        <f>'G-1'!F11</f>
        <v>455.5</v>
      </c>
      <c r="D13" s="116">
        <f>'G-1'!F12</f>
        <v>432.5</v>
      </c>
      <c r="E13" s="116">
        <f>'G-1'!F13</f>
        <v>489</v>
      </c>
      <c r="F13" s="116">
        <f>'G-1'!F14</f>
        <v>500.5</v>
      </c>
      <c r="G13" s="116">
        <f>'G-1'!F15</f>
        <v>509.5</v>
      </c>
      <c r="H13" s="116">
        <f>'G-1'!F16</f>
        <v>471</v>
      </c>
      <c r="I13" s="116">
        <f>'G-1'!F17</f>
        <v>470</v>
      </c>
      <c r="J13" s="116">
        <f>'G-1'!F18</f>
        <v>485.5</v>
      </c>
      <c r="K13" s="116">
        <f>'G-1'!F19</f>
        <v>464.5</v>
      </c>
      <c r="L13" s="117"/>
      <c r="M13" s="116">
        <f>'G-1'!F20</f>
        <v>438.5</v>
      </c>
      <c r="N13" s="116">
        <f>'G-1'!F21</f>
        <v>434</v>
      </c>
      <c r="O13" s="116">
        <f>'G-1'!F22</f>
        <v>492.5</v>
      </c>
      <c r="P13" s="116">
        <f>'G-1'!M10</f>
        <v>501</v>
      </c>
      <c r="Q13" s="116">
        <f>'G-1'!M11</f>
        <v>493.5</v>
      </c>
      <c r="R13" s="116">
        <f>'G-1'!M12</f>
        <v>529.5</v>
      </c>
      <c r="S13" s="116">
        <f>'G-1'!M13</f>
        <v>487.5</v>
      </c>
      <c r="T13" s="116">
        <f>'G-1'!M14</f>
        <v>496</v>
      </c>
      <c r="U13" s="116">
        <f>'G-1'!M15</f>
        <v>454</v>
      </c>
      <c r="V13" s="116">
        <f>'G-1'!M16</f>
        <v>427.5</v>
      </c>
      <c r="W13" s="116">
        <f>'G-1'!M17</f>
        <v>496</v>
      </c>
      <c r="X13" s="116">
        <f>'G-1'!M18</f>
        <v>472.5</v>
      </c>
      <c r="Y13" s="116">
        <f>'G-1'!M19</f>
        <v>475.5</v>
      </c>
      <c r="Z13" s="116">
        <f>'G-1'!M20</f>
        <v>518.5</v>
      </c>
      <c r="AA13" s="116">
        <f>'G-1'!M21</f>
        <v>476</v>
      </c>
      <c r="AB13" s="116">
        <f>'G-1'!M22</f>
        <v>445.5</v>
      </c>
      <c r="AC13" s="117"/>
      <c r="AD13" s="116">
        <f>'G-1'!T10</f>
        <v>457.5</v>
      </c>
      <c r="AE13" s="116">
        <f>'G-1'!T11</f>
        <v>438.5</v>
      </c>
      <c r="AF13" s="116">
        <f>'G-1'!T12</f>
        <v>411</v>
      </c>
      <c r="AG13" s="116">
        <f>'G-1'!T13</f>
        <v>417.5</v>
      </c>
      <c r="AH13" s="116">
        <f>'G-1'!T14</f>
        <v>499.5</v>
      </c>
      <c r="AI13" s="116">
        <f>'G-1'!T15</f>
        <v>463</v>
      </c>
      <c r="AJ13" s="116">
        <f>'G-1'!T16</f>
        <v>473.5</v>
      </c>
      <c r="AK13" s="116">
        <f>'G-1'!T17</f>
        <v>528</v>
      </c>
      <c r="AL13" s="116">
        <f>'G-1'!T18</f>
        <v>712.5</v>
      </c>
      <c r="AM13" s="116">
        <f>'G-1'!T19</f>
        <v>735.5</v>
      </c>
      <c r="AN13" s="116">
        <f>'G-1'!T20</f>
        <v>625.5</v>
      </c>
      <c r="AO13" s="116">
        <f>'G-1'!T21</f>
        <v>536.5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1801.5</v>
      </c>
      <c r="F14" s="116">
        <f t="shared" ref="F14:K14" si="3">C13+D13+E13+F13</f>
        <v>1877.5</v>
      </c>
      <c r="G14" s="116">
        <f t="shared" si="3"/>
        <v>1931.5</v>
      </c>
      <c r="H14" s="116">
        <f t="shared" si="3"/>
        <v>1970</v>
      </c>
      <c r="I14" s="116">
        <f t="shared" si="3"/>
        <v>1951</v>
      </c>
      <c r="J14" s="116">
        <f t="shared" si="3"/>
        <v>1936</v>
      </c>
      <c r="K14" s="116">
        <f t="shared" si="3"/>
        <v>1891</v>
      </c>
      <c r="L14" s="117"/>
      <c r="M14" s="116"/>
      <c r="N14" s="116"/>
      <c r="O14" s="116"/>
      <c r="P14" s="116">
        <f>M13+N13+O13+P13</f>
        <v>1866</v>
      </c>
      <c r="Q14" s="116">
        <f t="shared" ref="Q14:AB14" si="4">N13+O13+P13+Q13</f>
        <v>1921</v>
      </c>
      <c r="R14" s="116">
        <f t="shared" si="4"/>
        <v>2016.5</v>
      </c>
      <c r="S14" s="116">
        <f t="shared" si="4"/>
        <v>2011.5</v>
      </c>
      <c r="T14" s="116">
        <f t="shared" si="4"/>
        <v>2006.5</v>
      </c>
      <c r="U14" s="116">
        <f t="shared" si="4"/>
        <v>1967</v>
      </c>
      <c r="V14" s="116">
        <f t="shared" si="4"/>
        <v>1865</v>
      </c>
      <c r="W14" s="116">
        <f t="shared" si="4"/>
        <v>1873.5</v>
      </c>
      <c r="X14" s="116">
        <f t="shared" si="4"/>
        <v>1850</v>
      </c>
      <c r="Y14" s="116">
        <f t="shared" si="4"/>
        <v>1871.5</v>
      </c>
      <c r="Z14" s="116">
        <f t="shared" si="4"/>
        <v>1962.5</v>
      </c>
      <c r="AA14" s="116">
        <f t="shared" si="4"/>
        <v>1942.5</v>
      </c>
      <c r="AB14" s="116">
        <f t="shared" si="4"/>
        <v>1915.5</v>
      </c>
      <c r="AC14" s="117"/>
      <c r="AD14" s="116"/>
      <c r="AE14" s="116"/>
      <c r="AF14" s="116"/>
      <c r="AG14" s="116">
        <f>AD13+AE13+AF13+AG13</f>
        <v>1724.5</v>
      </c>
      <c r="AH14" s="116">
        <f t="shared" ref="AH14:AO14" si="5">AE13+AF13+AG13+AH13</f>
        <v>1766.5</v>
      </c>
      <c r="AI14" s="116">
        <f t="shared" si="5"/>
        <v>1791</v>
      </c>
      <c r="AJ14" s="116">
        <f t="shared" si="5"/>
        <v>1853.5</v>
      </c>
      <c r="AK14" s="116">
        <f t="shared" si="5"/>
        <v>1964</v>
      </c>
      <c r="AL14" s="116">
        <f t="shared" si="5"/>
        <v>2177</v>
      </c>
      <c r="AM14" s="116">
        <f t="shared" si="5"/>
        <v>2449.5</v>
      </c>
      <c r="AN14" s="116">
        <f t="shared" si="5"/>
        <v>2601.5</v>
      </c>
      <c r="AO14" s="116">
        <f t="shared" si="5"/>
        <v>2610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</v>
      </c>
      <c r="H15" s="119"/>
      <c r="I15" s="119" t="s">
        <v>110</v>
      </c>
      <c r="J15" s="120">
        <f>DIRECCIONALIDAD!J12/100</f>
        <v>0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</v>
      </c>
      <c r="V15" s="119"/>
      <c r="W15" s="119"/>
      <c r="X15" s="119"/>
      <c r="Y15" s="119" t="s">
        <v>110</v>
      </c>
      <c r="Z15" s="120">
        <f>DIRECCIONALIDAD!J15/100</f>
        <v>0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</v>
      </c>
      <c r="AL15" s="119"/>
      <c r="AM15" s="119"/>
      <c r="AN15" s="119" t="s">
        <v>110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8" t="s">
        <v>153</v>
      </c>
      <c r="B16" s="129">
        <f>MAX(B14:K14)</f>
        <v>1970</v>
      </c>
      <c r="C16" s="119" t="s">
        <v>108</v>
      </c>
      <c r="D16" s="130">
        <f>+B16*D15</f>
        <v>0</v>
      </c>
      <c r="E16" s="119"/>
      <c r="F16" s="119" t="s">
        <v>109</v>
      </c>
      <c r="G16" s="130">
        <f>+B16*G15</f>
        <v>0</v>
      </c>
      <c r="H16" s="119"/>
      <c r="I16" s="119" t="s">
        <v>110</v>
      </c>
      <c r="J16" s="130">
        <f>+B16*J15</f>
        <v>0</v>
      </c>
      <c r="K16" s="121"/>
      <c r="L16" s="115"/>
      <c r="M16" s="129">
        <f>MAX(M14:AB14)</f>
        <v>2016.5</v>
      </c>
      <c r="N16" s="119"/>
      <c r="O16" s="119" t="s">
        <v>108</v>
      </c>
      <c r="P16" s="131">
        <f>+M16*P15</f>
        <v>0</v>
      </c>
      <c r="Q16" s="119"/>
      <c r="R16" s="119"/>
      <c r="S16" s="119"/>
      <c r="T16" s="119" t="s">
        <v>109</v>
      </c>
      <c r="U16" s="131">
        <f>+M16*U15</f>
        <v>0</v>
      </c>
      <c r="V16" s="119"/>
      <c r="W16" s="119"/>
      <c r="X16" s="119"/>
      <c r="Y16" s="119" t="s">
        <v>110</v>
      </c>
      <c r="Z16" s="131">
        <f>+M16*Z15</f>
        <v>0</v>
      </c>
      <c r="AA16" s="119"/>
      <c r="AB16" s="121"/>
      <c r="AC16" s="115"/>
      <c r="AD16" s="129">
        <f>MAX(AD14:AO14)</f>
        <v>2610</v>
      </c>
      <c r="AE16" s="119" t="s">
        <v>108</v>
      </c>
      <c r="AF16" s="130">
        <f>+AD16*AF15</f>
        <v>0</v>
      </c>
      <c r="AG16" s="119"/>
      <c r="AH16" s="119"/>
      <c r="AI16" s="119"/>
      <c r="AJ16" s="119" t="s">
        <v>109</v>
      </c>
      <c r="AK16" s="130">
        <f>+AD16*AK15</f>
        <v>0</v>
      </c>
      <c r="AL16" s="119"/>
      <c r="AM16" s="119"/>
      <c r="AN16" s="119" t="s">
        <v>110</v>
      </c>
      <c r="AO16" s="132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5" t="s">
        <v>104</v>
      </c>
      <c r="U17" s="185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560</v>
      </c>
      <c r="C18" s="116">
        <f>'G-2'!F11</f>
        <v>708.5</v>
      </c>
      <c r="D18" s="116">
        <f>'G-2'!F12</f>
        <v>544</v>
      </c>
      <c r="E18" s="116">
        <f>'G-2'!F13</f>
        <v>559</v>
      </c>
      <c r="F18" s="116">
        <f>'G-2'!F14</f>
        <v>489</v>
      </c>
      <c r="G18" s="116">
        <f>'G-2'!F15</f>
        <v>489</v>
      </c>
      <c r="H18" s="116">
        <f>'G-2'!F16</f>
        <v>549</v>
      </c>
      <c r="I18" s="116">
        <f>'G-2'!F17</f>
        <v>490</v>
      </c>
      <c r="J18" s="116">
        <f>'G-2'!F18</f>
        <v>429</v>
      </c>
      <c r="K18" s="116">
        <f>'G-2'!F19</f>
        <v>441.5</v>
      </c>
      <c r="L18" s="117"/>
      <c r="M18" s="116">
        <f>'G-2'!F20</f>
        <v>436</v>
      </c>
      <c r="N18" s="116">
        <f>'G-2'!F21</f>
        <v>419.5</v>
      </c>
      <c r="O18" s="116">
        <f>'G-2'!F22</f>
        <v>427.5</v>
      </c>
      <c r="P18" s="116">
        <f>'G-2'!M10</f>
        <v>376.5</v>
      </c>
      <c r="Q18" s="116">
        <f>'G-2'!M11</f>
        <v>429</v>
      </c>
      <c r="R18" s="116">
        <f>'G-2'!M12</f>
        <v>370</v>
      </c>
      <c r="S18" s="116">
        <f>'G-2'!M13</f>
        <v>434.5</v>
      </c>
      <c r="T18" s="116">
        <f>'G-2'!M14</f>
        <v>414.5</v>
      </c>
      <c r="U18" s="116">
        <f>'G-2'!M15</f>
        <v>399.5</v>
      </c>
      <c r="V18" s="116">
        <f>'G-2'!M16</f>
        <v>448.5</v>
      </c>
      <c r="W18" s="116">
        <f>'G-2'!M17</f>
        <v>477</v>
      </c>
      <c r="X18" s="116">
        <f>'G-2'!M18</f>
        <v>492</v>
      </c>
      <c r="Y18" s="116">
        <f>'G-2'!M19</f>
        <v>539</v>
      </c>
      <c r="Z18" s="116">
        <f>'G-2'!M20</f>
        <v>474</v>
      </c>
      <c r="AA18" s="116">
        <f>'G-2'!M21</f>
        <v>573.5</v>
      </c>
      <c r="AB18" s="116">
        <f>'G-2'!M22</f>
        <v>444.5</v>
      </c>
      <c r="AC18" s="117"/>
      <c r="AD18" s="116">
        <f>'G-2'!T10</f>
        <v>520</v>
      </c>
      <c r="AE18" s="116">
        <f>'G-2'!T11</f>
        <v>523</v>
      </c>
      <c r="AF18" s="116">
        <f>'G-2'!T12</f>
        <v>503.5</v>
      </c>
      <c r="AG18" s="116">
        <f>'G-2'!T13</f>
        <v>385.5</v>
      </c>
      <c r="AH18" s="116">
        <f>'G-2'!T14</f>
        <v>442</v>
      </c>
      <c r="AI18" s="116">
        <f>'G-2'!T15</f>
        <v>500</v>
      </c>
      <c r="AJ18" s="116">
        <f>'G-2'!T16</f>
        <v>512.5</v>
      </c>
      <c r="AK18" s="116">
        <f>'G-2'!T17</f>
        <v>496</v>
      </c>
      <c r="AL18" s="116">
        <f>'G-2'!T18</f>
        <v>511</v>
      </c>
      <c r="AM18" s="116">
        <f>'G-2'!T19</f>
        <v>485.5</v>
      </c>
      <c r="AN18" s="116">
        <f>'G-2'!T20</f>
        <v>483.5</v>
      </c>
      <c r="AO18" s="116">
        <f>'G-2'!T21</f>
        <v>440</v>
      </c>
      <c r="AP18" s="68"/>
      <c r="AQ18" s="68"/>
      <c r="AR18" s="68"/>
      <c r="AS18" s="68"/>
      <c r="AT18" s="68"/>
      <c r="AU18" s="68">
        <f t="shared" ref="AU18:BA18" si="6">E19</f>
        <v>2371.5</v>
      </c>
      <c r="AV18" s="68">
        <f t="shared" si="6"/>
        <v>2300.5</v>
      </c>
      <c r="AW18" s="68">
        <f t="shared" si="6"/>
        <v>2081</v>
      </c>
      <c r="AX18" s="68">
        <f t="shared" si="6"/>
        <v>2086</v>
      </c>
      <c r="AY18" s="68">
        <f t="shared" si="6"/>
        <v>2017</v>
      </c>
      <c r="AZ18" s="68">
        <f t="shared" si="6"/>
        <v>1957</v>
      </c>
      <c r="BA18" s="68">
        <f t="shared" si="6"/>
        <v>1909.5</v>
      </c>
      <c r="BB18" s="68"/>
      <c r="BC18" s="68"/>
      <c r="BD18" s="68"/>
      <c r="BE18" s="68">
        <f t="shared" ref="BE18:BQ18" si="7">P19</f>
        <v>1659.5</v>
      </c>
      <c r="BF18" s="68">
        <f t="shared" si="7"/>
        <v>1652.5</v>
      </c>
      <c r="BG18" s="68">
        <f t="shared" si="7"/>
        <v>1603</v>
      </c>
      <c r="BH18" s="68">
        <f t="shared" si="7"/>
        <v>1610</v>
      </c>
      <c r="BI18" s="68">
        <f t="shared" si="7"/>
        <v>1648</v>
      </c>
      <c r="BJ18" s="68">
        <f t="shared" si="7"/>
        <v>1618.5</v>
      </c>
      <c r="BK18" s="68">
        <f t="shared" si="7"/>
        <v>1697</v>
      </c>
      <c r="BL18" s="68">
        <f t="shared" si="7"/>
        <v>1739.5</v>
      </c>
      <c r="BM18" s="68">
        <f t="shared" si="7"/>
        <v>1817</v>
      </c>
      <c r="BN18" s="68">
        <f t="shared" si="7"/>
        <v>1956.5</v>
      </c>
      <c r="BO18" s="68">
        <f t="shared" si="7"/>
        <v>1982</v>
      </c>
      <c r="BP18" s="68">
        <f t="shared" si="7"/>
        <v>2078.5</v>
      </c>
      <c r="BQ18" s="68">
        <f t="shared" si="7"/>
        <v>2031</v>
      </c>
      <c r="BR18" s="68"/>
      <c r="BS18" s="68"/>
      <c r="BT18" s="68"/>
      <c r="BU18" s="68">
        <f t="shared" ref="BU18:CC18" si="8">AG19</f>
        <v>1932</v>
      </c>
      <c r="BV18" s="68">
        <f t="shared" si="8"/>
        <v>1854</v>
      </c>
      <c r="BW18" s="68">
        <f t="shared" si="8"/>
        <v>1831</v>
      </c>
      <c r="BX18" s="68">
        <f t="shared" si="8"/>
        <v>1840</v>
      </c>
      <c r="BY18" s="68">
        <f t="shared" si="8"/>
        <v>1950.5</v>
      </c>
      <c r="BZ18" s="68">
        <f t="shared" si="8"/>
        <v>2019.5</v>
      </c>
      <c r="CA18" s="68">
        <f t="shared" si="8"/>
        <v>2005</v>
      </c>
      <c r="CB18" s="68">
        <f t="shared" si="8"/>
        <v>1976</v>
      </c>
      <c r="CC18" s="68">
        <f t="shared" si="8"/>
        <v>1920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2371.5</v>
      </c>
      <c r="F19" s="116">
        <f t="shared" ref="F19:K19" si="9">C18+D18+E18+F18</f>
        <v>2300.5</v>
      </c>
      <c r="G19" s="116">
        <f t="shared" si="9"/>
        <v>2081</v>
      </c>
      <c r="H19" s="116">
        <f t="shared" si="9"/>
        <v>2086</v>
      </c>
      <c r="I19" s="116">
        <f t="shared" si="9"/>
        <v>2017</v>
      </c>
      <c r="J19" s="116">
        <f t="shared" si="9"/>
        <v>1957</v>
      </c>
      <c r="K19" s="116">
        <f t="shared" si="9"/>
        <v>1909.5</v>
      </c>
      <c r="L19" s="117"/>
      <c r="M19" s="116"/>
      <c r="N19" s="116"/>
      <c r="O19" s="116"/>
      <c r="P19" s="116">
        <f>M18+N18+O18+P18</f>
        <v>1659.5</v>
      </c>
      <c r="Q19" s="116">
        <f t="shared" ref="Q19:AB19" si="10">N18+O18+P18+Q18</f>
        <v>1652.5</v>
      </c>
      <c r="R19" s="116">
        <f t="shared" si="10"/>
        <v>1603</v>
      </c>
      <c r="S19" s="116">
        <f t="shared" si="10"/>
        <v>1610</v>
      </c>
      <c r="T19" s="116">
        <f t="shared" si="10"/>
        <v>1648</v>
      </c>
      <c r="U19" s="116">
        <f t="shared" si="10"/>
        <v>1618.5</v>
      </c>
      <c r="V19" s="116">
        <f t="shared" si="10"/>
        <v>1697</v>
      </c>
      <c r="W19" s="116">
        <f t="shared" si="10"/>
        <v>1739.5</v>
      </c>
      <c r="X19" s="116">
        <f t="shared" si="10"/>
        <v>1817</v>
      </c>
      <c r="Y19" s="116">
        <f t="shared" si="10"/>
        <v>1956.5</v>
      </c>
      <c r="Z19" s="116">
        <f t="shared" si="10"/>
        <v>1982</v>
      </c>
      <c r="AA19" s="116">
        <f t="shared" si="10"/>
        <v>2078.5</v>
      </c>
      <c r="AB19" s="116">
        <f t="shared" si="10"/>
        <v>2031</v>
      </c>
      <c r="AC19" s="117"/>
      <c r="AD19" s="116"/>
      <c r="AE19" s="116"/>
      <c r="AF19" s="116"/>
      <c r="AG19" s="116">
        <f>AD18+AE18+AF18+AG18</f>
        <v>1932</v>
      </c>
      <c r="AH19" s="116">
        <f t="shared" ref="AH19:AO19" si="11">AE18+AF18+AG18+AH18</f>
        <v>1854</v>
      </c>
      <c r="AI19" s="116">
        <f t="shared" si="11"/>
        <v>1831</v>
      </c>
      <c r="AJ19" s="116">
        <f t="shared" si="11"/>
        <v>1840</v>
      </c>
      <c r="AK19" s="116">
        <f t="shared" si="11"/>
        <v>1950.5</v>
      </c>
      <c r="AL19" s="116">
        <f t="shared" si="11"/>
        <v>2019.5</v>
      </c>
      <c r="AM19" s="116">
        <f t="shared" si="11"/>
        <v>2005</v>
      </c>
      <c r="AN19" s="116">
        <f t="shared" si="11"/>
        <v>1976</v>
      </c>
      <c r="AO19" s="116">
        <f t="shared" si="11"/>
        <v>1920</v>
      </c>
      <c r="AP19" s="68"/>
      <c r="AQ19" s="68"/>
      <c r="AR19" s="68"/>
      <c r="AS19" s="68"/>
      <c r="AT19" s="68"/>
      <c r="AU19" s="68">
        <f t="shared" ref="AU19:BA19" si="12">E29</f>
        <v>423</v>
      </c>
      <c r="AV19" s="68">
        <f t="shared" si="12"/>
        <v>447</v>
      </c>
      <c r="AW19" s="68">
        <f t="shared" si="12"/>
        <v>458.5</v>
      </c>
      <c r="AX19" s="68">
        <f t="shared" si="12"/>
        <v>457.5</v>
      </c>
      <c r="AY19" s="68">
        <f t="shared" si="12"/>
        <v>451.5</v>
      </c>
      <c r="AZ19" s="68">
        <f t="shared" si="12"/>
        <v>462.5</v>
      </c>
      <c r="BA19" s="68">
        <f t="shared" si="12"/>
        <v>464.5</v>
      </c>
      <c r="BB19" s="68"/>
      <c r="BC19" s="68"/>
      <c r="BD19" s="68"/>
      <c r="BE19" s="68">
        <f t="shared" ref="BE19:BQ19" si="13">P29</f>
        <v>367</v>
      </c>
      <c r="BF19" s="68">
        <f t="shared" si="13"/>
        <v>388.5</v>
      </c>
      <c r="BG19" s="68">
        <f t="shared" si="13"/>
        <v>394</v>
      </c>
      <c r="BH19" s="68">
        <f t="shared" si="13"/>
        <v>408.5</v>
      </c>
      <c r="BI19" s="68">
        <f t="shared" si="13"/>
        <v>418.5</v>
      </c>
      <c r="BJ19" s="68">
        <f t="shared" si="13"/>
        <v>398</v>
      </c>
      <c r="BK19" s="68">
        <f t="shared" si="13"/>
        <v>387</v>
      </c>
      <c r="BL19" s="68">
        <f t="shared" si="13"/>
        <v>363.5</v>
      </c>
      <c r="BM19" s="68">
        <f t="shared" si="13"/>
        <v>352.5</v>
      </c>
      <c r="BN19" s="68">
        <f t="shared" si="13"/>
        <v>393.5</v>
      </c>
      <c r="BO19" s="68">
        <f t="shared" si="13"/>
        <v>408.5</v>
      </c>
      <c r="BP19" s="68">
        <f t="shared" si="13"/>
        <v>431</v>
      </c>
      <c r="BQ19" s="68">
        <f t="shared" si="13"/>
        <v>462</v>
      </c>
      <c r="BR19" s="68"/>
      <c r="BS19" s="68"/>
      <c r="BT19" s="68"/>
      <c r="BU19" s="68">
        <f t="shared" ref="BU19:CC19" si="14">AG29</f>
        <v>403</v>
      </c>
      <c r="BV19" s="68">
        <f t="shared" si="14"/>
        <v>455</v>
      </c>
      <c r="BW19" s="68">
        <f t="shared" si="14"/>
        <v>489.5</v>
      </c>
      <c r="BX19" s="68">
        <f t="shared" si="14"/>
        <v>485.5</v>
      </c>
      <c r="BY19" s="68">
        <f t="shared" si="14"/>
        <v>489.5</v>
      </c>
      <c r="BZ19" s="68">
        <f t="shared" si="14"/>
        <v>459.5</v>
      </c>
      <c r="CA19" s="68">
        <f t="shared" si="14"/>
        <v>447</v>
      </c>
      <c r="CB19" s="68">
        <f t="shared" si="14"/>
        <v>444.5</v>
      </c>
      <c r="CC19" s="68">
        <f t="shared" si="14"/>
        <v>407.5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1.4665942422596416E-2</v>
      </c>
      <c r="E20" s="119"/>
      <c r="F20" s="119" t="s">
        <v>109</v>
      </c>
      <c r="G20" s="120">
        <f>DIRECCIONALIDAD!J20/100</f>
        <v>0.89733840304182511</v>
      </c>
      <c r="H20" s="119"/>
      <c r="I20" s="119" t="s">
        <v>110</v>
      </c>
      <c r="J20" s="120">
        <f>DIRECCIONALIDAD!J21/100</f>
        <v>8.7995654535578491E-2</v>
      </c>
      <c r="K20" s="121"/>
      <c r="L20" s="115"/>
      <c r="M20" s="118"/>
      <c r="N20" s="119"/>
      <c r="O20" s="119" t="s">
        <v>108</v>
      </c>
      <c r="P20" s="120">
        <f>DIRECCIONALIDAD!J22/100</f>
        <v>1.5225933202357565E-2</v>
      </c>
      <c r="Q20" s="119"/>
      <c r="R20" s="119"/>
      <c r="S20" s="119"/>
      <c r="T20" s="119" t="s">
        <v>109</v>
      </c>
      <c r="U20" s="120">
        <f>DIRECCIONALIDAD!J23/100</f>
        <v>0.93074656188605109</v>
      </c>
      <c r="V20" s="119"/>
      <c r="W20" s="119"/>
      <c r="X20" s="119"/>
      <c r="Y20" s="119" t="s">
        <v>110</v>
      </c>
      <c r="Z20" s="120">
        <f>DIRECCIONALIDAD!J24/100</f>
        <v>5.4027504911591355E-2</v>
      </c>
      <c r="AA20" s="119"/>
      <c r="AB20" s="121"/>
      <c r="AC20" s="115"/>
      <c r="AD20" s="118"/>
      <c r="AE20" s="119" t="s">
        <v>108</v>
      </c>
      <c r="AF20" s="120">
        <f>DIRECCIONALIDAD!J25/100</f>
        <v>5.9556036816459127E-3</v>
      </c>
      <c r="AG20" s="119"/>
      <c r="AH20" s="119"/>
      <c r="AI20" s="119"/>
      <c r="AJ20" s="119" t="s">
        <v>109</v>
      </c>
      <c r="AK20" s="120">
        <f>DIRECCIONALIDAD!J26/100</f>
        <v>0.93990254466702761</v>
      </c>
      <c r="AL20" s="119"/>
      <c r="AM20" s="119"/>
      <c r="AN20" s="119" t="s">
        <v>110</v>
      </c>
      <c r="AO20" s="122">
        <f>DIRECCIONALIDAD!J27/100</f>
        <v>5.4141851651326477E-2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8" t="s">
        <v>153</v>
      </c>
      <c r="B21" s="129">
        <f>MAX(B19:K19)</f>
        <v>2371.5</v>
      </c>
      <c r="C21" s="119" t="s">
        <v>108</v>
      </c>
      <c r="D21" s="130">
        <f>+B21*D20</f>
        <v>34.780282455187397</v>
      </c>
      <c r="E21" s="119"/>
      <c r="F21" s="119" t="s">
        <v>109</v>
      </c>
      <c r="G21" s="130">
        <f>+B21*G20</f>
        <v>2128.0380228136883</v>
      </c>
      <c r="H21" s="119"/>
      <c r="I21" s="119" t="s">
        <v>110</v>
      </c>
      <c r="J21" s="130">
        <f>+B21*J20</f>
        <v>208.6816947311244</v>
      </c>
      <c r="K21" s="121"/>
      <c r="L21" s="115"/>
      <c r="M21" s="129">
        <f>MAX(M19:AB19)</f>
        <v>2078.5</v>
      </c>
      <c r="N21" s="119"/>
      <c r="O21" s="119" t="s">
        <v>108</v>
      </c>
      <c r="P21" s="131">
        <f>+M21*P20</f>
        <v>31.6471021611002</v>
      </c>
      <c r="Q21" s="119"/>
      <c r="R21" s="119"/>
      <c r="S21" s="119"/>
      <c r="T21" s="119" t="s">
        <v>109</v>
      </c>
      <c r="U21" s="131">
        <f>+M21*U20</f>
        <v>1934.5567288801572</v>
      </c>
      <c r="V21" s="119"/>
      <c r="W21" s="119"/>
      <c r="X21" s="119"/>
      <c r="Y21" s="119" t="s">
        <v>110</v>
      </c>
      <c r="Z21" s="131">
        <f>+M21*Z20</f>
        <v>112.29616895874263</v>
      </c>
      <c r="AA21" s="119"/>
      <c r="AB21" s="121"/>
      <c r="AC21" s="115"/>
      <c r="AD21" s="129">
        <f>MAX(AD19:AO19)</f>
        <v>2019.5</v>
      </c>
      <c r="AE21" s="119" t="s">
        <v>108</v>
      </c>
      <c r="AF21" s="130">
        <f>+AD21*AF20</f>
        <v>12.027341635083921</v>
      </c>
      <c r="AG21" s="119"/>
      <c r="AH21" s="119"/>
      <c r="AI21" s="119"/>
      <c r="AJ21" s="119" t="s">
        <v>109</v>
      </c>
      <c r="AK21" s="130">
        <f>+AD21*AK20</f>
        <v>1898.1331889550622</v>
      </c>
      <c r="AL21" s="119"/>
      <c r="AM21" s="119"/>
      <c r="AN21" s="119" t="s">
        <v>110</v>
      </c>
      <c r="AO21" s="132">
        <f>+AD21*AO20</f>
        <v>109.33946940985382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5" t="s">
        <v>104</v>
      </c>
      <c r="U22" s="185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E35</f>
        <v>4596</v>
      </c>
      <c r="AV22" s="59">
        <f t="shared" si="18"/>
        <v>4625</v>
      </c>
      <c r="AW22" s="59">
        <f t="shared" si="18"/>
        <v>4471</v>
      </c>
      <c r="AX22" s="59">
        <f t="shared" si="18"/>
        <v>4513.5</v>
      </c>
      <c r="AY22" s="59">
        <f t="shared" si="18"/>
        <v>4419.5</v>
      </c>
      <c r="AZ22" s="59">
        <f t="shared" si="18"/>
        <v>4355.5</v>
      </c>
      <c r="BA22" s="59">
        <f t="shared" si="18"/>
        <v>4265</v>
      </c>
      <c r="BB22" s="59"/>
      <c r="BC22" s="59"/>
      <c r="BD22" s="59"/>
      <c r="BE22" s="59">
        <f t="shared" ref="BE22:BQ22" si="19">P35</f>
        <v>3892.5</v>
      </c>
      <c r="BF22" s="59">
        <f t="shared" si="19"/>
        <v>3962</v>
      </c>
      <c r="BG22" s="59">
        <f t="shared" si="19"/>
        <v>4013.5</v>
      </c>
      <c r="BH22" s="59">
        <f t="shared" si="19"/>
        <v>4030</v>
      </c>
      <c r="BI22" s="59">
        <f t="shared" si="19"/>
        <v>4073</v>
      </c>
      <c r="BJ22" s="59">
        <f t="shared" si="19"/>
        <v>3983.5</v>
      </c>
      <c r="BK22" s="59">
        <f t="shared" si="19"/>
        <v>3949</v>
      </c>
      <c r="BL22" s="59">
        <f t="shared" si="19"/>
        <v>3976.5</v>
      </c>
      <c r="BM22" s="59">
        <f t="shared" si="19"/>
        <v>4019.5</v>
      </c>
      <c r="BN22" s="59">
        <f t="shared" si="19"/>
        <v>4221.5</v>
      </c>
      <c r="BO22" s="59">
        <f t="shared" si="19"/>
        <v>4353</v>
      </c>
      <c r="BP22" s="59">
        <f t="shared" si="19"/>
        <v>4452</v>
      </c>
      <c r="BQ22" s="59">
        <f t="shared" si="19"/>
        <v>4408.5</v>
      </c>
      <c r="BR22" s="59"/>
      <c r="BS22" s="59"/>
      <c r="BT22" s="59"/>
      <c r="BU22" s="59">
        <f t="shared" ref="BU22:CC22" si="20">AG35</f>
        <v>4059.5</v>
      </c>
      <c r="BV22" s="59">
        <f t="shared" si="20"/>
        <v>4075.5</v>
      </c>
      <c r="BW22" s="59">
        <f t="shared" si="20"/>
        <v>4111.5</v>
      </c>
      <c r="BX22" s="59">
        <f t="shared" si="20"/>
        <v>4179</v>
      </c>
      <c r="BY22" s="59">
        <f t="shared" si="20"/>
        <v>4404</v>
      </c>
      <c r="BZ22" s="59">
        <f t="shared" si="20"/>
        <v>4656</v>
      </c>
      <c r="CA22" s="59">
        <f t="shared" si="20"/>
        <v>4901.5</v>
      </c>
      <c r="CB22" s="59">
        <f t="shared" si="20"/>
        <v>5022</v>
      </c>
      <c r="CC22" s="59">
        <f t="shared" si="20"/>
        <v>4937.5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8" t="s">
        <v>153</v>
      </c>
      <c r="B26" s="129">
        <f>MAX(B24:K24)</f>
        <v>0</v>
      </c>
      <c r="C26" s="119" t="s">
        <v>108</v>
      </c>
      <c r="D26" s="130">
        <f>+B26*D25</f>
        <v>0</v>
      </c>
      <c r="E26" s="119"/>
      <c r="F26" s="119" t="s">
        <v>109</v>
      </c>
      <c r="G26" s="130">
        <f>+B26*G25</f>
        <v>0</v>
      </c>
      <c r="H26" s="119"/>
      <c r="I26" s="119" t="s">
        <v>110</v>
      </c>
      <c r="J26" s="130">
        <f>+B26*J25</f>
        <v>0</v>
      </c>
      <c r="K26" s="121"/>
      <c r="L26" s="115"/>
      <c r="M26" s="129">
        <f>MAX(M24:AB24)</f>
        <v>0</v>
      </c>
      <c r="N26" s="119"/>
      <c r="O26" s="119" t="s">
        <v>108</v>
      </c>
      <c r="P26" s="131">
        <f>+M26*P25</f>
        <v>0</v>
      </c>
      <c r="Q26" s="119"/>
      <c r="R26" s="119"/>
      <c r="S26" s="119"/>
      <c r="T26" s="119" t="s">
        <v>109</v>
      </c>
      <c r="U26" s="131">
        <f>+M26*U25</f>
        <v>0</v>
      </c>
      <c r="V26" s="119"/>
      <c r="W26" s="119"/>
      <c r="X26" s="119"/>
      <c r="Y26" s="119" t="s">
        <v>110</v>
      </c>
      <c r="Z26" s="131">
        <f>+M26*Z25</f>
        <v>0</v>
      </c>
      <c r="AA26" s="119"/>
      <c r="AB26" s="121"/>
      <c r="AC26" s="115"/>
      <c r="AD26" s="129">
        <f>MAX(AD24:AO24)</f>
        <v>0</v>
      </c>
      <c r="AE26" s="119" t="s">
        <v>108</v>
      </c>
      <c r="AF26" s="130">
        <f>+AD26*AF25</f>
        <v>0</v>
      </c>
      <c r="AG26" s="119"/>
      <c r="AH26" s="119"/>
      <c r="AI26" s="119"/>
      <c r="AJ26" s="119" t="s">
        <v>109</v>
      </c>
      <c r="AK26" s="130">
        <f>+AD26*AK25</f>
        <v>0</v>
      </c>
      <c r="AL26" s="119"/>
      <c r="AM26" s="119"/>
      <c r="AN26" s="119" t="s">
        <v>110</v>
      </c>
      <c r="AO26" s="132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5" t="s">
        <v>104</v>
      </c>
      <c r="U27" s="185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105</v>
      </c>
      <c r="B28" s="116">
        <f>'G-4'!F10</f>
        <v>87</v>
      </c>
      <c r="C28" s="116">
        <f>'G-4'!F11</f>
        <v>105</v>
      </c>
      <c r="D28" s="116">
        <f>'G-4'!F12</f>
        <v>113.5</v>
      </c>
      <c r="E28" s="116">
        <f>'G-4'!F13</f>
        <v>117.5</v>
      </c>
      <c r="F28" s="116">
        <f>'G-4'!F14</f>
        <v>111</v>
      </c>
      <c r="G28" s="116">
        <f>'G-4'!F15</f>
        <v>116.5</v>
      </c>
      <c r="H28" s="116">
        <f>'G-4'!F16</f>
        <v>112.5</v>
      </c>
      <c r="I28" s="116">
        <f>'G-4'!F17</f>
        <v>111.5</v>
      </c>
      <c r="J28" s="116">
        <f>'G-4'!F18</f>
        <v>122</v>
      </c>
      <c r="K28" s="116">
        <f>'G-4'!F19</f>
        <v>118.5</v>
      </c>
      <c r="L28" s="117"/>
      <c r="M28" s="116">
        <f>'G-4'!F20</f>
        <v>87</v>
      </c>
      <c r="N28" s="116">
        <f>'G-4'!F21</f>
        <v>92.5</v>
      </c>
      <c r="O28" s="116">
        <f>'G-4'!F22</f>
        <v>98.5</v>
      </c>
      <c r="P28" s="116">
        <f>'G-4'!M10</f>
        <v>89</v>
      </c>
      <c r="Q28" s="116">
        <f>'G-4'!M11</f>
        <v>108.5</v>
      </c>
      <c r="R28" s="116">
        <f>'G-4'!M12</f>
        <v>98</v>
      </c>
      <c r="S28" s="116">
        <f>'G-4'!M13</f>
        <v>113</v>
      </c>
      <c r="T28" s="116">
        <f>'G-4'!M14</f>
        <v>99</v>
      </c>
      <c r="U28" s="116">
        <f>'G-4'!M15</f>
        <v>88</v>
      </c>
      <c r="V28" s="116">
        <f>'G-4'!M16</f>
        <v>87</v>
      </c>
      <c r="W28" s="116">
        <f>'G-4'!M17</f>
        <v>89.5</v>
      </c>
      <c r="X28" s="116">
        <f>'G-4'!M18</f>
        <v>88</v>
      </c>
      <c r="Y28" s="116">
        <f>'G-4'!M19</f>
        <v>129</v>
      </c>
      <c r="Z28" s="116">
        <f>'G-4'!M20</f>
        <v>102</v>
      </c>
      <c r="AA28" s="116">
        <f>'G-4'!M21</f>
        <v>112</v>
      </c>
      <c r="AB28" s="116">
        <f>'G-4'!M22</f>
        <v>119</v>
      </c>
      <c r="AC28" s="117"/>
      <c r="AD28" s="116">
        <f>'G-4'!T10</f>
        <v>80</v>
      </c>
      <c r="AE28" s="116">
        <f>'G-4'!T11</f>
        <v>82.5</v>
      </c>
      <c r="AF28" s="116">
        <f>'G-4'!T12</f>
        <v>114.5</v>
      </c>
      <c r="AG28" s="116">
        <f>'G-4'!T13</f>
        <v>126</v>
      </c>
      <c r="AH28" s="116">
        <f>'G-4'!T14</f>
        <v>132</v>
      </c>
      <c r="AI28" s="116">
        <f>'G-4'!T15</f>
        <v>117</v>
      </c>
      <c r="AJ28" s="116">
        <f>'G-4'!T16</f>
        <v>110.5</v>
      </c>
      <c r="AK28" s="116">
        <f>'G-4'!T17</f>
        <v>130</v>
      </c>
      <c r="AL28" s="116">
        <f>'G-4'!T18</f>
        <v>102</v>
      </c>
      <c r="AM28" s="116">
        <f>'G-4'!T19</f>
        <v>104.5</v>
      </c>
      <c r="AN28" s="116">
        <f>'G-4'!T20</f>
        <v>108</v>
      </c>
      <c r="AO28" s="116">
        <f>'G-4'!T21</f>
        <v>93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106</v>
      </c>
      <c r="B29" s="116"/>
      <c r="C29" s="116"/>
      <c r="D29" s="116"/>
      <c r="E29" s="116">
        <f>B28+C28+D28+E28</f>
        <v>423</v>
      </c>
      <c r="F29" s="116">
        <f t="shared" ref="F29:K29" si="24">C28+D28+E28+F28</f>
        <v>447</v>
      </c>
      <c r="G29" s="116">
        <f t="shared" si="24"/>
        <v>458.5</v>
      </c>
      <c r="H29" s="116">
        <f t="shared" si="24"/>
        <v>457.5</v>
      </c>
      <c r="I29" s="116">
        <f t="shared" si="24"/>
        <v>451.5</v>
      </c>
      <c r="J29" s="116">
        <f t="shared" si="24"/>
        <v>462.5</v>
      </c>
      <c r="K29" s="116">
        <f t="shared" si="24"/>
        <v>464.5</v>
      </c>
      <c r="L29" s="117"/>
      <c r="M29" s="116"/>
      <c r="N29" s="116"/>
      <c r="O29" s="116"/>
      <c r="P29" s="116">
        <f>M28+N28+O28+P28</f>
        <v>367</v>
      </c>
      <c r="Q29" s="116">
        <f t="shared" ref="Q29:AB29" si="25">N28+O28+P28+Q28</f>
        <v>388.5</v>
      </c>
      <c r="R29" s="116">
        <f t="shared" si="25"/>
        <v>394</v>
      </c>
      <c r="S29" s="116">
        <f t="shared" si="25"/>
        <v>408.5</v>
      </c>
      <c r="T29" s="116">
        <f t="shared" si="25"/>
        <v>418.5</v>
      </c>
      <c r="U29" s="116">
        <f t="shared" si="25"/>
        <v>398</v>
      </c>
      <c r="V29" s="116">
        <f t="shared" si="25"/>
        <v>387</v>
      </c>
      <c r="W29" s="116">
        <f t="shared" si="25"/>
        <v>363.5</v>
      </c>
      <c r="X29" s="116">
        <f t="shared" si="25"/>
        <v>352.5</v>
      </c>
      <c r="Y29" s="116">
        <f t="shared" si="25"/>
        <v>393.5</v>
      </c>
      <c r="Z29" s="116">
        <f t="shared" si="25"/>
        <v>408.5</v>
      </c>
      <c r="AA29" s="116">
        <f t="shared" si="25"/>
        <v>431</v>
      </c>
      <c r="AB29" s="116">
        <f t="shared" si="25"/>
        <v>462</v>
      </c>
      <c r="AC29" s="117"/>
      <c r="AD29" s="116"/>
      <c r="AE29" s="116"/>
      <c r="AF29" s="116"/>
      <c r="AG29" s="116">
        <f>AD28+AE28+AF28+AG28</f>
        <v>403</v>
      </c>
      <c r="AH29" s="116">
        <f t="shared" ref="AH29:AO29" si="26">AE28+AF28+AG28+AH28</f>
        <v>455</v>
      </c>
      <c r="AI29" s="116">
        <f t="shared" si="26"/>
        <v>489.5</v>
      </c>
      <c r="AJ29" s="116">
        <f t="shared" si="26"/>
        <v>485.5</v>
      </c>
      <c r="AK29" s="116">
        <f t="shared" si="26"/>
        <v>489.5</v>
      </c>
      <c r="AL29" s="116">
        <f t="shared" si="26"/>
        <v>459.5</v>
      </c>
      <c r="AM29" s="116">
        <f t="shared" si="26"/>
        <v>447</v>
      </c>
      <c r="AN29" s="116">
        <f t="shared" si="26"/>
        <v>444.5</v>
      </c>
      <c r="AO29" s="116">
        <f t="shared" si="26"/>
        <v>407.5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107</v>
      </c>
      <c r="B30" s="118"/>
      <c r="C30" s="119" t="s">
        <v>108</v>
      </c>
      <c r="D30" s="120">
        <f>DIRECCIONALIDAD!J37/100</f>
        <v>0.41544885177453028</v>
      </c>
      <c r="E30" s="119"/>
      <c r="F30" s="119" t="s">
        <v>109</v>
      </c>
      <c r="G30" s="120">
        <f>DIRECCIONALIDAD!J38/100</f>
        <v>5.0104384133611693E-2</v>
      </c>
      <c r="H30" s="119"/>
      <c r="I30" s="119" t="s">
        <v>110</v>
      </c>
      <c r="J30" s="120">
        <f>DIRECCIONALIDAD!J39/100</f>
        <v>0.53444676409185798</v>
      </c>
      <c r="K30" s="121"/>
      <c r="L30" s="115"/>
      <c r="M30" s="118"/>
      <c r="N30" s="119"/>
      <c r="O30" s="119" t="s">
        <v>108</v>
      </c>
      <c r="P30" s="120">
        <f>DIRECCIONALIDAD!J40/100</f>
        <v>0.35064935064935066</v>
      </c>
      <c r="Q30" s="119"/>
      <c r="R30" s="119"/>
      <c r="S30" s="119"/>
      <c r="T30" s="119" t="s">
        <v>109</v>
      </c>
      <c r="U30" s="120">
        <f>DIRECCIONALIDAD!J41/100</f>
        <v>8.6580086580086577E-2</v>
      </c>
      <c r="V30" s="119"/>
      <c r="W30" s="119"/>
      <c r="X30" s="119"/>
      <c r="Y30" s="119" t="s">
        <v>110</v>
      </c>
      <c r="Z30" s="120">
        <f>DIRECCIONALIDAD!J42/100</f>
        <v>0.56277056277056281</v>
      </c>
      <c r="AA30" s="119"/>
      <c r="AB30" s="121"/>
      <c r="AC30" s="115"/>
      <c r="AD30" s="118"/>
      <c r="AE30" s="119" t="s">
        <v>108</v>
      </c>
      <c r="AF30" s="120">
        <f>DIRECCIONALIDAD!J43/100</f>
        <v>0.38861386138613857</v>
      </c>
      <c r="AG30" s="119"/>
      <c r="AH30" s="119"/>
      <c r="AI30" s="119"/>
      <c r="AJ30" s="119" t="s">
        <v>109</v>
      </c>
      <c r="AK30" s="120">
        <f>DIRECCIONALIDAD!J44/100</f>
        <v>5.9405940594059403E-2</v>
      </c>
      <c r="AL30" s="119"/>
      <c r="AM30" s="119"/>
      <c r="AN30" s="119" t="s">
        <v>110</v>
      </c>
      <c r="AO30" s="122">
        <f>DIRECCIONALIDAD!J45/100</f>
        <v>0.55198019801980203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8" t="s">
        <v>153</v>
      </c>
      <c r="B31" s="129">
        <f>MAX(B29:K29)</f>
        <v>464.5</v>
      </c>
      <c r="C31" s="119" t="s">
        <v>108</v>
      </c>
      <c r="D31" s="130">
        <f>+B31*D30</f>
        <v>192.9759916492693</v>
      </c>
      <c r="E31" s="119"/>
      <c r="F31" s="119" t="s">
        <v>109</v>
      </c>
      <c r="G31" s="130">
        <f>+B31*G30</f>
        <v>23.273486430062633</v>
      </c>
      <c r="H31" s="119"/>
      <c r="I31" s="119" t="s">
        <v>110</v>
      </c>
      <c r="J31" s="130">
        <f>+B31*J30</f>
        <v>248.25052192066804</v>
      </c>
      <c r="K31" s="121"/>
      <c r="L31" s="115"/>
      <c r="M31" s="129">
        <f>MAX(M29:AB29)</f>
        <v>462</v>
      </c>
      <c r="N31" s="119"/>
      <c r="O31" s="119" t="s">
        <v>108</v>
      </c>
      <c r="P31" s="131">
        <f>+M31*P30</f>
        <v>162</v>
      </c>
      <c r="Q31" s="119"/>
      <c r="R31" s="119"/>
      <c r="S31" s="119"/>
      <c r="T31" s="119" t="s">
        <v>109</v>
      </c>
      <c r="U31" s="131">
        <f>+M31*U30</f>
        <v>40</v>
      </c>
      <c r="V31" s="119"/>
      <c r="W31" s="119"/>
      <c r="X31" s="119"/>
      <c r="Y31" s="119" t="s">
        <v>110</v>
      </c>
      <c r="Z31" s="131">
        <f>+M31*Z30</f>
        <v>260</v>
      </c>
      <c r="AA31" s="119"/>
      <c r="AB31" s="121"/>
      <c r="AC31" s="115"/>
      <c r="AD31" s="129">
        <f>MAX(AD29:AO29)</f>
        <v>489.5</v>
      </c>
      <c r="AE31" s="119" t="s">
        <v>108</v>
      </c>
      <c r="AF31" s="130">
        <f>+AD31*AF30</f>
        <v>190.22648514851483</v>
      </c>
      <c r="AG31" s="119"/>
      <c r="AH31" s="119"/>
      <c r="AI31" s="119"/>
      <c r="AJ31" s="119" t="s">
        <v>109</v>
      </c>
      <c r="AK31" s="130">
        <f>+AD31*AK30</f>
        <v>29.079207920792079</v>
      </c>
      <c r="AL31" s="119"/>
      <c r="AM31" s="119"/>
      <c r="AN31" s="119" t="s">
        <v>110</v>
      </c>
      <c r="AO31" s="132">
        <f>+AD31*AO30</f>
        <v>270.19430693069307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125"/>
      <c r="B32" s="126"/>
      <c r="C32" s="126"/>
      <c r="D32" s="127"/>
      <c r="E32" s="126"/>
      <c r="F32" s="126"/>
      <c r="G32" s="127"/>
      <c r="H32" s="126"/>
      <c r="I32" s="126"/>
      <c r="J32" s="127"/>
      <c r="K32" s="126"/>
      <c r="L32" s="115"/>
      <c r="M32" s="126"/>
      <c r="N32" s="126"/>
      <c r="O32" s="126"/>
      <c r="P32" s="127"/>
      <c r="Q32" s="126"/>
      <c r="R32" s="126"/>
      <c r="S32" s="126"/>
      <c r="T32" s="119"/>
      <c r="U32" s="120"/>
      <c r="V32" s="126"/>
      <c r="W32" s="126"/>
      <c r="X32" s="126"/>
      <c r="Y32" s="126"/>
      <c r="Z32" s="127"/>
      <c r="AA32" s="126"/>
      <c r="AB32" s="126"/>
      <c r="AC32" s="115"/>
      <c r="AD32" s="126"/>
      <c r="AE32" s="126"/>
      <c r="AF32" s="127"/>
      <c r="AG32" s="126"/>
      <c r="AH32" s="126"/>
      <c r="AI32" s="126"/>
      <c r="AJ32" s="126"/>
      <c r="AK32" s="127"/>
      <c r="AL32" s="126"/>
      <c r="AM32" s="126"/>
      <c r="AN32" s="126"/>
      <c r="AO32" s="127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59"/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85" t="s">
        <v>104</v>
      </c>
      <c r="U33" s="185"/>
      <c r="V33" s="114" t="s">
        <v>111</v>
      </c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ht="16.5" customHeight="1" x14ac:dyDescent="0.2">
      <c r="A34" s="67" t="s">
        <v>105</v>
      </c>
      <c r="B34" s="116">
        <f t="shared" ref="B34:K34" si="27">B13+B18+B23+B28</f>
        <v>1071.5</v>
      </c>
      <c r="C34" s="116">
        <f t="shared" si="27"/>
        <v>1269</v>
      </c>
      <c r="D34" s="116">
        <f t="shared" si="27"/>
        <v>1090</v>
      </c>
      <c r="E34" s="116">
        <f t="shared" si="27"/>
        <v>1165.5</v>
      </c>
      <c r="F34" s="116">
        <f t="shared" si="27"/>
        <v>1100.5</v>
      </c>
      <c r="G34" s="116">
        <f t="shared" si="27"/>
        <v>1115</v>
      </c>
      <c r="H34" s="116">
        <f t="shared" si="27"/>
        <v>1132.5</v>
      </c>
      <c r="I34" s="116">
        <f t="shared" si="27"/>
        <v>1071.5</v>
      </c>
      <c r="J34" s="116">
        <f t="shared" si="27"/>
        <v>1036.5</v>
      </c>
      <c r="K34" s="116">
        <f t="shared" si="27"/>
        <v>1024.5</v>
      </c>
      <c r="L34" s="117"/>
      <c r="M34" s="116">
        <f t="shared" ref="M34:AB34" si="28">M13+M18+M23+M28</f>
        <v>961.5</v>
      </c>
      <c r="N34" s="116">
        <f t="shared" si="28"/>
        <v>946</v>
      </c>
      <c r="O34" s="116">
        <f t="shared" si="28"/>
        <v>1018.5</v>
      </c>
      <c r="P34" s="116">
        <f t="shared" si="28"/>
        <v>966.5</v>
      </c>
      <c r="Q34" s="116">
        <f t="shared" si="28"/>
        <v>1031</v>
      </c>
      <c r="R34" s="116">
        <f t="shared" si="28"/>
        <v>997.5</v>
      </c>
      <c r="S34" s="116">
        <f t="shared" si="28"/>
        <v>1035</v>
      </c>
      <c r="T34" s="116">
        <f t="shared" si="28"/>
        <v>1009.5</v>
      </c>
      <c r="U34" s="116">
        <f t="shared" si="28"/>
        <v>941.5</v>
      </c>
      <c r="V34" s="116">
        <f t="shared" si="28"/>
        <v>963</v>
      </c>
      <c r="W34" s="116">
        <f t="shared" si="28"/>
        <v>1062.5</v>
      </c>
      <c r="X34" s="116">
        <f t="shared" si="28"/>
        <v>1052.5</v>
      </c>
      <c r="Y34" s="116">
        <f t="shared" si="28"/>
        <v>1143.5</v>
      </c>
      <c r="Z34" s="116">
        <f t="shared" si="28"/>
        <v>1094.5</v>
      </c>
      <c r="AA34" s="116">
        <f t="shared" si="28"/>
        <v>1161.5</v>
      </c>
      <c r="AB34" s="116">
        <f t="shared" si="28"/>
        <v>1009</v>
      </c>
      <c r="AC34" s="117"/>
      <c r="AD34" s="116">
        <f t="shared" ref="AD34:AO34" si="29">AD13+AD18+AD23+AD28</f>
        <v>1057.5</v>
      </c>
      <c r="AE34" s="116">
        <f t="shared" si="29"/>
        <v>1044</v>
      </c>
      <c r="AF34" s="116">
        <f t="shared" si="29"/>
        <v>1029</v>
      </c>
      <c r="AG34" s="116">
        <f t="shared" si="29"/>
        <v>929</v>
      </c>
      <c r="AH34" s="116">
        <f t="shared" si="29"/>
        <v>1073.5</v>
      </c>
      <c r="AI34" s="116">
        <f t="shared" si="29"/>
        <v>1080</v>
      </c>
      <c r="AJ34" s="116">
        <f t="shared" si="29"/>
        <v>1096.5</v>
      </c>
      <c r="AK34" s="116">
        <f t="shared" si="29"/>
        <v>1154</v>
      </c>
      <c r="AL34" s="116">
        <f t="shared" si="29"/>
        <v>1325.5</v>
      </c>
      <c r="AM34" s="116">
        <f t="shared" si="29"/>
        <v>1325.5</v>
      </c>
      <c r="AN34" s="116">
        <f t="shared" si="29"/>
        <v>1217</v>
      </c>
      <c r="AO34" s="116">
        <f t="shared" si="29"/>
        <v>1069.5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ht="16.5" customHeight="1" x14ac:dyDescent="0.2">
      <c r="A35" s="67" t="s">
        <v>106</v>
      </c>
      <c r="B35" s="116"/>
      <c r="C35" s="116"/>
      <c r="D35" s="116"/>
      <c r="E35" s="116">
        <f>B34+C34+D34+E34</f>
        <v>4596</v>
      </c>
      <c r="F35" s="116">
        <f t="shared" ref="F35:K35" si="30">C34+D34+E34+F34</f>
        <v>4625</v>
      </c>
      <c r="G35" s="116">
        <f t="shared" si="30"/>
        <v>4471</v>
      </c>
      <c r="H35" s="116">
        <f t="shared" si="30"/>
        <v>4513.5</v>
      </c>
      <c r="I35" s="116">
        <f t="shared" si="30"/>
        <v>4419.5</v>
      </c>
      <c r="J35" s="116">
        <f t="shared" si="30"/>
        <v>4355.5</v>
      </c>
      <c r="K35" s="116">
        <f t="shared" si="30"/>
        <v>4265</v>
      </c>
      <c r="L35" s="117"/>
      <c r="M35" s="116"/>
      <c r="N35" s="116"/>
      <c r="O35" s="116"/>
      <c r="P35" s="116">
        <f>M34+N34+O34+P34</f>
        <v>3892.5</v>
      </c>
      <c r="Q35" s="116">
        <f t="shared" ref="Q35:AB35" si="31">N34+O34+P34+Q34</f>
        <v>3962</v>
      </c>
      <c r="R35" s="116">
        <f t="shared" si="31"/>
        <v>4013.5</v>
      </c>
      <c r="S35" s="116">
        <f t="shared" si="31"/>
        <v>4030</v>
      </c>
      <c r="T35" s="116">
        <f t="shared" si="31"/>
        <v>4073</v>
      </c>
      <c r="U35" s="116">
        <f t="shared" si="31"/>
        <v>3983.5</v>
      </c>
      <c r="V35" s="116">
        <f t="shared" si="31"/>
        <v>3949</v>
      </c>
      <c r="W35" s="116">
        <f t="shared" si="31"/>
        <v>3976.5</v>
      </c>
      <c r="X35" s="116">
        <f t="shared" si="31"/>
        <v>4019.5</v>
      </c>
      <c r="Y35" s="116">
        <f t="shared" si="31"/>
        <v>4221.5</v>
      </c>
      <c r="Z35" s="116">
        <f t="shared" si="31"/>
        <v>4353</v>
      </c>
      <c r="AA35" s="116">
        <f t="shared" si="31"/>
        <v>4452</v>
      </c>
      <c r="AB35" s="116">
        <f t="shared" si="31"/>
        <v>4408.5</v>
      </c>
      <c r="AC35" s="117"/>
      <c r="AD35" s="116"/>
      <c r="AE35" s="116"/>
      <c r="AF35" s="116"/>
      <c r="AG35" s="116">
        <f>AD34+AE34+AF34+AG34</f>
        <v>4059.5</v>
      </c>
      <c r="AH35" s="116">
        <f t="shared" ref="AH35:AO35" si="32">AE34+AF34+AG34+AH34</f>
        <v>4075.5</v>
      </c>
      <c r="AI35" s="116">
        <f t="shared" si="32"/>
        <v>4111.5</v>
      </c>
      <c r="AJ35" s="116">
        <f t="shared" si="32"/>
        <v>4179</v>
      </c>
      <c r="AK35" s="116">
        <f t="shared" si="32"/>
        <v>4404</v>
      </c>
      <c r="AL35" s="116">
        <f t="shared" si="32"/>
        <v>4656</v>
      </c>
      <c r="AM35" s="116">
        <f t="shared" si="32"/>
        <v>4901.5</v>
      </c>
      <c r="AN35" s="116">
        <f t="shared" si="32"/>
        <v>5022</v>
      </c>
      <c r="AO35" s="116">
        <f t="shared" si="32"/>
        <v>4937.5</v>
      </c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186"/>
      <c r="R37" s="186"/>
      <c r="S37" s="186"/>
      <c r="T37" s="186"/>
      <c r="U37" s="186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68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6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  <row r="84" spans="1:81" x14ac:dyDescent="0.2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9"/>
      <c r="BL84" s="59"/>
      <c r="BM84" s="59"/>
      <c r="BN84" s="59"/>
      <c r="BO84" s="59"/>
      <c r="BP84" s="59"/>
      <c r="BQ84" s="59"/>
      <c r="BR84" s="59"/>
      <c r="BS84" s="59"/>
      <c r="BT84" s="59"/>
      <c r="BU84" s="59"/>
      <c r="BV84" s="59"/>
      <c r="BW84" s="59"/>
      <c r="BX84" s="59"/>
      <c r="BY84" s="59"/>
      <c r="BZ84" s="59"/>
      <c r="CA84" s="59"/>
      <c r="CB84" s="59"/>
      <c r="CC84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3:U33"/>
    <mergeCell ref="Q37:U37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G-4</vt:lpstr>
      <vt:lpstr>G-Totales</vt:lpstr>
      <vt:lpstr>G-5</vt:lpstr>
      <vt:lpstr>DIRECCIONALIDAD</vt:lpstr>
      <vt:lpstr>DIAGRAMA DE VOL</vt:lpstr>
      <vt:lpstr>'G-1'!Área_de_impresión</vt:lpstr>
      <vt:lpstr>'G-2'!Área_de_impresión</vt:lpstr>
      <vt:lpstr>'G-4'!Área_de_impresión</vt:lpstr>
      <vt:lpstr>'G-5'!Área_de_impresión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2016-08-05T21:41:16Z</cp:lastPrinted>
  <dcterms:created xsi:type="dcterms:W3CDTF">1998-04-02T13:38:56Z</dcterms:created>
  <dcterms:modified xsi:type="dcterms:W3CDTF">2016-10-20T16:28:24Z</dcterms:modified>
</cp:coreProperties>
</file>