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648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0" i="4689" l="1"/>
  <c r="J33" i="4689"/>
  <c r="Z24" i="4688" s="1"/>
  <c r="J36" i="4689"/>
  <c r="AO24" i="4688" s="1"/>
  <c r="J13" i="4689"/>
  <c r="J32" i="4689"/>
  <c r="U24" i="4688" s="1"/>
  <c r="J16" i="4689"/>
  <c r="AF15" i="4688" s="1"/>
  <c r="J14" i="4689"/>
  <c r="U15" i="4688" s="1"/>
  <c r="J10" i="4689"/>
  <c r="D15" i="4688" s="1"/>
  <c r="AO23" i="4688"/>
  <c r="CC20" i="4688" s="1"/>
  <c r="AM23" i="4688"/>
  <c r="CA20" i="4688" s="1"/>
  <c r="AH23" i="4688"/>
  <c r="BV20" i="4688" s="1"/>
  <c r="AJ23" i="4688"/>
  <c r="BX20" i="4688" s="1"/>
  <c r="AL23" i="4688"/>
  <c r="BZ20" i="4688" s="1"/>
  <c r="AN23" i="4688"/>
  <c r="CB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P15" i="4688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AH32" i="4688"/>
  <c r="BV21" i="4688" s="1"/>
  <c r="U23" i="4678"/>
  <c r="R32" i="4688"/>
  <c r="BG21" i="4688" s="1"/>
  <c r="Z32" i="4688"/>
  <c r="BO21" i="4688" s="1"/>
  <c r="W32" i="4688"/>
  <c r="BL21" i="4688" s="1"/>
  <c r="I32" i="4688"/>
  <c r="AY21" i="4688" s="1"/>
  <c r="H32" i="4688"/>
  <c r="AX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Z25" i="4688"/>
  <c r="P25" i="4688"/>
  <c r="U25" i="4688"/>
  <c r="J25" i="4688"/>
  <c r="G25" i="4688"/>
  <c r="D25" i="4688"/>
  <c r="AK16" i="4688"/>
  <c r="AF16" i="4688"/>
  <c r="AO16" i="4688"/>
  <c r="U16" i="4688"/>
  <c r="Z16" i="4688"/>
  <c r="P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<sst xmlns="http://schemas.openxmlformats.org/spreadsheetml/2006/main" count="539" uniqueCount="153">
  <si>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</si>
  <si>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</si>
  <si>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</si>
  <si>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</si>
  <si>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</si>
  <si>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</si>
  <si>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</si>
  <si>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</si>
  <si>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</si>
  <si>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</si>
  <si>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</si>
  <si>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</si>
  <si>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</si>
  <si>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</si>
  <si>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</si>
  <si>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</si>
  <si>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</si>
  <si>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</si>
  <si>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</si>
  <si>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</si>
  <si>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</si>
  <si>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</si>
  <si>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</si>
  <si>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</si>
  <si>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</si>
  <si>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</si>
  <si>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</si>
  <si>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</si>
  <si>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</si>
  <si>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</si>
  <si>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</si>
  <si>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</si>
  <si>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</si>
  <si>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</si>
  <si>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</si>
  <si>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</si>
  <si>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</si>
  <si>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</si>
  <si>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</si>
  <si>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</si>
  <si>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</si>
  <si>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</si>
  <si>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</si>
  <si>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</si>
  <si>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</si>
  <si>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</si>
  <si>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</si>
  <si>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</si>
  <si>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</si>
  <si>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</si>
  <si>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</si>
  <si>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</si>
  <si>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</si>
  <si>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</si>
  <si>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</si>
  <si>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</si>
  <si>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</si>
  <si>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</si>
  <si>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</si>
  <si>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</si>
  <si>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</si>
  <si>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</si>
  <si>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</si>
  <si>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</si>
  <si>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</si>
  <si>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</si>
  <si>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</si>
  <si>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</si>
  <si>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</si>
  <si>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</si>
  <si>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</si>
  <si>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</si>
  <si>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</si>
  <si>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</si>
  <si>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</si>
  <si>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</si>
  <si>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</si>
  <si>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</si>
  <si>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</si>
  <si>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</si>
  <si>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</si>
  <si>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</si>
  <si>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</si>
  <si>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</si>
  <si>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</si>
  <si>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</si>
  <si>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</si>
  <si>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</si>
  <si>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</si>
  <si>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</si>
  <si>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</si>
  <si>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</si>
  <si>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</si>
  <si>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</si>
  <si>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</si>
  <si>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</si>
  <si>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</si>
  <si>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</si>
  <si>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</si>
  <si>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</si>
  <si>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</si>
  <si>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</si>
  <si>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</si>
  <si>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</si>
  <si>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</si>
  <si>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</si>
  <si>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</si>
  <si>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</si>
  <si>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</si>
  <si>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</si>
  <si>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</si>
  <si>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</si>
  <si>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</si>
  <si>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</si>
  <si>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</si>
  <si>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</si>
  <si>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</si>
  <si>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</si>
  <si>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</si>
  <si>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</si>
  <si>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</si>
  <si>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</si>
  <si>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</si>
  <si>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</si>
  <si>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</si>
  <si>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</si>
  <si>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</si>
  <si>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</si>
  <si>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</si>
  <si>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</si>
  <si>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</si>
  <si>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</si>
  <si>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</si>
  <si>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</si>
  <si>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</si>
  <si>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</si>
  <si>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</si>
  <si>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</si>
  <si>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</si>
  <si>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</si>
  <si>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</si>
  <si>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</si>
  <si>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</si>
  <si>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</si>
  <si>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</si>
  <si>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</si>
  <si>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</si>
  <si>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</si>
  <si>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48</t>
  </si>
  <si>
    <t>JHONNYS NAVARRO</t>
  </si>
  <si>
    <t xml:space="preserve">VOL MAX </t>
  </si>
  <si>
    <t xml:space="preserve">ADOLFREDO FLOREZ 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</si>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</sst>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400.5</c:v>
                </c:pt>
                <c:pt idx="1">
                  <c:v>381.5</c:v>
                </c:pt>
                <c:pt idx="2">
                  <c:v>483.5</c:v>
                </c:pt>
                <c:pt idx="3">
                  <c:v>434</c:v>
                </c:pt>
                <c:pt idx="4">
                  <c:v>493.5</c:v>
                </c:pt>
                <c:pt idx="5">
                  <c:v>488.5</c:v>
                </c:pt>
                <c:pt idx="6">
                  <c:v>486</c:v>
                </c:pt>
                <c:pt idx="7">
                  <c:v>463.5</c:v>
                </c:pt>
                <c:pt idx="8">
                  <c:v>455</c:v>
                </c:pt>
                <c:pt idx="9">
                  <c:v>453.5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7765992"/>
        <c:axId val="277168576"/>
      </c:barChart>
      <c:catAx>
        <c:axId val="32776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1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16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776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1699.5</c:v>
                </c:pt>
                <c:pt idx="4">
                  <c:v>1792.5</c:v>
                </c:pt>
                <c:pt idx="5">
                  <c:v>1899.5</c:v>
                </c:pt>
                <c:pt idx="6">
                  <c:v>1902</c:v>
                </c:pt>
                <c:pt idx="7">
                  <c:v>1931.5</c:v>
                </c:pt>
                <c:pt idx="8">
                  <c:v>1893</c:v>
                </c:pt>
                <c:pt idx="9">
                  <c:v>1858</c:v>
                </c:pt>
                <c:pt idx="13">
                  <c:v>1140.5</c:v>
                </c:pt>
                <c:pt idx="14">
                  <c:v>1002</c:v>
                </c:pt>
                <c:pt idx="15">
                  <c:v>862.5</c:v>
                </c:pt>
                <c:pt idx="16">
                  <c:v>1157.5</c:v>
                </c:pt>
                <c:pt idx="17">
                  <c:v>1366</c:v>
                </c:pt>
                <c:pt idx="18">
                  <c:v>1353.5</c:v>
                </c:pt>
                <c:pt idx="19">
                  <c:v>1323.5</c:v>
                </c:pt>
                <c:pt idx="20">
                  <c:v>1248.5</c:v>
                </c:pt>
                <c:pt idx="21">
                  <c:v>1205.5</c:v>
                </c:pt>
                <c:pt idx="22">
                  <c:v>1282.5</c:v>
                </c:pt>
                <c:pt idx="23">
                  <c:v>1388.5</c:v>
                </c:pt>
                <c:pt idx="24">
                  <c:v>1574</c:v>
                </c:pt>
                <c:pt idx="25">
                  <c:v>1679</c:v>
                </c:pt>
                <c:pt idx="29">
                  <c:v>1878</c:v>
                </c:pt>
                <c:pt idx="30">
                  <c:v>1915</c:v>
                </c:pt>
                <c:pt idx="31">
                  <c:v>1916</c:v>
                </c:pt>
                <c:pt idx="32">
                  <c:v>1931</c:v>
                </c:pt>
                <c:pt idx="33">
                  <c:v>1922</c:v>
                </c:pt>
                <c:pt idx="34">
                  <c:v>2092</c:v>
                </c:pt>
                <c:pt idx="35">
                  <c:v>2260.5</c:v>
                </c:pt>
                <c:pt idx="36">
                  <c:v>2309.5</c:v>
                </c:pt>
                <c:pt idx="37">
                  <c:v>2356.5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470</c:v>
                </c:pt>
                <c:pt idx="4">
                  <c:v>486</c:v>
                </c:pt>
                <c:pt idx="5">
                  <c:v>442.5</c:v>
                </c:pt>
                <c:pt idx="6">
                  <c:v>407.5</c:v>
                </c:pt>
                <c:pt idx="7">
                  <c:v>378.5</c:v>
                </c:pt>
                <c:pt idx="8">
                  <c:v>373</c:v>
                </c:pt>
                <c:pt idx="9">
                  <c:v>363</c:v>
                </c:pt>
                <c:pt idx="13">
                  <c:v>233</c:v>
                </c:pt>
                <c:pt idx="14">
                  <c:v>211</c:v>
                </c:pt>
                <c:pt idx="15">
                  <c:v>185</c:v>
                </c:pt>
                <c:pt idx="16">
                  <c:v>234</c:v>
                </c:pt>
                <c:pt idx="17">
                  <c:v>248</c:v>
                </c:pt>
                <c:pt idx="18">
                  <c:v>260</c:v>
                </c:pt>
                <c:pt idx="19">
                  <c:v>281</c:v>
                </c:pt>
                <c:pt idx="20">
                  <c:v>276.5</c:v>
                </c:pt>
                <c:pt idx="21">
                  <c:v>257</c:v>
                </c:pt>
                <c:pt idx="22">
                  <c:v>282</c:v>
                </c:pt>
                <c:pt idx="23">
                  <c:v>309</c:v>
                </c:pt>
                <c:pt idx="24">
                  <c:v>323.5</c:v>
                </c:pt>
                <c:pt idx="25">
                  <c:v>371</c:v>
                </c:pt>
                <c:pt idx="29">
                  <c:v>323</c:v>
                </c:pt>
                <c:pt idx="30">
                  <c:v>316.5</c:v>
                </c:pt>
                <c:pt idx="31">
                  <c:v>314.5</c:v>
                </c:pt>
                <c:pt idx="32">
                  <c:v>300.5</c:v>
                </c:pt>
                <c:pt idx="33">
                  <c:v>315.5</c:v>
                </c:pt>
                <c:pt idx="34">
                  <c:v>305.5</c:v>
                </c:pt>
                <c:pt idx="35">
                  <c:v>321.5</c:v>
                </c:pt>
                <c:pt idx="36">
                  <c:v>319.5</c:v>
                </c:pt>
                <c:pt idx="37">
                  <c:v>299.5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2169.5</c:v>
                </c:pt>
                <c:pt idx="4">
                  <c:v>2278.5</c:v>
                </c:pt>
                <c:pt idx="5">
                  <c:v>2342</c:v>
                </c:pt>
                <c:pt idx="6">
                  <c:v>2309.5</c:v>
                </c:pt>
                <c:pt idx="7">
                  <c:v>2310</c:v>
                </c:pt>
                <c:pt idx="8">
                  <c:v>2266</c:v>
                </c:pt>
                <c:pt idx="9">
                  <c:v>2221</c:v>
                </c:pt>
                <c:pt idx="13">
                  <c:v>1373.5</c:v>
                </c:pt>
                <c:pt idx="14">
                  <c:v>1213</c:v>
                </c:pt>
                <c:pt idx="15">
                  <c:v>1047.5</c:v>
                </c:pt>
                <c:pt idx="16">
                  <c:v>1391.5</c:v>
                </c:pt>
                <c:pt idx="17">
                  <c:v>1614</c:v>
                </c:pt>
                <c:pt idx="18">
                  <c:v>1613.5</c:v>
                </c:pt>
                <c:pt idx="19">
                  <c:v>1604.5</c:v>
                </c:pt>
                <c:pt idx="20">
                  <c:v>1525</c:v>
                </c:pt>
                <c:pt idx="21">
                  <c:v>1462.5</c:v>
                </c:pt>
                <c:pt idx="22">
                  <c:v>1564.5</c:v>
                </c:pt>
                <c:pt idx="23">
                  <c:v>1697.5</c:v>
                </c:pt>
                <c:pt idx="24">
                  <c:v>1897.5</c:v>
                </c:pt>
                <c:pt idx="25">
                  <c:v>2050</c:v>
                </c:pt>
                <c:pt idx="29">
                  <c:v>2201</c:v>
                </c:pt>
                <c:pt idx="30">
                  <c:v>2231.5</c:v>
                </c:pt>
                <c:pt idx="31">
                  <c:v>2230.5</c:v>
                </c:pt>
                <c:pt idx="32">
                  <c:v>2231.5</c:v>
                </c:pt>
                <c:pt idx="33">
                  <c:v>2237.5</c:v>
                </c:pt>
                <c:pt idx="34">
                  <c:v>2397.5</c:v>
                </c:pt>
                <c:pt idx="35">
                  <c:v>2582</c:v>
                </c:pt>
                <c:pt idx="36">
                  <c:v>2629</c:v>
                </c:pt>
                <c:pt idx="37">
                  <c:v>2656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607992"/>
        <c:axId val="281608384"/>
      </c:lineChart>
      <c:catAx>
        <c:axId val="2816079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160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6083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16079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460.5</c:v>
                </c:pt>
                <c:pt idx="1">
                  <c:v>468.5</c:v>
                </c:pt>
                <c:pt idx="2">
                  <c:v>64.5</c:v>
                </c:pt>
                <c:pt idx="3">
                  <c:v>147</c:v>
                </c:pt>
                <c:pt idx="4">
                  <c:v>322</c:v>
                </c:pt>
                <c:pt idx="5">
                  <c:v>329</c:v>
                </c:pt>
                <c:pt idx="6">
                  <c:v>359.5</c:v>
                </c:pt>
                <c:pt idx="7">
                  <c:v>355.5</c:v>
                </c:pt>
                <c:pt idx="8">
                  <c:v>309.5</c:v>
                </c:pt>
                <c:pt idx="9">
                  <c:v>299</c:v>
                </c:pt>
                <c:pt idx="10">
                  <c:v>284.5</c:v>
                </c:pt>
                <c:pt idx="11">
                  <c:v>312.5</c:v>
                </c:pt>
                <c:pt idx="12">
                  <c:v>386.5</c:v>
                </c:pt>
                <c:pt idx="13">
                  <c:v>405</c:v>
                </c:pt>
                <c:pt idx="14">
                  <c:v>470</c:v>
                </c:pt>
                <c:pt idx="15">
                  <c:v>417.5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169360"/>
        <c:axId val="188679824"/>
      </c:barChart>
      <c:catAx>
        <c:axId val="27716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7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67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16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399</c:v>
                </c:pt>
                <c:pt idx="1">
                  <c:v>462</c:v>
                </c:pt>
                <c:pt idx="2">
                  <c:v>531.5</c:v>
                </c:pt>
                <c:pt idx="3">
                  <c:v>485.5</c:v>
                </c:pt>
                <c:pt idx="4">
                  <c:v>436</c:v>
                </c:pt>
                <c:pt idx="5">
                  <c:v>463</c:v>
                </c:pt>
                <c:pt idx="6">
                  <c:v>546.5</c:v>
                </c:pt>
                <c:pt idx="7">
                  <c:v>476.5</c:v>
                </c:pt>
                <c:pt idx="8">
                  <c:v>606</c:v>
                </c:pt>
                <c:pt idx="9">
                  <c:v>631.5</c:v>
                </c:pt>
                <c:pt idx="10">
                  <c:v>595.5</c:v>
                </c:pt>
                <c:pt idx="11">
                  <c:v>523.5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680608"/>
        <c:axId val="188681000"/>
      </c:barChart>
      <c:catAx>
        <c:axId val="18868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8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681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8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91</c:v>
                </c:pt>
                <c:pt idx="1">
                  <c:v>140</c:v>
                </c:pt>
                <c:pt idx="2">
                  <c:v>126</c:v>
                </c:pt>
                <c:pt idx="3">
                  <c:v>113</c:v>
                </c:pt>
                <c:pt idx="4">
                  <c:v>107</c:v>
                </c:pt>
                <c:pt idx="5">
                  <c:v>96.5</c:v>
                </c:pt>
                <c:pt idx="6">
                  <c:v>91</c:v>
                </c:pt>
                <c:pt idx="7">
                  <c:v>84</c:v>
                </c:pt>
                <c:pt idx="8">
                  <c:v>101.5</c:v>
                </c:pt>
                <c:pt idx="9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111440"/>
        <c:axId val="328111832"/>
      </c:barChart>
      <c:catAx>
        <c:axId val="32811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111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111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11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83.5</c:v>
                </c:pt>
                <c:pt idx="1">
                  <c:v>81</c:v>
                </c:pt>
                <c:pt idx="2">
                  <c:v>92.5</c:v>
                </c:pt>
                <c:pt idx="3">
                  <c:v>66</c:v>
                </c:pt>
                <c:pt idx="4">
                  <c:v>77</c:v>
                </c:pt>
                <c:pt idx="5">
                  <c:v>79</c:v>
                </c:pt>
                <c:pt idx="6">
                  <c:v>78.5</c:v>
                </c:pt>
                <c:pt idx="7">
                  <c:v>81</c:v>
                </c:pt>
                <c:pt idx="8">
                  <c:v>67</c:v>
                </c:pt>
                <c:pt idx="9">
                  <c:v>95</c:v>
                </c:pt>
                <c:pt idx="10">
                  <c:v>76.5</c:v>
                </c:pt>
                <c:pt idx="11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112616"/>
        <c:axId val="328113008"/>
      </c:barChart>
      <c:catAx>
        <c:axId val="32811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11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11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112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78</c:v>
                </c:pt>
                <c:pt idx="1">
                  <c:v>73</c:v>
                </c:pt>
                <c:pt idx="2">
                  <c:v>24</c:v>
                </c:pt>
                <c:pt idx="3">
                  <c:v>58</c:v>
                </c:pt>
                <c:pt idx="4">
                  <c:v>56</c:v>
                </c:pt>
                <c:pt idx="5">
                  <c:v>47</c:v>
                </c:pt>
                <c:pt idx="6">
                  <c:v>73</c:v>
                </c:pt>
                <c:pt idx="7">
                  <c:v>72</c:v>
                </c:pt>
                <c:pt idx="8">
                  <c:v>68</c:v>
                </c:pt>
                <c:pt idx="9">
                  <c:v>68</c:v>
                </c:pt>
                <c:pt idx="10">
                  <c:v>68.5</c:v>
                </c:pt>
                <c:pt idx="11">
                  <c:v>52.5</c:v>
                </c:pt>
                <c:pt idx="12">
                  <c:v>93</c:v>
                </c:pt>
                <c:pt idx="13">
                  <c:v>95</c:v>
                </c:pt>
                <c:pt idx="14">
                  <c:v>83</c:v>
                </c:pt>
                <c:pt idx="15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699944"/>
        <c:axId val="186700336"/>
      </c:barChart>
      <c:catAx>
        <c:axId val="186699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0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00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699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491.5</c:v>
                </c:pt>
                <c:pt idx="1">
                  <c:v>521.5</c:v>
                </c:pt>
                <c:pt idx="2">
                  <c:v>609.5</c:v>
                </c:pt>
                <c:pt idx="3">
                  <c:v>547</c:v>
                </c:pt>
                <c:pt idx="4">
                  <c:v>600.5</c:v>
                </c:pt>
                <c:pt idx="5">
                  <c:v>585</c:v>
                </c:pt>
                <c:pt idx="6">
                  <c:v>577</c:v>
                </c:pt>
                <c:pt idx="7">
                  <c:v>547.5</c:v>
                </c:pt>
                <c:pt idx="8">
                  <c:v>556.5</c:v>
                </c:pt>
                <c:pt idx="9">
                  <c:v>540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701120"/>
        <c:axId val="188467176"/>
      </c:barChart>
      <c:catAx>
        <c:axId val="18670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67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467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0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482.5</c:v>
                </c:pt>
                <c:pt idx="1">
                  <c:v>543</c:v>
                </c:pt>
                <c:pt idx="2">
                  <c:v>624</c:v>
                </c:pt>
                <c:pt idx="3">
                  <c:v>551.5</c:v>
                </c:pt>
                <c:pt idx="4">
                  <c:v>513</c:v>
                </c:pt>
                <c:pt idx="5">
                  <c:v>542</c:v>
                </c:pt>
                <c:pt idx="6">
                  <c:v>625</c:v>
                </c:pt>
                <c:pt idx="7">
                  <c:v>557.5</c:v>
                </c:pt>
                <c:pt idx="8">
                  <c:v>673</c:v>
                </c:pt>
                <c:pt idx="9">
                  <c:v>726.5</c:v>
                </c:pt>
                <c:pt idx="10">
                  <c:v>672</c:v>
                </c:pt>
                <c:pt idx="11">
                  <c:v>584.5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467960"/>
        <c:axId val="188468352"/>
      </c:barChart>
      <c:catAx>
        <c:axId val="188467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6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46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67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538.5</c:v>
                </c:pt>
                <c:pt idx="1">
                  <c:v>541.5</c:v>
                </c:pt>
                <c:pt idx="2">
                  <c:v>88.5</c:v>
                </c:pt>
                <c:pt idx="3">
                  <c:v>205</c:v>
                </c:pt>
                <c:pt idx="4">
                  <c:v>378</c:v>
                </c:pt>
                <c:pt idx="5">
                  <c:v>376</c:v>
                </c:pt>
                <c:pt idx="6">
                  <c:v>432.5</c:v>
                </c:pt>
                <c:pt idx="7">
                  <c:v>427.5</c:v>
                </c:pt>
                <c:pt idx="8">
                  <c:v>377.5</c:v>
                </c:pt>
                <c:pt idx="9">
                  <c:v>367</c:v>
                </c:pt>
                <c:pt idx="10">
                  <c:v>353</c:v>
                </c:pt>
                <c:pt idx="11">
                  <c:v>365</c:v>
                </c:pt>
                <c:pt idx="12">
                  <c:v>479.5</c:v>
                </c:pt>
                <c:pt idx="13">
                  <c:v>500</c:v>
                </c:pt>
                <c:pt idx="14">
                  <c:v>553</c:v>
                </c:pt>
                <c:pt idx="15">
                  <c:v>517.5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606816"/>
        <c:axId val="281607208"/>
      </c:barChart>
      <c:catAx>
        <c:axId val="28160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60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607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60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42488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95</v>
      </c>
      <c r="C10" s="46">
        <v>326</v>
      </c>
      <c r="D10" s="46">
        <v>11</v>
      </c>
      <c r="E10" s="46">
        <v>2</v>
      </c>
      <c r="F10" s="6">
        <f t="shared" ref="F10:F22" si="0">B10*0.5+C10*1+D10*2+E10*2.5</f>
        <v>400.5</v>
      </c>
      <c r="G10" s="2"/>
      <c r="H10" s="19" t="s">
        <v>4</v>
      </c>
      <c r="I10" s="46">
        <v>4</v>
      </c>
      <c r="J10" s="46">
        <v>128</v>
      </c>
      <c r="K10" s="46">
        <v>6</v>
      </c>
      <c r="L10" s="46">
        <v>2</v>
      </c>
      <c r="M10" s="6">
        <f t="shared" ref="M10:M22" si="1">I10*0.5+J10*1+K10*2+L10*2.5</f>
        <v>147</v>
      </c>
      <c r="N10" s="9">
        <f>F20+F21+F22+M10</f>
        <v>1140.5</v>
      </c>
      <c r="O10" s="19" t="s">
        <v>43</v>
      </c>
      <c r="P10" s="46">
        <v>113</v>
      </c>
      <c r="Q10" s="46">
        <v>310</v>
      </c>
      <c r="R10" s="46">
        <v>10</v>
      </c>
      <c r="S10" s="46">
        <v>5</v>
      </c>
      <c r="T10" s="6">
        <f t="shared" ref="T10:T21" si="2">P10*0.5+Q10*1+R10*2+S10*2.5</f>
        <v>399</v>
      </c>
      <c r="U10" s="10"/>
      <c r="AB10" s="1"/>
    </row>
    <row r="11" spans="1:28" ht="24" customHeight="1" x14ac:dyDescent="0.2">
      <c r="A11" s="18" t="s">
        <v>14</v>
      </c>
      <c r="B11" s="46">
        <v>82</v>
      </c>
      <c r="C11" s="46">
        <v>313</v>
      </c>
      <c r="D11" s="46">
        <v>10</v>
      </c>
      <c r="E11" s="46">
        <v>3</v>
      </c>
      <c r="F11" s="6">
        <f t="shared" si="0"/>
        <v>381.5</v>
      </c>
      <c r="G11" s="2"/>
      <c r="H11" s="19" t="s">
        <v>5</v>
      </c>
      <c r="I11" s="46">
        <v>20</v>
      </c>
      <c r="J11" s="46">
        <v>274</v>
      </c>
      <c r="K11" s="46">
        <v>14</v>
      </c>
      <c r="L11" s="46">
        <v>4</v>
      </c>
      <c r="M11" s="6">
        <f t="shared" si="1"/>
        <v>322</v>
      </c>
      <c r="N11" s="9">
        <f>F21+F22+M10+M11</f>
        <v>1002</v>
      </c>
      <c r="O11" s="19" t="s">
        <v>44</v>
      </c>
      <c r="P11" s="46">
        <v>127</v>
      </c>
      <c r="Q11" s="46">
        <v>357</v>
      </c>
      <c r="R11" s="46">
        <v>12</v>
      </c>
      <c r="S11" s="46">
        <v>7</v>
      </c>
      <c r="T11" s="6">
        <f t="shared" si="2"/>
        <v>462</v>
      </c>
      <c r="U11" s="2"/>
      <c r="AB11" s="1"/>
    </row>
    <row r="12" spans="1:28" ht="24" customHeight="1" x14ac:dyDescent="0.2">
      <c r="A12" s="18" t="s">
        <v>17</v>
      </c>
      <c r="B12" s="46">
        <v>106</v>
      </c>
      <c r="C12" s="46">
        <v>386</v>
      </c>
      <c r="D12" s="46">
        <v>16</v>
      </c>
      <c r="E12" s="46">
        <v>5</v>
      </c>
      <c r="F12" s="6">
        <f t="shared" si="0"/>
        <v>483.5</v>
      </c>
      <c r="G12" s="2"/>
      <c r="H12" s="19" t="s">
        <v>6</v>
      </c>
      <c r="I12" s="46">
        <v>37</v>
      </c>
      <c r="J12" s="46">
        <v>277</v>
      </c>
      <c r="K12" s="46">
        <v>8</v>
      </c>
      <c r="L12" s="46">
        <v>7</v>
      </c>
      <c r="M12" s="6">
        <f t="shared" si="1"/>
        <v>329</v>
      </c>
      <c r="N12" s="2">
        <f>F22+M10+M11+M12</f>
        <v>862.5</v>
      </c>
      <c r="O12" s="19" t="s">
        <v>32</v>
      </c>
      <c r="P12" s="46">
        <v>113</v>
      </c>
      <c r="Q12" s="46">
        <v>417</v>
      </c>
      <c r="R12" s="46">
        <v>19</v>
      </c>
      <c r="S12" s="46">
        <v>8</v>
      </c>
      <c r="T12" s="6">
        <f t="shared" si="2"/>
        <v>531.5</v>
      </c>
      <c r="U12" s="2"/>
      <c r="AB12" s="1"/>
    </row>
    <row r="13" spans="1:28" ht="24" customHeight="1" x14ac:dyDescent="0.2">
      <c r="A13" s="18" t="s">
        <v>19</v>
      </c>
      <c r="B13" s="46">
        <v>86</v>
      </c>
      <c r="C13" s="46">
        <v>353</v>
      </c>
      <c r="D13" s="46">
        <v>14</v>
      </c>
      <c r="E13" s="46">
        <v>4</v>
      </c>
      <c r="F13" s="6">
        <f t="shared" si="0"/>
        <v>434</v>
      </c>
      <c r="G13" s="2">
        <f t="shared" ref="G13:G19" si="3">F10+F11+F12+F13</f>
        <v>1699.5</v>
      </c>
      <c r="H13" s="19" t="s">
        <v>7</v>
      </c>
      <c r="I13" s="46">
        <v>52</v>
      </c>
      <c r="J13" s="46">
        <v>304</v>
      </c>
      <c r="K13" s="46">
        <v>11</v>
      </c>
      <c r="L13" s="46">
        <v>3</v>
      </c>
      <c r="M13" s="6">
        <f t="shared" si="1"/>
        <v>359.5</v>
      </c>
      <c r="N13" s="2">
        <f t="shared" ref="N13:N18" si="4">M10+M11+M12+M13</f>
        <v>1157.5</v>
      </c>
      <c r="O13" s="19" t="s">
        <v>33</v>
      </c>
      <c r="P13" s="46">
        <v>96</v>
      </c>
      <c r="Q13" s="46">
        <v>394</v>
      </c>
      <c r="R13" s="46">
        <v>13</v>
      </c>
      <c r="S13" s="46">
        <v>7</v>
      </c>
      <c r="T13" s="6">
        <f t="shared" si="2"/>
        <v>485.5</v>
      </c>
      <c r="U13" s="2">
        <f t="shared" ref="U13:U21" si="5">T10+T11+T12+T13</f>
        <v>1878</v>
      </c>
      <c r="AB13" s="81">
        <v>241</v>
      </c>
    </row>
    <row r="14" spans="1:28" ht="24" customHeight="1" x14ac:dyDescent="0.2">
      <c r="A14" s="18" t="s">
        <v>21</v>
      </c>
      <c r="B14" s="46">
        <v>76</v>
      </c>
      <c r="C14" s="46">
        <v>410</v>
      </c>
      <c r="D14" s="46">
        <v>19</v>
      </c>
      <c r="E14" s="46">
        <v>3</v>
      </c>
      <c r="F14" s="6">
        <f t="shared" si="0"/>
        <v>493.5</v>
      </c>
      <c r="G14" s="2">
        <f t="shared" si="3"/>
        <v>1792.5</v>
      </c>
      <c r="H14" s="19" t="s">
        <v>9</v>
      </c>
      <c r="I14" s="46">
        <v>44</v>
      </c>
      <c r="J14" s="46">
        <v>310</v>
      </c>
      <c r="K14" s="46">
        <v>8</v>
      </c>
      <c r="L14" s="46">
        <v>3</v>
      </c>
      <c r="M14" s="6">
        <f t="shared" si="1"/>
        <v>355.5</v>
      </c>
      <c r="N14" s="2">
        <f t="shared" si="4"/>
        <v>1366</v>
      </c>
      <c r="O14" s="19" t="s">
        <v>29</v>
      </c>
      <c r="P14" s="45">
        <v>98</v>
      </c>
      <c r="Q14" s="45">
        <v>345</v>
      </c>
      <c r="R14" s="45">
        <v>16</v>
      </c>
      <c r="S14" s="45">
        <v>4</v>
      </c>
      <c r="T14" s="6">
        <f t="shared" si="2"/>
        <v>436</v>
      </c>
      <c r="U14" s="2">
        <f t="shared" si="5"/>
        <v>1915</v>
      </c>
      <c r="AB14" s="81">
        <v>250</v>
      </c>
    </row>
    <row r="15" spans="1:28" ht="24" customHeight="1" x14ac:dyDescent="0.2">
      <c r="A15" s="18" t="s">
        <v>23</v>
      </c>
      <c r="B15" s="46">
        <v>92</v>
      </c>
      <c r="C15" s="46">
        <v>390</v>
      </c>
      <c r="D15" s="46">
        <v>20</v>
      </c>
      <c r="E15" s="46">
        <v>5</v>
      </c>
      <c r="F15" s="6">
        <f t="shared" si="0"/>
        <v>488.5</v>
      </c>
      <c r="G15" s="2">
        <f t="shared" si="3"/>
        <v>1899.5</v>
      </c>
      <c r="H15" s="19" t="s">
        <v>12</v>
      </c>
      <c r="I15" s="46">
        <v>40</v>
      </c>
      <c r="J15" s="46">
        <v>262</v>
      </c>
      <c r="K15" s="46">
        <v>10</v>
      </c>
      <c r="L15" s="46">
        <v>3</v>
      </c>
      <c r="M15" s="6">
        <f t="shared" si="1"/>
        <v>309.5</v>
      </c>
      <c r="N15" s="2">
        <f t="shared" si="4"/>
        <v>1353.5</v>
      </c>
      <c r="O15" s="18" t="s">
        <v>30</v>
      </c>
      <c r="P15" s="46">
        <v>107</v>
      </c>
      <c r="Q15" s="46">
        <v>363</v>
      </c>
      <c r="R15" s="45">
        <v>17</v>
      </c>
      <c r="S15" s="46">
        <v>5</v>
      </c>
      <c r="T15" s="6">
        <f t="shared" si="2"/>
        <v>463</v>
      </c>
      <c r="U15" s="2">
        <f t="shared" si="5"/>
        <v>1916</v>
      </c>
      <c r="AB15" s="81">
        <v>262</v>
      </c>
    </row>
    <row r="16" spans="1:28" ht="24" customHeight="1" x14ac:dyDescent="0.2">
      <c r="A16" s="18" t="s">
        <v>39</v>
      </c>
      <c r="B16" s="46">
        <v>97</v>
      </c>
      <c r="C16" s="46">
        <v>367</v>
      </c>
      <c r="D16" s="46">
        <v>29</v>
      </c>
      <c r="E16" s="46">
        <v>5</v>
      </c>
      <c r="F16" s="6">
        <f t="shared" si="0"/>
        <v>486</v>
      </c>
      <c r="G16" s="2">
        <f t="shared" si="3"/>
        <v>1902</v>
      </c>
      <c r="H16" s="19" t="s">
        <v>15</v>
      </c>
      <c r="I16" s="46">
        <v>46</v>
      </c>
      <c r="J16" s="46">
        <v>239</v>
      </c>
      <c r="K16" s="46">
        <v>16</v>
      </c>
      <c r="L16" s="46">
        <v>2</v>
      </c>
      <c r="M16" s="6">
        <f t="shared" si="1"/>
        <v>299</v>
      </c>
      <c r="N16" s="2">
        <f t="shared" si="4"/>
        <v>1323.5</v>
      </c>
      <c r="O16" s="19" t="s">
        <v>8</v>
      </c>
      <c r="P16" s="46">
        <v>135</v>
      </c>
      <c r="Q16" s="46">
        <v>439</v>
      </c>
      <c r="R16" s="46">
        <v>15</v>
      </c>
      <c r="S16" s="46">
        <v>4</v>
      </c>
      <c r="T16" s="6">
        <f t="shared" si="2"/>
        <v>546.5</v>
      </c>
      <c r="U16" s="2">
        <f t="shared" si="5"/>
        <v>1931</v>
      </c>
      <c r="AB16" s="81">
        <v>270.5</v>
      </c>
    </row>
    <row r="17" spans="1:28" ht="24" customHeight="1" x14ac:dyDescent="0.2">
      <c r="A17" s="18" t="s">
        <v>40</v>
      </c>
      <c r="B17" s="46">
        <v>94</v>
      </c>
      <c r="C17" s="46">
        <v>360</v>
      </c>
      <c r="D17" s="46">
        <v>17</v>
      </c>
      <c r="E17" s="46">
        <v>9</v>
      </c>
      <c r="F17" s="6">
        <f t="shared" si="0"/>
        <v>463.5</v>
      </c>
      <c r="G17" s="2">
        <f t="shared" si="3"/>
        <v>1931.5</v>
      </c>
      <c r="H17" s="19" t="s">
        <v>18</v>
      </c>
      <c r="I17" s="46">
        <v>46</v>
      </c>
      <c r="J17" s="46">
        <v>230</v>
      </c>
      <c r="K17" s="46">
        <v>12</v>
      </c>
      <c r="L17" s="46">
        <v>3</v>
      </c>
      <c r="M17" s="6">
        <f t="shared" si="1"/>
        <v>284.5</v>
      </c>
      <c r="N17" s="2">
        <f t="shared" si="4"/>
        <v>1248.5</v>
      </c>
      <c r="O17" s="19" t="s">
        <v>10</v>
      </c>
      <c r="P17" s="46">
        <v>81</v>
      </c>
      <c r="Q17" s="46">
        <v>390</v>
      </c>
      <c r="R17" s="46">
        <v>18</v>
      </c>
      <c r="S17" s="46">
        <v>4</v>
      </c>
      <c r="T17" s="6">
        <f t="shared" si="2"/>
        <v>476.5</v>
      </c>
      <c r="U17" s="2">
        <f t="shared" si="5"/>
        <v>1922</v>
      </c>
      <c r="AB17" s="81">
        <v>289.5</v>
      </c>
    </row>
    <row r="18" spans="1:28" ht="24" customHeight="1" x14ac:dyDescent="0.2">
      <c r="A18" s="18" t="s">
        <v>41</v>
      </c>
      <c r="B18" s="46">
        <v>92</v>
      </c>
      <c r="C18" s="46">
        <v>350</v>
      </c>
      <c r="D18" s="46">
        <v>22</v>
      </c>
      <c r="E18" s="46">
        <v>6</v>
      </c>
      <c r="F18" s="6">
        <f t="shared" si="0"/>
        <v>455</v>
      </c>
      <c r="G18" s="2">
        <f t="shared" si="3"/>
        <v>1893</v>
      </c>
      <c r="H18" s="19" t="s">
        <v>20</v>
      </c>
      <c r="I18" s="46">
        <v>51</v>
      </c>
      <c r="J18" s="46">
        <v>252</v>
      </c>
      <c r="K18" s="46">
        <v>15</v>
      </c>
      <c r="L18" s="46">
        <v>2</v>
      </c>
      <c r="M18" s="6">
        <f t="shared" si="1"/>
        <v>312.5</v>
      </c>
      <c r="N18" s="2">
        <f t="shared" si="4"/>
        <v>1205.5</v>
      </c>
      <c r="O18" s="19" t="s">
        <v>13</v>
      </c>
      <c r="P18" s="46">
        <v>160</v>
      </c>
      <c r="Q18" s="46">
        <v>480</v>
      </c>
      <c r="R18" s="46">
        <v>23</v>
      </c>
      <c r="S18" s="46">
        <v>0</v>
      </c>
      <c r="T18" s="6">
        <f t="shared" si="2"/>
        <v>606</v>
      </c>
      <c r="U18" s="2">
        <f t="shared" si="5"/>
        <v>2092</v>
      </c>
      <c r="AB18" s="81">
        <v>291</v>
      </c>
    </row>
    <row r="19" spans="1:28" ht="24" customHeight="1" thickBot="1" x14ac:dyDescent="0.25">
      <c r="A19" s="21" t="s">
        <v>42</v>
      </c>
      <c r="B19" s="47">
        <v>96</v>
      </c>
      <c r="C19" s="47">
        <v>345</v>
      </c>
      <c r="D19" s="47">
        <v>24</v>
      </c>
      <c r="E19" s="47">
        <v>5</v>
      </c>
      <c r="F19" s="7">
        <f t="shared" si="0"/>
        <v>453.5</v>
      </c>
      <c r="G19" s="3">
        <f t="shared" si="3"/>
        <v>1858</v>
      </c>
      <c r="H19" s="20" t="s">
        <v>22</v>
      </c>
      <c r="I19" s="45">
        <v>43</v>
      </c>
      <c r="J19" s="45">
        <v>324</v>
      </c>
      <c r="K19" s="45">
        <v>18</v>
      </c>
      <c r="L19" s="45">
        <v>2</v>
      </c>
      <c r="M19" s="6">
        <f t="shared" si="1"/>
        <v>386.5</v>
      </c>
      <c r="N19" s="2">
        <f>M16+M17+M18+M19</f>
        <v>1282.5</v>
      </c>
      <c r="O19" s="19" t="s">
        <v>16</v>
      </c>
      <c r="P19" s="46">
        <v>153</v>
      </c>
      <c r="Q19" s="46">
        <v>510</v>
      </c>
      <c r="R19" s="46">
        <v>20</v>
      </c>
      <c r="S19" s="46">
        <v>2</v>
      </c>
      <c r="T19" s="6">
        <f t="shared" si="2"/>
        <v>631.5</v>
      </c>
      <c r="U19" s="2">
        <f t="shared" si="5"/>
        <v>2260.5</v>
      </c>
      <c r="AB19" s="81">
        <v>294</v>
      </c>
    </row>
    <row r="20" spans="1:28" ht="24" customHeight="1" x14ac:dyDescent="0.2">
      <c r="A20" s="19" t="s">
        <v>27</v>
      </c>
      <c r="B20" s="45">
        <v>81</v>
      </c>
      <c r="C20" s="45">
        <v>377</v>
      </c>
      <c r="D20" s="45">
        <v>14</v>
      </c>
      <c r="E20" s="45">
        <v>6</v>
      </c>
      <c r="F20" s="8">
        <f t="shared" si="0"/>
        <v>460.5</v>
      </c>
      <c r="G20" s="35"/>
      <c r="H20" s="19" t="s">
        <v>24</v>
      </c>
      <c r="I20" s="46">
        <v>58</v>
      </c>
      <c r="J20" s="46">
        <v>331</v>
      </c>
      <c r="K20" s="46">
        <v>15</v>
      </c>
      <c r="L20" s="46">
        <v>6</v>
      </c>
      <c r="M20" s="8">
        <f t="shared" si="1"/>
        <v>405</v>
      </c>
      <c r="N20" s="2">
        <f>M17+M18+M19+M20</f>
        <v>1388.5</v>
      </c>
      <c r="O20" s="19" t="s">
        <v>45</v>
      </c>
      <c r="P20" s="45">
        <v>130</v>
      </c>
      <c r="Q20" s="45">
        <v>481</v>
      </c>
      <c r="R20" s="46">
        <v>21</v>
      </c>
      <c r="S20" s="45">
        <v>3</v>
      </c>
      <c r="T20" s="8">
        <f t="shared" si="2"/>
        <v>595.5</v>
      </c>
      <c r="U20" s="2">
        <f t="shared" si="5"/>
        <v>2309.5</v>
      </c>
      <c r="AB20" s="81">
        <v>299</v>
      </c>
    </row>
    <row r="21" spans="1:28" ht="24" customHeight="1" thickBot="1" x14ac:dyDescent="0.25">
      <c r="A21" s="19" t="s">
        <v>28</v>
      </c>
      <c r="B21" s="46">
        <v>64</v>
      </c>
      <c r="C21" s="46">
        <v>395</v>
      </c>
      <c r="D21" s="46">
        <v>12</v>
      </c>
      <c r="E21" s="46">
        <v>7</v>
      </c>
      <c r="F21" s="6">
        <f t="shared" si="0"/>
        <v>468.5</v>
      </c>
      <c r="G21" s="36"/>
      <c r="H21" s="20" t="s">
        <v>25</v>
      </c>
      <c r="I21" s="46">
        <v>90</v>
      </c>
      <c r="J21" s="46">
        <v>380</v>
      </c>
      <c r="K21" s="46">
        <v>15</v>
      </c>
      <c r="L21" s="46">
        <v>6</v>
      </c>
      <c r="M21" s="6">
        <f t="shared" si="1"/>
        <v>470</v>
      </c>
      <c r="N21" s="2">
        <f>M18+M19+M20+M21</f>
        <v>1574</v>
      </c>
      <c r="O21" s="21" t="s">
        <v>46</v>
      </c>
      <c r="P21" s="47">
        <v>86</v>
      </c>
      <c r="Q21" s="47">
        <v>438</v>
      </c>
      <c r="R21" s="47">
        <v>20</v>
      </c>
      <c r="S21" s="47">
        <v>1</v>
      </c>
      <c r="T21" s="7">
        <f t="shared" si="2"/>
        <v>523.5</v>
      </c>
      <c r="U21" s="3">
        <f t="shared" si="5"/>
        <v>2356.5</v>
      </c>
      <c r="AB21" s="81">
        <v>299.5</v>
      </c>
    </row>
    <row r="22" spans="1:28" ht="24" customHeight="1" thickBot="1" x14ac:dyDescent="0.25">
      <c r="A22" s="19" t="s">
        <v>1</v>
      </c>
      <c r="B22" s="46">
        <v>0</v>
      </c>
      <c r="C22" s="46">
        <v>40</v>
      </c>
      <c r="D22" s="46">
        <v>6</v>
      </c>
      <c r="E22" s="46">
        <v>5</v>
      </c>
      <c r="F22" s="6">
        <f t="shared" si="0"/>
        <v>64.5</v>
      </c>
      <c r="G22" s="2"/>
      <c r="H22" s="21" t="s">
        <v>26</v>
      </c>
      <c r="I22" s="47">
        <v>74</v>
      </c>
      <c r="J22" s="47">
        <v>342</v>
      </c>
      <c r="K22" s="47">
        <v>13</v>
      </c>
      <c r="L22" s="47">
        <v>5</v>
      </c>
      <c r="M22" s="6">
        <f t="shared" si="1"/>
        <v>417.5</v>
      </c>
      <c r="N22" s="3">
        <f>M19+M20+M21+M22</f>
        <v>1679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1931.5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1679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2356.5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83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" sqref="B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76 X CARRERA 48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0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149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42488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20</v>
      </c>
      <c r="C10" s="61">
        <v>81</v>
      </c>
      <c r="D10" s="61">
        <v>0</v>
      </c>
      <c r="E10" s="61">
        <v>0</v>
      </c>
      <c r="F10" s="62">
        <f t="shared" ref="F10:F22" si="0">B10*0.5+C10*1+D10*2+E10*2.5</f>
        <v>91</v>
      </c>
      <c r="G10" s="63"/>
      <c r="H10" s="64" t="s">
        <v>4</v>
      </c>
      <c r="I10" s="46">
        <v>12</v>
      </c>
      <c r="J10" s="46">
        <v>47</v>
      </c>
      <c r="K10" s="46">
        <v>0</v>
      </c>
      <c r="L10" s="46">
        <v>2</v>
      </c>
      <c r="M10" s="62">
        <f t="shared" ref="M10:M22" si="1">I10*0.5+J10*1+K10*2+L10*2.5</f>
        <v>58</v>
      </c>
      <c r="N10" s="65">
        <f>F20+F21+F22+M10</f>
        <v>233</v>
      </c>
      <c r="O10" s="64" t="s">
        <v>43</v>
      </c>
      <c r="P10" s="46">
        <v>26</v>
      </c>
      <c r="Q10" s="46">
        <v>63</v>
      </c>
      <c r="R10" s="46">
        <v>0</v>
      </c>
      <c r="S10" s="46">
        <v>3</v>
      </c>
      <c r="T10" s="62">
        <f t="shared" ref="T10:T21" si="2">P10*0.5+Q10*1+R10*2+S10*2.5</f>
        <v>83.5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31</v>
      </c>
      <c r="C11" s="61">
        <v>122</v>
      </c>
      <c r="D11" s="61">
        <v>0</v>
      </c>
      <c r="E11" s="61">
        <v>1</v>
      </c>
      <c r="F11" s="62">
        <f t="shared" si="0"/>
        <v>140</v>
      </c>
      <c r="G11" s="63"/>
      <c r="H11" s="64" t="s">
        <v>5</v>
      </c>
      <c r="I11" s="46">
        <v>12</v>
      </c>
      <c r="J11" s="46">
        <v>50</v>
      </c>
      <c r="K11" s="46">
        <v>0</v>
      </c>
      <c r="L11" s="46">
        <v>0</v>
      </c>
      <c r="M11" s="62">
        <f t="shared" si="1"/>
        <v>56</v>
      </c>
      <c r="N11" s="65">
        <f>F21+F22+M10+M11</f>
        <v>211</v>
      </c>
      <c r="O11" s="64" t="s">
        <v>44</v>
      </c>
      <c r="P11" s="46">
        <v>24</v>
      </c>
      <c r="Q11" s="46">
        <v>64</v>
      </c>
      <c r="R11" s="46">
        <v>0</v>
      </c>
      <c r="S11" s="46">
        <v>2</v>
      </c>
      <c r="T11" s="62">
        <f t="shared" si="2"/>
        <v>81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24</v>
      </c>
      <c r="C12" s="61">
        <v>114</v>
      </c>
      <c r="D12" s="61">
        <v>0</v>
      </c>
      <c r="E12" s="61">
        <v>0</v>
      </c>
      <c r="F12" s="62">
        <f t="shared" si="0"/>
        <v>126</v>
      </c>
      <c r="G12" s="63"/>
      <c r="H12" s="64" t="s">
        <v>6</v>
      </c>
      <c r="I12" s="46">
        <v>22</v>
      </c>
      <c r="J12" s="46">
        <v>36</v>
      </c>
      <c r="K12" s="46">
        <v>0</v>
      </c>
      <c r="L12" s="46">
        <v>0</v>
      </c>
      <c r="M12" s="62">
        <f t="shared" si="1"/>
        <v>47</v>
      </c>
      <c r="N12" s="63">
        <f>F22+M10+M11+M12</f>
        <v>185</v>
      </c>
      <c r="O12" s="64" t="s">
        <v>32</v>
      </c>
      <c r="P12" s="46">
        <v>32</v>
      </c>
      <c r="Q12" s="46">
        <v>69</v>
      </c>
      <c r="R12" s="46">
        <v>0</v>
      </c>
      <c r="S12" s="46">
        <v>3</v>
      </c>
      <c r="T12" s="62">
        <f t="shared" si="2"/>
        <v>92.5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19</v>
      </c>
      <c r="C13" s="61">
        <v>101</v>
      </c>
      <c r="D13" s="61">
        <v>0</v>
      </c>
      <c r="E13" s="61">
        <v>1</v>
      </c>
      <c r="F13" s="62">
        <f t="shared" si="0"/>
        <v>113</v>
      </c>
      <c r="G13" s="63">
        <f t="shared" ref="G13:G19" si="3">F10+F11+F12+F13</f>
        <v>470</v>
      </c>
      <c r="H13" s="64" t="s">
        <v>7</v>
      </c>
      <c r="I13" s="46">
        <v>25</v>
      </c>
      <c r="J13" s="46">
        <v>58</v>
      </c>
      <c r="K13" s="46">
        <v>0</v>
      </c>
      <c r="L13" s="46">
        <v>1</v>
      </c>
      <c r="M13" s="62">
        <f t="shared" si="1"/>
        <v>73</v>
      </c>
      <c r="N13" s="63">
        <f t="shared" ref="N13:N18" si="4">M10+M11+M12+M13</f>
        <v>234</v>
      </c>
      <c r="O13" s="64" t="s">
        <v>33</v>
      </c>
      <c r="P13" s="46">
        <v>16</v>
      </c>
      <c r="Q13" s="46">
        <v>53</v>
      </c>
      <c r="R13" s="46">
        <v>0</v>
      </c>
      <c r="S13" s="46">
        <v>2</v>
      </c>
      <c r="T13" s="62">
        <f t="shared" si="2"/>
        <v>66</v>
      </c>
      <c r="U13" s="63">
        <f t="shared" ref="U13:U21" si="5">T10+T11+T12+T13</f>
        <v>323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92</v>
      </c>
      <c r="D14" s="61">
        <v>0</v>
      </c>
      <c r="E14" s="61">
        <v>2</v>
      </c>
      <c r="F14" s="62">
        <f t="shared" si="0"/>
        <v>107</v>
      </c>
      <c r="G14" s="63">
        <f t="shared" si="3"/>
        <v>486</v>
      </c>
      <c r="H14" s="64" t="s">
        <v>9</v>
      </c>
      <c r="I14" s="46">
        <v>21</v>
      </c>
      <c r="J14" s="46">
        <v>59</v>
      </c>
      <c r="K14" s="46">
        <v>0</v>
      </c>
      <c r="L14" s="46">
        <v>1</v>
      </c>
      <c r="M14" s="62">
        <f t="shared" si="1"/>
        <v>72</v>
      </c>
      <c r="N14" s="63">
        <f t="shared" si="4"/>
        <v>248</v>
      </c>
      <c r="O14" s="64" t="s">
        <v>29</v>
      </c>
      <c r="P14" s="45">
        <v>23</v>
      </c>
      <c r="Q14" s="45">
        <v>61</v>
      </c>
      <c r="R14" s="45">
        <v>1</v>
      </c>
      <c r="S14" s="45">
        <v>1</v>
      </c>
      <c r="T14" s="62">
        <f t="shared" si="2"/>
        <v>77</v>
      </c>
      <c r="U14" s="63">
        <f t="shared" si="5"/>
        <v>316.5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85</v>
      </c>
      <c r="D15" s="61">
        <v>0</v>
      </c>
      <c r="E15" s="61">
        <v>1</v>
      </c>
      <c r="F15" s="62">
        <f t="shared" si="0"/>
        <v>96.5</v>
      </c>
      <c r="G15" s="63">
        <f t="shared" si="3"/>
        <v>442.5</v>
      </c>
      <c r="H15" s="64" t="s">
        <v>12</v>
      </c>
      <c r="I15" s="46">
        <v>20</v>
      </c>
      <c r="J15" s="46">
        <v>58</v>
      </c>
      <c r="K15" s="46">
        <v>0</v>
      </c>
      <c r="L15" s="46">
        <v>0</v>
      </c>
      <c r="M15" s="62">
        <f t="shared" si="1"/>
        <v>68</v>
      </c>
      <c r="N15" s="63">
        <f t="shared" si="4"/>
        <v>260</v>
      </c>
      <c r="O15" s="60" t="s">
        <v>30</v>
      </c>
      <c r="P15" s="46">
        <v>22</v>
      </c>
      <c r="Q15" s="46">
        <v>63</v>
      </c>
      <c r="R15" s="46">
        <v>0</v>
      </c>
      <c r="S15" s="46">
        <v>2</v>
      </c>
      <c r="T15" s="62">
        <f t="shared" si="2"/>
        <v>79</v>
      </c>
      <c r="U15" s="63">
        <f t="shared" si="5"/>
        <v>314.5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19</v>
      </c>
      <c r="C16" s="61">
        <v>79</v>
      </c>
      <c r="D16" s="61">
        <v>0</v>
      </c>
      <c r="E16" s="61">
        <v>1</v>
      </c>
      <c r="F16" s="62">
        <f t="shared" si="0"/>
        <v>91</v>
      </c>
      <c r="G16" s="63">
        <f t="shared" si="3"/>
        <v>407.5</v>
      </c>
      <c r="H16" s="64" t="s">
        <v>15</v>
      </c>
      <c r="I16" s="46">
        <v>16</v>
      </c>
      <c r="J16" s="46">
        <v>60</v>
      </c>
      <c r="K16" s="46">
        <v>0</v>
      </c>
      <c r="L16" s="46">
        <v>0</v>
      </c>
      <c r="M16" s="62">
        <f t="shared" si="1"/>
        <v>68</v>
      </c>
      <c r="N16" s="63">
        <f t="shared" si="4"/>
        <v>281</v>
      </c>
      <c r="O16" s="64" t="s">
        <v>8</v>
      </c>
      <c r="P16" s="46">
        <v>29</v>
      </c>
      <c r="Q16" s="46">
        <v>59</v>
      </c>
      <c r="R16" s="46">
        <v>0</v>
      </c>
      <c r="S16" s="46">
        <v>2</v>
      </c>
      <c r="T16" s="62">
        <f t="shared" si="2"/>
        <v>78.5</v>
      </c>
      <c r="U16" s="63">
        <f t="shared" si="5"/>
        <v>300.5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26</v>
      </c>
      <c r="C17" s="61">
        <v>71</v>
      </c>
      <c r="D17" s="61">
        <v>0</v>
      </c>
      <c r="E17" s="61">
        <v>0</v>
      </c>
      <c r="F17" s="62">
        <f t="shared" si="0"/>
        <v>84</v>
      </c>
      <c r="G17" s="63">
        <f t="shared" si="3"/>
        <v>378.5</v>
      </c>
      <c r="H17" s="64" t="s">
        <v>18</v>
      </c>
      <c r="I17" s="46">
        <v>15</v>
      </c>
      <c r="J17" s="46">
        <v>61</v>
      </c>
      <c r="K17" s="46">
        <v>0</v>
      </c>
      <c r="L17" s="46">
        <v>0</v>
      </c>
      <c r="M17" s="62">
        <f t="shared" si="1"/>
        <v>68.5</v>
      </c>
      <c r="N17" s="63">
        <f t="shared" si="4"/>
        <v>276.5</v>
      </c>
      <c r="O17" s="64" t="s">
        <v>10</v>
      </c>
      <c r="P17" s="46">
        <v>18</v>
      </c>
      <c r="Q17" s="46">
        <v>72</v>
      </c>
      <c r="R17" s="46">
        <v>0</v>
      </c>
      <c r="S17" s="46">
        <v>0</v>
      </c>
      <c r="T17" s="62">
        <f t="shared" si="2"/>
        <v>81</v>
      </c>
      <c r="U17" s="63">
        <f t="shared" si="5"/>
        <v>315.5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20</v>
      </c>
      <c r="C18" s="61">
        <v>79</v>
      </c>
      <c r="D18" s="61">
        <v>0</v>
      </c>
      <c r="E18" s="61">
        <v>5</v>
      </c>
      <c r="F18" s="62">
        <f t="shared" si="0"/>
        <v>101.5</v>
      </c>
      <c r="G18" s="63">
        <f t="shared" si="3"/>
        <v>373</v>
      </c>
      <c r="H18" s="64" t="s">
        <v>20</v>
      </c>
      <c r="I18" s="46">
        <v>13</v>
      </c>
      <c r="J18" s="46">
        <v>46</v>
      </c>
      <c r="K18" s="46">
        <v>0</v>
      </c>
      <c r="L18" s="46">
        <v>0</v>
      </c>
      <c r="M18" s="62">
        <f t="shared" si="1"/>
        <v>52.5</v>
      </c>
      <c r="N18" s="63">
        <f t="shared" si="4"/>
        <v>257</v>
      </c>
      <c r="O18" s="64" t="s">
        <v>13</v>
      </c>
      <c r="P18" s="46">
        <v>44</v>
      </c>
      <c r="Q18" s="46">
        <v>45</v>
      </c>
      <c r="R18" s="46">
        <v>0</v>
      </c>
      <c r="S18" s="46">
        <v>0</v>
      </c>
      <c r="T18" s="62">
        <f t="shared" si="2"/>
        <v>67</v>
      </c>
      <c r="U18" s="63">
        <f t="shared" si="5"/>
        <v>305.5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22</v>
      </c>
      <c r="C19" s="69">
        <v>73</v>
      </c>
      <c r="D19" s="69">
        <v>0</v>
      </c>
      <c r="E19" s="69">
        <v>1</v>
      </c>
      <c r="F19" s="70">
        <f t="shared" si="0"/>
        <v>86.5</v>
      </c>
      <c r="G19" s="71">
        <f t="shared" si="3"/>
        <v>363</v>
      </c>
      <c r="H19" s="72" t="s">
        <v>22</v>
      </c>
      <c r="I19" s="45">
        <v>13</v>
      </c>
      <c r="J19" s="45">
        <v>82</v>
      </c>
      <c r="K19" s="45">
        <v>1</v>
      </c>
      <c r="L19" s="45">
        <v>1</v>
      </c>
      <c r="M19" s="62">
        <f t="shared" si="1"/>
        <v>93</v>
      </c>
      <c r="N19" s="63">
        <f>M16+M17+M18+M19</f>
        <v>282</v>
      </c>
      <c r="O19" s="64" t="s">
        <v>16</v>
      </c>
      <c r="P19" s="46">
        <v>40</v>
      </c>
      <c r="Q19" s="46">
        <v>75</v>
      </c>
      <c r="R19" s="46">
        <v>0</v>
      </c>
      <c r="S19" s="46">
        <v>0</v>
      </c>
      <c r="T19" s="62">
        <f t="shared" si="2"/>
        <v>95</v>
      </c>
      <c r="U19" s="63">
        <f t="shared" si="5"/>
        <v>321.5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10</v>
      </c>
      <c r="C20" s="67">
        <v>73</v>
      </c>
      <c r="D20" s="67">
        <v>0</v>
      </c>
      <c r="E20" s="67">
        <v>0</v>
      </c>
      <c r="F20" s="73">
        <f t="shared" si="0"/>
        <v>78</v>
      </c>
      <c r="G20" s="74"/>
      <c r="H20" s="64" t="s">
        <v>24</v>
      </c>
      <c r="I20" s="46">
        <v>19</v>
      </c>
      <c r="J20" s="46">
        <v>81</v>
      </c>
      <c r="K20" s="46">
        <v>1</v>
      </c>
      <c r="L20" s="46">
        <v>1</v>
      </c>
      <c r="M20" s="73">
        <f t="shared" si="1"/>
        <v>95</v>
      </c>
      <c r="N20" s="63">
        <f>M17+M18+M19+M20</f>
        <v>309</v>
      </c>
      <c r="O20" s="64" t="s">
        <v>45</v>
      </c>
      <c r="P20" s="45">
        <v>25</v>
      </c>
      <c r="Q20" s="45">
        <v>59</v>
      </c>
      <c r="R20" s="45">
        <v>0</v>
      </c>
      <c r="S20" s="45">
        <v>2</v>
      </c>
      <c r="T20" s="73">
        <f t="shared" si="2"/>
        <v>76.5</v>
      </c>
      <c r="U20" s="63">
        <f t="shared" si="5"/>
        <v>319.5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68</v>
      </c>
      <c r="D21" s="61">
        <v>0</v>
      </c>
      <c r="E21" s="61">
        <v>1</v>
      </c>
      <c r="F21" s="62">
        <f t="shared" si="0"/>
        <v>73</v>
      </c>
      <c r="G21" s="75"/>
      <c r="H21" s="72" t="s">
        <v>25</v>
      </c>
      <c r="I21" s="46">
        <v>16</v>
      </c>
      <c r="J21" s="46">
        <v>75</v>
      </c>
      <c r="K21" s="46">
        <v>0</v>
      </c>
      <c r="L21" s="46">
        <v>0</v>
      </c>
      <c r="M21" s="62">
        <f t="shared" si="1"/>
        <v>83</v>
      </c>
      <c r="N21" s="63">
        <f>M18+M19+M20+M21</f>
        <v>323.5</v>
      </c>
      <c r="O21" s="68" t="s">
        <v>46</v>
      </c>
      <c r="P21" s="47">
        <v>22</v>
      </c>
      <c r="Q21" s="47">
        <v>50</v>
      </c>
      <c r="R21" s="47">
        <v>0</v>
      </c>
      <c r="S21" s="47">
        <v>0</v>
      </c>
      <c r="T21" s="70">
        <f t="shared" si="2"/>
        <v>61</v>
      </c>
      <c r="U21" s="71">
        <f t="shared" si="5"/>
        <v>299.5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24</v>
      </c>
      <c r="D22" s="61">
        <v>0</v>
      </c>
      <c r="E22" s="61">
        <v>0</v>
      </c>
      <c r="F22" s="62">
        <f t="shared" si="0"/>
        <v>24</v>
      </c>
      <c r="G22" s="63"/>
      <c r="H22" s="68" t="s">
        <v>26</v>
      </c>
      <c r="I22" s="47">
        <v>29</v>
      </c>
      <c r="J22" s="47">
        <v>78</v>
      </c>
      <c r="K22" s="47">
        <v>0</v>
      </c>
      <c r="L22" s="47">
        <v>3</v>
      </c>
      <c r="M22" s="62">
        <f t="shared" si="1"/>
        <v>100</v>
      </c>
      <c r="N22" s="71">
        <f>M19+M20+M21+M22</f>
        <v>371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486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371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323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65</v>
      </c>
      <c r="G24" s="88"/>
      <c r="H24" s="211"/>
      <c r="I24" s="212"/>
      <c r="J24" s="83" t="s">
        <v>72</v>
      </c>
      <c r="K24" s="86"/>
      <c r="L24" s="86"/>
      <c r="M24" s="87" t="s">
        <v>92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76 X CARRERA 48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42488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115</v>
      </c>
      <c r="C10" s="46">
        <f>'G-1'!C10+'G-3'!C10</f>
        <v>407</v>
      </c>
      <c r="D10" s="46">
        <f>'G-1'!D10+'G-3'!D10</f>
        <v>11</v>
      </c>
      <c r="E10" s="46">
        <f>'G-1'!E10+'G-3'!E10</f>
        <v>2</v>
      </c>
      <c r="F10" s="6">
        <f t="shared" ref="F10:F22" si="0">B10*0.5+C10*1+D10*2+E10*2.5</f>
        <v>491.5</v>
      </c>
      <c r="G10" s="2"/>
      <c r="H10" s="19" t="s">
        <v>4</v>
      </c>
      <c r="I10" s="46">
        <f>'G-1'!I10+'G-3'!I10</f>
        <v>16</v>
      </c>
      <c r="J10" s="46">
        <f>'G-1'!J10+'G-3'!J10</f>
        <v>175</v>
      </c>
      <c r="K10" s="46">
        <f>'G-1'!K10+'G-3'!K10</f>
        <v>6</v>
      </c>
      <c r="L10" s="46">
        <f>'G-1'!L10+'G-3'!L10</f>
        <v>4</v>
      </c>
      <c r="M10" s="6">
        <f t="shared" ref="M10:M22" si="1">I10*0.5+J10*1+K10*2+L10*2.5</f>
        <v>205</v>
      </c>
      <c r="N10" s="9">
        <f>F20+F21+F22+M10</f>
        <v>1373.5</v>
      </c>
      <c r="O10" s="19" t="s">
        <v>43</v>
      </c>
      <c r="P10" s="46">
        <f>'G-1'!P10+'G-3'!P10</f>
        <v>139</v>
      </c>
      <c r="Q10" s="46">
        <f>'G-1'!Q10+'G-3'!Q10</f>
        <v>373</v>
      </c>
      <c r="R10" s="46">
        <f>'G-1'!R10+'G-3'!R10</f>
        <v>10</v>
      </c>
      <c r="S10" s="46">
        <f>'G-1'!S10+'G-3'!S10</f>
        <v>8</v>
      </c>
      <c r="T10" s="6">
        <f t="shared" ref="T10:T21" si="2">P10*0.5+Q10*1+R10*2+S10*2.5</f>
        <v>482.5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113</v>
      </c>
      <c r="C11" s="46">
        <f>'G-1'!C11+'G-3'!C11</f>
        <v>435</v>
      </c>
      <c r="D11" s="46">
        <f>'G-1'!D11+'G-3'!D11</f>
        <v>10</v>
      </c>
      <c r="E11" s="46">
        <f>'G-1'!E11+'G-3'!E11</f>
        <v>4</v>
      </c>
      <c r="F11" s="6">
        <f t="shared" si="0"/>
        <v>521.5</v>
      </c>
      <c r="G11" s="2"/>
      <c r="H11" s="19" t="s">
        <v>5</v>
      </c>
      <c r="I11" s="46">
        <f>'G-1'!I11+'G-3'!I11</f>
        <v>32</v>
      </c>
      <c r="J11" s="46">
        <f>'G-1'!J11+'G-3'!J11</f>
        <v>324</v>
      </c>
      <c r="K11" s="46">
        <f>'G-1'!K11+'G-3'!K11</f>
        <v>14</v>
      </c>
      <c r="L11" s="46">
        <f>'G-1'!L11+'G-3'!L11</f>
        <v>4</v>
      </c>
      <c r="M11" s="6">
        <f t="shared" si="1"/>
        <v>378</v>
      </c>
      <c r="N11" s="9">
        <f>F21+F22+M10+M11</f>
        <v>1213</v>
      </c>
      <c r="O11" s="19" t="s">
        <v>44</v>
      </c>
      <c r="P11" s="46">
        <f>'G-1'!P11+'G-3'!P11</f>
        <v>151</v>
      </c>
      <c r="Q11" s="46">
        <f>'G-1'!Q11+'G-3'!Q11</f>
        <v>421</v>
      </c>
      <c r="R11" s="46">
        <f>'G-1'!R11+'G-3'!R11</f>
        <v>12</v>
      </c>
      <c r="S11" s="46">
        <f>'G-1'!S11+'G-3'!S11</f>
        <v>9</v>
      </c>
      <c r="T11" s="6">
        <f t="shared" si="2"/>
        <v>543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130</v>
      </c>
      <c r="C12" s="46">
        <f>'G-1'!C12+'G-3'!C12</f>
        <v>500</v>
      </c>
      <c r="D12" s="46">
        <f>'G-1'!D12+'G-3'!D12</f>
        <v>16</v>
      </c>
      <c r="E12" s="46">
        <f>'G-1'!E12+'G-3'!E12</f>
        <v>5</v>
      </c>
      <c r="F12" s="6">
        <f t="shared" si="0"/>
        <v>609.5</v>
      </c>
      <c r="G12" s="2"/>
      <c r="H12" s="19" t="s">
        <v>6</v>
      </c>
      <c r="I12" s="46">
        <f>'G-1'!I12+'G-3'!I12</f>
        <v>59</v>
      </c>
      <c r="J12" s="46">
        <f>'G-1'!J12+'G-3'!J12</f>
        <v>313</v>
      </c>
      <c r="K12" s="46">
        <f>'G-1'!K12+'G-3'!K12</f>
        <v>8</v>
      </c>
      <c r="L12" s="46">
        <f>'G-1'!L12+'G-3'!L12</f>
        <v>7</v>
      </c>
      <c r="M12" s="6">
        <f t="shared" si="1"/>
        <v>376</v>
      </c>
      <c r="N12" s="2">
        <f>F22+M10+M11+M12</f>
        <v>1047.5</v>
      </c>
      <c r="O12" s="19" t="s">
        <v>32</v>
      </c>
      <c r="P12" s="46">
        <f>'G-1'!P12+'G-3'!P12</f>
        <v>145</v>
      </c>
      <c r="Q12" s="46">
        <f>'G-1'!Q12+'G-3'!Q12</f>
        <v>486</v>
      </c>
      <c r="R12" s="46">
        <f>'G-1'!R12+'G-3'!R12</f>
        <v>19</v>
      </c>
      <c r="S12" s="46">
        <f>'G-1'!S12+'G-3'!S12</f>
        <v>11</v>
      </c>
      <c r="T12" s="6">
        <f t="shared" si="2"/>
        <v>624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105</v>
      </c>
      <c r="C13" s="46">
        <f>'G-1'!C13+'G-3'!C13</f>
        <v>454</v>
      </c>
      <c r="D13" s="46">
        <f>'G-1'!D13+'G-3'!D13</f>
        <v>14</v>
      </c>
      <c r="E13" s="46">
        <f>'G-1'!E13+'G-3'!E13</f>
        <v>5</v>
      </c>
      <c r="F13" s="6">
        <f t="shared" si="0"/>
        <v>547</v>
      </c>
      <c r="G13" s="2">
        <f t="shared" ref="G13:G19" si="3">F10+F11+F12+F13</f>
        <v>2169.5</v>
      </c>
      <c r="H13" s="19" t="s">
        <v>7</v>
      </c>
      <c r="I13" s="46">
        <f>'G-1'!I13+'G-3'!I13</f>
        <v>77</v>
      </c>
      <c r="J13" s="46">
        <f>'G-1'!J13+'G-3'!J13</f>
        <v>362</v>
      </c>
      <c r="K13" s="46">
        <f>'G-1'!K13+'G-3'!K13</f>
        <v>11</v>
      </c>
      <c r="L13" s="46">
        <f>'G-1'!L13+'G-3'!L13</f>
        <v>4</v>
      </c>
      <c r="M13" s="6">
        <f t="shared" si="1"/>
        <v>432.5</v>
      </c>
      <c r="N13" s="2">
        <f t="shared" ref="N13:N18" si="4">M10+M11+M12+M13</f>
        <v>1391.5</v>
      </c>
      <c r="O13" s="19" t="s">
        <v>33</v>
      </c>
      <c r="P13" s="46">
        <f>'G-1'!P13+'G-3'!P13</f>
        <v>112</v>
      </c>
      <c r="Q13" s="46">
        <f>'G-1'!Q13+'G-3'!Q13</f>
        <v>447</v>
      </c>
      <c r="R13" s="46">
        <f>'G-1'!R13+'G-3'!R13</f>
        <v>13</v>
      </c>
      <c r="S13" s="46">
        <f>'G-1'!S13+'G-3'!S13</f>
        <v>9</v>
      </c>
      <c r="T13" s="6">
        <f t="shared" si="2"/>
        <v>551.5</v>
      </c>
      <c r="U13" s="2">
        <f t="shared" ref="U13:U21" si="5">T10+T11+T12+T13</f>
        <v>2201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96</v>
      </c>
      <c r="C14" s="46">
        <f>'G-1'!C14+'G-3'!C14</f>
        <v>502</v>
      </c>
      <c r="D14" s="46">
        <f>'G-1'!D14+'G-3'!D14</f>
        <v>19</v>
      </c>
      <c r="E14" s="46">
        <f>'G-1'!E14+'G-3'!E14</f>
        <v>5</v>
      </c>
      <c r="F14" s="6">
        <f t="shared" si="0"/>
        <v>600.5</v>
      </c>
      <c r="G14" s="2">
        <f t="shared" si="3"/>
        <v>2278.5</v>
      </c>
      <c r="H14" s="19" t="s">
        <v>9</v>
      </c>
      <c r="I14" s="46">
        <f>'G-1'!I14+'G-3'!I14</f>
        <v>65</v>
      </c>
      <c r="J14" s="46">
        <f>'G-1'!J14+'G-3'!J14</f>
        <v>369</v>
      </c>
      <c r="K14" s="46">
        <f>'G-1'!K14+'G-3'!K14</f>
        <v>8</v>
      </c>
      <c r="L14" s="46">
        <f>'G-1'!L14+'G-3'!L14</f>
        <v>4</v>
      </c>
      <c r="M14" s="6">
        <f t="shared" si="1"/>
        <v>427.5</v>
      </c>
      <c r="N14" s="2">
        <f t="shared" si="4"/>
        <v>1614</v>
      </c>
      <c r="O14" s="19" t="s">
        <v>29</v>
      </c>
      <c r="P14" s="46">
        <f>'G-1'!P14+'G-3'!P14</f>
        <v>121</v>
      </c>
      <c r="Q14" s="46">
        <f>'G-1'!Q14+'G-3'!Q14</f>
        <v>406</v>
      </c>
      <c r="R14" s="46">
        <f>'G-1'!R14+'G-3'!R14</f>
        <v>17</v>
      </c>
      <c r="S14" s="46">
        <f>'G-1'!S14+'G-3'!S14</f>
        <v>5</v>
      </c>
      <c r="T14" s="6">
        <f t="shared" si="2"/>
        <v>513</v>
      </c>
      <c r="U14" s="2">
        <f t="shared" si="5"/>
        <v>2231.5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110</v>
      </c>
      <c r="C15" s="46">
        <f>'G-1'!C15+'G-3'!C15</f>
        <v>475</v>
      </c>
      <c r="D15" s="46">
        <f>'G-1'!D15+'G-3'!D15</f>
        <v>20</v>
      </c>
      <c r="E15" s="46">
        <f>'G-1'!E15+'G-3'!E15</f>
        <v>6</v>
      </c>
      <c r="F15" s="6">
        <f t="shared" si="0"/>
        <v>585</v>
      </c>
      <c r="G15" s="2">
        <f t="shared" si="3"/>
        <v>2342</v>
      </c>
      <c r="H15" s="19" t="s">
        <v>12</v>
      </c>
      <c r="I15" s="46">
        <f>'G-1'!I15+'G-3'!I15</f>
        <v>60</v>
      </c>
      <c r="J15" s="46">
        <f>'G-1'!J15+'G-3'!J15</f>
        <v>320</v>
      </c>
      <c r="K15" s="46">
        <f>'G-1'!K15+'G-3'!K15</f>
        <v>10</v>
      </c>
      <c r="L15" s="46">
        <f>'G-1'!L15+'G-3'!L15</f>
        <v>3</v>
      </c>
      <c r="M15" s="6">
        <f t="shared" si="1"/>
        <v>377.5</v>
      </c>
      <c r="N15" s="2">
        <f t="shared" si="4"/>
        <v>1613.5</v>
      </c>
      <c r="O15" s="18" t="s">
        <v>30</v>
      </c>
      <c r="P15" s="46">
        <f>'G-1'!P15+'G-3'!P15</f>
        <v>129</v>
      </c>
      <c r="Q15" s="46">
        <f>'G-1'!Q15+'G-3'!Q15</f>
        <v>426</v>
      </c>
      <c r="R15" s="46">
        <f>'G-1'!R15+'G-3'!R15</f>
        <v>17</v>
      </c>
      <c r="S15" s="46">
        <f>'G-1'!S15+'G-3'!S15</f>
        <v>7</v>
      </c>
      <c r="T15" s="6">
        <f t="shared" si="2"/>
        <v>542</v>
      </c>
      <c r="U15" s="2">
        <f t="shared" si="5"/>
        <v>2230.5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116</v>
      </c>
      <c r="C16" s="46">
        <f>'G-1'!C16+'G-3'!C16</f>
        <v>446</v>
      </c>
      <c r="D16" s="46">
        <f>'G-1'!D16+'G-3'!D16</f>
        <v>29</v>
      </c>
      <c r="E16" s="46">
        <f>'G-1'!E16+'G-3'!E16</f>
        <v>6</v>
      </c>
      <c r="F16" s="6">
        <f t="shared" si="0"/>
        <v>577</v>
      </c>
      <c r="G16" s="2">
        <f t="shared" si="3"/>
        <v>2309.5</v>
      </c>
      <c r="H16" s="19" t="s">
        <v>15</v>
      </c>
      <c r="I16" s="46">
        <f>'G-1'!I16+'G-3'!I16</f>
        <v>62</v>
      </c>
      <c r="J16" s="46">
        <f>'G-1'!J16+'G-3'!J16</f>
        <v>299</v>
      </c>
      <c r="K16" s="46">
        <f>'G-1'!K16+'G-3'!K16</f>
        <v>16</v>
      </c>
      <c r="L16" s="46">
        <f>'G-1'!L16+'G-3'!L16</f>
        <v>2</v>
      </c>
      <c r="M16" s="6">
        <f t="shared" si="1"/>
        <v>367</v>
      </c>
      <c r="N16" s="2">
        <f t="shared" si="4"/>
        <v>1604.5</v>
      </c>
      <c r="O16" s="19" t="s">
        <v>8</v>
      </c>
      <c r="P16" s="46">
        <f>'G-1'!P16+'G-3'!P16</f>
        <v>164</v>
      </c>
      <c r="Q16" s="46">
        <f>'G-1'!Q16+'G-3'!Q16</f>
        <v>498</v>
      </c>
      <c r="R16" s="46">
        <f>'G-1'!R16+'G-3'!R16</f>
        <v>15</v>
      </c>
      <c r="S16" s="46">
        <f>'G-1'!S16+'G-3'!S16</f>
        <v>6</v>
      </c>
      <c r="T16" s="6">
        <f t="shared" si="2"/>
        <v>625</v>
      </c>
      <c r="U16" s="2">
        <f t="shared" si="5"/>
        <v>2231.5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120</v>
      </c>
      <c r="C17" s="46">
        <f>'G-1'!C17+'G-3'!C17</f>
        <v>431</v>
      </c>
      <c r="D17" s="46">
        <f>'G-1'!D17+'G-3'!D17</f>
        <v>17</v>
      </c>
      <c r="E17" s="46">
        <f>'G-1'!E17+'G-3'!E17</f>
        <v>9</v>
      </c>
      <c r="F17" s="6">
        <f t="shared" si="0"/>
        <v>547.5</v>
      </c>
      <c r="G17" s="2">
        <f t="shared" si="3"/>
        <v>2310</v>
      </c>
      <c r="H17" s="19" t="s">
        <v>18</v>
      </c>
      <c r="I17" s="46">
        <f>'G-1'!I17+'G-3'!I17</f>
        <v>61</v>
      </c>
      <c r="J17" s="46">
        <f>'G-1'!J17+'G-3'!J17</f>
        <v>291</v>
      </c>
      <c r="K17" s="46">
        <f>'G-1'!K17+'G-3'!K17</f>
        <v>12</v>
      </c>
      <c r="L17" s="46">
        <f>'G-1'!L17+'G-3'!L17</f>
        <v>3</v>
      </c>
      <c r="M17" s="6">
        <f t="shared" si="1"/>
        <v>353</v>
      </c>
      <c r="N17" s="2">
        <f t="shared" si="4"/>
        <v>1525</v>
      </c>
      <c r="O17" s="19" t="s">
        <v>10</v>
      </c>
      <c r="P17" s="46">
        <f>'G-1'!P17+'G-3'!P17</f>
        <v>99</v>
      </c>
      <c r="Q17" s="46">
        <f>'G-1'!Q17+'G-3'!Q17</f>
        <v>462</v>
      </c>
      <c r="R17" s="46">
        <f>'G-1'!R17+'G-3'!R17</f>
        <v>18</v>
      </c>
      <c r="S17" s="46">
        <f>'G-1'!S17+'G-3'!S17</f>
        <v>4</v>
      </c>
      <c r="T17" s="6">
        <f t="shared" si="2"/>
        <v>557.5</v>
      </c>
      <c r="U17" s="2">
        <f t="shared" si="5"/>
        <v>2237.5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112</v>
      </c>
      <c r="C18" s="46">
        <f>'G-1'!C18+'G-3'!C18</f>
        <v>429</v>
      </c>
      <c r="D18" s="46">
        <f>'G-1'!D18+'G-3'!D18</f>
        <v>22</v>
      </c>
      <c r="E18" s="46">
        <f>'G-1'!E18+'G-3'!E18</f>
        <v>11</v>
      </c>
      <c r="F18" s="6">
        <f t="shared" si="0"/>
        <v>556.5</v>
      </c>
      <c r="G18" s="2">
        <f t="shared" si="3"/>
        <v>2266</v>
      </c>
      <c r="H18" s="19" t="s">
        <v>20</v>
      </c>
      <c r="I18" s="46">
        <f>'G-1'!I18+'G-3'!I18</f>
        <v>64</v>
      </c>
      <c r="J18" s="46">
        <f>'G-1'!J18+'G-3'!J18</f>
        <v>298</v>
      </c>
      <c r="K18" s="46">
        <f>'G-1'!K18+'G-3'!K18</f>
        <v>15</v>
      </c>
      <c r="L18" s="46">
        <f>'G-1'!L18+'G-3'!L18</f>
        <v>2</v>
      </c>
      <c r="M18" s="6">
        <f t="shared" si="1"/>
        <v>365</v>
      </c>
      <c r="N18" s="2">
        <f t="shared" si="4"/>
        <v>1462.5</v>
      </c>
      <c r="O18" s="19" t="s">
        <v>13</v>
      </c>
      <c r="P18" s="46">
        <f>'G-1'!P18+'G-3'!P18</f>
        <v>204</v>
      </c>
      <c r="Q18" s="46">
        <f>'G-1'!Q18+'G-3'!Q18</f>
        <v>525</v>
      </c>
      <c r="R18" s="46">
        <f>'G-1'!R18+'G-3'!R18</f>
        <v>23</v>
      </c>
      <c r="S18" s="46">
        <f>'G-1'!S18+'G-3'!S18</f>
        <v>0</v>
      </c>
      <c r="T18" s="6">
        <f t="shared" si="2"/>
        <v>673</v>
      </c>
      <c r="U18" s="2">
        <f t="shared" si="5"/>
        <v>2397.5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118</v>
      </c>
      <c r="C19" s="47">
        <f>'G-1'!C19+'G-3'!C19</f>
        <v>418</v>
      </c>
      <c r="D19" s="47">
        <f>'G-1'!D19+'G-3'!D19</f>
        <v>24</v>
      </c>
      <c r="E19" s="47">
        <f>'G-1'!E19+'G-3'!E19</f>
        <v>6</v>
      </c>
      <c r="F19" s="7">
        <f t="shared" si="0"/>
        <v>540</v>
      </c>
      <c r="G19" s="3">
        <f t="shared" si="3"/>
        <v>2221</v>
      </c>
      <c r="H19" s="20" t="s">
        <v>22</v>
      </c>
      <c r="I19" s="46">
        <f>'G-1'!I19+'G-3'!I19</f>
        <v>56</v>
      </c>
      <c r="J19" s="46">
        <f>'G-1'!J19+'G-3'!J19</f>
        <v>406</v>
      </c>
      <c r="K19" s="46">
        <f>'G-1'!K19+'G-3'!K19</f>
        <v>19</v>
      </c>
      <c r="L19" s="46">
        <f>'G-1'!L19+'G-3'!L19</f>
        <v>3</v>
      </c>
      <c r="M19" s="6">
        <f t="shared" si="1"/>
        <v>479.5</v>
      </c>
      <c r="N19" s="2">
        <f>M16+M17+M18+M19</f>
        <v>1564.5</v>
      </c>
      <c r="O19" s="19" t="s">
        <v>16</v>
      </c>
      <c r="P19" s="46">
        <f>'G-1'!P19+'G-3'!P19</f>
        <v>193</v>
      </c>
      <c r="Q19" s="46">
        <f>'G-1'!Q19+'G-3'!Q19</f>
        <v>585</v>
      </c>
      <c r="R19" s="46">
        <f>'G-1'!R19+'G-3'!R19</f>
        <v>20</v>
      </c>
      <c r="S19" s="46">
        <f>'G-1'!S19+'G-3'!S19</f>
        <v>2</v>
      </c>
      <c r="T19" s="6">
        <f t="shared" si="2"/>
        <v>726.5</v>
      </c>
      <c r="U19" s="2">
        <f t="shared" si="5"/>
        <v>2582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91</v>
      </c>
      <c r="C20" s="45">
        <f>'G-1'!C20+'G-3'!C20</f>
        <v>450</v>
      </c>
      <c r="D20" s="45">
        <f>'G-1'!D20+'G-3'!D20</f>
        <v>14</v>
      </c>
      <c r="E20" s="45">
        <f>'G-1'!E20+'G-3'!E20</f>
        <v>6</v>
      </c>
      <c r="F20" s="8">
        <f t="shared" si="0"/>
        <v>538.5</v>
      </c>
      <c r="G20" s="35"/>
      <c r="H20" s="19" t="s">
        <v>24</v>
      </c>
      <c r="I20" s="46">
        <f>'G-1'!I20+'G-3'!I20</f>
        <v>77</v>
      </c>
      <c r="J20" s="46">
        <f>'G-1'!J20+'G-3'!J20</f>
        <v>412</v>
      </c>
      <c r="K20" s="46">
        <f>'G-1'!K20+'G-3'!K20</f>
        <v>16</v>
      </c>
      <c r="L20" s="46">
        <f>'G-1'!L20+'G-3'!L20</f>
        <v>7</v>
      </c>
      <c r="M20" s="8">
        <f t="shared" si="1"/>
        <v>500</v>
      </c>
      <c r="N20" s="2">
        <f>M17+M18+M19+M20</f>
        <v>1697.5</v>
      </c>
      <c r="O20" s="19" t="s">
        <v>45</v>
      </c>
      <c r="P20" s="46">
        <f>'G-1'!P20+'G-3'!P20</f>
        <v>155</v>
      </c>
      <c r="Q20" s="46">
        <f>'G-1'!Q20+'G-3'!Q20</f>
        <v>540</v>
      </c>
      <c r="R20" s="46">
        <f>'G-1'!R20+'G-3'!R20</f>
        <v>21</v>
      </c>
      <c r="S20" s="46">
        <f>'G-1'!S20+'G-3'!S20</f>
        <v>5</v>
      </c>
      <c r="T20" s="8">
        <f t="shared" si="2"/>
        <v>672</v>
      </c>
      <c r="U20" s="2">
        <f t="shared" si="5"/>
        <v>2629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69</v>
      </c>
      <c r="C21" s="45">
        <f>'G-1'!C21+'G-3'!C21</f>
        <v>463</v>
      </c>
      <c r="D21" s="45">
        <f>'G-1'!D21+'G-3'!D21</f>
        <v>12</v>
      </c>
      <c r="E21" s="45">
        <f>'G-1'!E21+'G-3'!E21</f>
        <v>8</v>
      </c>
      <c r="F21" s="6">
        <f t="shared" si="0"/>
        <v>541.5</v>
      </c>
      <c r="G21" s="36"/>
      <c r="H21" s="20" t="s">
        <v>25</v>
      </c>
      <c r="I21" s="46">
        <f>'G-1'!I21+'G-3'!I21</f>
        <v>106</v>
      </c>
      <c r="J21" s="46">
        <f>'G-1'!J21+'G-3'!J21</f>
        <v>455</v>
      </c>
      <c r="K21" s="46">
        <f>'G-1'!K21+'G-3'!K21</f>
        <v>15</v>
      </c>
      <c r="L21" s="46">
        <f>'G-1'!L21+'G-3'!L21</f>
        <v>6</v>
      </c>
      <c r="M21" s="6">
        <f t="shared" si="1"/>
        <v>553</v>
      </c>
      <c r="N21" s="2">
        <f>M18+M19+M20+M21</f>
        <v>1897.5</v>
      </c>
      <c r="O21" s="21" t="s">
        <v>46</v>
      </c>
      <c r="P21" s="47">
        <f>'G-1'!P21+'G-3'!P21</f>
        <v>108</v>
      </c>
      <c r="Q21" s="47">
        <f>'G-1'!Q21+'G-3'!Q21</f>
        <v>488</v>
      </c>
      <c r="R21" s="47">
        <f>'G-1'!R21+'G-3'!R21</f>
        <v>20</v>
      </c>
      <c r="S21" s="47">
        <f>'G-1'!S21+'G-3'!S21</f>
        <v>1</v>
      </c>
      <c r="T21" s="7">
        <f t="shared" si="2"/>
        <v>584.5</v>
      </c>
      <c r="U21" s="3">
        <f t="shared" si="5"/>
        <v>2656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0</v>
      </c>
      <c r="C22" s="45">
        <f>'G-1'!C22+'G-3'!C22</f>
        <v>64</v>
      </c>
      <c r="D22" s="45">
        <f>'G-1'!D22+'G-3'!D22</f>
        <v>6</v>
      </c>
      <c r="E22" s="45">
        <f>'G-1'!E22+'G-3'!E22</f>
        <v>5</v>
      </c>
      <c r="F22" s="6">
        <f t="shared" si="0"/>
        <v>88.5</v>
      </c>
      <c r="G22" s="2"/>
      <c r="H22" s="21" t="s">
        <v>26</v>
      </c>
      <c r="I22" s="46">
        <f>'G-1'!I22+'G-3'!I22</f>
        <v>103</v>
      </c>
      <c r="J22" s="46">
        <f>'G-1'!J22+'G-3'!J22</f>
        <v>420</v>
      </c>
      <c r="K22" s="46">
        <f>'G-1'!K22+'G-3'!K22</f>
        <v>13</v>
      </c>
      <c r="L22" s="46">
        <f>'G-1'!L22+'G-3'!L22</f>
        <v>8</v>
      </c>
      <c r="M22" s="6">
        <f t="shared" si="1"/>
        <v>517.5</v>
      </c>
      <c r="N22" s="3">
        <f>M19+M20+M21+M22</f>
        <v>2050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2342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2050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2656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75</v>
      </c>
      <c r="N24" s="88"/>
      <c r="O24" s="185"/>
      <c r="P24" s="186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L5" sqref="L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76 X CARRERA 48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112</v>
      </c>
      <c r="B6" s="167"/>
      <c r="C6" s="225" t="s">
        <v>152</v>
      </c>
      <c r="D6" s="225"/>
      <c r="E6" s="225"/>
      <c r="F6" s="111"/>
      <c r="G6" s="112"/>
      <c r="H6" s="103" t="s">
        <v>58</v>
      </c>
      <c r="I6" s="226">
        <f>'G-1'!S6</f>
        <v>42488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3</v>
      </c>
      <c r="C10" s="122"/>
      <c r="D10" s="123" t="s">
        <v>124</v>
      </c>
      <c r="E10" s="75">
        <v>43</v>
      </c>
      <c r="F10" s="75">
        <v>321</v>
      </c>
      <c r="G10" s="75">
        <v>0</v>
      </c>
      <c r="H10" s="75">
        <v>2</v>
      </c>
      <c r="I10" s="75">
        <f>E10*0.5+F10+G10*2+H10*2.5</f>
        <v>347.5</v>
      </c>
      <c r="J10" s="124">
        <f>IF(I10=0,"0,00",I10/SUM(I10:I12)*100)</f>
        <v>13.118157795394488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494</v>
      </c>
      <c r="F11" s="126">
        <v>1827</v>
      </c>
      <c r="G11" s="126">
        <v>90</v>
      </c>
      <c r="H11" s="126">
        <v>19</v>
      </c>
      <c r="I11" s="126">
        <f t="shared" ref="I11:I37" si="0">E11*0.5+F11+G11*2+H11*2.5</f>
        <v>2301.5</v>
      </c>
      <c r="J11" s="127">
        <f>IF(I11=0,"0,00",I11/SUM(I10:I12)*100)</f>
        <v>86.881842204605505</v>
      </c>
    </row>
    <row r="12" spans="1:10" x14ac:dyDescent="0.2">
      <c r="A12" s="220"/>
      <c r="B12" s="223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26</v>
      </c>
      <c r="F13" s="75">
        <v>246</v>
      </c>
      <c r="G13" s="75">
        <v>0</v>
      </c>
      <c r="H13" s="75">
        <v>7</v>
      </c>
      <c r="I13" s="75">
        <f t="shared" si="0"/>
        <v>276.5</v>
      </c>
      <c r="J13" s="124">
        <f>IF(I13=0,"0,00",I13/SUM(I13:I15)*100)</f>
        <v>11.031318571713545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276</v>
      </c>
      <c r="F14" s="126">
        <v>1859</v>
      </c>
      <c r="G14" s="126">
        <v>79</v>
      </c>
      <c r="H14" s="126">
        <v>30</v>
      </c>
      <c r="I14" s="126">
        <f t="shared" si="0"/>
        <v>2230</v>
      </c>
      <c r="J14" s="127">
        <f>IF(I14=0,"0,00",I14/SUM(I13:I15)*100)</f>
        <v>88.968681428286459</v>
      </c>
    </row>
    <row r="15" spans="1:10" x14ac:dyDescent="0.2">
      <c r="A15" s="220"/>
      <c r="B15" s="223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80</v>
      </c>
      <c r="F16" s="75">
        <v>269</v>
      </c>
      <c r="G16" s="75">
        <v>0</v>
      </c>
      <c r="H16" s="75">
        <v>8</v>
      </c>
      <c r="I16" s="75">
        <f t="shared" si="0"/>
        <v>329</v>
      </c>
      <c r="J16" s="124">
        <f>IF(I16=0,"0,00",I16/SUM(I16:I18)*100)</f>
        <v>12.816517335410985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574</v>
      </c>
      <c r="F17" s="126">
        <v>1707</v>
      </c>
      <c r="G17" s="126">
        <v>87</v>
      </c>
      <c r="H17" s="126">
        <v>28</v>
      </c>
      <c r="I17" s="126">
        <f t="shared" si="0"/>
        <v>2238</v>
      </c>
      <c r="J17" s="127">
        <f>IF(I17=0,"0,00",I17/SUM(I16:I18)*100)</f>
        <v>87.183482664589022</v>
      </c>
    </row>
    <row r="18" spans="1:10" x14ac:dyDescent="0.2">
      <c r="A18" s="221"/>
      <c r="B18" s="224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88</v>
      </c>
      <c r="F29" s="126">
        <v>360</v>
      </c>
      <c r="G29" s="126">
        <v>0</v>
      </c>
      <c r="H29" s="126">
        <v>7</v>
      </c>
      <c r="I29" s="126">
        <f t="shared" si="0"/>
        <v>421.5</v>
      </c>
      <c r="J29" s="127">
        <f>IF(I29=0,"0,00",I29/SUM(I28:I30)*100)</f>
        <v>77.339449541284395</v>
      </c>
    </row>
    <row r="30" spans="1:10" x14ac:dyDescent="0.2">
      <c r="A30" s="220"/>
      <c r="B30" s="223"/>
      <c r="C30" s="128" t="s">
        <v>142</v>
      </c>
      <c r="D30" s="129" t="s">
        <v>127</v>
      </c>
      <c r="E30" s="74">
        <v>33</v>
      </c>
      <c r="F30" s="74">
        <v>102</v>
      </c>
      <c r="G30" s="74">
        <v>0</v>
      </c>
      <c r="H30" s="74">
        <v>2</v>
      </c>
      <c r="I30" s="130">
        <f t="shared" si="0"/>
        <v>123.5</v>
      </c>
      <c r="J30" s="131">
        <f>IF(I30=0,"0,00",I30/SUM(I28:I30)*100)</f>
        <v>22.660550458715598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81</v>
      </c>
      <c r="F32" s="126">
        <v>368</v>
      </c>
      <c r="G32" s="126">
        <v>0</v>
      </c>
      <c r="H32" s="126">
        <v>2</v>
      </c>
      <c r="I32" s="126">
        <f t="shared" si="0"/>
        <v>413.5</v>
      </c>
      <c r="J32" s="127">
        <f>IF(I32=0,"0,00",I32/SUM(I31:I33)*100)</f>
        <v>79.826254826254825</v>
      </c>
    </row>
    <row r="33" spans="1:10" x14ac:dyDescent="0.2">
      <c r="A33" s="220"/>
      <c r="B33" s="223"/>
      <c r="C33" s="128" t="s">
        <v>143</v>
      </c>
      <c r="D33" s="129" t="s">
        <v>127</v>
      </c>
      <c r="E33" s="74">
        <v>24</v>
      </c>
      <c r="F33" s="74">
        <v>85</v>
      </c>
      <c r="G33" s="74">
        <v>0</v>
      </c>
      <c r="H33" s="74">
        <v>3</v>
      </c>
      <c r="I33" s="130">
        <f t="shared" si="0"/>
        <v>104.5</v>
      </c>
      <c r="J33" s="131">
        <f>IF(I33=0,"0,00",I33/SUM(I31:I33)*100)</f>
        <v>20.173745173745175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132</v>
      </c>
      <c r="F35" s="126">
        <v>271</v>
      </c>
      <c r="G35" s="126">
        <v>0</v>
      </c>
      <c r="H35" s="126">
        <v>1</v>
      </c>
      <c r="I35" s="126">
        <f t="shared" si="0"/>
        <v>339.5</v>
      </c>
      <c r="J35" s="127">
        <f>IF(I35=0,"0,00",I35/SUM(I34:I36)*100)</f>
        <v>73.965141612200441</v>
      </c>
    </row>
    <row r="36" spans="1:10" x14ac:dyDescent="0.2">
      <c r="A36" s="221"/>
      <c r="B36" s="224"/>
      <c r="C36" s="133" t="s">
        <v>144</v>
      </c>
      <c r="D36" s="129" t="s">
        <v>127</v>
      </c>
      <c r="E36" s="74">
        <v>46</v>
      </c>
      <c r="F36" s="74">
        <v>89</v>
      </c>
      <c r="G36" s="74">
        <v>0</v>
      </c>
      <c r="H36" s="74">
        <v>3</v>
      </c>
      <c r="I36" s="130">
        <f t="shared" si="0"/>
        <v>119.5</v>
      </c>
      <c r="J36" s="131">
        <f>IF(I36=0,"0,00",I36/SUM(I34:I36)*100)</f>
        <v>26.034858387799563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T19" sqref="T19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76 X CARRERA 48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0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42488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134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1699.5</v>
      </c>
      <c r="AV12" s="97">
        <f t="shared" si="0"/>
        <v>1792.5</v>
      </c>
      <c r="AW12" s="97">
        <f t="shared" si="0"/>
        <v>1899.5</v>
      </c>
      <c r="AX12" s="97">
        <f t="shared" si="0"/>
        <v>1902</v>
      </c>
      <c r="AY12" s="97">
        <f t="shared" si="0"/>
        <v>1931.5</v>
      </c>
      <c r="AZ12" s="97">
        <f t="shared" si="0"/>
        <v>1893</v>
      </c>
      <c r="BA12" s="97">
        <f t="shared" si="0"/>
        <v>1858</v>
      </c>
      <c r="BB12" s="97"/>
      <c r="BC12" s="97"/>
      <c r="BD12" s="97"/>
      <c r="BE12" s="97">
        <f t="shared" ref="BE12:BQ12" si="1">P14</f>
        <v>1140.5</v>
      </c>
      <c r="BF12" s="97">
        <f t="shared" si="1"/>
        <v>1002</v>
      </c>
      <c r="BG12" s="97">
        <f t="shared" si="1"/>
        <v>862.5</v>
      </c>
      <c r="BH12" s="97">
        <f t="shared" si="1"/>
        <v>1157.5</v>
      </c>
      <c r="BI12" s="97">
        <f t="shared" si="1"/>
        <v>1366</v>
      </c>
      <c r="BJ12" s="97">
        <f t="shared" si="1"/>
        <v>1353.5</v>
      </c>
      <c r="BK12" s="97">
        <f t="shared" si="1"/>
        <v>1323.5</v>
      </c>
      <c r="BL12" s="97">
        <f t="shared" si="1"/>
        <v>1248.5</v>
      </c>
      <c r="BM12" s="97">
        <f t="shared" si="1"/>
        <v>1205.5</v>
      </c>
      <c r="BN12" s="97">
        <f t="shared" si="1"/>
        <v>1282.5</v>
      </c>
      <c r="BO12" s="97">
        <f t="shared" si="1"/>
        <v>1388.5</v>
      </c>
      <c r="BP12" s="97">
        <f t="shared" si="1"/>
        <v>1574</v>
      </c>
      <c r="BQ12" s="97">
        <f t="shared" si="1"/>
        <v>1679</v>
      </c>
      <c r="BR12" s="97"/>
      <c r="BS12" s="97"/>
      <c r="BT12" s="97"/>
      <c r="BU12" s="97">
        <f t="shared" ref="BU12:CC12" si="2">AG14</f>
        <v>1878</v>
      </c>
      <c r="BV12" s="97">
        <f t="shared" si="2"/>
        <v>1915</v>
      </c>
      <c r="BW12" s="97">
        <f t="shared" si="2"/>
        <v>1916</v>
      </c>
      <c r="BX12" s="97">
        <f t="shared" si="2"/>
        <v>1931</v>
      </c>
      <c r="BY12" s="97">
        <f t="shared" si="2"/>
        <v>1922</v>
      </c>
      <c r="BZ12" s="97">
        <f t="shared" si="2"/>
        <v>2092</v>
      </c>
      <c r="CA12" s="97">
        <f t="shared" si="2"/>
        <v>2260.5</v>
      </c>
      <c r="CB12" s="97">
        <f t="shared" si="2"/>
        <v>2309.5</v>
      </c>
      <c r="CC12" s="97">
        <f t="shared" si="2"/>
        <v>2356.5</v>
      </c>
    </row>
    <row r="13" spans="1:81" ht="16.5" customHeight="1" x14ac:dyDescent="0.2">
      <c r="A13" s="100" t="s">
        <v>103</v>
      </c>
      <c r="B13" s="148">
        <f>'G-1'!F10</f>
        <v>400.5</v>
      </c>
      <c r="C13" s="148">
        <f>'G-1'!F11</f>
        <v>381.5</v>
      </c>
      <c r="D13" s="148">
        <f>'G-1'!F12</f>
        <v>483.5</v>
      </c>
      <c r="E13" s="148">
        <f>'G-1'!F13</f>
        <v>434</v>
      </c>
      <c r="F13" s="148">
        <f>'G-1'!F14</f>
        <v>493.5</v>
      </c>
      <c r="G13" s="148">
        <f>'G-1'!F15</f>
        <v>488.5</v>
      </c>
      <c r="H13" s="148">
        <f>'G-1'!F16</f>
        <v>486</v>
      </c>
      <c r="I13" s="148">
        <f>'G-1'!F17</f>
        <v>463.5</v>
      </c>
      <c r="J13" s="148">
        <f>'G-1'!F18</f>
        <v>455</v>
      </c>
      <c r="K13" s="148">
        <f>'G-1'!F19</f>
        <v>453.5</v>
      </c>
      <c r="L13" s="149"/>
      <c r="M13" s="148">
        <f>'G-1'!F20</f>
        <v>460.5</v>
      </c>
      <c r="N13" s="148">
        <f>'G-1'!F21</f>
        <v>468.5</v>
      </c>
      <c r="O13" s="148">
        <f>'G-1'!F22</f>
        <v>64.5</v>
      </c>
      <c r="P13" s="148">
        <f>'G-1'!M10</f>
        <v>147</v>
      </c>
      <c r="Q13" s="148">
        <f>'G-1'!M11</f>
        <v>322</v>
      </c>
      <c r="R13" s="148">
        <f>'G-1'!M12</f>
        <v>329</v>
      </c>
      <c r="S13" s="148">
        <f>'G-1'!M13</f>
        <v>359.5</v>
      </c>
      <c r="T13" s="148">
        <f>'G-1'!M14</f>
        <v>355.5</v>
      </c>
      <c r="U13" s="148">
        <f>'G-1'!M15</f>
        <v>309.5</v>
      </c>
      <c r="V13" s="148">
        <f>'G-1'!M16</f>
        <v>299</v>
      </c>
      <c r="W13" s="148">
        <f>'G-1'!M17</f>
        <v>284.5</v>
      </c>
      <c r="X13" s="148">
        <f>'G-1'!M18</f>
        <v>312.5</v>
      </c>
      <c r="Y13" s="148">
        <f>'G-1'!M19</f>
        <v>386.5</v>
      </c>
      <c r="Z13" s="148">
        <f>'G-1'!M20</f>
        <v>405</v>
      </c>
      <c r="AA13" s="148">
        <f>'G-1'!M21</f>
        <v>470</v>
      </c>
      <c r="AB13" s="148">
        <f>'G-1'!M22</f>
        <v>417.5</v>
      </c>
      <c r="AC13" s="149"/>
      <c r="AD13" s="148">
        <f>'G-1'!T10</f>
        <v>399</v>
      </c>
      <c r="AE13" s="148">
        <f>'G-1'!T11</f>
        <v>462</v>
      </c>
      <c r="AF13" s="148">
        <f>'G-1'!T12</f>
        <v>531.5</v>
      </c>
      <c r="AG13" s="148">
        <f>'G-1'!T13</f>
        <v>485.5</v>
      </c>
      <c r="AH13" s="148">
        <f>'G-1'!T14</f>
        <v>436</v>
      </c>
      <c r="AI13" s="148">
        <f>'G-1'!T15</f>
        <v>463</v>
      </c>
      <c r="AJ13" s="148">
        <f>'G-1'!T16</f>
        <v>546.5</v>
      </c>
      <c r="AK13" s="148">
        <f>'G-1'!T17</f>
        <v>476.5</v>
      </c>
      <c r="AL13" s="148">
        <f>'G-1'!T18</f>
        <v>606</v>
      </c>
      <c r="AM13" s="148">
        <f>'G-1'!T19</f>
        <v>631.5</v>
      </c>
      <c r="AN13" s="148">
        <f>'G-1'!T20</f>
        <v>595.5</v>
      </c>
      <c r="AO13" s="148">
        <f>'G-1'!T21</f>
        <v>523.5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1699.5</v>
      </c>
      <c r="F14" s="148">
        <f t="shared" ref="F14:K14" si="3">C13+D13+E13+F13</f>
        <v>1792.5</v>
      </c>
      <c r="G14" s="148">
        <f t="shared" si="3"/>
        <v>1899.5</v>
      </c>
      <c r="H14" s="148">
        <f t="shared" si="3"/>
        <v>1902</v>
      </c>
      <c r="I14" s="148">
        <f t="shared" si="3"/>
        <v>1931.5</v>
      </c>
      <c r="J14" s="148">
        <f t="shared" si="3"/>
        <v>1893</v>
      </c>
      <c r="K14" s="148">
        <f t="shared" si="3"/>
        <v>1858</v>
      </c>
      <c r="L14" s="149"/>
      <c r="M14" s="148"/>
      <c r="N14" s="148"/>
      <c r="O14" s="148"/>
      <c r="P14" s="148">
        <f>M13+N13+O13+P13</f>
        <v>1140.5</v>
      </c>
      <c r="Q14" s="148">
        <f t="shared" ref="Q14:AB14" si="4">N13+O13+P13+Q13</f>
        <v>1002</v>
      </c>
      <c r="R14" s="148">
        <f t="shared" si="4"/>
        <v>862.5</v>
      </c>
      <c r="S14" s="148">
        <f t="shared" si="4"/>
        <v>1157.5</v>
      </c>
      <c r="T14" s="148">
        <f t="shared" si="4"/>
        <v>1366</v>
      </c>
      <c r="U14" s="148">
        <f t="shared" si="4"/>
        <v>1353.5</v>
      </c>
      <c r="V14" s="148">
        <f t="shared" si="4"/>
        <v>1323.5</v>
      </c>
      <c r="W14" s="148">
        <f t="shared" si="4"/>
        <v>1248.5</v>
      </c>
      <c r="X14" s="148">
        <f t="shared" si="4"/>
        <v>1205.5</v>
      </c>
      <c r="Y14" s="148">
        <f t="shared" si="4"/>
        <v>1282.5</v>
      </c>
      <c r="Z14" s="148">
        <f t="shared" si="4"/>
        <v>1388.5</v>
      </c>
      <c r="AA14" s="148">
        <f t="shared" si="4"/>
        <v>1574</v>
      </c>
      <c r="AB14" s="148">
        <f t="shared" si="4"/>
        <v>1679</v>
      </c>
      <c r="AC14" s="149"/>
      <c r="AD14" s="148"/>
      <c r="AE14" s="148"/>
      <c r="AF14" s="148"/>
      <c r="AG14" s="148">
        <f>AD13+AE13+AF13+AG13</f>
        <v>1878</v>
      </c>
      <c r="AH14" s="148">
        <f t="shared" ref="AH14:AO14" si="5">AE13+AF13+AG13+AH13</f>
        <v>1915</v>
      </c>
      <c r="AI14" s="148">
        <f t="shared" si="5"/>
        <v>1916</v>
      </c>
      <c r="AJ14" s="148">
        <f t="shared" si="5"/>
        <v>1931</v>
      </c>
      <c r="AK14" s="148">
        <f t="shared" si="5"/>
        <v>1922</v>
      </c>
      <c r="AL14" s="148">
        <f t="shared" si="5"/>
        <v>2092</v>
      </c>
      <c r="AM14" s="148">
        <f t="shared" si="5"/>
        <v>2260.5</v>
      </c>
      <c r="AN14" s="148">
        <f t="shared" si="5"/>
        <v>2309.5</v>
      </c>
      <c r="AO14" s="148">
        <f t="shared" si="5"/>
        <v>2356.5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0.13118157795394489</v>
      </c>
      <c r="E15" s="151"/>
      <c r="F15" s="151" t="s">
        <v>107</v>
      </c>
      <c r="G15" s="152">
        <f>DIRECCIONALIDAD!J11/100</f>
        <v>0.86881842204605508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0.11031318571713544</v>
      </c>
      <c r="Q15" s="151"/>
      <c r="R15" s="151"/>
      <c r="S15" s="151"/>
      <c r="T15" s="151" t="s">
        <v>107</v>
      </c>
      <c r="U15" s="152">
        <f>DIRECCIONALIDAD!J14/100</f>
        <v>0.88968681428286456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0.12816517335410985</v>
      </c>
      <c r="AG15" s="151"/>
      <c r="AH15" s="151"/>
      <c r="AI15" s="151"/>
      <c r="AJ15" s="151" t="s">
        <v>107</v>
      </c>
      <c r="AK15" s="152">
        <f>DIRECCIONALIDAD!J17/100</f>
        <v>0.87183482664589018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1931.5</v>
      </c>
      <c r="C16" s="151" t="s">
        <v>106</v>
      </c>
      <c r="D16" s="162">
        <f>+B16*D15</f>
        <v>253.37721781804456</v>
      </c>
      <c r="E16" s="151"/>
      <c r="F16" s="151" t="s">
        <v>107</v>
      </c>
      <c r="G16" s="162">
        <f>+B16*G15</f>
        <v>1678.1227821819555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1679</v>
      </c>
      <c r="N16" s="151"/>
      <c r="O16" s="151" t="s">
        <v>106</v>
      </c>
      <c r="P16" s="163">
        <f>+M16*P15</f>
        <v>185.2158388190704</v>
      </c>
      <c r="Q16" s="151"/>
      <c r="R16" s="151"/>
      <c r="S16" s="151"/>
      <c r="T16" s="151" t="s">
        <v>107</v>
      </c>
      <c r="U16" s="163">
        <f>+M16*U15</f>
        <v>1493.7841611809297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2356.5</v>
      </c>
      <c r="AE16" s="151" t="s">
        <v>106</v>
      </c>
      <c r="AF16" s="162">
        <f>+AD16*AF15</f>
        <v>302.02123100895983</v>
      </c>
      <c r="AG16" s="151"/>
      <c r="AH16" s="151"/>
      <c r="AI16" s="151"/>
      <c r="AJ16" s="151" t="s">
        <v>107</v>
      </c>
      <c r="AK16" s="162">
        <f>+AD16*AK15</f>
        <v>2054.4787689910404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470</v>
      </c>
      <c r="AV20" s="92">
        <f t="shared" si="15"/>
        <v>486</v>
      </c>
      <c r="AW20" s="92">
        <f t="shared" si="15"/>
        <v>442.5</v>
      </c>
      <c r="AX20" s="92">
        <f t="shared" si="15"/>
        <v>407.5</v>
      </c>
      <c r="AY20" s="92">
        <f t="shared" si="15"/>
        <v>378.5</v>
      </c>
      <c r="AZ20" s="92">
        <f t="shared" si="15"/>
        <v>373</v>
      </c>
      <c r="BA20" s="92">
        <f t="shared" si="15"/>
        <v>363</v>
      </c>
      <c r="BB20" s="92"/>
      <c r="BC20" s="92"/>
      <c r="BD20" s="92"/>
      <c r="BE20" s="92">
        <f t="shared" ref="BE20:BQ20" si="16">P23</f>
        <v>233</v>
      </c>
      <c r="BF20" s="92">
        <f t="shared" si="16"/>
        <v>211</v>
      </c>
      <c r="BG20" s="92">
        <f t="shared" si="16"/>
        <v>185</v>
      </c>
      <c r="BH20" s="92">
        <f t="shared" si="16"/>
        <v>234</v>
      </c>
      <c r="BI20" s="92">
        <f t="shared" si="16"/>
        <v>248</v>
      </c>
      <c r="BJ20" s="92">
        <f t="shared" si="16"/>
        <v>260</v>
      </c>
      <c r="BK20" s="92">
        <f t="shared" si="16"/>
        <v>281</v>
      </c>
      <c r="BL20" s="92">
        <f t="shared" si="16"/>
        <v>276.5</v>
      </c>
      <c r="BM20" s="92">
        <f t="shared" si="16"/>
        <v>257</v>
      </c>
      <c r="BN20" s="92">
        <f t="shared" si="16"/>
        <v>282</v>
      </c>
      <c r="BO20" s="92">
        <f t="shared" si="16"/>
        <v>309</v>
      </c>
      <c r="BP20" s="92">
        <f t="shared" si="16"/>
        <v>323.5</v>
      </c>
      <c r="BQ20" s="92">
        <f t="shared" si="16"/>
        <v>371</v>
      </c>
      <c r="BR20" s="92"/>
      <c r="BS20" s="92"/>
      <c r="BT20" s="92"/>
      <c r="BU20" s="92">
        <f t="shared" ref="BU20:CC20" si="17">AG23</f>
        <v>323</v>
      </c>
      <c r="BV20" s="92">
        <f t="shared" si="17"/>
        <v>316.5</v>
      </c>
      <c r="BW20" s="92">
        <f t="shared" si="17"/>
        <v>314.5</v>
      </c>
      <c r="BX20" s="92">
        <f t="shared" si="17"/>
        <v>300.5</v>
      </c>
      <c r="BY20" s="92">
        <f t="shared" si="17"/>
        <v>315.5</v>
      </c>
      <c r="BZ20" s="92">
        <f t="shared" si="17"/>
        <v>305.5</v>
      </c>
      <c r="CA20" s="92">
        <f t="shared" si="17"/>
        <v>321.5</v>
      </c>
      <c r="CB20" s="92">
        <f t="shared" si="17"/>
        <v>319.5</v>
      </c>
      <c r="CC20" s="92">
        <f t="shared" si="17"/>
        <v>299.5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2169.5</v>
      </c>
      <c r="AV21" s="92">
        <f t="shared" si="18"/>
        <v>2278.5</v>
      </c>
      <c r="AW21" s="92">
        <f t="shared" si="18"/>
        <v>2342</v>
      </c>
      <c r="AX21" s="92">
        <f t="shared" si="18"/>
        <v>2309.5</v>
      </c>
      <c r="AY21" s="92">
        <f t="shared" si="18"/>
        <v>2310</v>
      </c>
      <c r="AZ21" s="92">
        <f t="shared" si="18"/>
        <v>2266</v>
      </c>
      <c r="BA21" s="92">
        <f t="shared" si="18"/>
        <v>2221</v>
      </c>
      <c r="BB21" s="92"/>
      <c r="BC21" s="92"/>
      <c r="BD21" s="92"/>
      <c r="BE21" s="92">
        <f t="shared" ref="BE21:BQ21" si="19">P32</f>
        <v>1373.5</v>
      </c>
      <c r="BF21" s="92">
        <f t="shared" si="19"/>
        <v>1213</v>
      </c>
      <c r="BG21" s="92">
        <f t="shared" si="19"/>
        <v>1047.5</v>
      </c>
      <c r="BH21" s="92">
        <f t="shared" si="19"/>
        <v>1391.5</v>
      </c>
      <c r="BI21" s="92">
        <f t="shared" si="19"/>
        <v>1614</v>
      </c>
      <c r="BJ21" s="92">
        <f t="shared" si="19"/>
        <v>1613.5</v>
      </c>
      <c r="BK21" s="92">
        <f t="shared" si="19"/>
        <v>1604.5</v>
      </c>
      <c r="BL21" s="92">
        <f t="shared" si="19"/>
        <v>1525</v>
      </c>
      <c r="BM21" s="92">
        <f t="shared" si="19"/>
        <v>1462.5</v>
      </c>
      <c r="BN21" s="92">
        <f t="shared" si="19"/>
        <v>1564.5</v>
      </c>
      <c r="BO21" s="92">
        <f t="shared" si="19"/>
        <v>1697.5</v>
      </c>
      <c r="BP21" s="92">
        <f t="shared" si="19"/>
        <v>1897.5</v>
      </c>
      <c r="BQ21" s="92">
        <f t="shared" si="19"/>
        <v>2050</v>
      </c>
      <c r="BR21" s="92"/>
      <c r="BS21" s="92"/>
      <c r="BT21" s="92"/>
      <c r="BU21" s="92">
        <f t="shared" ref="BU21:CC21" si="20">AG32</f>
        <v>2201</v>
      </c>
      <c r="BV21" s="92">
        <f t="shared" si="20"/>
        <v>2231.5</v>
      </c>
      <c r="BW21" s="92">
        <f t="shared" si="20"/>
        <v>2230.5</v>
      </c>
      <c r="BX21" s="92">
        <f t="shared" si="20"/>
        <v>2231.5</v>
      </c>
      <c r="BY21" s="92">
        <f t="shared" si="20"/>
        <v>2237.5</v>
      </c>
      <c r="BZ21" s="92">
        <f t="shared" si="20"/>
        <v>2397.5</v>
      </c>
      <c r="CA21" s="92">
        <f t="shared" si="20"/>
        <v>2582</v>
      </c>
      <c r="CB21" s="92">
        <f t="shared" si="20"/>
        <v>2629</v>
      </c>
      <c r="CC21" s="92">
        <f t="shared" si="20"/>
        <v>2656</v>
      </c>
    </row>
    <row r="22" spans="1:81" ht="16.5" customHeight="1" x14ac:dyDescent="0.2">
      <c r="A22" s="100" t="s">
        <v>103</v>
      </c>
      <c r="B22" s="148">
        <f>'G-3'!F10</f>
        <v>91</v>
      </c>
      <c r="C22" s="148">
        <f>'G-3'!F11</f>
        <v>140</v>
      </c>
      <c r="D22" s="148">
        <f>'G-3'!F12</f>
        <v>126</v>
      </c>
      <c r="E22" s="148">
        <f>'G-3'!F13</f>
        <v>113</v>
      </c>
      <c r="F22" s="148">
        <f>'G-3'!F14</f>
        <v>107</v>
      </c>
      <c r="G22" s="148">
        <f>'G-3'!F15</f>
        <v>96.5</v>
      </c>
      <c r="H22" s="148">
        <f>'G-3'!F16</f>
        <v>91</v>
      </c>
      <c r="I22" s="148">
        <f>'G-3'!F17</f>
        <v>84</v>
      </c>
      <c r="J22" s="148">
        <f>'G-3'!F18</f>
        <v>101.5</v>
      </c>
      <c r="K22" s="148">
        <f>'G-3'!F19</f>
        <v>86.5</v>
      </c>
      <c r="L22" s="149"/>
      <c r="M22" s="148">
        <f>'G-3'!F20</f>
        <v>78</v>
      </c>
      <c r="N22" s="148">
        <f>'G-3'!F21</f>
        <v>73</v>
      </c>
      <c r="O22" s="148">
        <f>'G-3'!F22</f>
        <v>24</v>
      </c>
      <c r="P22" s="148">
        <f>'G-3'!M10</f>
        <v>58</v>
      </c>
      <c r="Q22" s="148">
        <f>'G-3'!M11</f>
        <v>56</v>
      </c>
      <c r="R22" s="148">
        <f>'G-3'!M12</f>
        <v>47</v>
      </c>
      <c r="S22" s="148">
        <f>'G-3'!M13</f>
        <v>73</v>
      </c>
      <c r="T22" s="148">
        <f>'G-3'!M14</f>
        <v>72</v>
      </c>
      <c r="U22" s="148">
        <f>'G-3'!M15</f>
        <v>68</v>
      </c>
      <c r="V22" s="148">
        <f>'G-3'!M16</f>
        <v>68</v>
      </c>
      <c r="W22" s="148">
        <f>'G-3'!M17</f>
        <v>68.5</v>
      </c>
      <c r="X22" s="148">
        <f>'G-3'!M18</f>
        <v>52.5</v>
      </c>
      <c r="Y22" s="148">
        <f>'G-3'!M19</f>
        <v>93</v>
      </c>
      <c r="Z22" s="148">
        <f>'G-3'!M20</f>
        <v>95</v>
      </c>
      <c r="AA22" s="148">
        <f>'G-3'!M21</f>
        <v>83</v>
      </c>
      <c r="AB22" s="148">
        <f>'G-3'!M22</f>
        <v>100</v>
      </c>
      <c r="AC22" s="149"/>
      <c r="AD22" s="148">
        <f>'G-3'!T10</f>
        <v>83.5</v>
      </c>
      <c r="AE22" s="148">
        <f>'G-3'!T11</f>
        <v>81</v>
      </c>
      <c r="AF22" s="148">
        <f>'G-3'!T12</f>
        <v>92.5</v>
      </c>
      <c r="AG22" s="148">
        <f>'G-3'!T13</f>
        <v>66</v>
      </c>
      <c r="AH22" s="148">
        <f>'G-3'!T14</f>
        <v>77</v>
      </c>
      <c r="AI22" s="148">
        <f>'G-3'!T15</f>
        <v>79</v>
      </c>
      <c r="AJ22" s="148">
        <f>'G-3'!T16</f>
        <v>78.5</v>
      </c>
      <c r="AK22" s="148">
        <f>'G-3'!T17</f>
        <v>81</v>
      </c>
      <c r="AL22" s="148">
        <f>'G-3'!T18</f>
        <v>67</v>
      </c>
      <c r="AM22" s="148">
        <f>'G-3'!T19</f>
        <v>95</v>
      </c>
      <c r="AN22" s="148">
        <f>'G-3'!T20</f>
        <v>76.5</v>
      </c>
      <c r="AO22" s="148">
        <f>'G-3'!T21</f>
        <v>61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470</v>
      </c>
      <c r="F23" s="148">
        <f t="shared" ref="F23:K23" si="21">C22+D22+E22+F22</f>
        <v>486</v>
      </c>
      <c r="G23" s="148">
        <f t="shared" si="21"/>
        <v>442.5</v>
      </c>
      <c r="H23" s="148">
        <f t="shared" si="21"/>
        <v>407.5</v>
      </c>
      <c r="I23" s="148">
        <f t="shared" si="21"/>
        <v>378.5</v>
      </c>
      <c r="J23" s="148">
        <f t="shared" si="21"/>
        <v>373</v>
      </c>
      <c r="K23" s="148">
        <f t="shared" si="21"/>
        <v>363</v>
      </c>
      <c r="L23" s="149"/>
      <c r="M23" s="148"/>
      <c r="N23" s="148"/>
      <c r="O23" s="148"/>
      <c r="P23" s="148">
        <f>M22+N22+O22+P22</f>
        <v>233</v>
      </c>
      <c r="Q23" s="148">
        <f t="shared" ref="Q23:AB23" si="22">N22+O22+P22+Q22</f>
        <v>211</v>
      </c>
      <c r="R23" s="148">
        <f t="shared" si="22"/>
        <v>185</v>
      </c>
      <c r="S23" s="148">
        <f t="shared" si="22"/>
        <v>234</v>
      </c>
      <c r="T23" s="148">
        <f t="shared" si="22"/>
        <v>248</v>
      </c>
      <c r="U23" s="148">
        <f t="shared" si="22"/>
        <v>260</v>
      </c>
      <c r="V23" s="148">
        <f t="shared" si="22"/>
        <v>281</v>
      </c>
      <c r="W23" s="148">
        <f t="shared" si="22"/>
        <v>276.5</v>
      </c>
      <c r="X23" s="148">
        <f t="shared" si="22"/>
        <v>257</v>
      </c>
      <c r="Y23" s="148">
        <f t="shared" si="22"/>
        <v>282</v>
      </c>
      <c r="Z23" s="148">
        <f t="shared" si="22"/>
        <v>309</v>
      </c>
      <c r="AA23" s="148">
        <f t="shared" si="22"/>
        <v>323.5</v>
      </c>
      <c r="AB23" s="148">
        <f t="shared" si="22"/>
        <v>371</v>
      </c>
      <c r="AC23" s="149"/>
      <c r="AD23" s="148"/>
      <c r="AE23" s="148"/>
      <c r="AF23" s="148"/>
      <c r="AG23" s="148">
        <f>AD22+AE22+AF22+AG22</f>
        <v>323</v>
      </c>
      <c r="AH23" s="148">
        <f t="shared" ref="AH23:AO23" si="23">AE22+AF22+AG22+AH22</f>
        <v>316.5</v>
      </c>
      <c r="AI23" s="148">
        <f t="shared" si="23"/>
        <v>314.5</v>
      </c>
      <c r="AJ23" s="148">
        <f t="shared" si="23"/>
        <v>300.5</v>
      </c>
      <c r="AK23" s="148">
        <f t="shared" si="23"/>
        <v>315.5</v>
      </c>
      <c r="AL23" s="148">
        <f t="shared" si="23"/>
        <v>305.5</v>
      </c>
      <c r="AM23" s="148">
        <f t="shared" si="23"/>
        <v>321.5</v>
      </c>
      <c r="AN23" s="148">
        <f t="shared" si="23"/>
        <v>319.5</v>
      </c>
      <c r="AO23" s="148">
        <f t="shared" si="23"/>
        <v>299.5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0.773394495412844</v>
      </c>
      <c r="H24" s="151"/>
      <c r="I24" s="151" t="s">
        <v>108</v>
      </c>
      <c r="J24" s="152">
        <f>DIRECCIONALIDAD!J30/100</f>
        <v>0.22660550458715598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0.79826254826254828</v>
      </c>
      <c r="V24" s="151"/>
      <c r="W24" s="151"/>
      <c r="X24" s="151"/>
      <c r="Y24" s="151" t="s">
        <v>108</v>
      </c>
      <c r="Z24" s="152">
        <f>DIRECCIONALIDAD!J33/100</f>
        <v>0.20173745173745175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0.73965141612200436</v>
      </c>
      <c r="AL24" s="151"/>
      <c r="AM24" s="151"/>
      <c r="AN24" s="151" t="s">
        <v>108</v>
      </c>
      <c r="AO24" s="152">
        <f>DIRECCIONALIDAD!J36/100</f>
        <v>0.26034858387799564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486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375.86972477064216</v>
      </c>
      <c r="H25" s="151"/>
      <c r="I25" s="151" t="s">
        <v>108</v>
      </c>
      <c r="J25" s="162">
        <f>+B25*J24</f>
        <v>110.13027522935781</v>
      </c>
      <c r="K25" s="153"/>
      <c r="L25" s="147"/>
      <c r="M25" s="161">
        <f>MAX(M23:AB23)</f>
        <v>371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296.15540540540542</v>
      </c>
      <c r="V25" s="151"/>
      <c r="W25" s="151"/>
      <c r="X25" s="151"/>
      <c r="Y25" s="151" t="s">
        <v>108</v>
      </c>
      <c r="Z25" s="163">
        <f>+M25*Z24</f>
        <v>74.844594594594597</v>
      </c>
      <c r="AA25" s="151"/>
      <c r="AB25" s="153"/>
      <c r="AC25" s="147"/>
      <c r="AD25" s="161">
        <f>MAX(AD23:AO23)</f>
        <v>323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238.90740740740742</v>
      </c>
      <c r="AL25" s="151"/>
      <c r="AM25" s="151"/>
      <c r="AN25" s="151" t="s">
        <v>108</v>
      </c>
      <c r="AO25" s="164">
        <f>+AD25*AO24</f>
        <v>84.092592592592595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491.5</v>
      </c>
      <c r="C31" s="148">
        <f t="shared" ref="C31:K31" si="27">C13+C18+C22+C27</f>
        <v>521.5</v>
      </c>
      <c r="D31" s="148">
        <f t="shared" si="27"/>
        <v>609.5</v>
      </c>
      <c r="E31" s="148">
        <f t="shared" si="27"/>
        <v>547</v>
      </c>
      <c r="F31" s="148">
        <f t="shared" si="27"/>
        <v>600.5</v>
      </c>
      <c r="G31" s="148">
        <f t="shared" si="27"/>
        <v>585</v>
      </c>
      <c r="H31" s="148">
        <f t="shared" si="27"/>
        <v>577</v>
      </c>
      <c r="I31" s="148">
        <f t="shared" si="27"/>
        <v>547.5</v>
      </c>
      <c r="J31" s="148">
        <f t="shared" si="27"/>
        <v>556.5</v>
      </c>
      <c r="K31" s="148">
        <f t="shared" si="27"/>
        <v>540</v>
      </c>
      <c r="L31" s="149"/>
      <c r="M31" s="148">
        <f>M13+M18+M22+M27</f>
        <v>538.5</v>
      </c>
      <c r="N31" s="148">
        <f t="shared" ref="N31:AB31" si="28">N13+N18+N22+N27</f>
        <v>541.5</v>
      </c>
      <c r="O31" s="148">
        <f t="shared" si="28"/>
        <v>88.5</v>
      </c>
      <c r="P31" s="148">
        <f t="shared" si="28"/>
        <v>205</v>
      </c>
      <c r="Q31" s="148">
        <f t="shared" si="28"/>
        <v>378</v>
      </c>
      <c r="R31" s="148">
        <f t="shared" si="28"/>
        <v>376</v>
      </c>
      <c r="S31" s="148">
        <f t="shared" si="28"/>
        <v>432.5</v>
      </c>
      <c r="T31" s="148">
        <f t="shared" si="28"/>
        <v>427.5</v>
      </c>
      <c r="U31" s="148">
        <f t="shared" si="28"/>
        <v>377.5</v>
      </c>
      <c r="V31" s="148">
        <f t="shared" si="28"/>
        <v>367</v>
      </c>
      <c r="W31" s="148">
        <f t="shared" si="28"/>
        <v>353</v>
      </c>
      <c r="X31" s="148">
        <f t="shared" si="28"/>
        <v>365</v>
      </c>
      <c r="Y31" s="148">
        <f t="shared" si="28"/>
        <v>479.5</v>
      </c>
      <c r="Z31" s="148">
        <f t="shared" si="28"/>
        <v>500</v>
      </c>
      <c r="AA31" s="148">
        <f t="shared" si="28"/>
        <v>553</v>
      </c>
      <c r="AB31" s="148">
        <f t="shared" si="28"/>
        <v>517.5</v>
      </c>
      <c r="AC31" s="149"/>
      <c r="AD31" s="148">
        <f>AD13+AD18+AD22+AD27</f>
        <v>482.5</v>
      </c>
      <c r="AE31" s="148">
        <f t="shared" ref="AE31:AO31" si="29">AE13+AE18+AE22+AE27</f>
        <v>543</v>
      </c>
      <c r="AF31" s="148">
        <f t="shared" si="29"/>
        <v>624</v>
      </c>
      <c r="AG31" s="148">
        <f t="shared" si="29"/>
        <v>551.5</v>
      </c>
      <c r="AH31" s="148">
        <f t="shared" si="29"/>
        <v>513</v>
      </c>
      <c r="AI31" s="148">
        <f t="shared" si="29"/>
        <v>542</v>
      </c>
      <c r="AJ31" s="148">
        <f t="shared" si="29"/>
        <v>625</v>
      </c>
      <c r="AK31" s="148">
        <f t="shared" si="29"/>
        <v>557.5</v>
      </c>
      <c r="AL31" s="148">
        <f t="shared" si="29"/>
        <v>673</v>
      </c>
      <c r="AM31" s="148">
        <f t="shared" si="29"/>
        <v>726.5</v>
      </c>
      <c r="AN31" s="148">
        <f t="shared" si="29"/>
        <v>672</v>
      </c>
      <c r="AO31" s="148">
        <f t="shared" si="29"/>
        <v>584.5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2169.5</v>
      </c>
      <c r="F32" s="148">
        <f t="shared" ref="F32:K32" si="30">C31+D31+E31+F31</f>
        <v>2278.5</v>
      </c>
      <c r="G32" s="148">
        <f t="shared" si="30"/>
        <v>2342</v>
      </c>
      <c r="H32" s="148">
        <f t="shared" si="30"/>
        <v>2309.5</v>
      </c>
      <c r="I32" s="148">
        <f t="shared" si="30"/>
        <v>2310</v>
      </c>
      <c r="J32" s="148">
        <f t="shared" si="30"/>
        <v>2266</v>
      </c>
      <c r="K32" s="148">
        <f t="shared" si="30"/>
        <v>2221</v>
      </c>
      <c r="L32" s="149"/>
      <c r="M32" s="148"/>
      <c r="N32" s="148"/>
      <c r="O32" s="148"/>
      <c r="P32" s="148">
        <f>M31+N31+O31+P31</f>
        <v>1373.5</v>
      </c>
      <c r="Q32" s="148">
        <f t="shared" ref="Q32:AB32" si="31">N31+O31+P31+Q31</f>
        <v>1213</v>
      </c>
      <c r="R32" s="148">
        <f t="shared" si="31"/>
        <v>1047.5</v>
      </c>
      <c r="S32" s="148">
        <f t="shared" si="31"/>
        <v>1391.5</v>
      </c>
      <c r="T32" s="148">
        <f t="shared" si="31"/>
        <v>1614</v>
      </c>
      <c r="U32" s="148">
        <f t="shared" si="31"/>
        <v>1613.5</v>
      </c>
      <c r="V32" s="148">
        <f t="shared" si="31"/>
        <v>1604.5</v>
      </c>
      <c r="W32" s="148">
        <f t="shared" si="31"/>
        <v>1525</v>
      </c>
      <c r="X32" s="148">
        <f t="shared" si="31"/>
        <v>1462.5</v>
      </c>
      <c r="Y32" s="148">
        <f t="shared" si="31"/>
        <v>1564.5</v>
      </c>
      <c r="Z32" s="148">
        <f t="shared" si="31"/>
        <v>1697.5</v>
      </c>
      <c r="AA32" s="148">
        <f t="shared" si="31"/>
        <v>1897.5</v>
      </c>
      <c r="AB32" s="148">
        <f t="shared" si="31"/>
        <v>2050</v>
      </c>
      <c r="AC32" s="149"/>
      <c r="AD32" s="148"/>
      <c r="AE32" s="148"/>
      <c r="AF32" s="148"/>
      <c r="AG32" s="148">
        <f>AD31+AE31+AF31+AG31</f>
        <v>2201</v>
      </c>
      <c r="AH32" s="148">
        <f t="shared" ref="AH32:AO32" si="32">AE31+AF31+AG31+AH31</f>
        <v>2231.5</v>
      </c>
      <c r="AI32" s="148">
        <f t="shared" si="32"/>
        <v>2230.5</v>
      </c>
      <c r="AJ32" s="148">
        <f t="shared" si="32"/>
        <v>2231.5</v>
      </c>
      <c r="AK32" s="148">
        <f t="shared" si="32"/>
        <v>2237.5</v>
      </c>
      <c r="AL32" s="148">
        <f t="shared" si="32"/>
        <v>2397.5</v>
      </c>
      <c r="AM32" s="148">
        <f t="shared" si="32"/>
        <v>2582</v>
      </c>
      <c r="AN32" s="148">
        <f t="shared" si="32"/>
        <v>2629</v>
      </c>
      <c r="AO32" s="148">
        <f t="shared" si="32"/>
        <v>2656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2009-04-23T22:05:16Z</cp:lastPrinted>
  <dcterms:created xsi:type="dcterms:W3CDTF">1998-04-02T13:38:56Z</dcterms:created>
  <dcterms:modified xsi:type="dcterms:W3CDTF">2016-05-03T16:27:09Z</dcterms:modified>
</cp:coreProperties>
</file>