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9\CR 49C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16" i="4689" l="1"/>
  <c r="J32" i="4689"/>
  <c r="J14" i="4689"/>
  <c r="U15" i="4688" s="1"/>
  <c r="J10" i="4689"/>
  <c r="D15" i="4688" s="1"/>
  <c r="AM24" i="4688"/>
  <c r="CA20" i="4688" s="1"/>
  <c r="AO24" i="4688"/>
  <c r="CC20" i="4688" s="1"/>
  <c r="AN24" i="4688"/>
  <c r="CB20" i="4688" s="1"/>
  <c r="AL24" i="4688"/>
  <c r="BZ20" i="4688" s="1"/>
  <c r="AJ24" i="4688"/>
  <c r="BX20" i="4688" s="1"/>
  <c r="AH24" i="4688"/>
  <c r="BV20" i="4688" s="1"/>
  <c r="J30" i="4689"/>
  <c r="J25" i="4688" s="1"/>
  <c r="J36" i="4689"/>
  <c r="J33" i="4689"/>
  <c r="Z25" i="4688" s="1"/>
  <c r="J13" i="4689"/>
  <c r="P15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Z34" i="4688"/>
  <c r="BO22" i="4688" s="1"/>
  <c r="AH34" i="4688"/>
  <c r="BV22" i="4688" s="1"/>
  <c r="U23" i="4678"/>
  <c r="I34" i="4688"/>
  <c r="AY22" i="4688" s="1"/>
  <c r="H34" i="4688"/>
  <c r="AX22" i="4688" s="1"/>
  <c r="W34" i="4688"/>
  <c r="BL22" i="4688" s="1"/>
  <c r="R34" i="4688"/>
  <c r="BG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AO34" i="4688"/>
  <c r="CC22" i="4688" s="1"/>
  <c r="AJ34" i="4688"/>
  <c r="B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<sst xmlns="http://schemas.openxmlformats.org/spreadsheetml/2006/main" count="559" uniqueCount="153">
  <si>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</si>
  <si>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</si>
  <si>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</si>
  <si>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</si>
  <si>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</si>
  <si>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</si>
  <si>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</si>
  <si>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</si>
  <si>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</si>
  <si>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</si>
  <si>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</si>
  <si>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</si>
  <si>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</si>
  <si>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</si>
  <si>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</si>
  <si>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</si>
  <si>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</si>
  <si>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</si>
  <si>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</si>
  <si>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</si>
  <si>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</si>
  <si>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</si>
  <si>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</si>
  <si>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</si>
  <si>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</si>
  <si>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</si>
  <si>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</si>
  <si>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</si>
  <si>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</si>
  <si>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</si>
  <si>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</si>
  <si>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</si>
  <si>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</si>
  <si>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</si>
  <si>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</si>
  <si>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</si>
  <si>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</si>
  <si>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</si>
  <si>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</si>
  <si>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</si>
  <si>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</si>
  <si>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</si>
  <si>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</si>
  <si>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</si>
  <si>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</si>
  <si>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</si>
  <si>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</si>
  <si>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</si>
  <si>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</si>
  <si>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</si>
  <si>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</si>
  <si>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</si>
  <si>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</si>
  <si>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</si>
  <si>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</si>
  <si>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</si>
  <si>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</si>
  <si>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</si>
  <si>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</si>
  <si>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</si>
  <si>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</si>
  <si>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</si>
  <si>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</si>
  <si>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</si>
  <si>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</si>
  <si>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</si>
  <si>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</si>
  <si>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</si>
  <si>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</si>
  <si>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</si>
  <si>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</si>
  <si>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</si>
  <si>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</si>
  <si>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</si>
  <si>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</si>
  <si>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</si>
  <si>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</si>
  <si>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</si>
  <si>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</si>
  <si>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</si>
  <si>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</si>
  <si>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</si>
  <si>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</si>
  <si>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</si>
  <si>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</si>
  <si>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</si>
  <si>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</si>
  <si>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</si>
  <si>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</si>
  <si>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</si>
  <si>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</si>
  <si>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</si>
  <si>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</si>
  <si>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</si>
  <si>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</si>
  <si>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</si>
  <si>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</si>
  <si>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</si>
  <si>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</si>
  <si>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</si>
  <si>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</si>
  <si>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</si>
  <si>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</si>
  <si>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</si>
  <si>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</si>
  <si>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</si>
  <si>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</si>
  <si>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</si>
  <si>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</si>
  <si>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</si>
  <si>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</si>
  <si>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</si>
  <si>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</si>
  <si>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</si>
  <si>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</si>
  <si>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</si>
  <si>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</si>
  <si>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</si>
  <si>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</si>
  <si>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</si>
  <si>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</si>
  <si>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</si>
  <si>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</si>
  <si>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</si>
  <si>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</si>
  <si>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</si>
  <si>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</si>
  <si>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</si>
  <si>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</si>
  <si>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</si>
  <si>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</si>
  <si>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</si>
  <si>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</si>
  <si>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</si>
  <si>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</si>
  <si>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</si>
  <si>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</si>
  <si>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</si>
  <si>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</si>
  <si>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</si>
  <si>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</si>
  <si>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</si>
  <si>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</si>
  <si>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</si>
  <si>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</si>
  <si>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</si>
  <si>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</si>
  <si>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</si>
  <si>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49C</t>
  </si>
  <si>
    <t>JULIO VASQUEZ</t>
  </si>
  <si>
    <t>ADOLFREDO FLOREZ</t>
  </si>
  <si>
    <t xml:space="preserve">VOL MAX </t>
  </si>
  <si>
    <t>16:45- 17:45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</si>
</sst>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345.5</c:v>
                </c:pt>
                <c:pt idx="1">
                  <c:v>325.5</c:v>
                </c:pt>
                <c:pt idx="2">
                  <c:v>381.5</c:v>
                </c:pt>
                <c:pt idx="3">
                  <c:v>348</c:v>
                </c:pt>
                <c:pt idx="4">
                  <c:v>364</c:v>
                </c:pt>
                <c:pt idx="5">
                  <c:v>363</c:v>
                </c:pt>
                <c:pt idx="6">
                  <c:v>348</c:v>
                </c:pt>
                <c:pt idx="7">
                  <c:v>309</c:v>
                </c:pt>
                <c:pt idx="8">
                  <c:v>350</c:v>
                </c:pt>
                <c:pt idx="9">
                  <c:v>334.5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4824"/>
        <c:axId val="162626448"/>
      </c:barChart>
      <c:catAx>
        <c:axId val="163064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2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2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4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1400.5</c:v>
                </c:pt>
                <c:pt idx="4">
                  <c:v>1419</c:v>
                </c:pt>
                <c:pt idx="5">
                  <c:v>1456.5</c:v>
                </c:pt>
                <c:pt idx="6">
                  <c:v>1423</c:v>
                </c:pt>
                <c:pt idx="7">
                  <c:v>1384</c:v>
                </c:pt>
                <c:pt idx="8">
                  <c:v>1370</c:v>
                </c:pt>
                <c:pt idx="9">
                  <c:v>1341.5</c:v>
                </c:pt>
                <c:pt idx="13">
                  <c:v>1149</c:v>
                </c:pt>
                <c:pt idx="14">
                  <c:v>1200.5</c:v>
                </c:pt>
                <c:pt idx="15">
                  <c:v>1284</c:v>
                </c:pt>
                <c:pt idx="16">
                  <c:v>1290</c:v>
                </c:pt>
                <c:pt idx="17">
                  <c:v>1288</c:v>
                </c:pt>
                <c:pt idx="18">
                  <c:v>1259</c:v>
                </c:pt>
                <c:pt idx="19">
                  <c:v>1175</c:v>
                </c:pt>
                <c:pt idx="20">
                  <c:v>1092</c:v>
                </c:pt>
                <c:pt idx="21">
                  <c:v>1039</c:v>
                </c:pt>
                <c:pt idx="22">
                  <c:v>1097.5</c:v>
                </c:pt>
                <c:pt idx="23">
                  <c:v>1214</c:v>
                </c:pt>
                <c:pt idx="24">
                  <c:v>1321</c:v>
                </c:pt>
                <c:pt idx="25">
                  <c:v>1417</c:v>
                </c:pt>
                <c:pt idx="29">
                  <c:v>1296</c:v>
                </c:pt>
                <c:pt idx="30">
                  <c:v>1319</c:v>
                </c:pt>
                <c:pt idx="31">
                  <c:v>1316.5</c:v>
                </c:pt>
                <c:pt idx="32">
                  <c:v>1336</c:v>
                </c:pt>
                <c:pt idx="33">
                  <c:v>1332.5</c:v>
                </c:pt>
                <c:pt idx="34">
                  <c:v>1306.5</c:v>
                </c:pt>
                <c:pt idx="35">
                  <c:v>1298.5</c:v>
                </c:pt>
                <c:pt idx="36">
                  <c:v>1239</c:v>
                </c:pt>
                <c:pt idx="37">
                  <c:v>1225.5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814.5</c:v>
                </c:pt>
                <c:pt idx="4">
                  <c:v>849.5</c:v>
                </c:pt>
                <c:pt idx="5">
                  <c:v>857.5</c:v>
                </c:pt>
                <c:pt idx="6">
                  <c:v>844</c:v>
                </c:pt>
                <c:pt idx="7">
                  <c:v>877.5</c:v>
                </c:pt>
                <c:pt idx="8">
                  <c:v>864.5</c:v>
                </c:pt>
                <c:pt idx="9">
                  <c:v>880.5</c:v>
                </c:pt>
                <c:pt idx="13">
                  <c:v>835.5</c:v>
                </c:pt>
                <c:pt idx="14">
                  <c:v>841</c:v>
                </c:pt>
                <c:pt idx="15">
                  <c:v>839.5</c:v>
                </c:pt>
                <c:pt idx="16">
                  <c:v>829</c:v>
                </c:pt>
                <c:pt idx="17">
                  <c:v>808.5</c:v>
                </c:pt>
                <c:pt idx="18">
                  <c:v>773.5</c:v>
                </c:pt>
                <c:pt idx="19">
                  <c:v>711</c:v>
                </c:pt>
                <c:pt idx="20">
                  <c:v>697.5</c:v>
                </c:pt>
                <c:pt idx="21">
                  <c:v>737</c:v>
                </c:pt>
                <c:pt idx="22">
                  <c:v>781.5</c:v>
                </c:pt>
                <c:pt idx="23">
                  <c:v>814.5</c:v>
                </c:pt>
                <c:pt idx="24">
                  <c:v>803.5</c:v>
                </c:pt>
                <c:pt idx="25">
                  <c:v>769.5</c:v>
                </c:pt>
                <c:pt idx="29">
                  <c:v>792</c:v>
                </c:pt>
                <c:pt idx="30">
                  <c:v>827.5</c:v>
                </c:pt>
                <c:pt idx="31">
                  <c:v>876.5</c:v>
                </c:pt>
                <c:pt idx="32">
                  <c:v>908</c:v>
                </c:pt>
                <c:pt idx="33">
                  <c:v>888</c:v>
                </c:pt>
                <c:pt idx="34">
                  <c:v>852.5</c:v>
                </c:pt>
                <c:pt idx="35">
                  <c:v>785.5</c:v>
                </c:pt>
                <c:pt idx="36">
                  <c:v>728.5</c:v>
                </c:pt>
                <c:pt idx="37">
                  <c:v>695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2215</c:v>
                </c:pt>
                <c:pt idx="4">
                  <c:v>2268.5</c:v>
                </c:pt>
                <c:pt idx="5">
                  <c:v>2314</c:v>
                </c:pt>
                <c:pt idx="6">
                  <c:v>2267</c:v>
                </c:pt>
                <c:pt idx="7">
                  <c:v>2261.5</c:v>
                </c:pt>
                <c:pt idx="8">
                  <c:v>2234.5</c:v>
                </c:pt>
                <c:pt idx="9">
                  <c:v>2222</c:v>
                </c:pt>
                <c:pt idx="13">
                  <c:v>1984.5</c:v>
                </c:pt>
                <c:pt idx="14">
                  <c:v>2041.5</c:v>
                </c:pt>
                <c:pt idx="15">
                  <c:v>2123.5</c:v>
                </c:pt>
                <c:pt idx="16">
                  <c:v>2119</c:v>
                </c:pt>
                <c:pt idx="17">
                  <c:v>2096.5</c:v>
                </c:pt>
                <c:pt idx="18">
                  <c:v>2032.5</c:v>
                </c:pt>
                <c:pt idx="19">
                  <c:v>1886</c:v>
                </c:pt>
                <c:pt idx="20">
                  <c:v>1789.5</c:v>
                </c:pt>
                <c:pt idx="21">
                  <c:v>1776</c:v>
                </c:pt>
                <c:pt idx="22">
                  <c:v>1879</c:v>
                </c:pt>
                <c:pt idx="23">
                  <c:v>2028.5</c:v>
                </c:pt>
                <c:pt idx="24">
                  <c:v>2124.5</c:v>
                </c:pt>
                <c:pt idx="25">
                  <c:v>2186.5</c:v>
                </c:pt>
                <c:pt idx="29">
                  <c:v>2088</c:v>
                </c:pt>
                <c:pt idx="30">
                  <c:v>2146.5</c:v>
                </c:pt>
                <c:pt idx="31">
                  <c:v>2193</c:v>
                </c:pt>
                <c:pt idx="32">
                  <c:v>2244</c:v>
                </c:pt>
                <c:pt idx="33">
                  <c:v>2220.5</c:v>
                </c:pt>
                <c:pt idx="34">
                  <c:v>2159</c:v>
                </c:pt>
                <c:pt idx="35">
                  <c:v>2084</c:v>
                </c:pt>
                <c:pt idx="36">
                  <c:v>1967.5</c:v>
                </c:pt>
                <c:pt idx="37">
                  <c:v>1920.5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26448"/>
        <c:axId val="163626840"/>
      </c:lineChart>
      <c:catAx>
        <c:axId val="163626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62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6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626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264</c:v>
                </c:pt>
                <c:pt idx="1">
                  <c:v>246.5</c:v>
                </c:pt>
                <c:pt idx="2">
                  <c:v>332</c:v>
                </c:pt>
                <c:pt idx="3">
                  <c:v>306.5</c:v>
                </c:pt>
                <c:pt idx="4">
                  <c:v>315.5</c:v>
                </c:pt>
                <c:pt idx="5">
                  <c:v>330</c:v>
                </c:pt>
                <c:pt idx="6">
                  <c:v>338</c:v>
                </c:pt>
                <c:pt idx="7">
                  <c:v>304.5</c:v>
                </c:pt>
                <c:pt idx="8">
                  <c:v>286.5</c:v>
                </c:pt>
                <c:pt idx="9">
                  <c:v>246</c:v>
                </c:pt>
                <c:pt idx="10">
                  <c:v>255</c:v>
                </c:pt>
                <c:pt idx="11">
                  <c:v>251.5</c:v>
                </c:pt>
                <c:pt idx="12">
                  <c:v>345</c:v>
                </c:pt>
                <c:pt idx="13">
                  <c:v>362.5</c:v>
                </c:pt>
                <c:pt idx="14">
                  <c:v>362</c:v>
                </c:pt>
                <c:pt idx="15">
                  <c:v>347.5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33704"/>
        <c:axId val="162638184"/>
      </c:barChart>
      <c:catAx>
        <c:axId val="16263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38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38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3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308</c:v>
                </c:pt>
                <c:pt idx="1">
                  <c:v>325.5</c:v>
                </c:pt>
                <c:pt idx="2">
                  <c:v>343.5</c:v>
                </c:pt>
                <c:pt idx="3">
                  <c:v>319</c:v>
                </c:pt>
                <c:pt idx="4">
                  <c:v>331</c:v>
                </c:pt>
                <c:pt idx="5">
                  <c:v>323</c:v>
                </c:pt>
                <c:pt idx="6">
                  <c:v>363</c:v>
                </c:pt>
                <c:pt idx="7">
                  <c:v>315.5</c:v>
                </c:pt>
                <c:pt idx="8">
                  <c:v>305</c:v>
                </c:pt>
                <c:pt idx="9">
                  <c:v>315</c:v>
                </c:pt>
                <c:pt idx="10">
                  <c:v>303.5</c:v>
                </c:pt>
                <c:pt idx="11">
                  <c:v>302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89720"/>
        <c:axId val="163294200"/>
      </c:barChart>
      <c:catAx>
        <c:axId val="163289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9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89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189.5</c:v>
                </c:pt>
                <c:pt idx="1">
                  <c:v>203.5</c:v>
                </c:pt>
                <c:pt idx="2">
                  <c:v>232.5</c:v>
                </c:pt>
                <c:pt idx="3">
                  <c:v>189</c:v>
                </c:pt>
                <c:pt idx="4">
                  <c:v>224.5</c:v>
                </c:pt>
                <c:pt idx="5">
                  <c:v>211.5</c:v>
                </c:pt>
                <c:pt idx="6">
                  <c:v>219</c:v>
                </c:pt>
                <c:pt idx="7">
                  <c:v>222.5</c:v>
                </c:pt>
                <c:pt idx="8">
                  <c:v>211.5</c:v>
                </c:pt>
                <c:pt idx="9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92472"/>
        <c:axId val="163592976"/>
      </c:barChart>
      <c:catAx>
        <c:axId val="16249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9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9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9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189</c:v>
                </c:pt>
                <c:pt idx="1">
                  <c:v>197.5</c:v>
                </c:pt>
                <c:pt idx="2">
                  <c:v>194.5</c:v>
                </c:pt>
                <c:pt idx="3">
                  <c:v>211</c:v>
                </c:pt>
                <c:pt idx="4">
                  <c:v>224.5</c:v>
                </c:pt>
                <c:pt idx="5">
                  <c:v>246.5</c:v>
                </c:pt>
                <c:pt idx="6">
                  <c:v>226</c:v>
                </c:pt>
                <c:pt idx="7">
                  <c:v>191</c:v>
                </c:pt>
                <c:pt idx="8">
                  <c:v>189</c:v>
                </c:pt>
                <c:pt idx="9">
                  <c:v>179.5</c:v>
                </c:pt>
                <c:pt idx="10">
                  <c:v>169</c:v>
                </c:pt>
                <c:pt idx="11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98632"/>
        <c:axId val="163601064"/>
      </c:barChart>
      <c:catAx>
        <c:axId val="16359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0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0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9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203.5</c:v>
                </c:pt>
                <c:pt idx="1">
                  <c:v>221.5</c:v>
                </c:pt>
                <c:pt idx="2">
                  <c:v>214.5</c:v>
                </c:pt>
                <c:pt idx="3">
                  <c:v>196</c:v>
                </c:pt>
                <c:pt idx="4">
                  <c:v>209</c:v>
                </c:pt>
                <c:pt idx="5">
                  <c:v>220</c:v>
                </c:pt>
                <c:pt idx="6">
                  <c:v>204</c:v>
                </c:pt>
                <c:pt idx="7">
                  <c:v>175.5</c:v>
                </c:pt>
                <c:pt idx="8">
                  <c:v>174</c:v>
                </c:pt>
                <c:pt idx="9">
                  <c:v>157.5</c:v>
                </c:pt>
                <c:pt idx="10">
                  <c:v>190.5</c:v>
                </c:pt>
                <c:pt idx="11">
                  <c:v>215</c:v>
                </c:pt>
                <c:pt idx="12">
                  <c:v>218.5</c:v>
                </c:pt>
                <c:pt idx="13">
                  <c:v>190.5</c:v>
                </c:pt>
                <c:pt idx="14">
                  <c:v>179.5</c:v>
                </c:pt>
                <c:pt idx="15">
                  <c:v>181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23704"/>
        <c:axId val="163624096"/>
      </c:barChart>
      <c:catAx>
        <c:axId val="16362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535</c:v>
                </c:pt>
                <c:pt idx="1">
                  <c:v>529</c:v>
                </c:pt>
                <c:pt idx="2">
                  <c:v>614</c:v>
                </c:pt>
                <c:pt idx="3">
                  <c:v>537</c:v>
                </c:pt>
                <c:pt idx="4">
                  <c:v>588.5</c:v>
                </c:pt>
                <c:pt idx="5">
                  <c:v>574.5</c:v>
                </c:pt>
                <c:pt idx="6">
                  <c:v>567</c:v>
                </c:pt>
                <c:pt idx="7">
                  <c:v>531.5</c:v>
                </c:pt>
                <c:pt idx="8">
                  <c:v>561.5</c:v>
                </c:pt>
                <c:pt idx="9">
                  <c:v>562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24880"/>
        <c:axId val="163625272"/>
      </c:barChart>
      <c:catAx>
        <c:axId val="16362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2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497</c:v>
                </c:pt>
                <c:pt idx="1">
                  <c:v>523</c:v>
                </c:pt>
                <c:pt idx="2">
                  <c:v>538</c:v>
                </c:pt>
                <c:pt idx="3">
                  <c:v>530</c:v>
                </c:pt>
                <c:pt idx="4">
                  <c:v>555.5</c:v>
                </c:pt>
                <c:pt idx="5">
                  <c:v>569.5</c:v>
                </c:pt>
                <c:pt idx="6">
                  <c:v>589</c:v>
                </c:pt>
                <c:pt idx="7">
                  <c:v>506.5</c:v>
                </c:pt>
                <c:pt idx="8">
                  <c:v>494</c:v>
                </c:pt>
                <c:pt idx="9">
                  <c:v>494.5</c:v>
                </c:pt>
                <c:pt idx="10">
                  <c:v>472.5</c:v>
                </c:pt>
                <c:pt idx="11">
                  <c:v>459.5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00024"/>
        <c:axId val="161599632"/>
      </c:barChart>
      <c:catAx>
        <c:axId val="161600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9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9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00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467.5</c:v>
                </c:pt>
                <c:pt idx="1">
                  <c:v>468</c:v>
                </c:pt>
                <c:pt idx="2">
                  <c:v>546.5</c:v>
                </c:pt>
                <c:pt idx="3">
                  <c:v>502.5</c:v>
                </c:pt>
                <c:pt idx="4">
                  <c:v>524.5</c:v>
                </c:pt>
                <c:pt idx="5">
                  <c:v>550</c:v>
                </c:pt>
                <c:pt idx="6">
                  <c:v>542</c:v>
                </c:pt>
                <c:pt idx="7">
                  <c:v>480</c:v>
                </c:pt>
                <c:pt idx="8">
                  <c:v>460.5</c:v>
                </c:pt>
                <c:pt idx="9">
                  <c:v>403.5</c:v>
                </c:pt>
                <c:pt idx="10">
                  <c:v>445.5</c:v>
                </c:pt>
                <c:pt idx="11">
                  <c:v>466.5</c:v>
                </c:pt>
                <c:pt idx="12">
                  <c:v>563.5</c:v>
                </c:pt>
                <c:pt idx="13">
                  <c:v>553</c:v>
                </c:pt>
                <c:pt idx="14">
                  <c:v>541.5</c:v>
                </c:pt>
                <c:pt idx="15">
                  <c:v>528.5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98848"/>
        <c:axId val="161600808"/>
      </c:barChart>
      <c:catAx>
        <c:axId val="16159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00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00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9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208273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>
        <v>1229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42642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64</v>
      </c>
      <c r="C10" s="46">
        <v>284</v>
      </c>
      <c r="D10" s="46">
        <v>11</v>
      </c>
      <c r="E10" s="46">
        <v>3</v>
      </c>
      <c r="F10" s="6">
        <f t="shared" ref="F10:F22" si="0">B10*0.5+C10*1+D10*2+E10*2.5</f>
        <v>345.5</v>
      </c>
      <c r="G10" s="2"/>
      <c r="H10" s="19" t="s">
        <v>4</v>
      </c>
      <c r="I10" s="46">
        <v>67</v>
      </c>
      <c r="J10" s="46">
        <v>242</v>
      </c>
      <c r="K10" s="46">
        <v>8</v>
      </c>
      <c r="L10" s="46">
        <v>6</v>
      </c>
      <c r="M10" s="6">
        <f t="shared" ref="M10:M22" si="1">I10*0.5+J10*1+K10*2+L10*2.5</f>
        <v>306.5</v>
      </c>
      <c r="N10" s="9">
        <f>F20+F21+F22+M10</f>
        <v>1149</v>
      </c>
      <c r="O10" s="19" t="s">
        <v>43</v>
      </c>
      <c r="P10" s="46">
        <v>68</v>
      </c>
      <c r="Q10" s="46">
        <v>253</v>
      </c>
      <c r="R10" s="46">
        <v>8</v>
      </c>
      <c r="S10" s="46">
        <v>2</v>
      </c>
      <c r="T10" s="6">
        <f t="shared" ref="T10:T21" si="2">P10*0.5+Q10*1+R10*2+S10*2.5</f>
        <v>308</v>
      </c>
      <c r="U10" s="10"/>
      <c r="AB10" s="1"/>
    </row>
    <row r="11" spans="1:28" ht="24" customHeight="1" x14ac:dyDescent="0.2">
      <c r="A11" s="18" t="s">
        <v>14</v>
      </c>
      <c r="B11" s="46">
        <v>69</v>
      </c>
      <c r="C11" s="46">
        <v>262</v>
      </c>
      <c r="D11" s="46">
        <v>12</v>
      </c>
      <c r="E11" s="46">
        <v>2</v>
      </c>
      <c r="F11" s="6">
        <f t="shared" si="0"/>
        <v>325.5</v>
      </c>
      <c r="G11" s="2"/>
      <c r="H11" s="19" t="s">
        <v>5</v>
      </c>
      <c r="I11" s="46">
        <v>88</v>
      </c>
      <c r="J11" s="46">
        <v>243</v>
      </c>
      <c r="K11" s="46">
        <v>8</v>
      </c>
      <c r="L11" s="46">
        <v>5</v>
      </c>
      <c r="M11" s="6">
        <f t="shared" si="1"/>
        <v>315.5</v>
      </c>
      <c r="N11" s="9">
        <f>F21+F22+M10+M11</f>
        <v>1200.5</v>
      </c>
      <c r="O11" s="19" t="s">
        <v>44</v>
      </c>
      <c r="P11" s="46">
        <v>78</v>
      </c>
      <c r="Q11" s="46">
        <v>261</v>
      </c>
      <c r="R11" s="46">
        <v>9</v>
      </c>
      <c r="S11" s="46">
        <v>3</v>
      </c>
      <c r="T11" s="6">
        <f t="shared" si="2"/>
        <v>325.5</v>
      </c>
      <c r="U11" s="2"/>
      <c r="AB11" s="1"/>
    </row>
    <row r="12" spans="1:28" ht="24" customHeight="1" x14ac:dyDescent="0.2">
      <c r="A12" s="18" t="s">
        <v>17</v>
      </c>
      <c r="B12" s="46">
        <v>76</v>
      </c>
      <c r="C12" s="46">
        <v>306</v>
      </c>
      <c r="D12" s="46">
        <v>15</v>
      </c>
      <c r="E12" s="46">
        <v>3</v>
      </c>
      <c r="F12" s="6">
        <f t="shared" si="0"/>
        <v>381.5</v>
      </c>
      <c r="G12" s="2"/>
      <c r="H12" s="19" t="s">
        <v>6</v>
      </c>
      <c r="I12" s="46">
        <v>70</v>
      </c>
      <c r="J12" s="46">
        <v>269</v>
      </c>
      <c r="K12" s="46">
        <v>8</v>
      </c>
      <c r="L12" s="46">
        <v>4</v>
      </c>
      <c r="M12" s="6">
        <f t="shared" si="1"/>
        <v>330</v>
      </c>
      <c r="N12" s="2">
        <f>F22+M10+M11+M12</f>
        <v>1284</v>
      </c>
      <c r="O12" s="19" t="s">
        <v>32</v>
      </c>
      <c r="P12" s="46">
        <v>84</v>
      </c>
      <c r="Q12" s="46">
        <v>277</v>
      </c>
      <c r="R12" s="46">
        <v>6</v>
      </c>
      <c r="S12" s="46">
        <v>5</v>
      </c>
      <c r="T12" s="6">
        <f t="shared" si="2"/>
        <v>343.5</v>
      </c>
      <c r="U12" s="2"/>
      <c r="AB12" s="1"/>
    </row>
    <row r="13" spans="1:28" ht="24" customHeight="1" x14ac:dyDescent="0.2">
      <c r="A13" s="18" t="s">
        <v>19</v>
      </c>
      <c r="B13" s="46">
        <v>54</v>
      </c>
      <c r="C13" s="46">
        <v>299</v>
      </c>
      <c r="D13" s="46">
        <v>11</v>
      </c>
      <c r="E13" s="46">
        <v>0</v>
      </c>
      <c r="F13" s="6">
        <f t="shared" si="0"/>
        <v>348</v>
      </c>
      <c r="G13" s="2">
        <f t="shared" ref="G13:G19" si="3">F10+F11+F12+F13</f>
        <v>1400.5</v>
      </c>
      <c r="H13" s="19" t="s">
        <v>7</v>
      </c>
      <c r="I13" s="46">
        <v>77</v>
      </c>
      <c r="J13" s="46">
        <v>269</v>
      </c>
      <c r="K13" s="46">
        <v>9</v>
      </c>
      <c r="L13" s="46">
        <v>5</v>
      </c>
      <c r="M13" s="6">
        <f t="shared" si="1"/>
        <v>338</v>
      </c>
      <c r="N13" s="2">
        <f t="shared" ref="N13:N18" si="4">M10+M11+M12+M13</f>
        <v>1290</v>
      </c>
      <c r="O13" s="19" t="s">
        <v>33</v>
      </c>
      <c r="P13" s="46">
        <v>93</v>
      </c>
      <c r="Q13" s="46">
        <v>246</v>
      </c>
      <c r="R13" s="46">
        <v>12</v>
      </c>
      <c r="S13" s="46">
        <v>1</v>
      </c>
      <c r="T13" s="6">
        <f t="shared" si="2"/>
        <v>319</v>
      </c>
      <c r="U13" s="2">
        <f t="shared" ref="U13:U21" si="5">T10+T11+T12+T13</f>
        <v>1296</v>
      </c>
      <c r="AB13" s="81">
        <v>241</v>
      </c>
    </row>
    <row r="14" spans="1:28" ht="24" customHeight="1" x14ac:dyDescent="0.2">
      <c r="A14" s="18" t="s">
        <v>21</v>
      </c>
      <c r="B14" s="46">
        <v>61</v>
      </c>
      <c r="C14" s="46">
        <v>284</v>
      </c>
      <c r="D14" s="46">
        <v>16</v>
      </c>
      <c r="E14" s="46">
        <v>7</v>
      </c>
      <c r="F14" s="6">
        <f t="shared" si="0"/>
        <v>364</v>
      </c>
      <c r="G14" s="2">
        <f t="shared" si="3"/>
        <v>1419</v>
      </c>
      <c r="H14" s="19" t="s">
        <v>9</v>
      </c>
      <c r="I14" s="46">
        <v>68</v>
      </c>
      <c r="J14" s="46">
        <v>247</v>
      </c>
      <c r="K14" s="46">
        <v>8</v>
      </c>
      <c r="L14" s="46">
        <v>3</v>
      </c>
      <c r="M14" s="6">
        <f t="shared" si="1"/>
        <v>304.5</v>
      </c>
      <c r="N14" s="2">
        <f t="shared" si="4"/>
        <v>1288</v>
      </c>
      <c r="O14" s="19" t="s">
        <v>29</v>
      </c>
      <c r="P14" s="45">
        <v>88</v>
      </c>
      <c r="Q14" s="45">
        <v>269</v>
      </c>
      <c r="R14" s="45">
        <v>9</v>
      </c>
      <c r="S14" s="45">
        <v>0</v>
      </c>
      <c r="T14" s="6">
        <f t="shared" si="2"/>
        <v>331</v>
      </c>
      <c r="U14" s="2">
        <f t="shared" si="5"/>
        <v>1319</v>
      </c>
      <c r="AB14" s="81">
        <v>250</v>
      </c>
    </row>
    <row r="15" spans="1:28" ht="24" customHeight="1" x14ac:dyDescent="0.2">
      <c r="A15" s="18" t="s">
        <v>23</v>
      </c>
      <c r="B15" s="46">
        <v>59</v>
      </c>
      <c r="C15" s="46">
        <v>288</v>
      </c>
      <c r="D15" s="46">
        <v>14</v>
      </c>
      <c r="E15" s="46">
        <v>7</v>
      </c>
      <c r="F15" s="6">
        <f t="shared" si="0"/>
        <v>363</v>
      </c>
      <c r="G15" s="2">
        <f t="shared" si="3"/>
        <v>1456.5</v>
      </c>
      <c r="H15" s="19" t="s">
        <v>12</v>
      </c>
      <c r="I15" s="46">
        <v>65</v>
      </c>
      <c r="J15" s="46">
        <v>235</v>
      </c>
      <c r="K15" s="46">
        <v>7</v>
      </c>
      <c r="L15" s="46">
        <v>2</v>
      </c>
      <c r="M15" s="6">
        <f t="shared" si="1"/>
        <v>286.5</v>
      </c>
      <c r="N15" s="2">
        <f t="shared" si="4"/>
        <v>1259</v>
      </c>
      <c r="O15" s="18" t="s">
        <v>30</v>
      </c>
      <c r="P15" s="46">
        <v>91</v>
      </c>
      <c r="Q15" s="46">
        <v>243</v>
      </c>
      <c r="R15" s="45">
        <v>11</v>
      </c>
      <c r="S15" s="46">
        <v>5</v>
      </c>
      <c r="T15" s="6">
        <f t="shared" si="2"/>
        <v>323</v>
      </c>
      <c r="U15" s="2">
        <f t="shared" si="5"/>
        <v>1316.5</v>
      </c>
      <c r="AB15" s="81">
        <v>262</v>
      </c>
    </row>
    <row r="16" spans="1:28" ht="24" customHeight="1" x14ac:dyDescent="0.2">
      <c r="A16" s="18" t="s">
        <v>39</v>
      </c>
      <c r="B16" s="46">
        <v>74</v>
      </c>
      <c r="C16" s="46">
        <v>272</v>
      </c>
      <c r="D16" s="46">
        <v>12</v>
      </c>
      <c r="E16" s="46">
        <v>6</v>
      </c>
      <c r="F16" s="6">
        <f t="shared" si="0"/>
        <v>348</v>
      </c>
      <c r="G16" s="2">
        <f t="shared" si="3"/>
        <v>1423</v>
      </c>
      <c r="H16" s="19" t="s">
        <v>15</v>
      </c>
      <c r="I16" s="46">
        <v>58</v>
      </c>
      <c r="J16" s="46">
        <v>189</v>
      </c>
      <c r="K16" s="46">
        <v>9</v>
      </c>
      <c r="L16" s="46">
        <v>4</v>
      </c>
      <c r="M16" s="6">
        <f t="shared" si="1"/>
        <v>246</v>
      </c>
      <c r="N16" s="2">
        <f t="shared" si="4"/>
        <v>1175</v>
      </c>
      <c r="O16" s="19" t="s">
        <v>8</v>
      </c>
      <c r="P16" s="46">
        <v>97</v>
      </c>
      <c r="Q16" s="46">
        <v>288</v>
      </c>
      <c r="R16" s="46">
        <v>12</v>
      </c>
      <c r="S16" s="46">
        <v>1</v>
      </c>
      <c r="T16" s="6">
        <f t="shared" si="2"/>
        <v>363</v>
      </c>
      <c r="U16" s="2">
        <f t="shared" si="5"/>
        <v>1336</v>
      </c>
      <c r="AB16" s="81">
        <v>270.5</v>
      </c>
    </row>
    <row r="17" spans="1:28" ht="24" customHeight="1" x14ac:dyDescent="0.2">
      <c r="A17" s="18" t="s">
        <v>40</v>
      </c>
      <c r="B17" s="46">
        <v>68</v>
      </c>
      <c r="C17" s="46">
        <v>247</v>
      </c>
      <c r="D17" s="46">
        <v>9</v>
      </c>
      <c r="E17" s="46">
        <v>4</v>
      </c>
      <c r="F17" s="6">
        <f t="shared" si="0"/>
        <v>309</v>
      </c>
      <c r="G17" s="2">
        <f t="shared" si="3"/>
        <v>1384</v>
      </c>
      <c r="H17" s="19" t="s">
        <v>18</v>
      </c>
      <c r="I17" s="46">
        <v>58</v>
      </c>
      <c r="J17" s="46">
        <v>191</v>
      </c>
      <c r="K17" s="46">
        <v>10</v>
      </c>
      <c r="L17" s="46">
        <v>6</v>
      </c>
      <c r="M17" s="6">
        <f t="shared" si="1"/>
        <v>255</v>
      </c>
      <c r="N17" s="2">
        <f t="shared" si="4"/>
        <v>1092</v>
      </c>
      <c r="O17" s="19" t="s">
        <v>10</v>
      </c>
      <c r="P17" s="46">
        <v>103</v>
      </c>
      <c r="Q17" s="46">
        <v>241</v>
      </c>
      <c r="R17" s="46">
        <v>9</v>
      </c>
      <c r="S17" s="46">
        <v>2</v>
      </c>
      <c r="T17" s="6">
        <f t="shared" si="2"/>
        <v>315.5</v>
      </c>
      <c r="U17" s="2">
        <f t="shared" si="5"/>
        <v>1332.5</v>
      </c>
      <c r="AB17" s="81">
        <v>289.5</v>
      </c>
    </row>
    <row r="18" spans="1:28" ht="24" customHeight="1" x14ac:dyDescent="0.2">
      <c r="A18" s="18" t="s">
        <v>41</v>
      </c>
      <c r="B18" s="46">
        <v>65</v>
      </c>
      <c r="C18" s="46">
        <v>285</v>
      </c>
      <c r="D18" s="46">
        <v>10</v>
      </c>
      <c r="E18" s="46">
        <v>5</v>
      </c>
      <c r="F18" s="6">
        <f t="shared" si="0"/>
        <v>350</v>
      </c>
      <c r="G18" s="2">
        <f t="shared" si="3"/>
        <v>1370</v>
      </c>
      <c r="H18" s="19" t="s">
        <v>20</v>
      </c>
      <c r="I18" s="46">
        <v>53</v>
      </c>
      <c r="J18" s="46">
        <v>199</v>
      </c>
      <c r="K18" s="46">
        <v>8</v>
      </c>
      <c r="L18" s="46">
        <v>4</v>
      </c>
      <c r="M18" s="6">
        <f t="shared" si="1"/>
        <v>251.5</v>
      </c>
      <c r="N18" s="2">
        <f t="shared" si="4"/>
        <v>1039</v>
      </c>
      <c r="O18" s="19" t="s">
        <v>13</v>
      </c>
      <c r="P18" s="46">
        <v>116</v>
      </c>
      <c r="Q18" s="46">
        <v>220</v>
      </c>
      <c r="R18" s="46">
        <v>11</v>
      </c>
      <c r="S18" s="46">
        <v>2</v>
      </c>
      <c r="T18" s="6">
        <f t="shared" si="2"/>
        <v>305</v>
      </c>
      <c r="U18" s="2">
        <f t="shared" si="5"/>
        <v>1306.5</v>
      </c>
      <c r="AB18" s="81">
        <v>291</v>
      </c>
    </row>
    <row r="19" spans="1:28" ht="24" customHeight="1" thickBot="1" x14ac:dyDescent="0.25">
      <c r="A19" s="21" t="s">
        <v>42</v>
      </c>
      <c r="B19" s="47">
        <v>74</v>
      </c>
      <c r="C19" s="47">
        <v>251</v>
      </c>
      <c r="D19" s="47">
        <v>12</v>
      </c>
      <c r="E19" s="47">
        <v>9</v>
      </c>
      <c r="F19" s="7">
        <f t="shared" si="0"/>
        <v>334.5</v>
      </c>
      <c r="G19" s="3">
        <f t="shared" si="3"/>
        <v>1341.5</v>
      </c>
      <c r="H19" s="20" t="s">
        <v>22</v>
      </c>
      <c r="I19" s="45">
        <v>69</v>
      </c>
      <c r="J19" s="45">
        <v>289</v>
      </c>
      <c r="K19" s="45">
        <v>7</v>
      </c>
      <c r="L19" s="45">
        <v>3</v>
      </c>
      <c r="M19" s="6">
        <f t="shared" si="1"/>
        <v>345</v>
      </c>
      <c r="N19" s="2">
        <f>M16+M17+M18+M19</f>
        <v>1097.5</v>
      </c>
      <c r="O19" s="19" t="s">
        <v>16</v>
      </c>
      <c r="P19" s="46">
        <v>126</v>
      </c>
      <c r="Q19" s="46">
        <v>231</v>
      </c>
      <c r="R19" s="46">
        <v>8</v>
      </c>
      <c r="S19" s="46">
        <v>2</v>
      </c>
      <c r="T19" s="6">
        <f t="shared" si="2"/>
        <v>315</v>
      </c>
      <c r="U19" s="2">
        <f t="shared" si="5"/>
        <v>1298.5</v>
      </c>
      <c r="AB19" s="81">
        <v>294</v>
      </c>
    </row>
    <row r="20" spans="1:28" ht="24" customHeight="1" x14ac:dyDescent="0.2">
      <c r="A20" s="19" t="s">
        <v>27</v>
      </c>
      <c r="B20" s="45">
        <v>55</v>
      </c>
      <c r="C20" s="45">
        <v>206</v>
      </c>
      <c r="D20" s="45">
        <v>9</v>
      </c>
      <c r="E20" s="45">
        <v>5</v>
      </c>
      <c r="F20" s="8">
        <f t="shared" si="0"/>
        <v>264</v>
      </c>
      <c r="G20" s="35"/>
      <c r="H20" s="19" t="s">
        <v>24</v>
      </c>
      <c r="I20" s="46">
        <v>62</v>
      </c>
      <c r="J20" s="46">
        <v>313</v>
      </c>
      <c r="K20" s="46">
        <v>8</v>
      </c>
      <c r="L20" s="46">
        <v>1</v>
      </c>
      <c r="M20" s="8">
        <f t="shared" si="1"/>
        <v>362.5</v>
      </c>
      <c r="N20" s="2">
        <f>M17+M18+M19+M20</f>
        <v>1214</v>
      </c>
      <c r="O20" s="19" t="s">
        <v>45</v>
      </c>
      <c r="P20" s="45">
        <v>95</v>
      </c>
      <c r="Q20" s="45">
        <v>244</v>
      </c>
      <c r="R20" s="46">
        <v>6</v>
      </c>
      <c r="S20" s="45">
        <v>0</v>
      </c>
      <c r="T20" s="8">
        <f t="shared" si="2"/>
        <v>303.5</v>
      </c>
      <c r="U20" s="2">
        <f t="shared" si="5"/>
        <v>1239</v>
      </c>
      <c r="AB20" s="81">
        <v>299</v>
      </c>
    </row>
    <row r="21" spans="1:28" ht="24" customHeight="1" thickBot="1" x14ac:dyDescent="0.25">
      <c r="A21" s="19" t="s">
        <v>28</v>
      </c>
      <c r="B21" s="46">
        <v>49</v>
      </c>
      <c r="C21" s="46">
        <v>194</v>
      </c>
      <c r="D21" s="46">
        <v>9</v>
      </c>
      <c r="E21" s="46">
        <v>4</v>
      </c>
      <c r="F21" s="6">
        <f t="shared" si="0"/>
        <v>246.5</v>
      </c>
      <c r="G21" s="36"/>
      <c r="H21" s="20" t="s">
        <v>25</v>
      </c>
      <c r="I21" s="46">
        <v>74</v>
      </c>
      <c r="J21" s="46">
        <v>311</v>
      </c>
      <c r="K21" s="46">
        <v>7</v>
      </c>
      <c r="L21" s="46">
        <v>0</v>
      </c>
      <c r="M21" s="6">
        <f t="shared" si="1"/>
        <v>362</v>
      </c>
      <c r="N21" s="2">
        <f>M18+M19+M20+M21</f>
        <v>1321</v>
      </c>
      <c r="O21" s="21" t="s">
        <v>46</v>
      </c>
      <c r="P21" s="47">
        <v>87</v>
      </c>
      <c r="Q21" s="47">
        <v>238</v>
      </c>
      <c r="R21" s="47">
        <v>9</v>
      </c>
      <c r="S21" s="47">
        <v>1</v>
      </c>
      <c r="T21" s="7">
        <f t="shared" si="2"/>
        <v>302</v>
      </c>
      <c r="U21" s="3">
        <f t="shared" si="5"/>
        <v>1225.5</v>
      </c>
      <c r="AB21" s="81">
        <v>299.5</v>
      </c>
    </row>
    <row r="22" spans="1:28" ht="24" customHeight="1" thickBot="1" x14ac:dyDescent="0.25">
      <c r="A22" s="19" t="s">
        <v>1</v>
      </c>
      <c r="B22" s="46">
        <v>82</v>
      </c>
      <c r="C22" s="46">
        <v>252</v>
      </c>
      <c r="D22" s="46">
        <v>12</v>
      </c>
      <c r="E22" s="46">
        <v>6</v>
      </c>
      <c r="F22" s="6">
        <f t="shared" si="0"/>
        <v>332</v>
      </c>
      <c r="G22" s="2"/>
      <c r="H22" s="21" t="s">
        <v>26</v>
      </c>
      <c r="I22" s="47">
        <v>68</v>
      </c>
      <c r="J22" s="47">
        <v>299</v>
      </c>
      <c r="K22" s="47">
        <v>6</v>
      </c>
      <c r="L22" s="47">
        <v>1</v>
      </c>
      <c r="M22" s="6">
        <f t="shared" si="1"/>
        <v>347.5</v>
      </c>
      <c r="N22" s="3">
        <f>M19+M20+M21+M22</f>
        <v>1417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1456.5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1417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1336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78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82 X CARRERA 49C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1229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150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42642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33</v>
      </c>
      <c r="C10" s="61">
        <v>155</v>
      </c>
      <c r="D10" s="61">
        <v>9</v>
      </c>
      <c r="E10" s="61">
        <v>0</v>
      </c>
      <c r="F10" s="62">
        <f t="shared" ref="F10:F22" si="0">B10*0.5+C10*1+D10*2+E10*2.5</f>
        <v>189.5</v>
      </c>
      <c r="G10" s="63"/>
      <c r="H10" s="64" t="s">
        <v>4</v>
      </c>
      <c r="I10" s="46">
        <v>31</v>
      </c>
      <c r="J10" s="46">
        <v>155</v>
      </c>
      <c r="K10" s="46">
        <v>9</v>
      </c>
      <c r="L10" s="46">
        <v>3</v>
      </c>
      <c r="M10" s="62">
        <f t="shared" ref="M10:M22" si="1">I10*0.5+J10*1+K10*2+L10*2.5</f>
        <v>196</v>
      </c>
      <c r="N10" s="65">
        <f>F20+F21+F22+M10</f>
        <v>835.5</v>
      </c>
      <c r="O10" s="64" t="s">
        <v>43</v>
      </c>
      <c r="P10" s="46">
        <v>36</v>
      </c>
      <c r="Q10" s="46">
        <v>146</v>
      </c>
      <c r="R10" s="46">
        <v>10</v>
      </c>
      <c r="S10" s="46">
        <v>2</v>
      </c>
      <c r="T10" s="62">
        <f t="shared" ref="T10:T21" si="2">P10*0.5+Q10*1+R10*2+S10*2.5</f>
        <v>189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162</v>
      </c>
      <c r="D11" s="61">
        <v>11</v>
      </c>
      <c r="E11" s="61">
        <v>0</v>
      </c>
      <c r="F11" s="62">
        <f t="shared" si="0"/>
        <v>203.5</v>
      </c>
      <c r="G11" s="63"/>
      <c r="H11" s="64" t="s">
        <v>5</v>
      </c>
      <c r="I11" s="46">
        <v>45</v>
      </c>
      <c r="J11" s="46">
        <v>162</v>
      </c>
      <c r="K11" s="46">
        <v>11</v>
      </c>
      <c r="L11" s="46">
        <v>1</v>
      </c>
      <c r="M11" s="62">
        <f t="shared" si="1"/>
        <v>209</v>
      </c>
      <c r="N11" s="65">
        <f>F21+F22+M10+M11</f>
        <v>841</v>
      </c>
      <c r="O11" s="64" t="s">
        <v>44</v>
      </c>
      <c r="P11" s="46">
        <v>44</v>
      </c>
      <c r="Q11" s="46">
        <v>152</v>
      </c>
      <c r="R11" s="46">
        <v>8</v>
      </c>
      <c r="S11" s="46">
        <v>3</v>
      </c>
      <c r="T11" s="62">
        <f t="shared" si="2"/>
        <v>197.5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44</v>
      </c>
      <c r="C12" s="61">
        <v>177</v>
      </c>
      <c r="D12" s="61">
        <v>13</v>
      </c>
      <c r="E12" s="61">
        <v>3</v>
      </c>
      <c r="F12" s="62">
        <f t="shared" si="0"/>
        <v>232.5</v>
      </c>
      <c r="G12" s="63"/>
      <c r="H12" s="64" t="s">
        <v>6</v>
      </c>
      <c r="I12" s="46">
        <v>36</v>
      </c>
      <c r="J12" s="46">
        <v>171</v>
      </c>
      <c r="K12" s="46">
        <v>13</v>
      </c>
      <c r="L12" s="46">
        <v>2</v>
      </c>
      <c r="M12" s="62">
        <f t="shared" si="1"/>
        <v>220</v>
      </c>
      <c r="N12" s="63">
        <f>F22+M10+M11+M12</f>
        <v>839.5</v>
      </c>
      <c r="O12" s="64" t="s">
        <v>32</v>
      </c>
      <c r="P12" s="46">
        <v>39</v>
      </c>
      <c r="Q12" s="46">
        <v>157</v>
      </c>
      <c r="R12" s="46">
        <v>9</v>
      </c>
      <c r="S12" s="46">
        <v>0</v>
      </c>
      <c r="T12" s="62">
        <f t="shared" si="2"/>
        <v>194.5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49</v>
      </c>
      <c r="C13" s="61">
        <v>135</v>
      </c>
      <c r="D13" s="61">
        <v>11</v>
      </c>
      <c r="E13" s="61">
        <v>3</v>
      </c>
      <c r="F13" s="62">
        <f t="shared" si="0"/>
        <v>189</v>
      </c>
      <c r="G13" s="63">
        <f t="shared" ref="G13:G19" si="3">F10+F11+F12+F13</f>
        <v>814.5</v>
      </c>
      <c r="H13" s="64" t="s">
        <v>7</v>
      </c>
      <c r="I13" s="46">
        <v>34</v>
      </c>
      <c r="J13" s="46">
        <v>159</v>
      </c>
      <c r="K13" s="46">
        <v>14</v>
      </c>
      <c r="L13" s="46">
        <v>0</v>
      </c>
      <c r="M13" s="62">
        <f t="shared" si="1"/>
        <v>204</v>
      </c>
      <c r="N13" s="63">
        <f t="shared" ref="N13:N18" si="4">M10+M11+M12+M13</f>
        <v>829</v>
      </c>
      <c r="O13" s="64" t="s">
        <v>33</v>
      </c>
      <c r="P13" s="46">
        <v>41</v>
      </c>
      <c r="Q13" s="46">
        <v>166</v>
      </c>
      <c r="R13" s="46">
        <v>11</v>
      </c>
      <c r="S13" s="46">
        <v>1</v>
      </c>
      <c r="T13" s="62">
        <f t="shared" si="2"/>
        <v>211</v>
      </c>
      <c r="U13" s="63">
        <f t="shared" ref="U13:U21" si="5">T10+T11+T12+T13</f>
        <v>792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33</v>
      </c>
      <c r="C14" s="61">
        <v>167</v>
      </c>
      <c r="D14" s="61">
        <v>18</v>
      </c>
      <c r="E14" s="61">
        <v>2</v>
      </c>
      <c r="F14" s="62">
        <f t="shared" si="0"/>
        <v>224.5</v>
      </c>
      <c r="G14" s="63">
        <f t="shared" si="3"/>
        <v>849.5</v>
      </c>
      <c r="H14" s="64" t="s">
        <v>9</v>
      </c>
      <c r="I14" s="46">
        <v>30</v>
      </c>
      <c r="J14" s="46">
        <v>140</v>
      </c>
      <c r="K14" s="46">
        <v>9</v>
      </c>
      <c r="L14" s="46">
        <v>1</v>
      </c>
      <c r="M14" s="62">
        <f t="shared" si="1"/>
        <v>175.5</v>
      </c>
      <c r="N14" s="63">
        <f t="shared" si="4"/>
        <v>808.5</v>
      </c>
      <c r="O14" s="64" t="s">
        <v>29</v>
      </c>
      <c r="P14" s="45">
        <v>37</v>
      </c>
      <c r="Q14" s="45">
        <v>186</v>
      </c>
      <c r="R14" s="45">
        <v>10</v>
      </c>
      <c r="S14" s="45">
        <v>0</v>
      </c>
      <c r="T14" s="62">
        <f t="shared" si="2"/>
        <v>224.5</v>
      </c>
      <c r="U14" s="63">
        <f t="shared" si="5"/>
        <v>827.5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158</v>
      </c>
      <c r="D15" s="61">
        <v>13</v>
      </c>
      <c r="E15" s="61">
        <v>3</v>
      </c>
      <c r="F15" s="62">
        <f t="shared" si="0"/>
        <v>211.5</v>
      </c>
      <c r="G15" s="63">
        <f t="shared" si="3"/>
        <v>857.5</v>
      </c>
      <c r="H15" s="64" t="s">
        <v>12</v>
      </c>
      <c r="I15" s="46">
        <v>28</v>
      </c>
      <c r="J15" s="46">
        <v>139</v>
      </c>
      <c r="K15" s="46">
        <v>8</v>
      </c>
      <c r="L15" s="46">
        <v>2</v>
      </c>
      <c r="M15" s="62">
        <f t="shared" si="1"/>
        <v>174</v>
      </c>
      <c r="N15" s="63">
        <f t="shared" si="4"/>
        <v>773.5</v>
      </c>
      <c r="O15" s="60" t="s">
        <v>30</v>
      </c>
      <c r="P15" s="46">
        <v>40</v>
      </c>
      <c r="Q15" s="46">
        <v>200</v>
      </c>
      <c r="R15" s="46">
        <v>12</v>
      </c>
      <c r="S15" s="46">
        <v>1</v>
      </c>
      <c r="T15" s="62">
        <f t="shared" si="2"/>
        <v>246.5</v>
      </c>
      <c r="U15" s="63">
        <f t="shared" si="5"/>
        <v>876.5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54</v>
      </c>
      <c r="C16" s="61">
        <v>156</v>
      </c>
      <c r="D16" s="61">
        <v>18</v>
      </c>
      <c r="E16" s="61">
        <v>0</v>
      </c>
      <c r="F16" s="62">
        <f t="shared" si="0"/>
        <v>219</v>
      </c>
      <c r="G16" s="63">
        <f t="shared" si="3"/>
        <v>844</v>
      </c>
      <c r="H16" s="64" t="s">
        <v>15</v>
      </c>
      <c r="I16" s="46">
        <v>26</v>
      </c>
      <c r="J16" s="46">
        <v>128</v>
      </c>
      <c r="K16" s="46">
        <v>7</v>
      </c>
      <c r="L16" s="46">
        <v>1</v>
      </c>
      <c r="M16" s="62">
        <f t="shared" si="1"/>
        <v>157.5</v>
      </c>
      <c r="N16" s="63">
        <f t="shared" si="4"/>
        <v>711</v>
      </c>
      <c r="O16" s="64" t="s">
        <v>8</v>
      </c>
      <c r="P16" s="46">
        <v>57</v>
      </c>
      <c r="Q16" s="46">
        <v>169</v>
      </c>
      <c r="R16" s="46">
        <v>13</v>
      </c>
      <c r="S16" s="46">
        <v>1</v>
      </c>
      <c r="T16" s="62">
        <f t="shared" si="2"/>
        <v>226</v>
      </c>
      <c r="U16" s="63">
        <f t="shared" si="5"/>
        <v>908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49</v>
      </c>
      <c r="C17" s="61">
        <v>170</v>
      </c>
      <c r="D17" s="61">
        <v>14</v>
      </c>
      <c r="E17" s="61">
        <v>0</v>
      </c>
      <c r="F17" s="62">
        <f t="shared" si="0"/>
        <v>222.5</v>
      </c>
      <c r="G17" s="63">
        <f t="shared" si="3"/>
        <v>877.5</v>
      </c>
      <c r="H17" s="64" t="s">
        <v>18</v>
      </c>
      <c r="I17" s="46">
        <v>25</v>
      </c>
      <c r="J17" s="46">
        <v>160</v>
      </c>
      <c r="K17" s="46">
        <v>9</v>
      </c>
      <c r="L17" s="46">
        <v>0</v>
      </c>
      <c r="M17" s="62">
        <f t="shared" si="1"/>
        <v>190.5</v>
      </c>
      <c r="N17" s="63">
        <f t="shared" si="4"/>
        <v>697.5</v>
      </c>
      <c r="O17" s="64" t="s">
        <v>10</v>
      </c>
      <c r="P17" s="46">
        <v>42</v>
      </c>
      <c r="Q17" s="46">
        <v>134</v>
      </c>
      <c r="R17" s="46">
        <v>13</v>
      </c>
      <c r="S17" s="46">
        <v>4</v>
      </c>
      <c r="T17" s="62">
        <f t="shared" si="2"/>
        <v>191</v>
      </c>
      <c r="U17" s="63">
        <f t="shared" si="5"/>
        <v>888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37</v>
      </c>
      <c r="C18" s="61">
        <v>150</v>
      </c>
      <c r="D18" s="61">
        <v>19</v>
      </c>
      <c r="E18" s="61">
        <v>2</v>
      </c>
      <c r="F18" s="62">
        <f t="shared" si="0"/>
        <v>211.5</v>
      </c>
      <c r="G18" s="63">
        <f t="shared" si="3"/>
        <v>864.5</v>
      </c>
      <c r="H18" s="64" t="s">
        <v>20</v>
      </c>
      <c r="I18" s="46">
        <v>33</v>
      </c>
      <c r="J18" s="46">
        <v>176</v>
      </c>
      <c r="K18" s="46">
        <v>10</v>
      </c>
      <c r="L18" s="46">
        <v>1</v>
      </c>
      <c r="M18" s="62">
        <f t="shared" si="1"/>
        <v>215</v>
      </c>
      <c r="N18" s="63">
        <f t="shared" si="4"/>
        <v>737</v>
      </c>
      <c r="O18" s="64" t="s">
        <v>13</v>
      </c>
      <c r="P18" s="46">
        <v>41</v>
      </c>
      <c r="Q18" s="46">
        <v>152</v>
      </c>
      <c r="R18" s="46">
        <v>7</v>
      </c>
      <c r="S18" s="46">
        <v>1</v>
      </c>
      <c r="T18" s="62">
        <f t="shared" si="2"/>
        <v>189</v>
      </c>
      <c r="U18" s="63">
        <f t="shared" si="5"/>
        <v>852.5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51</v>
      </c>
      <c r="C19" s="69">
        <v>166</v>
      </c>
      <c r="D19" s="69">
        <v>18</v>
      </c>
      <c r="E19" s="69">
        <v>0</v>
      </c>
      <c r="F19" s="70">
        <f t="shared" si="0"/>
        <v>227.5</v>
      </c>
      <c r="G19" s="71">
        <f t="shared" si="3"/>
        <v>880.5</v>
      </c>
      <c r="H19" s="72" t="s">
        <v>22</v>
      </c>
      <c r="I19" s="45">
        <v>39</v>
      </c>
      <c r="J19" s="45">
        <v>183</v>
      </c>
      <c r="K19" s="45">
        <v>8</v>
      </c>
      <c r="L19" s="45">
        <v>0</v>
      </c>
      <c r="M19" s="62">
        <f t="shared" si="1"/>
        <v>218.5</v>
      </c>
      <c r="N19" s="63">
        <f>M16+M17+M18+M19</f>
        <v>781.5</v>
      </c>
      <c r="O19" s="64" t="s">
        <v>16</v>
      </c>
      <c r="P19" s="46">
        <v>33</v>
      </c>
      <c r="Q19" s="46">
        <v>141</v>
      </c>
      <c r="R19" s="46">
        <v>11</v>
      </c>
      <c r="S19" s="46">
        <v>0</v>
      </c>
      <c r="T19" s="62">
        <f t="shared" si="2"/>
        <v>179.5</v>
      </c>
      <c r="U19" s="63">
        <f t="shared" si="5"/>
        <v>785.5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40</v>
      </c>
      <c r="C20" s="67">
        <v>157</v>
      </c>
      <c r="D20" s="67">
        <v>12</v>
      </c>
      <c r="E20" s="67">
        <v>1</v>
      </c>
      <c r="F20" s="73">
        <f t="shared" si="0"/>
        <v>203.5</v>
      </c>
      <c r="G20" s="74"/>
      <c r="H20" s="64" t="s">
        <v>24</v>
      </c>
      <c r="I20" s="46">
        <v>38</v>
      </c>
      <c r="J20" s="46">
        <v>151</v>
      </c>
      <c r="K20" s="46">
        <v>9</v>
      </c>
      <c r="L20" s="46">
        <v>1</v>
      </c>
      <c r="M20" s="73">
        <f t="shared" si="1"/>
        <v>190.5</v>
      </c>
      <c r="N20" s="63">
        <f>M17+M18+M19+M20</f>
        <v>814.5</v>
      </c>
      <c r="O20" s="64" t="s">
        <v>45</v>
      </c>
      <c r="P20" s="45">
        <v>30</v>
      </c>
      <c r="Q20" s="45">
        <v>136</v>
      </c>
      <c r="R20" s="45">
        <v>9</v>
      </c>
      <c r="S20" s="45">
        <v>0</v>
      </c>
      <c r="T20" s="73">
        <f t="shared" si="2"/>
        <v>169</v>
      </c>
      <c r="U20" s="63">
        <f t="shared" si="5"/>
        <v>728.5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164</v>
      </c>
      <c r="D21" s="61">
        <v>14</v>
      </c>
      <c r="E21" s="61">
        <v>3</v>
      </c>
      <c r="F21" s="62">
        <f t="shared" si="0"/>
        <v>221.5</v>
      </c>
      <c r="G21" s="75"/>
      <c r="H21" s="72" t="s">
        <v>25</v>
      </c>
      <c r="I21" s="46">
        <v>40</v>
      </c>
      <c r="J21" s="46">
        <v>141</v>
      </c>
      <c r="K21" s="46">
        <v>8</v>
      </c>
      <c r="L21" s="46">
        <v>1</v>
      </c>
      <c r="M21" s="62">
        <f t="shared" si="1"/>
        <v>179.5</v>
      </c>
      <c r="N21" s="63">
        <f>M18+M19+M20+M21</f>
        <v>803.5</v>
      </c>
      <c r="O21" s="68" t="s">
        <v>46</v>
      </c>
      <c r="P21" s="47">
        <v>40</v>
      </c>
      <c r="Q21" s="47">
        <v>115</v>
      </c>
      <c r="R21" s="47">
        <v>10</v>
      </c>
      <c r="S21" s="47">
        <v>1</v>
      </c>
      <c r="T21" s="70">
        <f t="shared" si="2"/>
        <v>157.5</v>
      </c>
      <c r="U21" s="71">
        <f t="shared" si="5"/>
        <v>695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33</v>
      </c>
      <c r="C22" s="61">
        <v>163</v>
      </c>
      <c r="D22" s="61">
        <v>10</v>
      </c>
      <c r="E22" s="61">
        <v>6</v>
      </c>
      <c r="F22" s="62">
        <f t="shared" si="0"/>
        <v>214.5</v>
      </c>
      <c r="G22" s="63"/>
      <c r="H22" s="68" t="s">
        <v>26</v>
      </c>
      <c r="I22" s="47">
        <v>41</v>
      </c>
      <c r="J22" s="47">
        <v>138</v>
      </c>
      <c r="K22" s="47">
        <v>10</v>
      </c>
      <c r="L22" s="47">
        <v>1</v>
      </c>
      <c r="M22" s="62">
        <f t="shared" si="1"/>
        <v>181</v>
      </c>
      <c r="N22" s="71">
        <f>M19+M20+M21+M22</f>
        <v>769.5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880.5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841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908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63</v>
      </c>
      <c r="N24" s="88"/>
      <c r="O24" s="211"/>
      <c r="P24" s="212"/>
      <c r="Q24" s="83" t="s">
        <v>72</v>
      </c>
      <c r="R24" s="86"/>
      <c r="S24" s="86"/>
      <c r="T24" s="87" t="s">
        <v>152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82 X CARRERA 49C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1229</v>
      </c>
      <c r="M6" s="178"/>
      <c r="N6" s="178"/>
      <c r="O6" s="12"/>
      <c r="P6" s="167" t="s">
        <v>58</v>
      </c>
      <c r="Q6" s="167"/>
      <c r="R6" s="167"/>
      <c r="S6" s="218">
        <f>'G-1'!S6:U6</f>
        <v>42642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97</v>
      </c>
      <c r="C10" s="46">
        <f>'G-1'!C10+'G-3'!C10</f>
        <v>439</v>
      </c>
      <c r="D10" s="46">
        <f>'G-1'!D10+'G-3'!D10</f>
        <v>20</v>
      </c>
      <c r="E10" s="46">
        <f>'G-1'!E10+'G-3'!E10</f>
        <v>3</v>
      </c>
      <c r="F10" s="6">
        <f t="shared" ref="F10:F22" si="0">B10*0.5+C10*1+D10*2+E10*2.5</f>
        <v>535</v>
      </c>
      <c r="G10" s="2"/>
      <c r="H10" s="19" t="s">
        <v>4</v>
      </c>
      <c r="I10" s="46">
        <f>'G-1'!I10+'G-3'!I10</f>
        <v>98</v>
      </c>
      <c r="J10" s="46">
        <f>'G-1'!J10+'G-3'!J10</f>
        <v>397</v>
      </c>
      <c r="K10" s="46">
        <f>'G-1'!K10+'G-3'!K10</f>
        <v>17</v>
      </c>
      <c r="L10" s="46">
        <f>'G-1'!L10+'G-3'!L10</f>
        <v>9</v>
      </c>
      <c r="M10" s="6">
        <f t="shared" ref="M10:M22" si="1">I10*0.5+J10*1+K10*2+L10*2.5</f>
        <v>502.5</v>
      </c>
      <c r="N10" s="9">
        <f>F20+F21+F22+M10</f>
        <v>1984.5</v>
      </c>
      <c r="O10" s="19" t="s">
        <v>43</v>
      </c>
      <c r="P10" s="46">
        <f>'G-1'!P10+'G-3'!P10</f>
        <v>104</v>
      </c>
      <c r="Q10" s="46">
        <f>'G-1'!Q10+'G-3'!Q10</f>
        <v>399</v>
      </c>
      <c r="R10" s="46">
        <f>'G-1'!R10+'G-3'!R10</f>
        <v>18</v>
      </c>
      <c r="S10" s="46">
        <f>'G-1'!S10+'G-3'!S10</f>
        <v>4</v>
      </c>
      <c r="T10" s="6">
        <f t="shared" ref="T10:T21" si="2">P10*0.5+Q10*1+R10*2+S10*2.5</f>
        <v>497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108</v>
      </c>
      <c r="C11" s="46">
        <f>'G-1'!C11+'G-3'!C11</f>
        <v>424</v>
      </c>
      <c r="D11" s="46">
        <f>'G-1'!D11+'G-3'!D11</f>
        <v>23</v>
      </c>
      <c r="E11" s="46">
        <f>'G-1'!E11+'G-3'!E11</f>
        <v>2</v>
      </c>
      <c r="F11" s="6">
        <f t="shared" si="0"/>
        <v>529</v>
      </c>
      <c r="G11" s="2"/>
      <c r="H11" s="19" t="s">
        <v>5</v>
      </c>
      <c r="I11" s="46">
        <f>'G-1'!I11+'G-3'!I11</f>
        <v>133</v>
      </c>
      <c r="J11" s="46">
        <f>'G-1'!J11+'G-3'!J11</f>
        <v>405</v>
      </c>
      <c r="K11" s="46">
        <f>'G-1'!K11+'G-3'!K11</f>
        <v>19</v>
      </c>
      <c r="L11" s="46">
        <f>'G-1'!L11+'G-3'!L11</f>
        <v>6</v>
      </c>
      <c r="M11" s="6">
        <f t="shared" si="1"/>
        <v>524.5</v>
      </c>
      <c r="N11" s="9">
        <f>F21+F22+M10+M11</f>
        <v>2041.5</v>
      </c>
      <c r="O11" s="19" t="s">
        <v>44</v>
      </c>
      <c r="P11" s="46">
        <f>'G-1'!P11+'G-3'!P11</f>
        <v>122</v>
      </c>
      <c r="Q11" s="46">
        <f>'G-1'!Q11+'G-3'!Q11</f>
        <v>413</v>
      </c>
      <c r="R11" s="46">
        <f>'G-1'!R11+'G-3'!R11</f>
        <v>17</v>
      </c>
      <c r="S11" s="46">
        <f>'G-1'!S11+'G-3'!S11</f>
        <v>6</v>
      </c>
      <c r="T11" s="6">
        <f t="shared" si="2"/>
        <v>523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120</v>
      </c>
      <c r="C12" s="46">
        <f>'G-1'!C12+'G-3'!C12</f>
        <v>483</v>
      </c>
      <c r="D12" s="46">
        <f>'G-1'!D12+'G-3'!D12</f>
        <v>28</v>
      </c>
      <c r="E12" s="46">
        <f>'G-1'!E12+'G-3'!E12</f>
        <v>6</v>
      </c>
      <c r="F12" s="6">
        <f t="shared" si="0"/>
        <v>614</v>
      </c>
      <c r="G12" s="2"/>
      <c r="H12" s="19" t="s">
        <v>6</v>
      </c>
      <c r="I12" s="46">
        <f>'G-1'!I12+'G-3'!I12</f>
        <v>106</v>
      </c>
      <c r="J12" s="46">
        <f>'G-1'!J12+'G-3'!J12</f>
        <v>440</v>
      </c>
      <c r="K12" s="46">
        <f>'G-1'!K12+'G-3'!K12</f>
        <v>21</v>
      </c>
      <c r="L12" s="46">
        <f>'G-1'!L12+'G-3'!L12</f>
        <v>6</v>
      </c>
      <c r="M12" s="6">
        <f t="shared" si="1"/>
        <v>550</v>
      </c>
      <c r="N12" s="2">
        <f>F22+M10+M11+M12</f>
        <v>2123.5</v>
      </c>
      <c r="O12" s="19" t="s">
        <v>32</v>
      </c>
      <c r="P12" s="46">
        <f>'G-1'!P12+'G-3'!P12</f>
        <v>123</v>
      </c>
      <c r="Q12" s="46">
        <f>'G-1'!Q12+'G-3'!Q12</f>
        <v>434</v>
      </c>
      <c r="R12" s="46">
        <f>'G-1'!R12+'G-3'!R12</f>
        <v>15</v>
      </c>
      <c r="S12" s="46">
        <f>'G-1'!S12+'G-3'!S12</f>
        <v>5</v>
      </c>
      <c r="T12" s="6">
        <f t="shared" si="2"/>
        <v>538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103</v>
      </c>
      <c r="C13" s="46">
        <f>'G-1'!C13+'G-3'!C13</f>
        <v>434</v>
      </c>
      <c r="D13" s="46">
        <f>'G-1'!D13+'G-3'!D13</f>
        <v>22</v>
      </c>
      <c r="E13" s="46">
        <f>'G-1'!E13+'G-3'!E13</f>
        <v>3</v>
      </c>
      <c r="F13" s="6">
        <f t="shared" si="0"/>
        <v>537</v>
      </c>
      <c r="G13" s="2">
        <f t="shared" ref="G13:G19" si="3">F10+F11+F12+F13</f>
        <v>2215</v>
      </c>
      <c r="H13" s="19" t="s">
        <v>7</v>
      </c>
      <c r="I13" s="46">
        <f>'G-1'!I13+'G-3'!I13</f>
        <v>111</v>
      </c>
      <c r="J13" s="46">
        <f>'G-1'!J13+'G-3'!J13</f>
        <v>428</v>
      </c>
      <c r="K13" s="46">
        <f>'G-1'!K13+'G-3'!K13</f>
        <v>23</v>
      </c>
      <c r="L13" s="46">
        <f>'G-1'!L13+'G-3'!L13</f>
        <v>5</v>
      </c>
      <c r="M13" s="6">
        <f t="shared" si="1"/>
        <v>542</v>
      </c>
      <c r="N13" s="2">
        <f t="shared" ref="N13:N18" si="4">M10+M11+M12+M13</f>
        <v>2119</v>
      </c>
      <c r="O13" s="19" t="s">
        <v>33</v>
      </c>
      <c r="P13" s="46">
        <f>'G-1'!P13+'G-3'!P13</f>
        <v>134</v>
      </c>
      <c r="Q13" s="46">
        <f>'G-1'!Q13+'G-3'!Q13</f>
        <v>412</v>
      </c>
      <c r="R13" s="46">
        <f>'G-1'!R13+'G-3'!R13</f>
        <v>23</v>
      </c>
      <c r="S13" s="46">
        <f>'G-1'!S13+'G-3'!S13</f>
        <v>2</v>
      </c>
      <c r="T13" s="6">
        <f t="shared" si="2"/>
        <v>530</v>
      </c>
      <c r="U13" s="2">
        <f t="shared" ref="U13:U21" si="5">T10+T11+T12+T13</f>
        <v>2088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94</v>
      </c>
      <c r="C14" s="46">
        <f>'G-1'!C14+'G-3'!C14</f>
        <v>451</v>
      </c>
      <c r="D14" s="46">
        <f>'G-1'!D14+'G-3'!D14</f>
        <v>34</v>
      </c>
      <c r="E14" s="46">
        <f>'G-1'!E14+'G-3'!E14</f>
        <v>9</v>
      </c>
      <c r="F14" s="6">
        <f t="shared" si="0"/>
        <v>588.5</v>
      </c>
      <c r="G14" s="2">
        <f t="shared" si="3"/>
        <v>2268.5</v>
      </c>
      <c r="H14" s="19" t="s">
        <v>9</v>
      </c>
      <c r="I14" s="46">
        <f>'G-1'!I14+'G-3'!I14</f>
        <v>98</v>
      </c>
      <c r="J14" s="46">
        <f>'G-1'!J14+'G-3'!J14</f>
        <v>387</v>
      </c>
      <c r="K14" s="46">
        <f>'G-1'!K14+'G-3'!K14</f>
        <v>17</v>
      </c>
      <c r="L14" s="46">
        <f>'G-1'!L14+'G-3'!L14</f>
        <v>4</v>
      </c>
      <c r="M14" s="6">
        <f t="shared" si="1"/>
        <v>480</v>
      </c>
      <c r="N14" s="2">
        <f t="shared" si="4"/>
        <v>2096.5</v>
      </c>
      <c r="O14" s="19" t="s">
        <v>29</v>
      </c>
      <c r="P14" s="46">
        <f>'G-1'!P14+'G-3'!P14</f>
        <v>125</v>
      </c>
      <c r="Q14" s="46">
        <f>'G-1'!Q14+'G-3'!Q14</f>
        <v>455</v>
      </c>
      <c r="R14" s="46">
        <f>'G-1'!R14+'G-3'!R14</f>
        <v>19</v>
      </c>
      <c r="S14" s="46">
        <f>'G-1'!S14+'G-3'!S14</f>
        <v>0</v>
      </c>
      <c r="T14" s="6">
        <f t="shared" si="2"/>
        <v>555.5</v>
      </c>
      <c r="U14" s="2">
        <f t="shared" si="5"/>
        <v>2146.5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99</v>
      </c>
      <c r="C15" s="46">
        <f>'G-1'!C15+'G-3'!C15</f>
        <v>446</v>
      </c>
      <c r="D15" s="46">
        <f>'G-1'!D15+'G-3'!D15</f>
        <v>27</v>
      </c>
      <c r="E15" s="46">
        <f>'G-1'!E15+'G-3'!E15</f>
        <v>10</v>
      </c>
      <c r="F15" s="6">
        <f t="shared" si="0"/>
        <v>574.5</v>
      </c>
      <c r="G15" s="2">
        <f t="shared" si="3"/>
        <v>2314</v>
      </c>
      <c r="H15" s="19" t="s">
        <v>12</v>
      </c>
      <c r="I15" s="46">
        <f>'G-1'!I15+'G-3'!I15</f>
        <v>93</v>
      </c>
      <c r="J15" s="46">
        <f>'G-1'!J15+'G-3'!J15</f>
        <v>374</v>
      </c>
      <c r="K15" s="46">
        <f>'G-1'!K15+'G-3'!K15</f>
        <v>15</v>
      </c>
      <c r="L15" s="46">
        <f>'G-1'!L15+'G-3'!L15</f>
        <v>4</v>
      </c>
      <c r="M15" s="6">
        <f t="shared" si="1"/>
        <v>460.5</v>
      </c>
      <c r="N15" s="2">
        <f t="shared" si="4"/>
        <v>2032.5</v>
      </c>
      <c r="O15" s="18" t="s">
        <v>30</v>
      </c>
      <c r="P15" s="46">
        <f>'G-1'!P15+'G-3'!P15</f>
        <v>131</v>
      </c>
      <c r="Q15" s="46">
        <f>'G-1'!Q15+'G-3'!Q15</f>
        <v>443</v>
      </c>
      <c r="R15" s="46">
        <f>'G-1'!R15+'G-3'!R15</f>
        <v>23</v>
      </c>
      <c r="S15" s="46">
        <f>'G-1'!S15+'G-3'!S15</f>
        <v>6</v>
      </c>
      <c r="T15" s="6">
        <f t="shared" si="2"/>
        <v>569.5</v>
      </c>
      <c r="U15" s="2">
        <f t="shared" si="5"/>
        <v>2193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128</v>
      </c>
      <c r="C16" s="46">
        <f>'G-1'!C16+'G-3'!C16</f>
        <v>428</v>
      </c>
      <c r="D16" s="46">
        <f>'G-1'!D16+'G-3'!D16</f>
        <v>30</v>
      </c>
      <c r="E16" s="46">
        <f>'G-1'!E16+'G-3'!E16</f>
        <v>6</v>
      </c>
      <c r="F16" s="6">
        <f t="shared" si="0"/>
        <v>567</v>
      </c>
      <c r="G16" s="2">
        <f t="shared" si="3"/>
        <v>2267</v>
      </c>
      <c r="H16" s="19" t="s">
        <v>15</v>
      </c>
      <c r="I16" s="46">
        <f>'G-1'!I16+'G-3'!I16</f>
        <v>84</v>
      </c>
      <c r="J16" s="46">
        <f>'G-1'!J16+'G-3'!J16</f>
        <v>317</v>
      </c>
      <c r="K16" s="46">
        <f>'G-1'!K16+'G-3'!K16</f>
        <v>16</v>
      </c>
      <c r="L16" s="46">
        <f>'G-1'!L16+'G-3'!L16</f>
        <v>5</v>
      </c>
      <c r="M16" s="6">
        <f t="shared" si="1"/>
        <v>403.5</v>
      </c>
      <c r="N16" s="2">
        <f t="shared" si="4"/>
        <v>1886</v>
      </c>
      <c r="O16" s="19" t="s">
        <v>8</v>
      </c>
      <c r="P16" s="46">
        <f>'G-1'!P16+'G-3'!P16</f>
        <v>154</v>
      </c>
      <c r="Q16" s="46">
        <f>'G-1'!Q16+'G-3'!Q16</f>
        <v>457</v>
      </c>
      <c r="R16" s="46">
        <f>'G-1'!R16+'G-3'!R16</f>
        <v>25</v>
      </c>
      <c r="S16" s="46">
        <f>'G-1'!S16+'G-3'!S16</f>
        <v>2</v>
      </c>
      <c r="T16" s="6">
        <f t="shared" si="2"/>
        <v>589</v>
      </c>
      <c r="U16" s="2">
        <f t="shared" si="5"/>
        <v>2244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117</v>
      </c>
      <c r="C17" s="46">
        <f>'G-1'!C17+'G-3'!C17</f>
        <v>417</v>
      </c>
      <c r="D17" s="46">
        <f>'G-1'!D17+'G-3'!D17</f>
        <v>23</v>
      </c>
      <c r="E17" s="46">
        <f>'G-1'!E17+'G-3'!E17</f>
        <v>4</v>
      </c>
      <c r="F17" s="6">
        <f t="shared" si="0"/>
        <v>531.5</v>
      </c>
      <c r="G17" s="2">
        <f t="shared" si="3"/>
        <v>2261.5</v>
      </c>
      <c r="H17" s="19" t="s">
        <v>18</v>
      </c>
      <c r="I17" s="46">
        <f>'G-1'!I17+'G-3'!I17</f>
        <v>83</v>
      </c>
      <c r="J17" s="46">
        <f>'G-1'!J17+'G-3'!J17</f>
        <v>351</v>
      </c>
      <c r="K17" s="46">
        <f>'G-1'!K17+'G-3'!K17</f>
        <v>19</v>
      </c>
      <c r="L17" s="46">
        <f>'G-1'!L17+'G-3'!L17</f>
        <v>6</v>
      </c>
      <c r="M17" s="6">
        <f t="shared" si="1"/>
        <v>445.5</v>
      </c>
      <c r="N17" s="2">
        <f t="shared" si="4"/>
        <v>1789.5</v>
      </c>
      <c r="O17" s="19" t="s">
        <v>10</v>
      </c>
      <c r="P17" s="46">
        <f>'G-1'!P17+'G-3'!P17</f>
        <v>145</v>
      </c>
      <c r="Q17" s="46">
        <f>'G-1'!Q17+'G-3'!Q17</f>
        <v>375</v>
      </c>
      <c r="R17" s="46">
        <f>'G-1'!R17+'G-3'!R17</f>
        <v>22</v>
      </c>
      <c r="S17" s="46">
        <f>'G-1'!S17+'G-3'!S17</f>
        <v>6</v>
      </c>
      <c r="T17" s="6">
        <f t="shared" si="2"/>
        <v>506.5</v>
      </c>
      <c r="U17" s="2">
        <f t="shared" si="5"/>
        <v>2220.5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102</v>
      </c>
      <c r="C18" s="46">
        <f>'G-1'!C18+'G-3'!C18</f>
        <v>435</v>
      </c>
      <c r="D18" s="46">
        <f>'G-1'!D18+'G-3'!D18</f>
        <v>29</v>
      </c>
      <c r="E18" s="46">
        <f>'G-1'!E18+'G-3'!E18</f>
        <v>7</v>
      </c>
      <c r="F18" s="6">
        <f t="shared" si="0"/>
        <v>561.5</v>
      </c>
      <c r="G18" s="2">
        <f t="shared" si="3"/>
        <v>2234.5</v>
      </c>
      <c r="H18" s="19" t="s">
        <v>20</v>
      </c>
      <c r="I18" s="46">
        <f>'G-1'!I18+'G-3'!I18</f>
        <v>86</v>
      </c>
      <c r="J18" s="46">
        <f>'G-1'!J18+'G-3'!J18</f>
        <v>375</v>
      </c>
      <c r="K18" s="46">
        <f>'G-1'!K18+'G-3'!K18</f>
        <v>18</v>
      </c>
      <c r="L18" s="46">
        <f>'G-1'!L18+'G-3'!L18</f>
        <v>5</v>
      </c>
      <c r="M18" s="6">
        <f t="shared" si="1"/>
        <v>466.5</v>
      </c>
      <c r="N18" s="2">
        <f t="shared" si="4"/>
        <v>1776</v>
      </c>
      <c r="O18" s="19" t="s">
        <v>13</v>
      </c>
      <c r="P18" s="46">
        <f>'G-1'!P18+'G-3'!P18</f>
        <v>157</v>
      </c>
      <c r="Q18" s="46">
        <f>'G-1'!Q18+'G-3'!Q18</f>
        <v>372</v>
      </c>
      <c r="R18" s="46">
        <f>'G-1'!R18+'G-3'!R18</f>
        <v>18</v>
      </c>
      <c r="S18" s="46">
        <f>'G-1'!S18+'G-3'!S18</f>
        <v>3</v>
      </c>
      <c r="T18" s="6">
        <f t="shared" si="2"/>
        <v>494</v>
      </c>
      <c r="U18" s="2">
        <f t="shared" si="5"/>
        <v>2159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125</v>
      </c>
      <c r="C19" s="47">
        <f>'G-1'!C19+'G-3'!C19</f>
        <v>417</v>
      </c>
      <c r="D19" s="47">
        <f>'G-1'!D19+'G-3'!D19</f>
        <v>30</v>
      </c>
      <c r="E19" s="47">
        <f>'G-1'!E19+'G-3'!E19</f>
        <v>9</v>
      </c>
      <c r="F19" s="7">
        <f t="shared" si="0"/>
        <v>562</v>
      </c>
      <c r="G19" s="3">
        <f t="shared" si="3"/>
        <v>2222</v>
      </c>
      <c r="H19" s="20" t="s">
        <v>22</v>
      </c>
      <c r="I19" s="46">
        <f>'G-1'!I19+'G-3'!I19</f>
        <v>108</v>
      </c>
      <c r="J19" s="46">
        <f>'G-1'!J19+'G-3'!J19</f>
        <v>472</v>
      </c>
      <c r="K19" s="46">
        <f>'G-1'!K19+'G-3'!K19</f>
        <v>15</v>
      </c>
      <c r="L19" s="46">
        <f>'G-1'!L19+'G-3'!L19</f>
        <v>3</v>
      </c>
      <c r="M19" s="6">
        <f t="shared" si="1"/>
        <v>563.5</v>
      </c>
      <c r="N19" s="2">
        <f>M16+M17+M18+M19</f>
        <v>1879</v>
      </c>
      <c r="O19" s="19" t="s">
        <v>16</v>
      </c>
      <c r="P19" s="46">
        <f>'G-1'!P19+'G-3'!P19</f>
        <v>159</v>
      </c>
      <c r="Q19" s="46">
        <f>'G-1'!Q19+'G-3'!Q19</f>
        <v>372</v>
      </c>
      <c r="R19" s="46">
        <f>'G-1'!R19+'G-3'!R19</f>
        <v>19</v>
      </c>
      <c r="S19" s="46">
        <f>'G-1'!S19+'G-3'!S19</f>
        <v>2</v>
      </c>
      <c r="T19" s="6">
        <f t="shared" si="2"/>
        <v>494.5</v>
      </c>
      <c r="U19" s="2">
        <f t="shared" si="5"/>
        <v>2084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95</v>
      </c>
      <c r="C20" s="45">
        <f>'G-1'!C20+'G-3'!C20</f>
        <v>363</v>
      </c>
      <c r="D20" s="45">
        <f>'G-1'!D20+'G-3'!D20</f>
        <v>21</v>
      </c>
      <c r="E20" s="45">
        <f>'G-1'!E20+'G-3'!E20</f>
        <v>6</v>
      </c>
      <c r="F20" s="8">
        <f t="shared" si="0"/>
        <v>467.5</v>
      </c>
      <c r="G20" s="35"/>
      <c r="H20" s="19" t="s">
        <v>24</v>
      </c>
      <c r="I20" s="46">
        <f>'G-1'!I20+'G-3'!I20</f>
        <v>100</v>
      </c>
      <c r="J20" s="46">
        <f>'G-1'!J20+'G-3'!J20</f>
        <v>464</v>
      </c>
      <c r="K20" s="46">
        <f>'G-1'!K20+'G-3'!K20</f>
        <v>17</v>
      </c>
      <c r="L20" s="46">
        <f>'G-1'!L20+'G-3'!L20</f>
        <v>2</v>
      </c>
      <c r="M20" s="8">
        <f t="shared" si="1"/>
        <v>553</v>
      </c>
      <c r="N20" s="2">
        <f>M17+M18+M19+M20</f>
        <v>2028.5</v>
      </c>
      <c r="O20" s="19" t="s">
        <v>45</v>
      </c>
      <c r="P20" s="46">
        <f>'G-1'!P20+'G-3'!P20</f>
        <v>125</v>
      </c>
      <c r="Q20" s="46">
        <f>'G-1'!Q20+'G-3'!Q20</f>
        <v>380</v>
      </c>
      <c r="R20" s="46">
        <f>'G-1'!R20+'G-3'!R20</f>
        <v>15</v>
      </c>
      <c r="S20" s="46">
        <f>'G-1'!S20+'G-3'!S20</f>
        <v>0</v>
      </c>
      <c r="T20" s="8">
        <f t="shared" si="2"/>
        <v>472.5</v>
      </c>
      <c r="U20" s="2">
        <f t="shared" si="5"/>
        <v>1967.5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93</v>
      </c>
      <c r="C21" s="45">
        <f>'G-1'!C21+'G-3'!C21</f>
        <v>358</v>
      </c>
      <c r="D21" s="45">
        <f>'G-1'!D21+'G-3'!D21</f>
        <v>23</v>
      </c>
      <c r="E21" s="45">
        <f>'G-1'!E21+'G-3'!E21</f>
        <v>7</v>
      </c>
      <c r="F21" s="6">
        <f t="shared" si="0"/>
        <v>468</v>
      </c>
      <c r="G21" s="36"/>
      <c r="H21" s="20" t="s">
        <v>25</v>
      </c>
      <c r="I21" s="46">
        <f>'G-1'!I21+'G-3'!I21</f>
        <v>114</v>
      </c>
      <c r="J21" s="46">
        <f>'G-1'!J21+'G-3'!J21</f>
        <v>452</v>
      </c>
      <c r="K21" s="46">
        <f>'G-1'!K21+'G-3'!K21</f>
        <v>15</v>
      </c>
      <c r="L21" s="46">
        <f>'G-1'!L21+'G-3'!L21</f>
        <v>1</v>
      </c>
      <c r="M21" s="6">
        <f t="shared" si="1"/>
        <v>541.5</v>
      </c>
      <c r="N21" s="2">
        <f>M18+M19+M20+M21</f>
        <v>2124.5</v>
      </c>
      <c r="O21" s="21" t="s">
        <v>46</v>
      </c>
      <c r="P21" s="47">
        <f>'G-1'!P21+'G-3'!P21</f>
        <v>127</v>
      </c>
      <c r="Q21" s="47">
        <f>'G-1'!Q21+'G-3'!Q21</f>
        <v>353</v>
      </c>
      <c r="R21" s="47">
        <f>'G-1'!R21+'G-3'!R21</f>
        <v>19</v>
      </c>
      <c r="S21" s="47">
        <f>'G-1'!S21+'G-3'!S21</f>
        <v>2</v>
      </c>
      <c r="T21" s="7">
        <f t="shared" si="2"/>
        <v>459.5</v>
      </c>
      <c r="U21" s="3">
        <f t="shared" si="5"/>
        <v>1920.5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115</v>
      </c>
      <c r="C22" s="45">
        <f>'G-1'!C22+'G-3'!C22</f>
        <v>415</v>
      </c>
      <c r="D22" s="45">
        <f>'G-1'!D22+'G-3'!D22</f>
        <v>22</v>
      </c>
      <c r="E22" s="45">
        <f>'G-1'!E22+'G-3'!E22</f>
        <v>12</v>
      </c>
      <c r="F22" s="6">
        <f t="shared" si="0"/>
        <v>546.5</v>
      </c>
      <c r="G22" s="2"/>
      <c r="H22" s="21" t="s">
        <v>26</v>
      </c>
      <c r="I22" s="46">
        <f>'G-1'!I22+'G-3'!I22</f>
        <v>109</v>
      </c>
      <c r="J22" s="46">
        <f>'G-1'!J22+'G-3'!J22</f>
        <v>437</v>
      </c>
      <c r="K22" s="46">
        <f>'G-1'!K22+'G-3'!K22</f>
        <v>16</v>
      </c>
      <c r="L22" s="46">
        <f>'G-1'!L22+'G-3'!L22</f>
        <v>2</v>
      </c>
      <c r="M22" s="6">
        <f t="shared" si="1"/>
        <v>528.5</v>
      </c>
      <c r="N22" s="3">
        <f>M19+M20+M21+M22</f>
        <v>2186.5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2314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2186.5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2244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78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O29" sqref="O2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82 X CARRERA 49C</v>
      </c>
      <c r="D5" s="239"/>
      <c r="E5" s="239"/>
      <c r="F5" s="111"/>
      <c r="G5" s="112"/>
      <c r="H5" s="103" t="s">
        <v>53</v>
      </c>
      <c r="I5" s="240">
        <f>'G-1'!L5</f>
        <v>1229</v>
      </c>
      <c r="J5" s="240"/>
    </row>
    <row r="6" spans="1:10" x14ac:dyDescent="0.2">
      <c r="A6" s="167" t="s">
        <v>112</v>
      </c>
      <c r="B6" s="167"/>
      <c r="C6" s="225" t="s">
        <v>150</v>
      </c>
      <c r="D6" s="225"/>
      <c r="E6" s="225"/>
      <c r="F6" s="111"/>
      <c r="G6" s="112"/>
      <c r="H6" s="103" t="s">
        <v>58</v>
      </c>
      <c r="I6" s="226">
        <f>'G-1'!S6</f>
        <v>42642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2</v>
      </c>
      <c r="C10" s="122"/>
      <c r="D10" s="123" t="s">
        <v>124</v>
      </c>
      <c r="E10" s="75">
        <v>20</v>
      </c>
      <c r="F10" s="75">
        <v>191</v>
      </c>
      <c r="G10" s="75">
        <v>9</v>
      </c>
      <c r="H10" s="75">
        <v>2</v>
      </c>
      <c r="I10" s="75">
        <f>E10*0.5+F10+G10*2+H10*2.5</f>
        <v>224</v>
      </c>
      <c r="J10" s="124">
        <f>IF(I10=0,"0,00",I10/SUM(I10:I12)*100)</f>
        <v>35.137254901960787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104</v>
      </c>
      <c r="F11" s="126">
        <v>324</v>
      </c>
      <c r="G11" s="126">
        <v>5</v>
      </c>
      <c r="H11" s="126">
        <v>11</v>
      </c>
      <c r="I11" s="126">
        <f t="shared" ref="I11:I37" si="0">E11*0.5+F11+G11*2+H11*2.5</f>
        <v>413.5</v>
      </c>
      <c r="J11" s="127">
        <f>IF(I11=0,"0,00",I11/SUM(I10:I12)*100)</f>
        <v>64.862745098039227</v>
      </c>
    </row>
    <row r="12" spans="1:10" x14ac:dyDescent="0.2">
      <c r="A12" s="220"/>
      <c r="B12" s="223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33</v>
      </c>
      <c r="F13" s="75">
        <v>209</v>
      </c>
      <c r="G13" s="75">
        <v>8</v>
      </c>
      <c r="H13" s="75">
        <v>0</v>
      </c>
      <c r="I13" s="75">
        <f t="shared" si="0"/>
        <v>241.5</v>
      </c>
      <c r="J13" s="124">
        <f>IF(I13=0,"0,00",I13/SUM(I13:I15)*100)</f>
        <v>34.038054968287526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109</v>
      </c>
      <c r="F14" s="126">
        <v>401</v>
      </c>
      <c r="G14" s="126">
        <v>5</v>
      </c>
      <c r="H14" s="126">
        <v>1</v>
      </c>
      <c r="I14" s="126">
        <f t="shared" si="0"/>
        <v>468</v>
      </c>
      <c r="J14" s="127">
        <f>IF(I14=0,"0,00",I14/SUM(I13:I15)*100)</f>
        <v>65.961945031712474</v>
      </c>
    </row>
    <row r="15" spans="1:10" x14ac:dyDescent="0.2">
      <c r="A15" s="220"/>
      <c r="B15" s="223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73</v>
      </c>
      <c r="F16" s="75">
        <v>233</v>
      </c>
      <c r="G16" s="75">
        <v>9</v>
      </c>
      <c r="H16" s="75">
        <v>0</v>
      </c>
      <c r="I16" s="75">
        <f t="shared" si="0"/>
        <v>287.5</v>
      </c>
      <c r="J16" s="124">
        <f>IF(I16=0,"0,00",I16/SUM(I16:I18)*100)</f>
        <v>47.48142031379026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109</v>
      </c>
      <c r="F17" s="126">
        <v>249</v>
      </c>
      <c r="G17" s="126">
        <v>6</v>
      </c>
      <c r="H17" s="126">
        <v>1</v>
      </c>
      <c r="I17" s="126">
        <f t="shared" si="0"/>
        <v>318</v>
      </c>
      <c r="J17" s="127">
        <f>IF(I17=0,"0,00",I17/SUM(I16:I18)*100)</f>
        <v>52.51857968620974</v>
      </c>
    </row>
    <row r="18" spans="1:10" x14ac:dyDescent="0.2">
      <c r="A18" s="221"/>
      <c r="B18" s="224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64</v>
      </c>
      <c r="F29" s="126">
        <v>219</v>
      </c>
      <c r="G29" s="126">
        <v>18</v>
      </c>
      <c r="H29" s="126">
        <v>4</v>
      </c>
      <c r="I29" s="126">
        <f t="shared" si="0"/>
        <v>297</v>
      </c>
      <c r="J29" s="127">
        <f>IF(I29=0,"0,00",I29/SUM(I28:I30)*100)</f>
        <v>71.05263157894737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25</v>
      </c>
      <c r="F30" s="74">
        <v>98</v>
      </c>
      <c r="G30" s="74">
        <v>4</v>
      </c>
      <c r="H30" s="74">
        <v>1</v>
      </c>
      <c r="I30" s="130">
        <f t="shared" si="0"/>
        <v>121</v>
      </c>
      <c r="J30" s="131">
        <f>IF(I30=0,"0,00",I30/SUM(I28:I30)*100)</f>
        <v>28.947368421052634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66</v>
      </c>
      <c r="F32" s="126">
        <v>195</v>
      </c>
      <c r="G32" s="126">
        <v>17</v>
      </c>
      <c r="H32" s="126">
        <v>1</v>
      </c>
      <c r="I32" s="126">
        <f t="shared" si="0"/>
        <v>264.5</v>
      </c>
      <c r="J32" s="127">
        <f>IF(I32=0,"0,00",I32/SUM(I31:I33)*100)</f>
        <v>73.37031900138696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15</v>
      </c>
      <c r="F33" s="74">
        <v>84</v>
      </c>
      <c r="G33" s="74">
        <v>1</v>
      </c>
      <c r="H33" s="74">
        <v>1</v>
      </c>
      <c r="I33" s="130">
        <f t="shared" si="0"/>
        <v>96</v>
      </c>
      <c r="J33" s="131">
        <f>IF(I33=0,"0,00",I33/SUM(I31:I33)*100)</f>
        <v>26.629680998613036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53</v>
      </c>
      <c r="F35" s="126">
        <v>161</v>
      </c>
      <c r="G35" s="126">
        <v>17</v>
      </c>
      <c r="H35" s="126">
        <v>1</v>
      </c>
      <c r="I35" s="126">
        <f t="shared" si="0"/>
        <v>224</v>
      </c>
      <c r="J35" s="127">
        <f>IF(I35=0,"0,00",I35/SUM(I34:I36)*100)</f>
        <v>68.606431852986219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17</v>
      </c>
      <c r="F36" s="74">
        <v>90</v>
      </c>
      <c r="G36" s="74">
        <v>2</v>
      </c>
      <c r="H36" s="74">
        <v>0</v>
      </c>
      <c r="I36" s="130">
        <f t="shared" si="0"/>
        <v>102.5</v>
      </c>
      <c r="J36" s="131">
        <f>IF(I36=0,"0,00",I36/SUM(I34:I36)*100)</f>
        <v>31.393568147013784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U20" sqref="U20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4.5703125" customWidth="1"/>
    <col min="11" max="11" width="6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5.425781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82 X CARRERA 49C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1229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42642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1400.5</v>
      </c>
      <c r="AV12" s="97">
        <f t="shared" si="0"/>
        <v>1419</v>
      </c>
      <c r="AW12" s="97">
        <f t="shared" si="0"/>
        <v>1456.5</v>
      </c>
      <c r="AX12" s="97">
        <f t="shared" si="0"/>
        <v>1423</v>
      </c>
      <c r="AY12" s="97">
        <f t="shared" si="0"/>
        <v>1384</v>
      </c>
      <c r="AZ12" s="97">
        <f t="shared" si="0"/>
        <v>1370</v>
      </c>
      <c r="BA12" s="97">
        <f t="shared" si="0"/>
        <v>1341.5</v>
      </c>
      <c r="BB12" s="97"/>
      <c r="BC12" s="97"/>
      <c r="BD12" s="97"/>
      <c r="BE12" s="97">
        <f t="shared" ref="BE12:BQ12" si="1">P14</f>
        <v>1149</v>
      </c>
      <c r="BF12" s="97">
        <f t="shared" si="1"/>
        <v>1200.5</v>
      </c>
      <c r="BG12" s="97">
        <f t="shared" si="1"/>
        <v>1284</v>
      </c>
      <c r="BH12" s="97">
        <f t="shared" si="1"/>
        <v>1290</v>
      </c>
      <c r="BI12" s="97">
        <f t="shared" si="1"/>
        <v>1288</v>
      </c>
      <c r="BJ12" s="97">
        <f t="shared" si="1"/>
        <v>1259</v>
      </c>
      <c r="BK12" s="97">
        <f t="shared" si="1"/>
        <v>1175</v>
      </c>
      <c r="BL12" s="97">
        <f t="shared" si="1"/>
        <v>1092</v>
      </c>
      <c r="BM12" s="97">
        <f t="shared" si="1"/>
        <v>1039</v>
      </c>
      <c r="BN12" s="97">
        <f t="shared" si="1"/>
        <v>1097.5</v>
      </c>
      <c r="BO12" s="97">
        <f t="shared" si="1"/>
        <v>1214</v>
      </c>
      <c r="BP12" s="97">
        <f t="shared" si="1"/>
        <v>1321</v>
      </c>
      <c r="BQ12" s="97">
        <f t="shared" si="1"/>
        <v>1417</v>
      </c>
      <c r="BR12" s="97"/>
      <c r="BS12" s="97"/>
      <c r="BT12" s="97"/>
      <c r="BU12" s="97">
        <f t="shared" ref="BU12:CC12" si="2">AG14</f>
        <v>1296</v>
      </c>
      <c r="BV12" s="97">
        <f t="shared" si="2"/>
        <v>1319</v>
      </c>
      <c r="BW12" s="97">
        <f t="shared" si="2"/>
        <v>1316.5</v>
      </c>
      <c r="BX12" s="97">
        <f t="shared" si="2"/>
        <v>1336</v>
      </c>
      <c r="BY12" s="97">
        <f t="shared" si="2"/>
        <v>1332.5</v>
      </c>
      <c r="BZ12" s="97">
        <f t="shared" si="2"/>
        <v>1306.5</v>
      </c>
      <c r="CA12" s="97">
        <f t="shared" si="2"/>
        <v>1298.5</v>
      </c>
      <c r="CB12" s="97">
        <f t="shared" si="2"/>
        <v>1239</v>
      </c>
      <c r="CC12" s="97">
        <f t="shared" si="2"/>
        <v>1225.5</v>
      </c>
    </row>
    <row r="13" spans="1:81" ht="16.5" customHeight="1" x14ac:dyDescent="0.2">
      <c r="A13" s="100" t="s">
        <v>103</v>
      </c>
      <c r="B13" s="148">
        <f>'G-1'!F10</f>
        <v>345.5</v>
      </c>
      <c r="C13" s="148">
        <f>'G-1'!F11</f>
        <v>325.5</v>
      </c>
      <c r="D13" s="148">
        <f>'G-1'!F12</f>
        <v>381.5</v>
      </c>
      <c r="E13" s="148">
        <f>'G-1'!F13</f>
        <v>348</v>
      </c>
      <c r="F13" s="148">
        <f>'G-1'!F14</f>
        <v>364</v>
      </c>
      <c r="G13" s="148">
        <f>'G-1'!F15</f>
        <v>363</v>
      </c>
      <c r="H13" s="148">
        <f>'G-1'!F16</f>
        <v>348</v>
      </c>
      <c r="I13" s="148">
        <f>'G-1'!F17</f>
        <v>309</v>
      </c>
      <c r="J13" s="148">
        <f>'G-1'!F18</f>
        <v>350</v>
      </c>
      <c r="K13" s="148">
        <f>'G-1'!F19</f>
        <v>334.5</v>
      </c>
      <c r="L13" s="149"/>
      <c r="M13" s="148">
        <f>'G-1'!F20</f>
        <v>264</v>
      </c>
      <c r="N13" s="148">
        <f>'G-1'!F21</f>
        <v>246.5</v>
      </c>
      <c r="O13" s="148">
        <f>'G-1'!F22</f>
        <v>332</v>
      </c>
      <c r="P13" s="148">
        <f>'G-1'!M10</f>
        <v>306.5</v>
      </c>
      <c r="Q13" s="148">
        <f>'G-1'!M11</f>
        <v>315.5</v>
      </c>
      <c r="R13" s="148">
        <f>'G-1'!M12</f>
        <v>330</v>
      </c>
      <c r="S13" s="148">
        <f>'G-1'!M13</f>
        <v>338</v>
      </c>
      <c r="T13" s="148">
        <f>'G-1'!M14</f>
        <v>304.5</v>
      </c>
      <c r="U13" s="148">
        <f>'G-1'!M15</f>
        <v>286.5</v>
      </c>
      <c r="V13" s="148">
        <f>'G-1'!M16</f>
        <v>246</v>
      </c>
      <c r="W13" s="148">
        <f>'G-1'!M17</f>
        <v>255</v>
      </c>
      <c r="X13" s="148">
        <f>'G-1'!M18</f>
        <v>251.5</v>
      </c>
      <c r="Y13" s="148">
        <f>'G-1'!M19</f>
        <v>345</v>
      </c>
      <c r="Z13" s="148">
        <f>'G-1'!M20</f>
        <v>362.5</v>
      </c>
      <c r="AA13" s="148">
        <f>'G-1'!M21</f>
        <v>362</v>
      </c>
      <c r="AB13" s="148">
        <f>'G-1'!M22</f>
        <v>347.5</v>
      </c>
      <c r="AC13" s="149"/>
      <c r="AD13" s="148">
        <f>'G-1'!T10</f>
        <v>308</v>
      </c>
      <c r="AE13" s="148">
        <f>'G-1'!T11</f>
        <v>325.5</v>
      </c>
      <c r="AF13" s="148">
        <f>'G-1'!T12</f>
        <v>343.5</v>
      </c>
      <c r="AG13" s="148">
        <f>'G-1'!T13</f>
        <v>319</v>
      </c>
      <c r="AH13" s="148">
        <f>'G-1'!T14</f>
        <v>331</v>
      </c>
      <c r="AI13" s="148">
        <f>'G-1'!T15</f>
        <v>323</v>
      </c>
      <c r="AJ13" s="148">
        <f>'G-1'!T16</f>
        <v>363</v>
      </c>
      <c r="AK13" s="148">
        <f>'G-1'!T17</f>
        <v>315.5</v>
      </c>
      <c r="AL13" s="148">
        <f>'G-1'!T18</f>
        <v>305</v>
      </c>
      <c r="AM13" s="148">
        <f>'G-1'!T19</f>
        <v>315</v>
      </c>
      <c r="AN13" s="148">
        <f>'G-1'!T20</f>
        <v>303.5</v>
      </c>
      <c r="AO13" s="148">
        <f>'G-1'!T21</f>
        <v>302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1400.5</v>
      </c>
      <c r="F14" s="148">
        <f t="shared" ref="F14:K14" si="3">C13+D13+E13+F13</f>
        <v>1419</v>
      </c>
      <c r="G14" s="148">
        <f t="shared" si="3"/>
        <v>1456.5</v>
      </c>
      <c r="H14" s="148">
        <f t="shared" si="3"/>
        <v>1423</v>
      </c>
      <c r="I14" s="148">
        <f t="shared" si="3"/>
        <v>1384</v>
      </c>
      <c r="J14" s="148">
        <f t="shared" si="3"/>
        <v>1370</v>
      </c>
      <c r="K14" s="148">
        <f t="shared" si="3"/>
        <v>1341.5</v>
      </c>
      <c r="L14" s="149"/>
      <c r="M14" s="148"/>
      <c r="N14" s="148"/>
      <c r="O14" s="148"/>
      <c r="P14" s="148">
        <f>M13+N13+O13+P13</f>
        <v>1149</v>
      </c>
      <c r="Q14" s="148">
        <f t="shared" ref="Q14:AB14" si="4">N13+O13+P13+Q13</f>
        <v>1200.5</v>
      </c>
      <c r="R14" s="148">
        <f t="shared" si="4"/>
        <v>1284</v>
      </c>
      <c r="S14" s="148">
        <f t="shared" si="4"/>
        <v>1290</v>
      </c>
      <c r="T14" s="148">
        <f t="shared" si="4"/>
        <v>1288</v>
      </c>
      <c r="U14" s="148">
        <f t="shared" si="4"/>
        <v>1259</v>
      </c>
      <c r="V14" s="148">
        <f t="shared" si="4"/>
        <v>1175</v>
      </c>
      <c r="W14" s="148">
        <f t="shared" si="4"/>
        <v>1092</v>
      </c>
      <c r="X14" s="148">
        <f t="shared" si="4"/>
        <v>1039</v>
      </c>
      <c r="Y14" s="148">
        <f t="shared" si="4"/>
        <v>1097.5</v>
      </c>
      <c r="Z14" s="148">
        <f t="shared" si="4"/>
        <v>1214</v>
      </c>
      <c r="AA14" s="148">
        <f t="shared" si="4"/>
        <v>1321</v>
      </c>
      <c r="AB14" s="148">
        <f t="shared" si="4"/>
        <v>1417</v>
      </c>
      <c r="AC14" s="149"/>
      <c r="AD14" s="148"/>
      <c r="AE14" s="148"/>
      <c r="AF14" s="148"/>
      <c r="AG14" s="148">
        <f>AD13+AE13+AF13+AG13</f>
        <v>1296</v>
      </c>
      <c r="AH14" s="148">
        <f t="shared" ref="AH14:AO14" si="5">AE13+AF13+AG13+AH13</f>
        <v>1319</v>
      </c>
      <c r="AI14" s="148">
        <f t="shared" si="5"/>
        <v>1316.5</v>
      </c>
      <c r="AJ14" s="148">
        <f t="shared" si="5"/>
        <v>1336</v>
      </c>
      <c r="AK14" s="148">
        <f t="shared" si="5"/>
        <v>1332.5</v>
      </c>
      <c r="AL14" s="148">
        <f t="shared" si="5"/>
        <v>1306.5</v>
      </c>
      <c r="AM14" s="148">
        <f t="shared" si="5"/>
        <v>1298.5</v>
      </c>
      <c r="AN14" s="148">
        <f t="shared" si="5"/>
        <v>1239</v>
      </c>
      <c r="AO14" s="148">
        <f t="shared" si="5"/>
        <v>1225.5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0.35137254901960785</v>
      </c>
      <c r="E15" s="151"/>
      <c r="F15" s="151" t="s">
        <v>107</v>
      </c>
      <c r="G15" s="152">
        <f>DIRECCIONALIDAD!J11/100</f>
        <v>0.64862745098039232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0.34038054968287523</v>
      </c>
      <c r="Q15" s="151"/>
      <c r="R15" s="151"/>
      <c r="S15" s="151"/>
      <c r="T15" s="151" t="s">
        <v>107</v>
      </c>
      <c r="U15" s="152">
        <f>DIRECCIONALIDAD!J14/100</f>
        <v>0.65961945031712477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0.47481420313790257</v>
      </c>
      <c r="AG15" s="151"/>
      <c r="AH15" s="151"/>
      <c r="AI15" s="151"/>
      <c r="AJ15" s="151" t="s">
        <v>107</v>
      </c>
      <c r="AK15" s="152">
        <f>DIRECCIONALIDAD!J17/100</f>
        <v>0.52518579686209743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1456.5</v>
      </c>
      <c r="C16" s="151" t="s">
        <v>106</v>
      </c>
      <c r="D16" s="162">
        <f>+B16*D15</f>
        <v>511.77411764705886</v>
      </c>
      <c r="E16" s="151"/>
      <c r="F16" s="151" t="s">
        <v>107</v>
      </c>
      <c r="G16" s="162">
        <f>+B16*G15</f>
        <v>944.72588235294143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1417</v>
      </c>
      <c r="N16" s="151"/>
      <c r="O16" s="151" t="s">
        <v>106</v>
      </c>
      <c r="P16" s="163">
        <f>+M16*P15</f>
        <v>482.31923890063422</v>
      </c>
      <c r="Q16" s="151"/>
      <c r="R16" s="151"/>
      <c r="S16" s="151"/>
      <c r="T16" s="151" t="s">
        <v>107</v>
      </c>
      <c r="U16" s="163">
        <f>+M16*U15</f>
        <v>934.68076109936578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1336</v>
      </c>
      <c r="AE16" s="151" t="s">
        <v>106</v>
      </c>
      <c r="AF16" s="162">
        <f>+AD16*AF15</f>
        <v>634.35177539223787</v>
      </c>
      <c r="AG16" s="151"/>
      <c r="AH16" s="151"/>
      <c r="AI16" s="151"/>
      <c r="AJ16" s="151" t="s">
        <v>107</v>
      </c>
      <c r="AK16" s="162">
        <f>+AD16*AK15</f>
        <v>701.64822460776213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814.5</v>
      </c>
      <c r="AV20" s="92">
        <f t="shared" si="15"/>
        <v>849.5</v>
      </c>
      <c r="AW20" s="92">
        <f t="shared" si="15"/>
        <v>857.5</v>
      </c>
      <c r="AX20" s="92">
        <f t="shared" si="15"/>
        <v>844</v>
      </c>
      <c r="AY20" s="92">
        <f t="shared" si="15"/>
        <v>877.5</v>
      </c>
      <c r="AZ20" s="92">
        <f t="shared" si="15"/>
        <v>864.5</v>
      </c>
      <c r="BA20" s="92">
        <f t="shared" si="15"/>
        <v>880.5</v>
      </c>
      <c r="BB20" s="92"/>
      <c r="BC20" s="92"/>
      <c r="BD20" s="92"/>
      <c r="BE20" s="92">
        <f t="shared" ref="BE20:BQ20" si="16">P24</f>
        <v>835.5</v>
      </c>
      <c r="BF20" s="92">
        <f t="shared" si="16"/>
        <v>841</v>
      </c>
      <c r="BG20" s="92">
        <f t="shared" si="16"/>
        <v>839.5</v>
      </c>
      <c r="BH20" s="92">
        <f t="shared" si="16"/>
        <v>829</v>
      </c>
      <c r="BI20" s="92">
        <f t="shared" si="16"/>
        <v>808.5</v>
      </c>
      <c r="BJ20" s="92">
        <f t="shared" si="16"/>
        <v>773.5</v>
      </c>
      <c r="BK20" s="92">
        <f t="shared" si="16"/>
        <v>711</v>
      </c>
      <c r="BL20" s="92">
        <f t="shared" si="16"/>
        <v>697.5</v>
      </c>
      <c r="BM20" s="92">
        <f t="shared" si="16"/>
        <v>737</v>
      </c>
      <c r="BN20" s="92">
        <f t="shared" si="16"/>
        <v>781.5</v>
      </c>
      <c r="BO20" s="92">
        <f t="shared" si="16"/>
        <v>814.5</v>
      </c>
      <c r="BP20" s="92">
        <f t="shared" si="16"/>
        <v>803.5</v>
      </c>
      <c r="BQ20" s="92">
        <f t="shared" si="16"/>
        <v>769.5</v>
      </c>
      <c r="BR20" s="92"/>
      <c r="BS20" s="92"/>
      <c r="BT20" s="92"/>
      <c r="BU20" s="92">
        <f t="shared" ref="BU20:CC20" si="17">AG24</f>
        <v>792</v>
      </c>
      <c r="BV20" s="92">
        <f t="shared" si="17"/>
        <v>827.5</v>
      </c>
      <c r="BW20" s="92">
        <f t="shared" si="17"/>
        <v>876.5</v>
      </c>
      <c r="BX20" s="92">
        <f t="shared" si="17"/>
        <v>908</v>
      </c>
      <c r="BY20" s="92">
        <f t="shared" si="17"/>
        <v>888</v>
      </c>
      <c r="BZ20" s="92">
        <f t="shared" si="17"/>
        <v>852.5</v>
      </c>
      <c r="CA20" s="92">
        <f t="shared" si="17"/>
        <v>785.5</v>
      </c>
      <c r="CB20" s="92">
        <f t="shared" si="17"/>
        <v>728.5</v>
      </c>
      <c r="CC20" s="92">
        <f t="shared" si="17"/>
        <v>695</v>
      </c>
    </row>
    <row r="21" spans="1:81" ht="16.5" customHeight="1" x14ac:dyDescent="0.2">
      <c r="A21" s="160" t="s">
        <v>151</v>
      </c>
      <c r="B21" s="161">
        <f>MAX(B19:K19)</f>
        <v>0</v>
      </c>
      <c r="C21" s="151" t="s">
        <v>106</v>
      </c>
      <c r="D21" s="162">
        <f>+B21*D20</f>
        <v>0</v>
      </c>
      <c r="E21" s="151"/>
      <c r="F21" s="151" t="s">
        <v>107</v>
      </c>
      <c r="G21" s="162">
        <f>+B21*G20</f>
        <v>0</v>
      </c>
      <c r="H21" s="151"/>
      <c r="I21" s="151" t="s">
        <v>108</v>
      </c>
      <c r="J21" s="162">
        <f>+B21*J20</f>
        <v>0</v>
      </c>
      <c r="K21" s="153"/>
      <c r="L21" s="147"/>
      <c r="M21" s="161">
        <f>MAX(M19:AB19)</f>
        <v>0</v>
      </c>
      <c r="N21" s="151"/>
      <c r="O21" s="151" t="s">
        <v>106</v>
      </c>
      <c r="P21" s="163">
        <f>+M21*P20</f>
        <v>0</v>
      </c>
      <c r="Q21" s="151"/>
      <c r="R21" s="151"/>
      <c r="S21" s="151"/>
      <c r="T21" s="151" t="s">
        <v>107</v>
      </c>
      <c r="U21" s="163">
        <f>+M21*U20</f>
        <v>0</v>
      </c>
      <c r="V21" s="151"/>
      <c r="W21" s="151"/>
      <c r="X21" s="151"/>
      <c r="Y21" s="151" t="s">
        <v>108</v>
      </c>
      <c r="Z21" s="163">
        <f>+M21*Z20</f>
        <v>0</v>
      </c>
      <c r="AA21" s="151"/>
      <c r="AB21" s="153"/>
      <c r="AC21" s="147"/>
      <c r="AD21" s="161">
        <f>MAX(AD19:AO19)</f>
        <v>0</v>
      </c>
      <c r="AE21" s="151" t="s">
        <v>106</v>
      </c>
      <c r="AF21" s="162">
        <f>+AD21*AF20</f>
        <v>0</v>
      </c>
      <c r="AG21" s="151"/>
      <c r="AH21" s="151"/>
      <c r="AI21" s="151"/>
      <c r="AJ21" s="151" t="s">
        <v>107</v>
      </c>
      <c r="AK21" s="162">
        <f>+AD21*AK20</f>
        <v>0</v>
      </c>
      <c r="AL21" s="151"/>
      <c r="AM21" s="151"/>
      <c r="AN21" s="151" t="s">
        <v>108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1" t="s">
        <v>102</v>
      </c>
      <c r="U22" s="241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2215</v>
      </c>
      <c r="AV22" s="92">
        <f t="shared" si="18"/>
        <v>2268.5</v>
      </c>
      <c r="AW22" s="92">
        <f t="shared" si="18"/>
        <v>2314</v>
      </c>
      <c r="AX22" s="92">
        <f t="shared" si="18"/>
        <v>2267</v>
      </c>
      <c r="AY22" s="92">
        <f t="shared" si="18"/>
        <v>2261.5</v>
      </c>
      <c r="AZ22" s="92">
        <f t="shared" si="18"/>
        <v>2234.5</v>
      </c>
      <c r="BA22" s="92">
        <f t="shared" si="18"/>
        <v>2222</v>
      </c>
      <c r="BB22" s="92"/>
      <c r="BC22" s="92"/>
      <c r="BD22" s="92"/>
      <c r="BE22" s="92">
        <f t="shared" ref="BE22:BQ22" si="19">P34</f>
        <v>1984.5</v>
      </c>
      <c r="BF22" s="92">
        <f t="shared" si="19"/>
        <v>2041.5</v>
      </c>
      <c r="BG22" s="92">
        <f t="shared" si="19"/>
        <v>2123.5</v>
      </c>
      <c r="BH22" s="92">
        <f t="shared" si="19"/>
        <v>2119</v>
      </c>
      <c r="BI22" s="92">
        <f t="shared" si="19"/>
        <v>2096.5</v>
      </c>
      <c r="BJ22" s="92">
        <f t="shared" si="19"/>
        <v>2032.5</v>
      </c>
      <c r="BK22" s="92">
        <f t="shared" si="19"/>
        <v>1886</v>
      </c>
      <c r="BL22" s="92">
        <f t="shared" si="19"/>
        <v>1789.5</v>
      </c>
      <c r="BM22" s="92">
        <f t="shared" si="19"/>
        <v>1776</v>
      </c>
      <c r="BN22" s="92">
        <f t="shared" si="19"/>
        <v>1879</v>
      </c>
      <c r="BO22" s="92">
        <f t="shared" si="19"/>
        <v>2028.5</v>
      </c>
      <c r="BP22" s="92">
        <f t="shared" si="19"/>
        <v>2124.5</v>
      </c>
      <c r="BQ22" s="92">
        <f t="shared" si="19"/>
        <v>2186.5</v>
      </c>
      <c r="BR22" s="92"/>
      <c r="BS22" s="92"/>
      <c r="BT22" s="92"/>
      <c r="BU22" s="92">
        <f t="shared" ref="BU22:CC22" si="20">AG34</f>
        <v>2088</v>
      </c>
      <c r="BV22" s="92">
        <f t="shared" si="20"/>
        <v>2146.5</v>
      </c>
      <c r="BW22" s="92">
        <f t="shared" si="20"/>
        <v>2193</v>
      </c>
      <c r="BX22" s="92">
        <f t="shared" si="20"/>
        <v>2244</v>
      </c>
      <c r="BY22" s="92">
        <f t="shared" si="20"/>
        <v>2220.5</v>
      </c>
      <c r="BZ22" s="92">
        <f t="shared" si="20"/>
        <v>2159</v>
      </c>
      <c r="CA22" s="92">
        <f t="shared" si="20"/>
        <v>2084</v>
      </c>
      <c r="CB22" s="92">
        <f t="shared" si="20"/>
        <v>1967.5</v>
      </c>
      <c r="CC22" s="92">
        <f t="shared" si="20"/>
        <v>1920.5</v>
      </c>
    </row>
    <row r="23" spans="1:81" ht="16.5" customHeight="1" x14ac:dyDescent="0.2">
      <c r="A23" s="100" t="s">
        <v>103</v>
      </c>
      <c r="B23" s="148">
        <f>'G-3'!F10</f>
        <v>189.5</v>
      </c>
      <c r="C23" s="148">
        <f>'G-3'!F11</f>
        <v>203.5</v>
      </c>
      <c r="D23" s="148">
        <f>'G-3'!F12</f>
        <v>232.5</v>
      </c>
      <c r="E23" s="148">
        <f>'G-3'!F13</f>
        <v>189</v>
      </c>
      <c r="F23" s="148">
        <f>'G-3'!F14</f>
        <v>224.5</v>
      </c>
      <c r="G23" s="148">
        <f>'G-3'!F15</f>
        <v>211.5</v>
      </c>
      <c r="H23" s="148">
        <f>'G-3'!F16</f>
        <v>219</v>
      </c>
      <c r="I23" s="148">
        <f>'G-3'!F17</f>
        <v>222.5</v>
      </c>
      <c r="J23" s="148">
        <f>'G-3'!F18</f>
        <v>211.5</v>
      </c>
      <c r="K23" s="148">
        <f>'G-3'!F19</f>
        <v>227.5</v>
      </c>
      <c r="L23" s="149"/>
      <c r="M23" s="148">
        <f>'G-3'!F20</f>
        <v>203.5</v>
      </c>
      <c r="N23" s="148">
        <f>'G-3'!F21</f>
        <v>221.5</v>
      </c>
      <c r="O23" s="148">
        <f>'G-3'!F22</f>
        <v>214.5</v>
      </c>
      <c r="P23" s="148">
        <f>'G-3'!M10</f>
        <v>196</v>
      </c>
      <c r="Q23" s="148">
        <f>'G-3'!M11</f>
        <v>209</v>
      </c>
      <c r="R23" s="148">
        <f>'G-3'!M12</f>
        <v>220</v>
      </c>
      <c r="S23" s="148">
        <f>'G-3'!M13</f>
        <v>204</v>
      </c>
      <c r="T23" s="148">
        <f>'G-3'!M14</f>
        <v>175.5</v>
      </c>
      <c r="U23" s="148">
        <f>'G-3'!M15</f>
        <v>174</v>
      </c>
      <c r="V23" s="148">
        <f>'G-3'!M16</f>
        <v>157.5</v>
      </c>
      <c r="W23" s="148">
        <f>'G-3'!M17</f>
        <v>190.5</v>
      </c>
      <c r="X23" s="148">
        <f>'G-3'!M18</f>
        <v>215</v>
      </c>
      <c r="Y23" s="148">
        <f>'G-3'!M19</f>
        <v>218.5</v>
      </c>
      <c r="Z23" s="148">
        <f>'G-3'!M20</f>
        <v>190.5</v>
      </c>
      <c r="AA23" s="148">
        <f>'G-3'!M21</f>
        <v>179.5</v>
      </c>
      <c r="AB23" s="148">
        <f>'G-3'!M22</f>
        <v>181</v>
      </c>
      <c r="AC23" s="149"/>
      <c r="AD23" s="148">
        <f>'G-3'!T10</f>
        <v>189</v>
      </c>
      <c r="AE23" s="148">
        <f>'G-3'!T11</f>
        <v>197.5</v>
      </c>
      <c r="AF23" s="148">
        <f>'G-3'!T12</f>
        <v>194.5</v>
      </c>
      <c r="AG23" s="148">
        <f>'G-3'!T13</f>
        <v>211</v>
      </c>
      <c r="AH23" s="148">
        <f>'G-3'!T14</f>
        <v>224.5</v>
      </c>
      <c r="AI23" s="148">
        <f>'G-3'!T15</f>
        <v>246.5</v>
      </c>
      <c r="AJ23" s="148">
        <f>'G-3'!T16</f>
        <v>226</v>
      </c>
      <c r="AK23" s="148">
        <f>'G-3'!T17</f>
        <v>191</v>
      </c>
      <c r="AL23" s="148">
        <f>'G-3'!T18</f>
        <v>189</v>
      </c>
      <c r="AM23" s="148">
        <f>'G-3'!T19</f>
        <v>179.5</v>
      </c>
      <c r="AN23" s="148">
        <f>'G-3'!T20</f>
        <v>169</v>
      </c>
      <c r="AO23" s="148">
        <f>'G-3'!T21</f>
        <v>157.5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814.5</v>
      </c>
      <c r="F24" s="148">
        <f t="shared" ref="F24:K24" si="21">C23+D23+E23+F23</f>
        <v>849.5</v>
      </c>
      <c r="G24" s="148">
        <f t="shared" si="21"/>
        <v>857.5</v>
      </c>
      <c r="H24" s="148">
        <f t="shared" si="21"/>
        <v>844</v>
      </c>
      <c r="I24" s="148">
        <f t="shared" si="21"/>
        <v>877.5</v>
      </c>
      <c r="J24" s="148">
        <f t="shared" si="21"/>
        <v>864.5</v>
      </c>
      <c r="K24" s="148">
        <f t="shared" si="21"/>
        <v>880.5</v>
      </c>
      <c r="L24" s="149"/>
      <c r="M24" s="148"/>
      <c r="N24" s="148"/>
      <c r="O24" s="148"/>
      <c r="P24" s="148">
        <f>M23+N23+O23+P23</f>
        <v>835.5</v>
      </c>
      <c r="Q24" s="148">
        <f t="shared" ref="Q24:AB24" si="22">N23+O23+P23+Q23</f>
        <v>841</v>
      </c>
      <c r="R24" s="148">
        <f t="shared" si="22"/>
        <v>839.5</v>
      </c>
      <c r="S24" s="148">
        <f t="shared" si="22"/>
        <v>829</v>
      </c>
      <c r="T24" s="148">
        <f t="shared" si="22"/>
        <v>808.5</v>
      </c>
      <c r="U24" s="148">
        <f t="shared" si="22"/>
        <v>773.5</v>
      </c>
      <c r="V24" s="148">
        <f t="shared" si="22"/>
        <v>711</v>
      </c>
      <c r="W24" s="148">
        <f t="shared" si="22"/>
        <v>697.5</v>
      </c>
      <c r="X24" s="148">
        <f t="shared" si="22"/>
        <v>737</v>
      </c>
      <c r="Y24" s="148">
        <f t="shared" si="22"/>
        <v>781.5</v>
      </c>
      <c r="Z24" s="148">
        <f t="shared" si="22"/>
        <v>814.5</v>
      </c>
      <c r="AA24" s="148">
        <f t="shared" si="22"/>
        <v>803.5</v>
      </c>
      <c r="AB24" s="148">
        <f t="shared" si="22"/>
        <v>769.5</v>
      </c>
      <c r="AC24" s="149"/>
      <c r="AD24" s="148"/>
      <c r="AE24" s="148"/>
      <c r="AF24" s="148"/>
      <c r="AG24" s="148">
        <f>AD23+AE23+AF23+AG23</f>
        <v>792</v>
      </c>
      <c r="AH24" s="148">
        <f t="shared" ref="AH24:AO24" si="23">AE23+AF23+AG23+AH23</f>
        <v>827.5</v>
      </c>
      <c r="AI24" s="148">
        <f t="shared" si="23"/>
        <v>876.5</v>
      </c>
      <c r="AJ24" s="148">
        <f t="shared" si="23"/>
        <v>908</v>
      </c>
      <c r="AK24" s="148">
        <f t="shared" si="23"/>
        <v>888</v>
      </c>
      <c r="AL24" s="148">
        <f t="shared" si="23"/>
        <v>852.5</v>
      </c>
      <c r="AM24" s="148">
        <f t="shared" si="23"/>
        <v>785.5</v>
      </c>
      <c r="AN24" s="148">
        <f t="shared" si="23"/>
        <v>728.5</v>
      </c>
      <c r="AO24" s="148">
        <f t="shared" si="23"/>
        <v>695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0.71052631578947367</v>
      </c>
      <c r="H25" s="151"/>
      <c r="I25" s="151" t="s">
        <v>108</v>
      </c>
      <c r="J25" s="152">
        <f>DIRECCIONALIDAD!J30/100</f>
        <v>0.28947368421052633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0.73370319001386963</v>
      </c>
      <c r="V25" s="151"/>
      <c r="W25" s="151"/>
      <c r="X25" s="151"/>
      <c r="Y25" s="151" t="s">
        <v>108</v>
      </c>
      <c r="Z25" s="152">
        <f>DIRECCIONALIDAD!J33/100</f>
        <v>0.26629680998613037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0.68606431852986216</v>
      </c>
      <c r="AL25" s="151"/>
      <c r="AM25" s="151"/>
      <c r="AN25" s="151" t="s">
        <v>108</v>
      </c>
      <c r="AO25" s="152">
        <f>DIRECCIONALIDAD!J36/100</f>
        <v>0.31393568147013784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151</v>
      </c>
      <c r="B26" s="161">
        <f>MAX(B24:K24)</f>
        <v>880.5</v>
      </c>
      <c r="C26" s="151" t="s">
        <v>106</v>
      </c>
      <c r="D26" s="162">
        <f>+B26*D25</f>
        <v>0</v>
      </c>
      <c r="E26" s="151"/>
      <c r="F26" s="151" t="s">
        <v>107</v>
      </c>
      <c r="G26" s="162">
        <f>+B26*G25</f>
        <v>625.61842105263156</v>
      </c>
      <c r="H26" s="151"/>
      <c r="I26" s="151" t="s">
        <v>108</v>
      </c>
      <c r="J26" s="162">
        <f>+B26*J25</f>
        <v>254.88157894736844</v>
      </c>
      <c r="K26" s="153"/>
      <c r="L26" s="147"/>
      <c r="M26" s="161">
        <f>MAX(M24:AB24)</f>
        <v>841</v>
      </c>
      <c r="N26" s="151"/>
      <c r="O26" s="151" t="s">
        <v>106</v>
      </c>
      <c r="P26" s="163">
        <f>+M26*P25</f>
        <v>0</v>
      </c>
      <c r="Q26" s="151"/>
      <c r="R26" s="151"/>
      <c r="S26" s="151"/>
      <c r="T26" s="151" t="s">
        <v>107</v>
      </c>
      <c r="U26" s="163">
        <f>+M26*U25</f>
        <v>617.04438280166437</v>
      </c>
      <c r="V26" s="151"/>
      <c r="W26" s="151"/>
      <c r="X26" s="151"/>
      <c r="Y26" s="151" t="s">
        <v>108</v>
      </c>
      <c r="Z26" s="163">
        <f>+M26*Z25</f>
        <v>223.95561719833563</v>
      </c>
      <c r="AA26" s="151"/>
      <c r="AB26" s="153"/>
      <c r="AC26" s="147"/>
      <c r="AD26" s="161">
        <f>MAX(AD24:AO24)</f>
        <v>908</v>
      </c>
      <c r="AE26" s="151" t="s">
        <v>106</v>
      </c>
      <c r="AF26" s="162">
        <f>+AD26*AF25</f>
        <v>0</v>
      </c>
      <c r="AG26" s="151"/>
      <c r="AH26" s="151"/>
      <c r="AI26" s="151"/>
      <c r="AJ26" s="151" t="s">
        <v>107</v>
      </c>
      <c r="AK26" s="162">
        <f>+AD26*AK25</f>
        <v>622.94640122511487</v>
      </c>
      <c r="AL26" s="151"/>
      <c r="AM26" s="151"/>
      <c r="AN26" s="151" t="s">
        <v>108</v>
      </c>
      <c r="AO26" s="164">
        <f>+AD26*AO25</f>
        <v>285.05359877488513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1" t="s">
        <v>102</v>
      </c>
      <c r="U27" s="241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151</v>
      </c>
      <c r="B31" s="161">
        <f>MAX(B29:K29)</f>
        <v>0</v>
      </c>
      <c r="C31" s="151" t="s">
        <v>106</v>
      </c>
      <c r="D31" s="162">
        <f>+B31*D30</f>
        <v>0</v>
      </c>
      <c r="E31" s="151"/>
      <c r="F31" s="151" t="s">
        <v>107</v>
      </c>
      <c r="G31" s="162">
        <f>+B31*G30</f>
        <v>0</v>
      </c>
      <c r="H31" s="151"/>
      <c r="I31" s="151" t="s">
        <v>108</v>
      </c>
      <c r="J31" s="162">
        <f>+B31*J30</f>
        <v>0</v>
      </c>
      <c r="K31" s="153"/>
      <c r="L31" s="147"/>
      <c r="M31" s="161">
        <f>MAX(M29:AB29)</f>
        <v>0</v>
      </c>
      <c r="N31" s="151"/>
      <c r="O31" s="151" t="s">
        <v>106</v>
      </c>
      <c r="P31" s="163">
        <f>+M31*P30</f>
        <v>0</v>
      </c>
      <c r="Q31" s="151"/>
      <c r="R31" s="151"/>
      <c r="S31" s="151"/>
      <c r="T31" s="151" t="s">
        <v>107</v>
      </c>
      <c r="U31" s="163">
        <f>+M31*U30</f>
        <v>0</v>
      </c>
      <c r="V31" s="151"/>
      <c r="W31" s="151"/>
      <c r="X31" s="151"/>
      <c r="Y31" s="151" t="s">
        <v>108</v>
      </c>
      <c r="Z31" s="163">
        <f>+M31*Z30</f>
        <v>0</v>
      </c>
      <c r="AA31" s="151"/>
      <c r="AB31" s="153"/>
      <c r="AC31" s="147"/>
      <c r="AD31" s="161">
        <f>MAX(AD29:AO29)</f>
        <v>0</v>
      </c>
      <c r="AE31" s="151" t="s">
        <v>106</v>
      </c>
      <c r="AF31" s="162">
        <f>+AD31*AF30</f>
        <v>0</v>
      </c>
      <c r="AG31" s="151"/>
      <c r="AH31" s="151"/>
      <c r="AI31" s="151"/>
      <c r="AJ31" s="151" t="s">
        <v>107</v>
      </c>
      <c r="AK31" s="162">
        <f>+AD31*AK30</f>
        <v>0</v>
      </c>
      <c r="AL31" s="151"/>
      <c r="AM31" s="151"/>
      <c r="AN31" s="151" t="s">
        <v>108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241" t="s">
        <v>102</v>
      </c>
      <c r="U32" s="241"/>
      <c r="V32" s="146" t="s">
        <v>109</v>
      </c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8">
        <f>B13+B18+B23+B28</f>
        <v>535</v>
      </c>
      <c r="C33" s="148">
        <f t="shared" ref="C33:K33" si="27">C13+C18+C23+C28</f>
        <v>529</v>
      </c>
      <c r="D33" s="148">
        <f t="shared" si="27"/>
        <v>614</v>
      </c>
      <c r="E33" s="148">
        <f t="shared" si="27"/>
        <v>537</v>
      </c>
      <c r="F33" s="148">
        <f t="shared" si="27"/>
        <v>588.5</v>
      </c>
      <c r="G33" s="148">
        <f t="shared" si="27"/>
        <v>574.5</v>
      </c>
      <c r="H33" s="148">
        <f t="shared" si="27"/>
        <v>567</v>
      </c>
      <c r="I33" s="148">
        <f t="shared" si="27"/>
        <v>531.5</v>
      </c>
      <c r="J33" s="148">
        <f t="shared" si="27"/>
        <v>561.5</v>
      </c>
      <c r="K33" s="148">
        <f t="shared" si="27"/>
        <v>562</v>
      </c>
      <c r="L33" s="149"/>
      <c r="M33" s="148">
        <f>M13+M18+M23+M28</f>
        <v>467.5</v>
      </c>
      <c r="N33" s="148">
        <f t="shared" ref="N33:AB33" si="28">N13+N18+N23+N28</f>
        <v>468</v>
      </c>
      <c r="O33" s="148">
        <f t="shared" si="28"/>
        <v>546.5</v>
      </c>
      <c r="P33" s="148">
        <f t="shared" si="28"/>
        <v>502.5</v>
      </c>
      <c r="Q33" s="148">
        <f t="shared" si="28"/>
        <v>524.5</v>
      </c>
      <c r="R33" s="148">
        <f t="shared" si="28"/>
        <v>550</v>
      </c>
      <c r="S33" s="148">
        <f t="shared" si="28"/>
        <v>542</v>
      </c>
      <c r="T33" s="148">
        <f t="shared" si="28"/>
        <v>480</v>
      </c>
      <c r="U33" s="148">
        <f t="shared" si="28"/>
        <v>460.5</v>
      </c>
      <c r="V33" s="148">
        <f t="shared" si="28"/>
        <v>403.5</v>
      </c>
      <c r="W33" s="148">
        <f t="shared" si="28"/>
        <v>445.5</v>
      </c>
      <c r="X33" s="148">
        <f t="shared" si="28"/>
        <v>466.5</v>
      </c>
      <c r="Y33" s="148">
        <f t="shared" si="28"/>
        <v>563.5</v>
      </c>
      <c r="Z33" s="148">
        <f t="shared" si="28"/>
        <v>553</v>
      </c>
      <c r="AA33" s="148">
        <f t="shared" si="28"/>
        <v>541.5</v>
      </c>
      <c r="AB33" s="148">
        <f t="shared" si="28"/>
        <v>528.5</v>
      </c>
      <c r="AC33" s="149"/>
      <c r="AD33" s="148">
        <f>AD13+AD18+AD23+AD28</f>
        <v>497</v>
      </c>
      <c r="AE33" s="148">
        <f t="shared" ref="AE33:AO33" si="29">AE13+AE18+AE23+AE28</f>
        <v>523</v>
      </c>
      <c r="AF33" s="148">
        <f t="shared" si="29"/>
        <v>538</v>
      </c>
      <c r="AG33" s="148">
        <f t="shared" si="29"/>
        <v>530</v>
      </c>
      <c r="AH33" s="148">
        <f t="shared" si="29"/>
        <v>555.5</v>
      </c>
      <c r="AI33" s="148">
        <f t="shared" si="29"/>
        <v>569.5</v>
      </c>
      <c r="AJ33" s="148">
        <f t="shared" si="29"/>
        <v>589</v>
      </c>
      <c r="AK33" s="148">
        <f t="shared" si="29"/>
        <v>506.5</v>
      </c>
      <c r="AL33" s="148">
        <f t="shared" si="29"/>
        <v>494</v>
      </c>
      <c r="AM33" s="148">
        <f t="shared" si="29"/>
        <v>494.5</v>
      </c>
      <c r="AN33" s="148">
        <f t="shared" si="29"/>
        <v>472.5</v>
      </c>
      <c r="AO33" s="148">
        <f t="shared" si="29"/>
        <v>459.5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8"/>
      <c r="C34" s="148"/>
      <c r="D34" s="148"/>
      <c r="E34" s="148">
        <f>B33+C33+D33+E33</f>
        <v>2215</v>
      </c>
      <c r="F34" s="148">
        <f t="shared" ref="F34:K34" si="30">C33+D33+E33+F33</f>
        <v>2268.5</v>
      </c>
      <c r="G34" s="148">
        <f t="shared" si="30"/>
        <v>2314</v>
      </c>
      <c r="H34" s="148">
        <f t="shared" si="30"/>
        <v>2267</v>
      </c>
      <c r="I34" s="148">
        <f t="shared" si="30"/>
        <v>2261.5</v>
      </c>
      <c r="J34" s="148">
        <f t="shared" si="30"/>
        <v>2234.5</v>
      </c>
      <c r="K34" s="148">
        <f t="shared" si="30"/>
        <v>2222</v>
      </c>
      <c r="L34" s="149"/>
      <c r="M34" s="148"/>
      <c r="N34" s="148"/>
      <c r="O34" s="148"/>
      <c r="P34" s="148">
        <f>M33+N33+O33+P33</f>
        <v>1984.5</v>
      </c>
      <c r="Q34" s="148">
        <f t="shared" ref="Q34:AB34" si="31">N33+O33+P33+Q33</f>
        <v>2041.5</v>
      </c>
      <c r="R34" s="148">
        <f t="shared" si="31"/>
        <v>2123.5</v>
      </c>
      <c r="S34" s="148">
        <f t="shared" si="31"/>
        <v>2119</v>
      </c>
      <c r="T34" s="148">
        <f t="shared" si="31"/>
        <v>2096.5</v>
      </c>
      <c r="U34" s="148">
        <f t="shared" si="31"/>
        <v>2032.5</v>
      </c>
      <c r="V34" s="148">
        <f t="shared" si="31"/>
        <v>1886</v>
      </c>
      <c r="W34" s="148">
        <f t="shared" si="31"/>
        <v>1789.5</v>
      </c>
      <c r="X34" s="148">
        <f t="shared" si="31"/>
        <v>1776</v>
      </c>
      <c r="Y34" s="148">
        <f t="shared" si="31"/>
        <v>1879</v>
      </c>
      <c r="Z34" s="148">
        <f t="shared" si="31"/>
        <v>2028.5</v>
      </c>
      <c r="AA34" s="148">
        <f t="shared" si="31"/>
        <v>2124.5</v>
      </c>
      <c r="AB34" s="148">
        <f t="shared" si="31"/>
        <v>2186.5</v>
      </c>
      <c r="AC34" s="149"/>
      <c r="AD34" s="148"/>
      <c r="AE34" s="148"/>
      <c r="AF34" s="148"/>
      <c r="AG34" s="148">
        <f>AD33+AE33+AF33+AG33</f>
        <v>2088</v>
      </c>
      <c r="AH34" s="148">
        <f t="shared" ref="AH34:AO34" si="32">AE33+AF33+AG33+AH33</f>
        <v>2146.5</v>
      </c>
      <c r="AI34" s="148">
        <f t="shared" si="32"/>
        <v>2193</v>
      </c>
      <c r="AJ34" s="148">
        <f t="shared" si="32"/>
        <v>2244</v>
      </c>
      <c r="AK34" s="148">
        <f t="shared" si="32"/>
        <v>2220.5</v>
      </c>
      <c r="AL34" s="148">
        <f t="shared" si="32"/>
        <v>2159</v>
      </c>
      <c r="AM34" s="148">
        <f t="shared" si="32"/>
        <v>2084</v>
      </c>
      <c r="AN34" s="148">
        <f t="shared" si="32"/>
        <v>1967.5</v>
      </c>
      <c r="AO34" s="148">
        <f t="shared" si="32"/>
        <v>1920.5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2014-06-09T14:36:37Z</cp:lastPrinted>
  <dcterms:created xsi:type="dcterms:W3CDTF">1998-04-02T13:38:56Z</dcterms:created>
  <dcterms:modified xsi:type="dcterms:W3CDTF">2016-10-04T23:02:27Z</dcterms:modified>
</cp:coreProperties>
</file>