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050\CL 80 - CR 50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3" i="4684" l="1"/>
  <c r="M22" i="4684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G19" i="4684" s="1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17" i="4684" l="1"/>
  <c r="U19" i="4684"/>
  <c r="U18" i="4684"/>
  <c r="U16" i="4684"/>
  <c r="U15" i="4684"/>
  <c r="N22" i="4684"/>
  <c r="N20" i="4684"/>
  <c r="N19" i="4684"/>
  <c r="N18" i="4684"/>
  <c r="N17" i="4684"/>
  <c r="N16" i="4684"/>
  <c r="N15" i="4684"/>
  <c r="N12" i="4684"/>
  <c r="G18" i="4684"/>
  <c r="G17" i="4684"/>
  <c r="G16" i="4684"/>
  <c r="G14" i="4684"/>
  <c r="U14" i="4684"/>
  <c r="U20" i="4684"/>
  <c r="U21" i="4684"/>
  <c r="N14" i="4684"/>
  <c r="N21" i="4684"/>
  <c r="N11" i="4684"/>
  <c r="G15" i="4684"/>
  <c r="G13" i="4684"/>
  <c r="N13" i="4684"/>
  <c r="N10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U23" i="4684" l="1"/>
  <c r="G23" i="4684"/>
  <c r="N23" i="4684"/>
  <c r="J40" i="4689"/>
  <c r="J14" i="4689"/>
  <c r="J26" i="4689"/>
  <c r="AK20" i="4688" s="1"/>
  <c r="J20" i="4689"/>
  <c r="G20" i="4688" s="1"/>
  <c r="J23" i="4689"/>
  <c r="U20" i="4688" s="1"/>
  <c r="J43" i="4689"/>
  <c r="T17" i="4681"/>
  <c r="J37" i="4689"/>
  <c r="J25" i="4689"/>
  <c r="AF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K34" i="4688" s="1"/>
  <c r="BY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U12" i="4688"/>
  <c r="B16" i="4688"/>
  <c r="BE12" i="4688"/>
  <c r="M16" i="4688"/>
  <c r="BU18" i="4688"/>
  <c r="AD21" i="4688"/>
  <c r="BE20" i="4688"/>
  <c r="M26" i="4688"/>
  <c r="BU20" i="4688"/>
  <c r="AD26" i="4688"/>
  <c r="AO34" i="4688"/>
  <c r="CC22" i="4688" s="1"/>
  <c r="AA34" i="4688"/>
  <c r="BP22" i="4688" s="1"/>
  <c r="W34" i="4688"/>
  <c r="BL22" i="4688" s="1"/>
  <c r="V34" i="4688"/>
  <c r="BK22" i="4688" s="1"/>
  <c r="AL34" i="4688"/>
  <c r="BZ22" i="4688" s="1"/>
  <c r="U23" i="4678"/>
  <c r="AJ34" i="4688"/>
  <c r="BX22" i="4688" s="1"/>
  <c r="AI34" i="4688"/>
  <c r="BW22" i="4688" s="1"/>
  <c r="S34" i="4688"/>
  <c r="BH22" i="4688" s="1"/>
  <c r="R34" i="4688"/>
  <c r="BG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F26" i="4688"/>
  <c r="AK26" i="4688"/>
  <c r="Z26" i="4688"/>
  <c r="U26" i="4688"/>
  <c r="P26" i="4688"/>
  <c r="AO21" i="4688"/>
  <c r="AF21" i="4688"/>
  <c r="AK21" i="4688"/>
  <c r="Z16" i="4688"/>
  <c r="U16" i="4688"/>
  <c r="P16" i="4688"/>
  <c r="J16" i="4688"/>
  <c r="D16" i="4688"/>
  <c r="G16" i="4688"/>
  <c r="AO31" i="4688"/>
  <c r="AF31" i="4688"/>
  <c r="AK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D26" i="4688"/>
  <c r="G2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<sst xmlns="http://schemas.openxmlformats.org/spreadsheetml/2006/main" count="661" uniqueCount="155">
  <si>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</si>
  <si>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</si>
  <si>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</si>
  <si>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</si>
  <si>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</si>
  <si>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</si>
  <si>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</si>
  <si>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</si>
  <si>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</si>
  <si>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</si>
  <si>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</si>
  <si>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</si>
  <si>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</si>
  <si>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</si>
  <si>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</si>
  <si>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</si>
  <si>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</si>
  <si>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</si>
  <si>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</si>
  <si>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</si>
  <si>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</si>
  <si>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</si>
  <si>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</si>
  <si>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</si>
  <si>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</si>
  <si>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</si>
  <si>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</si>
  <si>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</si>
  <si>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</si>
  <si>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</si>
  <si>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</si>
  <si>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</si>
  <si>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</si>
  <si>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</si>
  <si>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</si>
  <si>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</si>
  <si>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</si>
  <si>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</si>
  <si>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</si>
  <si>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</si>
  <si>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</si>
  <si>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</si>
  <si>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</si>
  <si>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</si>
  <si>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</si>
  <si>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</si>
  <si>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</si>
  <si>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</si>
  <si>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</si>
  <si>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</si>
  <si>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</si>
  <si>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</si>
  <si>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</si>
  <si>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</si>
  <si>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</si>
  <si>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</si>
  <si>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</si>
  <si>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</si>
  <si>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</si>
  <si>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</si>
  <si>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</si>
  <si>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</si>
  <si>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</si>
  <si>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</si>
  <si>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</si>
  <si>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</si>
  <si>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</si>
  <si>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</si>
  <si>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</si>
  <si>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</si>
  <si>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</si>
  <si>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</si>
  <si>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</si>
  <si>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</si>
  <si>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</si>
  <si>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</si>
  <si>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</si>
  <si>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</si>
  <si>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</si>
  <si>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</si>
  <si>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</si>
  <si>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</si>
  <si>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</si>
  <si>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</si>
  <si>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</si>
  <si>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</si>
  <si>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</si>
  <si>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</si>
  <si>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</si>
  <si>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</si>
  <si>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</si>
  <si>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</si>
  <si>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</si>
  <si>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</si>
  <si>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</si>
  <si>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</si>
  <si>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</si>
  <si>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</si>
  <si>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</si>
  <si>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</si>
  <si>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</si>
  <si>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</si>
  <si>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</si>
  <si>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</si>
  <si>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</si>
  <si>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</si>
  <si>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</si>
  <si>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</si>
  <si>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</si>
  <si>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</si>
  <si>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</si>
  <si>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</si>
  <si>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</si>
  <si>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</si>
  <si>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</si>
  <si>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</si>
  <si>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</si>
  <si>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</si>
  <si>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</si>
  <si>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</si>
  <si>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</si>
  <si>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</si>
  <si>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</si>
  <si>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</si>
  <si>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</si>
  <si>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</si>
  <si>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</si>
  <si>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</si>
  <si>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</si>
  <si>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</si>
  <si>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</si>
  <si>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</si>
  <si>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</si>
  <si>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</si>
  <si>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</si>
  <si>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</si>
  <si>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</si>
  <si>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</si>
  <si>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</si>
  <si>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</si>
  <si>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</si>
  <si>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</si>
  <si>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</si>
  <si>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</si>
  <si>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</si>
  <si>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</si>
  <si>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</si>
  <si>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</si>
  <si>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</si>
  <si>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80 - CR 50</t>
  </si>
  <si>
    <t>JHONNYS NAVARRO</t>
  </si>
  <si>
    <t>JULIO VASQUEZ</t>
  </si>
  <si>
    <t>IVAN FONSECA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</si>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</sst>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87.5</c:v>
                </c:pt>
                <c:pt idx="1">
                  <c:v>81.5</c:v>
                </c:pt>
                <c:pt idx="2">
                  <c:v>107.5</c:v>
                </c:pt>
                <c:pt idx="3">
                  <c:v>107</c:v>
                </c:pt>
                <c:pt idx="4">
                  <c:v>110</c:v>
                </c:pt>
                <c:pt idx="5">
                  <c:v>104</c:v>
                </c:pt>
                <c:pt idx="6">
                  <c:v>120</c:v>
                </c:pt>
                <c:pt idx="7">
                  <c:v>104</c:v>
                </c:pt>
                <c:pt idx="8">
                  <c:v>108.5</c:v>
                </c:pt>
                <c:pt idx="9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058952"/>
        <c:axId val="196163744"/>
      </c:barChart>
      <c:catAx>
        <c:axId val="19605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6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05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367</c:v>
                </c:pt>
                <c:pt idx="1">
                  <c:v>357.5</c:v>
                </c:pt>
                <c:pt idx="2">
                  <c:v>407</c:v>
                </c:pt>
                <c:pt idx="3">
                  <c:v>394</c:v>
                </c:pt>
                <c:pt idx="4">
                  <c:v>379</c:v>
                </c:pt>
                <c:pt idx="5">
                  <c:v>375.5</c:v>
                </c:pt>
                <c:pt idx="6">
                  <c:v>419.5</c:v>
                </c:pt>
                <c:pt idx="7">
                  <c:v>395</c:v>
                </c:pt>
                <c:pt idx="8">
                  <c:v>392</c:v>
                </c:pt>
                <c:pt idx="9">
                  <c:v>424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371448"/>
        <c:axId val="197371840"/>
      </c:barChart>
      <c:catAx>
        <c:axId val="19737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460.5</c:v>
                </c:pt>
                <c:pt idx="1">
                  <c:v>383</c:v>
                </c:pt>
                <c:pt idx="2">
                  <c:v>462</c:v>
                </c:pt>
                <c:pt idx="3">
                  <c:v>437.5</c:v>
                </c:pt>
                <c:pt idx="4">
                  <c:v>390.5</c:v>
                </c:pt>
                <c:pt idx="5">
                  <c:v>411</c:v>
                </c:pt>
                <c:pt idx="6">
                  <c:v>382.5</c:v>
                </c:pt>
                <c:pt idx="7">
                  <c:v>397</c:v>
                </c:pt>
                <c:pt idx="8">
                  <c:v>393.5</c:v>
                </c:pt>
                <c:pt idx="9">
                  <c:v>330.5</c:v>
                </c:pt>
                <c:pt idx="10">
                  <c:v>339</c:v>
                </c:pt>
                <c:pt idx="11">
                  <c:v>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372624"/>
        <c:axId val="197373016"/>
      </c:barChart>
      <c:catAx>
        <c:axId val="19737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406</c:v>
                </c:pt>
                <c:pt idx="1">
                  <c:v>460</c:v>
                </c:pt>
                <c:pt idx="2">
                  <c:v>408.5</c:v>
                </c:pt>
                <c:pt idx="3">
                  <c:v>424</c:v>
                </c:pt>
                <c:pt idx="4">
                  <c:v>430.5</c:v>
                </c:pt>
                <c:pt idx="5">
                  <c:v>399</c:v>
                </c:pt>
                <c:pt idx="6">
                  <c:v>416.5</c:v>
                </c:pt>
                <c:pt idx="7">
                  <c:v>428.5</c:v>
                </c:pt>
                <c:pt idx="8">
                  <c:v>364.5</c:v>
                </c:pt>
                <c:pt idx="9">
                  <c:v>337</c:v>
                </c:pt>
                <c:pt idx="10">
                  <c:v>366</c:v>
                </c:pt>
                <c:pt idx="11">
                  <c:v>325</c:v>
                </c:pt>
                <c:pt idx="12">
                  <c:v>389.5</c:v>
                </c:pt>
                <c:pt idx="13">
                  <c:v>342.5</c:v>
                </c:pt>
                <c:pt idx="14">
                  <c:v>398</c:v>
                </c:pt>
                <c:pt idx="15">
                  <c:v>446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373800"/>
        <c:axId val="198359648"/>
      </c:barChart>
      <c:catAx>
        <c:axId val="19737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5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383.5</c:v>
                </c:pt>
                <c:pt idx="4">
                  <c:v>406</c:v>
                </c:pt>
                <c:pt idx="5">
                  <c:v>428.5</c:v>
                </c:pt>
                <c:pt idx="6">
                  <c:v>441</c:v>
                </c:pt>
                <c:pt idx="7">
                  <c:v>438</c:v>
                </c:pt>
                <c:pt idx="8">
                  <c:v>436.5</c:v>
                </c:pt>
                <c:pt idx="9">
                  <c:v>446</c:v>
                </c:pt>
                <c:pt idx="13">
                  <c:v>557.5</c:v>
                </c:pt>
                <c:pt idx="14">
                  <c:v>523</c:v>
                </c:pt>
                <c:pt idx="15">
                  <c:v>482.5</c:v>
                </c:pt>
                <c:pt idx="16">
                  <c:v>460.5</c:v>
                </c:pt>
                <c:pt idx="17">
                  <c:v>444.5</c:v>
                </c:pt>
                <c:pt idx="18">
                  <c:v>446</c:v>
                </c:pt>
                <c:pt idx="19">
                  <c:v>420.5</c:v>
                </c:pt>
                <c:pt idx="20">
                  <c:v>402</c:v>
                </c:pt>
                <c:pt idx="21">
                  <c:v>365</c:v>
                </c:pt>
                <c:pt idx="22">
                  <c:v>390.5</c:v>
                </c:pt>
                <c:pt idx="23">
                  <c:v>401.5</c:v>
                </c:pt>
                <c:pt idx="24">
                  <c:v>426</c:v>
                </c:pt>
                <c:pt idx="25">
                  <c:v>473</c:v>
                </c:pt>
                <c:pt idx="29">
                  <c:v>504.5</c:v>
                </c:pt>
                <c:pt idx="30">
                  <c:v>509</c:v>
                </c:pt>
                <c:pt idx="31">
                  <c:v>510.5</c:v>
                </c:pt>
                <c:pt idx="32">
                  <c:v>470.5</c:v>
                </c:pt>
                <c:pt idx="33">
                  <c:v>422</c:v>
                </c:pt>
                <c:pt idx="34">
                  <c:v>444.5</c:v>
                </c:pt>
                <c:pt idx="35">
                  <c:v>475</c:v>
                </c:pt>
                <c:pt idx="36">
                  <c:v>472.5</c:v>
                </c:pt>
                <c:pt idx="37">
                  <c:v>459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279.5</c:v>
                </c:pt>
                <c:pt idx="4">
                  <c:v>289.5</c:v>
                </c:pt>
                <c:pt idx="5">
                  <c:v>278.5</c:v>
                </c:pt>
                <c:pt idx="6">
                  <c:v>253</c:v>
                </c:pt>
                <c:pt idx="7">
                  <c:v>242.5</c:v>
                </c:pt>
                <c:pt idx="8">
                  <c:v>230.5</c:v>
                </c:pt>
                <c:pt idx="9">
                  <c:v>246.5</c:v>
                </c:pt>
                <c:pt idx="13">
                  <c:v>278</c:v>
                </c:pt>
                <c:pt idx="14">
                  <c:v>294.5</c:v>
                </c:pt>
                <c:pt idx="15">
                  <c:v>281.5</c:v>
                </c:pt>
                <c:pt idx="16">
                  <c:v>283.5</c:v>
                </c:pt>
                <c:pt idx="17">
                  <c:v>280.5</c:v>
                </c:pt>
                <c:pt idx="18">
                  <c:v>249.5</c:v>
                </c:pt>
                <c:pt idx="19">
                  <c:v>220.5</c:v>
                </c:pt>
                <c:pt idx="20">
                  <c:v>217</c:v>
                </c:pt>
                <c:pt idx="21">
                  <c:v>223.5</c:v>
                </c:pt>
                <c:pt idx="22">
                  <c:v>237</c:v>
                </c:pt>
                <c:pt idx="23">
                  <c:v>261</c:v>
                </c:pt>
                <c:pt idx="24">
                  <c:v>249</c:v>
                </c:pt>
                <c:pt idx="25">
                  <c:v>251.5</c:v>
                </c:pt>
                <c:pt idx="29">
                  <c:v>311.5</c:v>
                </c:pt>
                <c:pt idx="30">
                  <c:v>295.5</c:v>
                </c:pt>
                <c:pt idx="31">
                  <c:v>292</c:v>
                </c:pt>
                <c:pt idx="32">
                  <c:v>273</c:v>
                </c:pt>
                <c:pt idx="33">
                  <c:v>266.5</c:v>
                </c:pt>
                <c:pt idx="34">
                  <c:v>268.5</c:v>
                </c:pt>
                <c:pt idx="35">
                  <c:v>245</c:v>
                </c:pt>
                <c:pt idx="36">
                  <c:v>240</c:v>
                </c:pt>
                <c:pt idx="37">
                  <c:v>253.5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862.5</c:v>
                </c:pt>
                <c:pt idx="4">
                  <c:v>842</c:v>
                </c:pt>
                <c:pt idx="5">
                  <c:v>848.5</c:v>
                </c:pt>
                <c:pt idx="6">
                  <c:v>874</c:v>
                </c:pt>
                <c:pt idx="7">
                  <c:v>888.5</c:v>
                </c:pt>
                <c:pt idx="8">
                  <c:v>915</c:v>
                </c:pt>
                <c:pt idx="9">
                  <c:v>938</c:v>
                </c:pt>
                <c:pt idx="13">
                  <c:v>863</c:v>
                </c:pt>
                <c:pt idx="14">
                  <c:v>905.5</c:v>
                </c:pt>
                <c:pt idx="15">
                  <c:v>898</c:v>
                </c:pt>
                <c:pt idx="16">
                  <c:v>926</c:v>
                </c:pt>
                <c:pt idx="17">
                  <c:v>949.5</c:v>
                </c:pt>
                <c:pt idx="18">
                  <c:v>913</c:v>
                </c:pt>
                <c:pt idx="19">
                  <c:v>905.5</c:v>
                </c:pt>
                <c:pt idx="20">
                  <c:v>877</c:v>
                </c:pt>
                <c:pt idx="21">
                  <c:v>804</c:v>
                </c:pt>
                <c:pt idx="22">
                  <c:v>790</c:v>
                </c:pt>
                <c:pt idx="23">
                  <c:v>760.5</c:v>
                </c:pt>
                <c:pt idx="24">
                  <c:v>780</c:v>
                </c:pt>
                <c:pt idx="25">
                  <c:v>851.5</c:v>
                </c:pt>
                <c:pt idx="29">
                  <c:v>927</c:v>
                </c:pt>
                <c:pt idx="30">
                  <c:v>868.5</c:v>
                </c:pt>
                <c:pt idx="31">
                  <c:v>898.5</c:v>
                </c:pt>
                <c:pt idx="32">
                  <c:v>878</c:v>
                </c:pt>
                <c:pt idx="33">
                  <c:v>892.5</c:v>
                </c:pt>
                <c:pt idx="34">
                  <c:v>871</c:v>
                </c:pt>
                <c:pt idx="35">
                  <c:v>783.5</c:v>
                </c:pt>
                <c:pt idx="36">
                  <c:v>747.5</c:v>
                </c:pt>
                <c:pt idx="37">
                  <c:v>683.5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1525.5</c:v>
                </c:pt>
                <c:pt idx="4">
                  <c:v>1537.5</c:v>
                </c:pt>
                <c:pt idx="5">
                  <c:v>1555.5</c:v>
                </c:pt>
                <c:pt idx="6">
                  <c:v>1568</c:v>
                </c:pt>
                <c:pt idx="7">
                  <c:v>1569</c:v>
                </c:pt>
                <c:pt idx="8">
                  <c:v>1582</c:v>
                </c:pt>
                <c:pt idx="9">
                  <c:v>1630.5</c:v>
                </c:pt>
                <c:pt idx="13">
                  <c:v>1698.5</c:v>
                </c:pt>
                <c:pt idx="14">
                  <c:v>1723</c:v>
                </c:pt>
                <c:pt idx="15">
                  <c:v>1662</c:v>
                </c:pt>
                <c:pt idx="16">
                  <c:v>1670</c:v>
                </c:pt>
                <c:pt idx="17">
                  <c:v>1674.5</c:v>
                </c:pt>
                <c:pt idx="18">
                  <c:v>1608.5</c:v>
                </c:pt>
                <c:pt idx="19">
                  <c:v>1546.5</c:v>
                </c:pt>
                <c:pt idx="20">
                  <c:v>1496</c:v>
                </c:pt>
                <c:pt idx="21">
                  <c:v>1392.5</c:v>
                </c:pt>
                <c:pt idx="22">
                  <c:v>1417.5</c:v>
                </c:pt>
                <c:pt idx="23">
                  <c:v>1423</c:v>
                </c:pt>
                <c:pt idx="24">
                  <c:v>1455</c:v>
                </c:pt>
                <c:pt idx="25">
                  <c:v>1576</c:v>
                </c:pt>
                <c:pt idx="29">
                  <c:v>1743</c:v>
                </c:pt>
                <c:pt idx="30">
                  <c:v>1673</c:v>
                </c:pt>
                <c:pt idx="31">
                  <c:v>1701</c:v>
                </c:pt>
                <c:pt idx="32">
                  <c:v>1621.5</c:v>
                </c:pt>
                <c:pt idx="33">
                  <c:v>1581</c:v>
                </c:pt>
                <c:pt idx="34">
                  <c:v>1584</c:v>
                </c:pt>
                <c:pt idx="35">
                  <c:v>1503.5</c:v>
                </c:pt>
                <c:pt idx="36">
                  <c:v>1460</c:v>
                </c:pt>
                <c:pt idx="37">
                  <c:v>1396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60824"/>
        <c:axId val="198361216"/>
      </c:lineChart>
      <c:catAx>
        <c:axId val="198360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36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61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360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135</c:v>
                </c:pt>
                <c:pt idx="1">
                  <c:v>153</c:v>
                </c:pt>
                <c:pt idx="2">
                  <c:v>132.5</c:v>
                </c:pt>
                <c:pt idx="3">
                  <c:v>137</c:v>
                </c:pt>
                <c:pt idx="4">
                  <c:v>100.5</c:v>
                </c:pt>
                <c:pt idx="5">
                  <c:v>112.5</c:v>
                </c:pt>
                <c:pt idx="6">
                  <c:v>110.5</c:v>
                </c:pt>
                <c:pt idx="7">
                  <c:v>121</c:v>
                </c:pt>
                <c:pt idx="8">
                  <c:v>102</c:v>
                </c:pt>
                <c:pt idx="9">
                  <c:v>87</c:v>
                </c:pt>
                <c:pt idx="10">
                  <c:v>92</c:v>
                </c:pt>
                <c:pt idx="11">
                  <c:v>84</c:v>
                </c:pt>
                <c:pt idx="12">
                  <c:v>127.5</c:v>
                </c:pt>
                <c:pt idx="13">
                  <c:v>98</c:v>
                </c:pt>
                <c:pt idx="14">
                  <c:v>116.5</c:v>
                </c:pt>
                <c:pt idx="15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719872"/>
        <c:axId val="196720256"/>
      </c:barChart>
      <c:catAx>
        <c:axId val="19671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72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72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7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102.5</c:v>
                </c:pt>
                <c:pt idx="1">
                  <c:v>100</c:v>
                </c:pt>
                <c:pt idx="2">
                  <c:v>149.5</c:v>
                </c:pt>
                <c:pt idx="3">
                  <c:v>152.5</c:v>
                </c:pt>
                <c:pt idx="4">
                  <c:v>107</c:v>
                </c:pt>
                <c:pt idx="5">
                  <c:v>101.5</c:v>
                </c:pt>
                <c:pt idx="6">
                  <c:v>109.5</c:v>
                </c:pt>
                <c:pt idx="7">
                  <c:v>104</c:v>
                </c:pt>
                <c:pt idx="8">
                  <c:v>129.5</c:v>
                </c:pt>
                <c:pt idx="9">
                  <c:v>132</c:v>
                </c:pt>
                <c:pt idx="10">
                  <c:v>107</c:v>
                </c:pt>
                <c:pt idx="11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13456"/>
        <c:axId val="196113840"/>
      </c:barChart>
      <c:catAx>
        <c:axId val="19611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1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55</c:v>
                </c:pt>
                <c:pt idx="1">
                  <c:v>70</c:v>
                </c:pt>
                <c:pt idx="2">
                  <c:v>77</c:v>
                </c:pt>
                <c:pt idx="3">
                  <c:v>77.5</c:v>
                </c:pt>
                <c:pt idx="4">
                  <c:v>65</c:v>
                </c:pt>
                <c:pt idx="5">
                  <c:v>59</c:v>
                </c:pt>
                <c:pt idx="6">
                  <c:v>51.5</c:v>
                </c:pt>
                <c:pt idx="7">
                  <c:v>67</c:v>
                </c:pt>
                <c:pt idx="8">
                  <c:v>53</c:v>
                </c:pt>
                <c:pt idx="9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855368"/>
        <c:axId val="197078160"/>
      </c:barChart>
      <c:catAx>
        <c:axId val="19685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7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85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71.5</c:v>
                </c:pt>
                <c:pt idx="1">
                  <c:v>81.5</c:v>
                </c:pt>
                <c:pt idx="2">
                  <c:v>78.5</c:v>
                </c:pt>
                <c:pt idx="3">
                  <c:v>80</c:v>
                </c:pt>
                <c:pt idx="4">
                  <c:v>55.5</c:v>
                </c:pt>
                <c:pt idx="5">
                  <c:v>78</c:v>
                </c:pt>
                <c:pt idx="6">
                  <c:v>59.5</c:v>
                </c:pt>
                <c:pt idx="7">
                  <c:v>73.5</c:v>
                </c:pt>
                <c:pt idx="8">
                  <c:v>57.5</c:v>
                </c:pt>
                <c:pt idx="9">
                  <c:v>54.5</c:v>
                </c:pt>
                <c:pt idx="10">
                  <c:v>54.5</c:v>
                </c:pt>
                <c:pt idx="11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79336"/>
        <c:axId val="197079728"/>
      </c:barChart>
      <c:catAx>
        <c:axId val="19707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7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59.5</c:v>
                </c:pt>
                <c:pt idx="1">
                  <c:v>80.5</c:v>
                </c:pt>
                <c:pt idx="2">
                  <c:v>72</c:v>
                </c:pt>
                <c:pt idx="3">
                  <c:v>66</c:v>
                </c:pt>
                <c:pt idx="4">
                  <c:v>76</c:v>
                </c:pt>
                <c:pt idx="5">
                  <c:v>67.5</c:v>
                </c:pt>
                <c:pt idx="6">
                  <c:v>74</c:v>
                </c:pt>
                <c:pt idx="7">
                  <c:v>63</c:v>
                </c:pt>
                <c:pt idx="8">
                  <c:v>45</c:v>
                </c:pt>
                <c:pt idx="9">
                  <c:v>38.5</c:v>
                </c:pt>
                <c:pt idx="10">
                  <c:v>70.5</c:v>
                </c:pt>
                <c:pt idx="11">
                  <c:v>69.5</c:v>
                </c:pt>
                <c:pt idx="12">
                  <c:v>58.5</c:v>
                </c:pt>
                <c:pt idx="13">
                  <c:v>62.5</c:v>
                </c:pt>
                <c:pt idx="14">
                  <c:v>58.5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260136"/>
        <c:axId val="195259744"/>
      </c:barChart>
      <c:catAx>
        <c:axId val="19526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2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5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26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224.5</c:v>
                </c:pt>
                <c:pt idx="1">
                  <c:v>206</c:v>
                </c:pt>
                <c:pt idx="2">
                  <c:v>222.5</c:v>
                </c:pt>
                <c:pt idx="3">
                  <c:v>209.5</c:v>
                </c:pt>
                <c:pt idx="4">
                  <c:v>204</c:v>
                </c:pt>
                <c:pt idx="5">
                  <c:v>212.5</c:v>
                </c:pt>
                <c:pt idx="6">
                  <c:v>248</c:v>
                </c:pt>
                <c:pt idx="7">
                  <c:v>224</c:v>
                </c:pt>
                <c:pt idx="8">
                  <c:v>230.5</c:v>
                </c:pt>
                <c:pt idx="9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78944"/>
        <c:axId val="197080512"/>
      </c:barChart>
      <c:catAx>
        <c:axId val="1970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8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8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286.5</c:v>
                </c:pt>
                <c:pt idx="1">
                  <c:v>201.5</c:v>
                </c:pt>
                <c:pt idx="2">
                  <c:v>234</c:v>
                </c:pt>
                <c:pt idx="3">
                  <c:v>205</c:v>
                </c:pt>
                <c:pt idx="4">
                  <c:v>228</c:v>
                </c:pt>
                <c:pt idx="5">
                  <c:v>231.5</c:v>
                </c:pt>
                <c:pt idx="6">
                  <c:v>213.5</c:v>
                </c:pt>
                <c:pt idx="7">
                  <c:v>219.5</c:v>
                </c:pt>
                <c:pt idx="8">
                  <c:v>206.5</c:v>
                </c:pt>
                <c:pt idx="9">
                  <c:v>144</c:v>
                </c:pt>
                <c:pt idx="10">
                  <c:v>177.5</c:v>
                </c:pt>
                <c:pt idx="11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81296"/>
        <c:axId val="197081688"/>
      </c:barChart>
      <c:catAx>
        <c:axId val="19708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8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8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8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211.5</c:v>
                </c:pt>
                <c:pt idx="1">
                  <c:v>226.5</c:v>
                </c:pt>
                <c:pt idx="2">
                  <c:v>204</c:v>
                </c:pt>
                <c:pt idx="3">
                  <c:v>221</c:v>
                </c:pt>
                <c:pt idx="4">
                  <c:v>254</c:v>
                </c:pt>
                <c:pt idx="5">
                  <c:v>219</c:v>
                </c:pt>
                <c:pt idx="6">
                  <c:v>232</c:v>
                </c:pt>
                <c:pt idx="7">
                  <c:v>244.5</c:v>
                </c:pt>
                <c:pt idx="8">
                  <c:v>217.5</c:v>
                </c:pt>
                <c:pt idx="9">
                  <c:v>211.5</c:v>
                </c:pt>
                <c:pt idx="10">
                  <c:v>203.5</c:v>
                </c:pt>
                <c:pt idx="11">
                  <c:v>171.5</c:v>
                </c:pt>
                <c:pt idx="12">
                  <c:v>203.5</c:v>
                </c:pt>
                <c:pt idx="13">
                  <c:v>182</c:v>
                </c:pt>
                <c:pt idx="14">
                  <c:v>223</c:v>
                </c:pt>
                <c:pt idx="15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370272"/>
        <c:axId val="197370664"/>
      </c:barChart>
      <c:catAx>
        <c:axId val="19737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0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37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7580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149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42559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21</v>
      </c>
      <c r="C10" s="46">
        <v>77</v>
      </c>
      <c r="D10" s="46">
        <v>0</v>
      </c>
      <c r="E10" s="46">
        <v>0</v>
      </c>
      <c r="F10" s="6">
        <f t="shared" ref="F10:F22" si="0">B10*0.5+C10*1+D10*2+E10*2.5</f>
        <v>87.5</v>
      </c>
      <c r="G10" s="2"/>
      <c r="H10" s="19" t="s">
        <v>4</v>
      </c>
      <c r="I10" s="46">
        <v>34</v>
      </c>
      <c r="J10" s="46">
        <v>110</v>
      </c>
      <c r="K10" s="46">
        <v>0</v>
      </c>
      <c r="L10" s="46">
        <v>4</v>
      </c>
      <c r="M10" s="6">
        <f t="shared" ref="M10:M22" si="1">I10*0.5+J10*1+K10*2+L10*2.5</f>
        <v>137</v>
      </c>
      <c r="N10" s="9">
        <f>F20+F21+F22+M10</f>
        <v>557.5</v>
      </c>
      <c r="O10" s="19" t="s">
        <v>43</v>
      </c>
      <c r="P10" s="46">
        <v>31</v>
      </c>
      <c r="Q10" s="46">
        <v>87</v>
      </c>
      <c r="R10" s="46">
        <v>0</v>
      </c>
      <c r="S10" s="46">
        <v>0</v>
      </c>
      <c r="T10" s="6">
        <f t="shared" ref="T10:T21" si="2">P10*0.5+Q10*1+R10*2+S10*2.5</f>
        <v>102.5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74</v>
      </c>
      <c r="D11" s="46">
        <v>0</v>
      </c>
      <c r="E11" s="46">
        <v>0</v>
      </c>
      <c r="F11" s="6">
        <f t="shared" si="0"/>
        <v>81.5</v>
      </c>
      <c r="G11" s="2"/>
      <c r="H11" s="19" t="s">
        <v>5</v>
      </c>
      <c r="I11" s="46">
        <v>32</v>
      </c>
      <c r="J11" s="46">
        <v>77</v>
      </c>
      <c r="K11" s="46">
        <v>0</v>
      </c>
      <c r="L11" s="46">
        <v>3</v>
      </c>
      <c r="M11" s="6">
        <f t="shared" si="1"/>
        <v>100.5</v>
      </c>
      <c r="N11" s="9">
        <f>F21+F22+M10+M11</f>
        <v>523</v>
      </c>
      <c r="O11" s="19" t="s">
        <v>44</v>
      </c>
      <c r="P11" s="46">
        <v>29</v>
      </c>
      <c r="Q11" s="46">
        <v>83</v>
      </c>
      <c r="R11" s="46">
        <v>0</v>
      </c>
      <c r="S11" s="46">
        <v>1</v>
      </c>
      <c r="T11" s="6">
        <f t="shared" si="2"/>
        <v>100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91</v>
      </c>
      <c r="D12" s="46">
        <v>0</v>
      </c>
      <c r="E12" s="46">
        <v>0</v>
      </c>
      <c r="F12" s="6">
        <f t="shared" si="0"/>
        <v>107.5</v>
      </c>
      <c r="G12" s="2"/>
      <c r="H12" s="19" t="s">
        <v>6</v>
      </c>
      <c r="I12" s="46">
        <v>22</v>
      </c>
      <c r="J12" s="46">
        <v>99</v>
      </c>
      <c r="K12" s="46">
        <v>0</v>
      </c>
      <c r="L12" s="46">
        <v>1</v>
      </c>
      <c r="M12" s="6">
        <f t="shared" si="1"/>
        <v>112.5</v>
      </c>
      <c r="N12" s="2">
        <f>F22+M10+M11+M12</f>
        <v>482.5</v>
      </c>
      <c r="O12" s="19" t="s">
        <v>32</v>
      </c>
      <c r="P12" s="46">
        <v>35</v>
      </c>
      <c r="Q12" s="46">
        <v>127</v>
      </c>
      <c r="R12" s="46">
        <v>0</v>
      </c>
      <c r="S12" s="46">
        <v>2</v>
      </c>
      <c r="T12" s="6">
        <f t="shared" si="2"/>
        <v>149.5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95</v>
      </c>
      <c r="D13" s="46">
        <v>0</v>
      </c>
      <c r="E13" s="46">
        <v>0</v>
      </c>
      <c r="F13" s="6">
        <f t="shared" si="0"/>
        <v>107</v>
      </c>
      <c r="G13" s="2">
        <f t="shared" ref="G13:G19" si="3">F10+F11+F12+F13</f>
        <v>383.5</v>
      </c>
      <c r="H13" s="19" t="s">
        <v>7</v>
      </c>
      <c r="I13" s="46">
        <v>26</v>
      </c>
      <c r="J13" s="46">
        <v>95</v>
      </c>
      <c r="K13" s="46">
        <v>0</v>
      </c>
      <c r="L13" s="46">
        <v>1</v>
      </c>
      <c r="M13" s="6">
        <f t="shared" si="1"/>
        <v>110.5</v>
      </c>
      <c r="N13" s="2">
        <f t="shared" ref="N13:N18" si="4">M10+M11+M12+M13</f>
        <v>460.5</v>
      </c>
      <c r="O13" s="19" t="s">
        <v>33</v>
      </c>
      <c r="P13" s="46">
        <v>37</v>
      </c>
      <c r="Q13" s="46">
        <v>124</v>
      </c>
      <c r="R13" s="46">
        <v>0</v>
      </c>
      <c r="S13" s="46">
        <v>4</v>
      </c>
      <c r="T13" s="6">
        <f t="shared" si="2"/>
        <v>152.5</v>
      </c>
      <c r="U13" s="2">
        <f t="shared" ref="U13:U21" si="5">T10+T11+T12+T13</f>
        <v>504.5</v>
      </c>
      <c r="AB13" s="51">
        <v>241</v>
      </c>
    </row>
    <row r="14" spans="1:28" ht="24" customHeight="1" x14ac:dyDescent="0.2">
      <c r="A14" s="18" t="s">
        <v>21</v>
      </c>
      <c r="B14" s="46">
        <v>18</v>
      </c>
      <c r="C14" s="46">
        <v>96</v>
      </c>
      <c r="D14" s="46">
        <v>0</v>
      </c>
      <c r="E14" s="46">
        <v>2</v>
      </c>
      <c r="F14" s="6">
        <f t="shared" si="0"/>
        <v>110</v>
      </c>
      <c r="G14" s="2">
        <f t="shared" si="3"/>
        <v>406</v>
      </c>
      <c r="H14" s="19" t="s">
        <v>9</v>
      </c>
      <c r="I14" s="46">
        <v>28</v>
      </c>
      <c r="J14" s="46">
        <v>107</v>
      </c>
      <c r="K14" s="46">
        <v>0</v>
      </c>
      <c r="L14" s="46">
        <v>0</v>
      </c>
      <c r="M14" s="6">
        <f t="shared" si="1"/>
        <v>121</v>
      </c>
      <c r="N14" s="2">
        <f t="shared" si="4"/>
        <v>444.5</v>
      </c>
      <c r="O14" s="19" t="s">
        <v>29</v>
      </c>
      <c r="P14" s="45">
        <v>26</v>
      </c>
      <c r="Q14" s="45">
        <v>94</v>
      </c>
      <c r="R14" s="45">
        <v>0</v>
      </c>
      <c r="S14" s="45">
        <v>0</v>
      </c>
      <c r="T14" s="6">
        <f t="shared" si="2"/>
        <v>107</v>
      </c>
      <c r="U14" s="2">
        <f t="shared" si="5"/>
        <v>509</v>
      </c>
      <c r="AB14" s="51">
        <v>250</v>
      </c>
    </row>
    <row r="15" spans="1:28" ht="24" customHeight="1" x14ac:dyDescent="0.2">
      <c r="A15" s="18" t="s">
        <v>23</v>
      </c>
      <c r="B15" s="46">
        <v>25</v>
      </c>
      <c r="C15" s="46">
        <v>89</v>
      </c>
      <c r="D15" s="46">
        <v>0</v>
      </c>
      <c r="E15" s="46">
        <v>1</v>
      </c>
      <c r="F15" s="6">
        <f t="shared" si="0"/>
        <v>104</v>
      </c>
      <c r="G15" s="2">
        <f t="shared" si="3"/>
        <v>428.5</v>
      </c>
      <c r="H15" s="19" t="s">
        <v>12</v>
      </c>
      <c r="I15" s="46">
        <v>18</v>
      </c>
      <c r="J15" s="46">
        <v>93</v>
      </c>
      <c r="K15" s="46">
        <v>0</v>
      </c>
      <c r="L15" s="46">
        <v>0</v>
      </c>
      <c r="M15" s="6">
        <f t="shared" si="1"/>
        <v>102</v>
      </c>
      <c r="N15" s="2">
        <f t="shared" si="4"/>
        <v>446</v>
      </c>
      <c r="O15" s="18" t="s">
        <v>30</v>
      </c>
      <c r="P15" s="46">
        <v>29</v>
      </c>
      <c r="Q15" s="46">
        <v>87</v>
      </c>
      <c r="R15" s="45">
        <v>0</v>
      </c>
      <c r="S15" s="46">
        <v>0</v>
      </c>
      <c r="T15" s="6">
        <f t="shared" si="2"/>
        <v>101.5</v>
      </c>
      <c r="U15" s="2">
        <f t="shared" si="5"/>
        <v>510.5</v>
      </c>
      <c r="AB15" s="51">
        <v>262</v>
      </c>
    </row>
    <row r="16" spans="1:28" ht="24" customHeight="1" x14ac:dyDescent="0.2">
      <c r="A16" s="18" t="s">
        <v>39</v>
      </c>
      <c r="B16" s="46">
        <v>22</v>
      </c>
      <c r="C16" s="46">
        <v>104</v>
      </c>
      <c r="D16" s="46">
        <v>0</v>
      </c>
      <c r="E16" s="46">
        <v>2</v>
      </c>
      <c r="F16" s="6">
        <f t="shared" si="0"/>
        <v>120</v>
      </c>
      <c r="G16" s="2">
        <f t="shared" si="3"/>
        <v>441</v>
      </c>
      <c r="H16" s="19" t="s">
        <v>15</v>
      </c>
      <c r="I16" s="46">
        <v>10</v>
      </c>
      <c r="J16" s="46">
        <v>82</v>
      </c>
      <c r="K16" s="46">
        <v>0</v>
      </c>
      <c r="L16" s="46">
        <v>0</v>
      </c>
      <c r="M16" s="6">
        <f t="shared" si="1"/>
        <v>87</v>
      </c>
      <c r="N16" s="2">
        <f t="shared" si="4"/>
        <v>420.5</v>
      </c>
      <c r="O16" s="19" t="s">
        <v>8</v>
      </c>
      <c r="P16" s="46">
        <v>26</v>
      </c>
      <c r="Q16" s="46">
        <v>89</v>
      </c>
      <c r="R16" s="46">
        <v>0</v>
      </c>
      <c r="S16" s="46">
        <v>3</v>
      </c>
      <c r="T16" s="6">
        <f t="shared" si="2"/>
        <v>109.5</v>
      </c>
      <c r="U16" s="2">
        <f t="shared" si="5"/>
        <v>470.5</v>
      </c>
      <c r="AB16" s="51">
        <v>270.5</v>
      </c>
    </row>
    <row r="17" spans="1:28" ht="24" customHeight="1" x14ac:dyDescent="0.2">
      <c r="A17" s="18" t="s">
        <v>40</v>
      </c>
      <c r="B17" s="46">
        <v>22</v>
      </c>
      <c r="C17" s="46">
        <v>88</v>
      </c>
      <c r="D17" s="46">
        <v>0</v>
      </c>
      <c r="E17" s="46">
        <v>2</v>
      </c>
      <c r="F17" s="6">
        <f t="shared" si="0"/>
        <v>104</v>
      </c>
      <c r="G17" s="2">
        <f t="shared" si="3"/>
        <v>438</v>
      </c>
      <c r="H17" s="19" t="s">
        <v>18</v>
      </c>
      <c r="I17" s="46">
        <v>17</v>
      </c>
      <c r="J17" s="46">
        <v>81</v>
      </c>
      <c r="K17" s="46">
        <v>0</v>
      </c>
      <c r="L17" s="46">
        <v>1</v>
      </c>
      <c r="M17" s="6">
        <f t="shared" si="1"/>
        <v>92</v>
      </c>
      <c r="N17" s="2">
        <f t="shared" si="4"/>
        <v>402</v>
      </c>
      <c r="O17" s="19" t="s">
        <v>10</v>
      </c>
      <c r="P17" s="46">
        <v>25</v>
      </c>
      <c r="Q17" s="46">
        <v>84</v>
      </c>
      <c r="R17" s="46">
        <v>0</v>
      </c>
      <c r="S17" s="46">
        <v>3</v>
      </c>
      <c r="T17" s="6">
        <f t="shared" si="2"/>
        <v>104</v>
      </c>
      <c r="U17" s="2">
        <f t="shared" si="5"/>
        <v>422</v>
      </c>
      <c r="AB17" s="51">
        <v>289.5</v>
      </c>
    </row>
    <row r="18" spans="1:28" ht="24" customHeight="1" x14ac:dyDescent="0.2">
      <c r="A18" s="18" t="s">
        <v>41</v>
      </c>
      <c r="B18" s="46">
        <v>17</v>
      </c>
      <c r="C18" s="46">
        <v>95</v>
      </c>
      <c r="D18" s="46">
        <v>0</v>
      </c>
      <c r="E18" s="46">
        <v>2</v>
      </c>
      <c r="F18" s="6">
        <f t="shared" si="0"/>
        <v>108.5</v>
      </c>
      <c r="G18" s="2">
        <f t="shared" si="3"/>
        <v>436.5</v>
      </c>
      <c r="H18" s="19" t="s">
        <v>20</v>
      </c>
      <c r="I18" s="46">
        <v>15</v>
      </c>
      <c r="J18" s="46">
        <v>74</v>
      </c>
      <c r="K18" s="46">
        <v>0</v>
      </c>
      <c r="L18" s="46">
        <v>1</v>
      </c>
      <c r="M18" s="6">
        <f t="shared" si="1"/>
        <v>84</v>
      </c>
      <c r="N18" s="2">
        <f t="shared" si="4"/>
        <v>365</v>
      </c>
      <c r="O18" s="19" t="s">
        <v>13</v>
      </c>
      <c r="P18" s="46">
        <v>47</v>
      </c>
      <c r="Q18" s="46">
        <v>106</v>
      </c>
      <c r="R18" s="46">
        <v>0</v>
      </c>
      <c r="S18" s="46">
        <v>0</v>
      </c>
      <c r="T18" s="6">
        <f t="shared" si="2"/>
        <v>129.5</v>
      </c>
      <c r="U18" s="2">
        <f t="shared" si="5"/>
        <v>444.5</v>
      </c>
      <c r="AB18" s="51">
        <v>291</v>
      </c>
    </row>
    <row r="19" spans="1:28" ht="24" customHeight="1" thickBot="1" x14ac:dyDescent="0.25">
      <c r="A19" s="21" t="s">
        <v>42</v>
      </c>
      <c r="B19" s="47">
        <v>31</v>
      </c>
      <c r="C19" s="47">
        <v>98</v>
      </c>
      <c r="D19" s="47">
        <v>0</v>
      </c>
      <c r="E19" s="47">
        <v>0</v>
      </c>
      <c r="F19" s="7">
        <f t="shared" si="0"/>
        <v>113.5</v>
      </c>
      <c r="G19" s="3">
        <f t="shared" si="3"/>
        <v>446</v>
      </c>
      <c r="H19" s="20" t="s">
        <v>22</v>
      </c>
      <c r="I19" s="45">
        <v>25</v>
      </c>
      <c r="J19" s="45">
        <v>110</v>
      </c>
      <c r="K19" s="45">
        <v>0</v>
      </c>
      <c r="L19" s="45">
        <v>2</v>
      </c>
      <c r="M19" s="6">
        <f t="shared" si="1"/>
        <v>127.5</v>
      </c>
      <c r="N19" s="2">
        <f>M16+M17+M18+M19</f>
        <v>390.5</v>
      </c>
      <c r="O19" s="19" t="s">
        <v>16</v>
      </c>
      <c r="P19" s="46">
        <v>49</v>
      </c>
      <c r="Q19" s="46">
        <v>105</v>
      </c>
      <c r="R19" s="46">
        <v>0</v>
      </c>
      <c r="S19" s="46">
        <v>1</v>
      </c>
      <c r="T19" s="6">
        <f t="shared" si="2"/>
        <v>132</v>
      </c>
      <c r="U19" s="2">
        <f t="shared" si="5"/>
        <v>475</v>
      </c>
      <c r="AB19" s="51">
        <v>294</v>
      </c>
    </row>
    <row r="20" spans="1:28" ht="24" customHeight="1" x14ac:dyDescent="0.2">
      <c r="A20" s="19" t="s">
        <v>27</v>
      </c>
      <c r="B20" s="45">
        <v>38</v>
      </c>
      <c r="C20" s="45">
        <v>111</v>
      </c>
      <c r="D20" s="45">
        <v>0</v>
      </c>
      <c r="E20" s="45">
        <v>2</v>
      </c>
      <c r="F20" s="8">
        <f t="shared" si="0"/>
        <v>135</v>
      </c>
      <c r="G20" s="35"/>
      <c r="H20" s="19" t="s">
        <v>24</v>
      </c>
      <c r="I20" s="46">
        <v>16</v>
      </c>
      <c r="J20" s="46">
        <v>90</v>
      </c>
      <c r="K20" s="46">
        <v>0</v>
      </c>
      <c r="L20" s="46">
        <v>0</v>
      </c>
      <c r="M20" s="8">
        <f t="shared" si="1"/>
        <v>98</v>
      </c>
      <c r="N20" s="2">
        <f>M17+M18+M19+M20</f>
        <v>401.5</v>
      </c>
      <c r="O20" s="19" t="s">
        <v>45</v>
      </c>
      <c r="P20" s="45">
        <v>29</v>
      </c>
      <c r="Q20" s="45">
        <v>90</v>
      </c>
      <c r="R20" s="46">
        <v>0</v>
      </c>
      <c r="S20" s="45">
        <v>1</v>
      </c>
      <c r="T20" s="8">
        <f t="shared" si="2"/>
        <v>107</v>
      </c>
      <c r="U20" s="2">
        <f t="shared" si="5"/>
        <v>472.5</v>
      </c>
      <c r="AB20" s="51">
        <v>299</v>
      </c>
    </row>
    <row r="21" spans="1:28" ht="24" customHeight="1" thickBot="1" x14ac:dyDescent="0.25">
      <c r="A21" s="19" t="s">
        <v>28</v>
      </c>
      <c r="B21" s="46">
        <v>48</v>
      </c>
      <c r="C21" s="46">
        <v>119</v>
      </c>
      <c r="D21" s="46">
        <v>0</v>
      </c>
      <c r="E21" s="46">
        <v>4</v>
      </c>
      <c r="F21" s="6">
        <f t="shared" si="0"/>
        <v>153</v>
      </c>
      <c r="G21" s="36"/>
      <c r="H21" s="20" t="s">
        <v>25</v>
      </c>
      <c r="I21" s="46">
        <v>25</v>
      </c>
      <c r="J21" s="46">
        <v>104</v>
      </c>
      <c r="K21" s="46">
        <v>0</v>
      </c>
      <c r="L21" s="46">
        <v>0</v>
      </c>
      <c r="M21" s="6">
        <f t="shared" si="1"/>
        <v>116.5</v>
      </c>
      <c r="N21" s="2">
        <f>M18+M19+M20+M21</f>
        <v>426</v>
      </c>
      <c r="O21" s="21" t="s">
        <v>46</v>
      </c>
      <c r="P21" s="47">
        <v>25</v>
      </c>
      <c r="Q21" s="47">
        <v>78</v>
      </c>
      <c r="R21" s="47">
        <v>0</v>
      </c>
      <c r="S21" s="47">
        <v>0</v>
      </c>
      <c r="T21" s="7">
        <f t="shared" si="2"/>
        <v>90.5</v>
      </c>
      <c r="U21" s="3">
        <f t="shared" si="5"/>
        <v>459</v>
      </c>
      <c r="AB21" s="51">
        <v>299.5</v>
      </c>
    </row>
    <row r="22" spans="1:28" ht="24" customHeight="1" thickBot="1" x14ac:dyDescent="0.25">
      <c r="A22" s="19" t="s">
        <v>1</v>
      </c>
      <c r="B22" s="46">
        <v>41</v>
      </c>
      <c r="C22" s="46">
        <v>102</v>
      </c>
      <c r="D22" s="46">
        <v>0</v>
      </c>
      <c r="E22" s="46">
        <v>4</v>
      </c>
      <c r="F22" s="6">
        <f t="shared" si="0"/>
        <v>132.5</v>
      </c>
      <c r="G22" s="2"/>
      <c r="H22" s="21" t="s">
        <v>26</v>
      </c>
      <c r="I22" s="47">
        <v>42</v>
      </c>
      <c r="J22" s="47">
        <v>110</v>
      </c>
      <c r="K22" s="47">
        <v>0</v>
      </c>
      <c r="L22" s="47">
        <v>0</v>
      </c>
      <c r="M22" s="6">
        <f t="shared" si="1"/>
        <v>131</v>
      </c>
      <c r="N22" s="3">
        <f>M19+M20+M21+M22</f>
        <v>473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446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557.5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510.5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74</v>
      </c>
      <c r="N24" s="57"/>
      <c r="O24" s="137"/>
      <c r="P24" s="138"/>
      <c r="Q24" s="52" t="s">
        <v>73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CL 80 - CR 50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154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42559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23</v>
      </c>
      <c r="C10" s="46">
        <v>41</v>
      </c>
      <c r="D10" s="46">
        <v>0</v>
      </c>
      <c r="E10" s="46">
        <v>1</v>
      </c>
      <c r="F10" s="6">
        <f t="shared" ref="F10:F22" si="0">B10*0.5+C10*1+D10*2+E10*2.5</f>
        <v>55</v>
      </c>
      <c r="G10" s="2"/>
      <c r="H10" s="19" t="s">
        <v>4</v>
      </c>
      <c r="I10" s="46">
        <v>16</v>
      </c>
      <c r="J10" s="46">
        <v>58</v>
      </c>
      <c r="K10" s="46">
        <v>0</v>
      </c>
      <c r="L10" s="46">
        <v>0</v>
      </c>
      <c r="M10" s="6">
        <f t="shared" ref="M10:M22" si="1">I10*0.5+J10*1+K10*2+L10*2.5</f>
        <v>66</v>
      </c>
      <c r="N10" s="9">
        <f>F20+F21+F22+M10</f>
        <v>278</v>
      </c>
      <c r="O10" s="19" t="s">
        <v>43</v>
      </c>
      <c r="P10" s="46">
        <v>25</v>
      </c>
      <c r="Q10" s="46">
        <v>54</v>
      </c>
      <c r="R10" s="46">
        <v>0</v>
      </c>
      <c r="S10" s="46">
        <v>2</v>
      </c>
      <c r="T10" s="6">
        <f t="shared" ref="T10:T21" si="2">P10*0.5+Q10*1+R10*2+S10*2.5</f>
        <v>71.5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58</v>
      </c>
      <c r="D11" s="46">
        <v>0</v>
      </c>
      <c r="E11" s="46">
        <v>0</v>
      </c>
      <c r="F11" s="6">
        <f t="shared" si="0"/>
        <v>70</v>
      </c>
      <c r="G11" s="2"/>
      <c r="H11" s="19" t="s">
        <v>5</v>
      </c>
      <c r="I11" s="46">
        <v>19</v>
      </c>
      <c r="J11" s="46">
        <v>59</v>
      </c>
      <c r="K11" s="46">
        <v>0</v>
      </c>
      <c r="L11" s="46">
        <v>3</v>
      </c>
      <c r="M11" s="6">
        <f t="shared" si="1"/>
        <v>76</v>
      </c>
      <c r="N11" s="9">
        <f>F21+F22+M10+M11</f>
        <v>294.5</v>
      </c>
      <c r="O11" s="19" t="s">
        <v>44</v>
      </c>
      <c r="P11" s="46">
        <v>22</v>
      </c>
      <c r="Q11" s="46">
        <v>58</v>
      </c>
      <c r="R11" s="46">
        <v>0</v>
      </c>
      <c r="S11" s="46">
        <v>5</v>
      </c>
      <c r="T11" s="6">
        <f t="shared" si="2"/>
        <v>81.5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62</v>
      </c>
      <c r="D12" s="46">
        <v>0</v>
      </c>
      <c r="E12" s="46">
        <v>0</v>
      </c>
      <c r="F12" s="6">
        <f t="shared" si="0"/>
        <v>77</v>
      </c>
      <c r="G12" s="2"/>
      <c r="H12" s="19" t="s">
        <v>6</v>
      </c>
      <c r="I12" s="46">
        <v>11</v>
      </c>
      <c r="J12" s="46">
        <v>62</v>
      </c>
      <c r="K12" s="46">
        <v>0</v>
      </c>
      <c r="L12" s="46">
        <v>0</v>
      </c>
      <c r="M12" s="6">
        <f t="shared" si="1"/>
        <v>67.5</v>
      </c>
      <c r="N12" s="2">
        <f>F22+M10+M11+M12</f>
        <v>281.5</v>
      </c>
      <c r="O12" s="19" t="s">
        <v>32</v>
      </c>
      <c r="P12" s="46">
        <v>28</v>
      </c>
      <c r="Q12" s="46">
        <v>62</v>
      </c>
      <c r="R12" s="46">
        <v>0</v>
      </c>
      <c r="S12" s="46">
        <v>1</v>
      </c>
      <c r="T12" s="6">
        <f t="shared" si="2"/>
        <v>78.5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66</v>
      </c>
      <c r="D13" s="46">
        <v>0</v>
      </c>
      <c r="E13" s="46">
        <v>0</v>
      </c>
      <c r="F13" s="6">
        <f t="shared" si="0"/>
        <v>77.5</v>
      </c>
      <c r="G13" s="2">
        <f t="shared" ref="G13:G19" si="3">F10+F11+F12+F13</f>
        <v>279.5</v>
      </c>
      <c r="H13" s="19" t="s">
        <v>7</v>
      </c>
      <c r="I13" s="46">
        <v>10</v>
      </c>
      <c r="J13" s="46">
        <v>69</v>
      </c>
      <c r="K13" s="46">
        <v>0</v>
      </c>
      <c r="L13" s="46">
        <v>0</v>
      </c>
      <c r="M13" s="6">
        <f t="shared" si="1"/>
        <v>74</v>
      </c>
      <c r="N13" s="2">
        <f t="shared" ref="N13:N18" si="4">M10+M11+M12+M13</f>
        <v>283.5</v>
      </c>
      <c r="O13" s="19" t="s">
        <v>33</v>
      </c>
      <c r="P13" s="46">
        <v>14</v>
      </c>
      <c r="Q13" s="46">
        <v>68</v>
      </c>
      <c r="R13" s="46">
        <v>0</v>
      </c>
      <c r="S13" s="46">
        <v>2</v>
      </c>
      <c r="T13" s="6">
        <f t="shared" si="2"/>
        <v>80</v>
      </c>
      <c r="U13" s="2">
        <f>T10+T11+T12+T13</f>
        <v>311.5</v>
      </c>
      <c r="AB13" s="51">
        <v>212.5</v>
      </c>
    </row>
    <row r="14" spans="1:28" ht="24" customHeight="1" x14ac:dyDescent="0.2">
      <c r="A14" s="18" t="s">
        <v>21</v>
      </c>
      <c r="B14" s="46">
        <v>28</v>
      </c>
      <c r="C14" s="46">
        <v>51</v>
      </c>
      <c r="D14" s="46">
        <v>0</v>
      </c>
      <c r="E14" s="46">
        <v>0</v>
      </c>
      <c r="F14" s="6">
        <f t="shared" si="0"/>
        <v>65</v>
      </c>
      <c r="G14" s="2">
        <f t="shared" si="3"/>
        <v>289.5</v>
      </c>
      <c r="H14" s="19" t="s">
        <v>9</v>
      </c>
      <c r="I14" s="46">
        <v>22</v>
      </c>
      <c r="J14" s="46">
        <v>47</v>
      </c>
      <c r="K14" s="46">
        <v>0</v>
      </c>
      <c r="L14" s="46">
        <v>2</v>
      </c>
      <c r="M14" s="6">
        <f t="shared" si="1"/>
        <v>63</v>
      </c>
      <c r="N14" s="2">
        <f t="shared" si="4"/>
        <v>280.5</v>
      </c>
      <c r="O14" s="19" t="s">
        <v>29</v>
      </c>
      <c r="P14" s="45">
        <v>22</v>
      </c>
      <c r="Q14" s="45">
        <v>42</v>
      </c>
      <c r="R14" s="45">
        <v>0</v>
      </c>
      <c r="S14" s="45">
        <v>1</v>
      </c>
      <c r="T14" s="6">
        <f t="shared" si="2"/>
        <v>55.5</v>
      </c>
      <c r="U14" s="2">
        <f t="shared" ref="U14:U21" si="5">T11+T12+T13+T14</f>
        <v>295.5</v>
      </c>
      <c r="AB14" s="51">
        <v>226</v>
      </c>
    </row>
    <row r="15" spans="1:28" ht="24" customHeight="1" x14ac:dyDescent="0.2">
      <c r="A15" s="18" t="s">
        <v>23</v>
      </c>
      <c r="B15" s="46">
        <v>14</v>
      </c>
      <c r="C15" s="46">
        <v>52</v>
      </c>
      <c r="D15" s="46">
        <v>0</v>
      </c>
      <c r="E15" s="46">
        <v>0</v>
      </c>
      <c r="F15" s="6">
        <f t="shared" si="0"/>
        <v>59</v>
      </c>
      <c r="G15" s="2">
        <f t="shared" si="3"/>
        <v>278.5</v>
      </c>
      <c r="H15" s="19" t="s">
        <v>12</v>
      </c>
      <c r="I15" s="46">
        <v>16</v>
      </c>
      <c r="J15" s="46">
        <v>35</v>
      </c>
      <c r="K15" s="46">
        <v>1</v>
      </c>
      <c r="L15" s="46">
        <v>0</v>
      </c>
      <c r="M15" s="6">
        <f t="shared" si="1"/>
        <v>45</v>
      </c>
      <c r="N15" s="2">
        <f t="shared" si="4"/>
        <v>249.5</v>
      </c>
      <c r="O15" s="18" t="s">
        <v>30</v>
      </c>
      <c r="P15" s="46">
        <v>26</v>
      </c>
      <c r="Q15" s="46">
        <v>60</v>
      </c>
      <c r="R15" s="46">
        <v>0</v>
      </c>
      <c r="S15" s="46">
        <v>2</v>
      </c>
      <c r="T15" s="6">
        <f t="shared" si="2"/>
        <v>78</v>
      </c>
      <c r="U15" s="2">
        <f t="shared" si="5"/>
        <v>292</v>
      </c>
      <c r="AB15" s="51">
        <v>233.5</v>
      </c>
    </row>
    <row r="16" spans="1:28" ht="24" customHeight="1" x14ac:dyDescent="0.2">
      <c r="A16" s="18" t="s">
        <v>39</v>
      </c>
      <c r="B16" s="46">
        <v>13</v>
      </c>
      <c r="C16" s="46">
        <v>45</v>
      </c>
      <c r="D16" s="46">
        <v>0</v>
      </c>
      <c r="E16" s="46">
        <v>0</v>
      </c>
      <c r="F16" s="6">
        <f t="shared" si="0"/>
        <v>51.5</v>
      </c>
      <c r="G16" s="2">
        <f t="shared" si="3"/>
        <v>253</v>
      </c>
      <c r="H16" s="19" t="s">
        <v>15</v>
      </c>
      <c r="I16" s="46">
        <v>20</v>
      </c>
      <c r="J16" s="46">
        <v>26</v>
      </c>
      <c r="K16" s="46">
        <v>0</v>
      </c>
      <c r="L16" s="46">
        <v>1</v>
      </c>
      <c r="M16" s="6">
        <f t="shared" si="1"/>
        <v>38.5</v>
      </c>
      <c r="N16" s="2">
        <f t="shared" si="4"/>
        <v>220.5</v>
      </c>
      <c r="O16" s="19" t="s">
        <v>8</v>
      </c>
      <c r="P16" s="46">
        <v>19</v>
      </c>
      <c r="Q16" s="46">
        <v>50</v>
      </c>
      <c r="R16" s="46">
        <v>0</v>
      </c>
      <c r="S16" s="46">
        <v>0</v>
      </c>
      <c r="T16" s="6">
        <f t="shared" si="2"/>
        <v>59.5</v>
      </c>
      <c r="U16" s="2">
        <f t="shared" si="5"/>
        <v>273</v>
      </c>
      <c r="AB16" s="51">
        <v>234</v>
      </c>
    </row>
    <row r="17" spans="1:28" ht="24" customHeight="1" x14ac:dyDescent="0.2">
      <c r="A17" s="18" t="s">
        <v>40</v>
      </c>
      <c r="B17" s="46">
        <v>17</v>
      </c>
      <c r="C17" s="46">
        <v>56</v>
      </c>
      <c r="D17" s="46">
        <v>0</v>
      </c>
      <c r="E17" s="46">
        <v>1</v>
      </c>
      <c r="F17" s="6">
        <f t="shared" si="0"/>
        <v>67</v>
      </c>
      <c r="G17" s="2">
        <f t="shared" si="3"/>
        <v>242.5</v>
      </c>
      <c r="H17" s="19" t="s">
        <v>18</v>
      </c>
      <c r="I17" s="46">
        <v>14</v>
      </c>
      <c r="J17" s="46">
        <v>61</v>
      </c>
      <c r="K17" s="46">
        <v>0</v>
      </c>
      <c r="L17" s="46">
        <v>1</v>
      </c>
      <c r="M17" s="6">
        <f t="shared" si="1"/>
        <v>70.5</v>
      </c>
      <c r="N17" s="2">
        <f t="shared" si="4"/>
        <v>217</v>
      </c>
      <c r="O17" s="19" t="s">
        <v>10</v>
      </c>
      <c r="P17" s="46">
        <v>19</v>
      </c>
      <c r="Q17" s="46">
        <v>64</v>
      </c>
      <c r="R17" s="46">
        <v>0</v>
      </c>
      <c r="S17" s="46">
        <v>0</v>
      </c>
      <c r="T17" s="6">
        <f t="shared" si="2"/>
        <v>73.5</v>
      </c>
      <c r="U17" s="2">
        <f t="shared" si="5"/>
        <v>266.5</v>
      </c>
      <c r="AB17" s="51">
        <v>248</v>
      </c>
    </row>
    <row r="18" spans="1:28" ht="24" customHeight="1" x14ac:dyDescent="0.2">
      <c r="A18" s="18" t="s">
        <v>41</v>
      </c>
      <c r="B18" s="46">
        <v>20</v>
      </c>
      <c r="C18" s="46">
        <v>43</v>
      </c>
      <c r="D18" s="46">
        <v>0</v>
      </c>
      <c r="E18" s="46">
        <v>0</v>
      </c>
      <c r="F18" s="6">
        <f t="shared" si="0"/>
        <v>53</v>
      </c>
      <c r="G18" s="2">
        <f t="shared" si="3"/>
        <v>230.5</v>
      </c>
      <c r="H18" s="19" t="s">
        <v>20</v>
      </c>
      <c r="I18" s="46">
        <v>15</v>
      </c>
      <c r="J18" s="46">
        <v>62</v>
      </c>
      <c r="K18" s="46">
        <v>0</v>
      </c>
      <c r="L18" s="46">
        <v>0</v>
      </c>
      <c r="M18" s="6">
        <f t="shared" si="1"/>
        <v>69.5</v>
      </c>
      <c r="N18" s="2">
        <f t="shared" si="4"/>
        <v>223.5</v>
      </c>
      <c r="O18" s="19" t="s">
        <v>13</v>
      </c>
      <c r="P18" s="46">
        <v>21</v>
      </c>
      <c r="Q18" s="46">
        <v>47</v>
      </c>
      <c r="R18" s="46">
        <v>0</v>
      </c>
      <c r="S18" s="46">
        <v>0</v>
      </c>
      <c r="T18" s="6">
        <f t="shared" si="2"/>
        <v>57.5</v>
      </c>
      <c r="U18" s="2">
        <f t="shared" si="5"/>
        <v>268.5</v>
      </c>
      <c r="AB18" s="51">
        <v>248</v>
      </c>
    </row>
    <row r="19" spans="1:28" ht="24" customHeight="1" thickBot="1" x14ac:dyDescent="0.25">
      <c r="A19" s="21" t="s">
        <v>42</v>
      </c>
      <c r="B19" s="47">
        <v>28</v>
      </c>
      <c r="C19" s="47">
        <v>61</v>
      </c>
      <c r="D19" s="47">
        <v>0</v>
      </c>
      <c r="E19" s="47">
        <v>0</v>
      </c>
      <c r="F19" s="7">
        <f t="shared" si="0"/>
        <v>75</v>
      </c>
      <c r="G19" s="3">
        <f t="shared" si="3"/>
        <v>246.5</v>
      </c>
      <c r="H19" s="20" t="s">
        <v>22</v>
      </c>
      <c r="I19" s="45">
        <v>18</v>
      </c>
      <c r="J19" s="45">
        <v>47</v>
      </c>
      <c r="K19" s="45">
        <v>0</v>
      </c>
      <c r="L19" s="45">
        <v>1</v>
      </c>
      <c r="M19" s="6">
        <f t="shared" si="1"/>
        <v>58.5</v>
      </c>
      <c r="N19" s="2">
        <f>M16+M17+M18+M19</f>
        <v>237</v>
      </c>
      <c r="O19" s="19" t="s">
        <v>16</v>
      </c>
      <c r="P19" s="46">
        <v>15</v>
      </c>
      <c r="Q19" s="46">
        <v>47</v>
      </c>
      <c r="R19" s="46">
        <v>0</v>
      </c>
      <c r="S19" s="46">
        <v>0</v>
      </c>
      <c r="T19" s="6">
        <f t="shared" si="2"/>
        <v>54.5</v>
      </c>
      <c r="U19" s="2">
        <f t="shared" si="5"/>
        <v>245</v>
      </c>
      <c r="AB19" s="51">
        <v>262</v>
      </c>
    </row>
    <row r="20" spans="1:28" ht="24" customHeight="1" x14ac:dyDescent="0.2">
      <c r="A20" s="19" t="s">
        <v>27</v>
      </c>
      <c r="B20" s="45">
        <v>26</v>
      </c>
      <c r="C20" s="45">
        <v>44</v>
      </c>
      <c r="D20" s="45">
        <v>0</v>
      </c>
      <c r="E20" s="45">
        <v>1</v>
      </c>
      <c r="F20" s="8">
        <f t="shared" si="0"/>
        <v>59.5</v>
      </c>
      <c r="G20" s="35"/>
      <c r="H20" s="19" t="s">
        <v>24</v>
      </c>
      <c r="I20" s="46">
        <v>17</v>
      </c>
      <c r="J20" s="46">
        <v>49</v>
      </c>
      <c r="K20" s="46">
        <v>0</v>
      </c>
      <c r="L20" s="46">
        <v>2</v>
      </c>
      <c r="M20" s="8">
        <f t="shared" si="1"/>
        <v>62.5</v>
      </c>
      <c r="N20" s="2">
        <f>M17+M18+M19+M20</f>
        <v>261</v>
      </c>
      <c r="O20" s="19" t="s">
        <v>45</v>
      </c>
      <c r="P20" s="45">
        <v>13</v>
      </c>
      <c r="Q20" s="45">
        <v>48</v>
      </c>
      <c r="R20" s="45">
        <v>0</v>
      </c>
      <c r="S20" s="45">
        <v>0</v>
      </c>
      <c r="T20" s="8">
        <f t="shared" si="2"/>
        <v>54.5</v>
      </c>
      <c r="U20" s="2">
        <f t="shared" si="5"/>
        <v>240</v>
      </c>
      <c r="AB20" s="5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58</v>
      </c>
      <c r="D21" s="46">
        <v>0</v>
      </c>
      <c r="E21" s="46">
        <v>3</v>
      </c>
      <c r="F21" s="6">
        <f t="shared" si="0"/>
        <v>80.5</v>
      </c>
      <c r="G21" s="36"/>
      <c r="H21" s="20" t="s">
        <v>25</v>
      </c>
      <c r="I21" s="46">
        <v>15</v>
      </c>
      <c r="J21" s="46">
        <v>51</v>
      </c>
      <c r="K21" s="46">
        <v>0</v>
      </c>
      <c r="L21" s="46">
        <v>0</v>
      </c>
      <c r="M21" s="6">
        <f t="shared" si="1"/>
        <v>58.5</v>
      </c>
      <c r="N21" s="2">
        <f>M18+M19+M20+M21</f>
        <v>249</v>
      </c>
      <c r="O21" s="21" t="s">
        <v>46</v>
      </c>
      <c r="P21" s="47">
        <v>28</v>
      </c>
      <c r="Q21" s="47">
        <v>73</v>
      </c>
      <c r="R21" s="47">
        <v>0</v>
      </c>
      <c r="S21" s="47">
        <v>0</v>
      </c>
      <c r="T21" s="7">
        <f t="shared" si="2"/>
        <v>87</v>
      </c>
      <c r="U21" s="3">
        <f t="shared" si="5"/>
        <v>253.5</v>
      </c>
      <c r="AB21" s="5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57</v>
      </c>
      <c r="D22" s="46">
        <v>0</v>
      </c>
      <c r="E22" s="46">
        <v>2</v>
      </c>
      <c r="F22" s="6">
        <f t="shared" si="0"/>
        <v>72</v>
      </c>
      <c r="G22" s="2"/>
      <c r="H22" s="21" t="s">
        <v>26</v>
      </c>
      <c r="I22" s="47">
        <v>18</v>
      </c>
      <c r="J22" s="47">
        <v>63</v>
      </c>
      <c r="K22" s="47">
        <v>0</v>
      </c>
      <c r="L22" s="47">
        <v>0</v>
      </c>
      <c r="M22" s="6">
        <f t="shared" si="1"/>
        <v>72</v>
      </c>
      <c r="N22" s="3">
        <f>M19+M20+M21+M22</f>
        <v>251.5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289.5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294.5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311.5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64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CL 80 - CR 50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42559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41</v>
      </c>
      <c r="C10" s="46">
        <v>179</v>
      </c>
      <c r="D10" s="46">
        <v>10</v>
      </c>
      <c r="E10" s="46">
        <v>2</v>
      </c>
      <c r="F10" s="48">
        <f>B10*0.5+C10*1+D10*2+E10*2.5</f>
        <v>224.5</v>
      </c>
      <c r="G10" s="2"/>
      <c r="H10" s="19" t="s">
        <v>4</v>
      </c>
      <c r="I10" s="46">
        <v>46</v>
      </c>
      <c r="J10" s="46">
        <v>173</v>
      </c>
      <c r="K10" s="46">
        <v>10</v>
      </c>
      <c r="L10" s="46">
        <v>2</v>
      </c>
      <c r="M10" s="6">
        <f>I10*0.5+J10*1+K10*2+L10*2.5</f>
        <v>221</v>
      </c>
      <c r="N10" s="9">
        <f>F20+F21+F22+M10</f>
        <v>863</v>
      </c>
      <c r="O10" s="19" t="s">
        <v>43</v>
      </c>
      <c r="P10" s="46">
        <v>59</v>
      </c>
      <c r="Q10" s="46">
        <v>221</v>
      </c>
      <c r="R10" s="46">
        <v>13</v>
      </c>
      <c r="S10" s="46">
        <v>4</v>
      </c>
      <c r="T10" s="6">
        <f>P10*0.5+Q10*1+R10*2+S10*2.5</f>
        <v>286.5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162</v>
      </c>
      <c r="D11" s="46">
        <v>9</v>
      </c>
      <c r="E11" s="46">
        <v>1</v>
      </c>
      <c r="F11" s="6">
        <f t="shared" ref="F11:F22" si="0">B11*0.5+C11*1+D11*2+E11*2.5</f>
        <v>206</v>
      </c>
      <c r="G11" s="2"/>
      <c r="H11" s="19" t="s">
        <v>5</v>
      </c>
      <c r="I11" s="46">
        <v>42</v>
      </c>
      <c r="J11" s="46">
        <v>210</v>
      </c>
      <c r="K11" s="46">
        <v>9</v>
      </c>
      <c r="L11" s="46">
        <v>2</v>
      </c>
      <c r="M11" s="6">
        <f t="shared" ref="M11:M22" si="1">I11*0.5+J11*1+K11*2+L11*2.5</f>
        <v>254</v>
      </c>
      <c r="N11" s="9">
        <f>F21+F22+M10+M11</f>
        <v>905.5</v>
      </c>
      <c r="O11" s="19" t="s">
        <v>44</v>
      </c>
      <c r="P11" s="46">
        <v>46</v>
      </c>
      <c r="Q11" s="46">
        <v>158</v>
      </c>
      <c r="R11" s="46">
        <v>9</v>
      </c>
      <c r="S11" s="46">
        <v>1</v>
      </c>
      <c r="T11" s="6">
        <f t="shared" ref="T11:T21" si="2">P11*0.5+Q11*1+R11*2+S11*2.5</f>
        <v>201.5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171</v>
      </c>
      <c r="D12" s="46">
        <v>10</v>
      </c>
      <c r="E12" s="46">
        <v>3</v>
      </c>
      <c r="F12" s="6">
        <f t="shared" si="0"/>
        <v>222.5</v>
      </c>
      <c r="G12" s="2"/>
      <c r="H12" s="19" t="s">
        <v>6</v>
      </c>
      <c r="I12" s="46">
        <v>36</v>
      </c>
      <c r="J12" s="46">
        <v>187</v>
      </c>
      <c r="K12" s="46">
        <v>7</v>
      </c>
      <c r="L12" s="46">
        <v>0</v>
      </c>
      <c r="M12" s="6">
        <f t="shared" si="1"/>
        <v>219</v>
      </c>
      <c r="N12" s="2">
        <f>F22+M10+M11+M12</f>
        <v>898</v>
      </c>
      <c r="O12" s="19" t="s">
        <v>32</v>
      </c>
      <c r="P12" s="46">
        <v>58</v>
      </c>
      <c r="Q12" s="46">
        <v>177</v>
      </c>
      <c r="R12" s="46">
        <v>9</v>
      </c>
      <c r="S12" s="46">
        <v>4</v>
      </c>
      <c r="T12" s="6">
        <f t="shared" si="2"/>
        <v>234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159</v>
      </c>
      <c r="D13" s="46">
        <v>17</v>
      </c>
      <c r="E13" s="46">
        <v>1</v>
      </c>
      <c r="F13" s="6">
        <f t="shared" si="0"/>
        <v>209.5</v>
      </c>
      <c r="G13" s="2">
        <f>F10+F11+F12+F13</f>
        <v>862.5</v>
      </c>
      <c r="H13" s="19" t="s">
        <v>7</v>
      </c>
      <c r="I13" s="46">
        <v>29</v>
      </c>
      <c r="J13" s="46">
        <v>201</v>
      </c>
      <c r="K13" s="46">
        <v>7</v>
      </c>
      <c r="L13" s="46">
        <v>1</v>
      </c>
      <c r="M13" s="6">
        <f t="shared" si="1"/>
        <v>232</v>
      </c>
      <c r="N13" s="2">
        <f t="shared" ref="N13:N18" si="3">M10+M11+M12+M13</f>
        <v>926</v>
      </c>
      <c r="O13" s="19" t="s">
        <v>33</v>
      </c>
      <c r="P13" s="46">
        <v>36</v>
      </c>
      <c r="Q13" s="46">
        <v>171</v>
      </c>
      <c r="R13" s="46">
        <v>8</v>
      </c>
      <c r="S13" s="46">
        <v>0</v>
      </c>
      <c r="T13" s="6">
        <f t="shared" si="2"/>
        <v>205</v>
      </c>
      <c r="U13" s="2">
        <f t="shared" ref="U13:U21" si="4">T10+T11+T12+T13</f>
        <v>927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38</v>
      </c>
      <c r="C14" s="46">
        <v>167</v>
      </c>
      <c r="D14" s="46">
        <v>9</v>
      </c>
      <c r="E14" s="46">
        <v>0</v>
      </c>
      <c r="F14" s="6">
        <f t="shared" si="0"/>
        <v>204</v>
      </c>
      <c r="G14" s="2">
        <f t="shared" ref="G14:G19" si="5">F11+F12+F13+F14</f>
        <v>842</v>
      </c>
      <c r="H14" s="19" t="s">
        <v>9</v>
      </c>
      <c r="I14" s="46">
        <v>24</v>
      </c>
      <c r="J14" s="46">
        <v>214</v>
      </c>
      <c r="K14" s="46">
        <v>8</v>
      </c>
      <c r="L14" s="46">
        <v>1</v>
      </c>
      <c r="M14" s="6">
        <f t="shared" si="1"/>
        <v>244.5</v>
      </c>
      <c r="N14" s="2">
        <f t="shared" si="3"/>
        <v>949.5</v>
      </c>
      <c r="O14" s="19" t="s">
        <v>29</v>
      </c>
      <c r="P14" s="45">
        <v>48</v>
      </c>
      <c r="Q14" s="45">
        <v>187</v>
      </c>
      <c r="R14" s="45">
        <v>6</v>
      </c>
      <c r="S14" s="45">
        <v>2</v>
      </c>
      <c r="T14" s="6">
        <f t="shared" si="2"/>
        <v>228</v>
      </c>
      <c r="U14" s="2">
        <f t="shared" si="4"/>
        <v>868.5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45</v>
      </c>
      <c r="C15" s="46">
        <v>160</v>
      </c>
      <c r="D15" s="46">
        <v>10</v>
      </c>
      <c r="E15" s="46">
        <v>4</v>
      </c>
      <c r="F15" s="6">
        <f t="shared" si="0"/>
        <v>212.5</v>
      </c>
      <c r="G15" s="2">
        <f t="shared" si="5"/>
        <v>848.5</v>
      </c>
      <c r="H15" s="19" t="s">
        <v>12</v>
      </c>
      <c r="I15" s="46">
        <v>14</v>
      </c>
      <c r="J15" s="46">
        <v>196</v>
      </c>
      <c r="K15" s="46">
        <v>6</v>
      </c>
      <c r="L15" s="46">
        <v>1</v>
      </c>
      <c r="M15" s="6">
        <f t="shared" si="1"/>
        <v>217.5</v>
      </c>
      <c r="N15" s="2">
        <f t="shared" si="3"/>
        <v>913</v>
      </c>
      <c r="O15" s="18" t="s">
        <v>30</v>
      </c>
      <c r="P15" s="46">
        <v>40</v>
      </c>
      <c r="Q15" s="46">
        <v>180</v>
      </c>
      <c r="R15" s="46">
        <v>12</v>
      </c>
      <c r="S15" s="46">
        <v>3</v>
      </c>
      <c r="T15" s="6">
        <f t="shared" si="2"/>
        <v>231.5</v>
      </c>
      <c r="U15" s="2">
        <f t="shared" si="4"/>
        <v>898.5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39</v>
      </c>
      <c r="C16" s="46">
        <v>208</v>
      </c>
      <c r="D16" s="46">
        <v>9</v>
      </c>
      <c r="E16" s="46">
        <v>1</v>
      </c>
      <c r="F16" s="6">
        <f t="shared" si="0"/>
        <v>248</v>
      </c>
      <c r="G16" s="2">
        <f t="shared" si="5"/>
        <v>874</v>
      </c>
      <c r="H16" s="19" t="s">
        <v>15</v>
      </c>
      <c r="I16" s="46">
        <v>22</v>
      </c>
      <c r="J16" s="46">
        <v>184</v>
      </c>
      <c r="K16" s="46">
        <v>7</v>
      </c>
      <c r="L16" s="46">
        <v>1</v>
      </c>
      <c r="M16" s="6">
        <f t="shared" si="1"/>
        <v>211.5</v>
      </c>
      <c r="N16" s="2">
        <f t="shared" si="3"/>
        <v>905.5</v>
      </c>
      <c r="O16" s="19" t="s">
        <v>8</v>
      </c>
      <c r="P16" s="46">
        <v>34</v>
      </c>
      <c r="Q16" s="46">
        <v>176</v>
      </c>
      <c r="R16" s="46">
        <v>9</v>
      </c>
      <c r="S16" s="46">
        <v>1</v>
      </c>
      <c r="T16" s="6">
        <f t="shared" si="2"/>
        <v>213.5</v>
      </c>
      <c r="U16" s="2">
        <f t="shared" si="4"/>
        <v>878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43</v>
      </c>
      <c r="C17" s="46">
        <v>184</v>
      </c>
      <c r="D17" s="46">
        <v>8</v>
      </c>
      <c r="E17" s="46">
        <v>1</v>
      </c>
      <c r="F17" s="6">
        <f t="shared" si="0"/>
        <v>224</v>
      </c>
      <c r="G17" s="2">
        <f t="shared" si="5"/>
        <v>888.5</v>
      </c>
      <c r="H17" s="19" t="s">
        <v>18</v>
      </c>
      <c r="I17" s="46">
        <v>33</v>
      </c>
      <c r="J17" s="46">
        <v>164</v>
      </c>
      <c r="K17" s="46">
        <v>9</v>
      </c>
      <c r="L17" s="46">
        <v>2</v>
      </c>
      <c r="M17" s="6">
        <f t="shared" si="1"/>
        <v>203.5</v>
      </c>
      <c r="N17" s="2">
        <f t="shared" si="3"/>
        <v>877</v>
      </c>
      <c r="O17" s="19" t="s">
        <v>10</v>
      </c>
      <c r="P17" s="46">
        <v>38</v>
      </c>
      <c r="Q17" s="46">
        <v>177</v>
      </c>
      <c r="R17" s="46">
        <v>8</v>
      </c>
      <c r="S17" s="46">
        <v>3</v>
      </c>
      <c r="T17" s="6">
        <f t="shared" si="2"/>
        <v>219.5</v>
      </c>
      <c r="U17" s="2">
        <f t="shared" si="4"/>
        <v>892.5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48</v>
      </c>
      <c r="C18" s="46">
        <v>178</v>
      </c>
      <c r="D18" s="46">
        <v>13</v>
      </c>
      <c r="E18" s="46">
        <v>1</v>
      </c>
      <c r="F18" s="6">
        <f t="shared" si="0"/>
        <v>230.5</v>
      </c>
      <c r="G18" s="2">
        <f t="shared" si="5"/>
        <v>915</v>
      </c>
      <c r="H18" s="19" t="s">
        <v>20</v>
      </c>
      <c r="I18" s="46">
        <v>26</v>
      </c>
      <c r="J18" s="46">
        <v>142</v>
      </c>
      <c r="K18" s="46">
        <v>7</v>
      </c>
      <c r="L18" s="46">
        <v>1</v>
      </c>
      <c r="M18" s="6">
        <f t="shared" si="1"/>
        <v>171.5</v>
      </c>
      <c r="N18" s="2">
        <f t="shared" si="3"/>
        <v>804</v>
      </c>
      <c r="O18" s="19" t="s">
        <v>13</v>
      </c>
      <c r="P18" s="46">
        <v>41</v>
      </c>
      <c r="Q18" s="46">
        <v>172</v>
      </c>
      <c r="R18" s="46">
        <v>7</v>
      </c>
      <c r="S18" s="46">
        <v>0</v>
      </c>
      <c r="T18" s="6">
        <f t="shared" si="2"/>
        <v>206.5</v>
      </c>
      <c r="U18" s="2">
        <f t="shared" si="4"/>
        <v>871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52</v>
      </c>
      <c r="C19" s="47">
        <v>186</v>
      </c>
      <c r="D19" s="47">
        <v>8</v>
      </c>
      <c r="E19" s="47">
        <v>3</v>
      </c>
      <c r="F19" s="7">
        <f t="shared" si="0"/>
        <v>235.5</v>
      </c>
      <c r="G19" s="3">
        <f t="shared" si="5"/>
        <v>938</v>
      </c>
      <c r="H19" s="20" t="s">
        <v>22</v>
      </c>
      <c r="I19" s="45">
        <v>28</v>
      </c>
      <c r="J19" s="45">
        <v>164</v>
      </c>
      <c r="K19" s="45">
        <v>9</v>
      </c>
      <c r="L19" s="45">
        <v>3</v>
      </c>
      <c r="M19" s="6">
        <f t="shared" si="1"/>
        <v>203.5</v>
      </c>
      <c r="N19" s="2">
        <f>M16+M17+M18+M19</f>
        <v>790</v>
      </c>
      <c r="O19" s="19" t="s">
        <v>16</v>
      </c>
      <c r="P19" s="46">
        <v>33</v>
      </c>
      <c r="Q19" s="46">
        <v>117</v>
      </c>
      <c r="R19" s="46">
        <v>4</v>
      </c>
      <c r="S19" s="46">
        <v>1</v>
      </c>
      <c r="T19" s="6">
        <f t="shared" si="2"/>
        <v>144</v>
      </c>
      <c r="U19" s="2">
        <f t="shared" si="4"/>
        <v>783.5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41</v>
      </c>
      <c r="C20" s="45">
        <v>163</v>
      </c>
      <c r="D20" s="45">
        <v>9</v>
      </c>
      <c r="E20" s="45">
        <v>4</v>
      </c>
      <c r="F20" s="8">
        <f t="shared" si="0"/>
        <v>211.5</v>
      </c>
      <c r="G20" s="35"/>
      <c r="H20" s="19" t="s">
        <v>24</v>
      </c>
      <c r="I20" s="46">
        <v>33</v>
      </c>
      <c r="J20" s="46">
        <v>149</v>
      </c>
      <c r="K20" s="46">
        <v>7</v>
      </c>
      <c r="L20" s="46">
        <v>1</v>
      </c>
      <c r="M20" s="8">
        <f t="shared" si="1"/>
        <v>182</v>
      </c>
      <c r="N20" s="2">
        <f>M17+M18+M19+M20</f>
        <v>760.5</v>
      </c>
      <c r="O20" s="19" t="s">
        <v>45</v>
      </c>
      <c r="P20" s="45">
        <v>28</v>
      </c>
      <c r="Q20" s="45">
        <v>143</v>
      </c>
      <c r="R20" s="45">
        <v>9</v>
      </c>
      <c r="S20" s="45">
        <v>1</v>
      </c>
      <c r="T20" s="8">
        <f t="shared" si="2"/>
        <v>177.5</v>
      </c>
      <c r="U20" s="2">
        <f t="shared" si="4"/>
        <v>747.5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180</v>
      </c>
      <c r="D21" s="46">
        <v>8</v>
      </c>
      <c r="E21" s="46">
        <v>5</v>
      </c>
      <c r="F21" s="6">
        <f t="shared" si="0"/>
        <v>226.5</v>
      </c>
      <c r="G21" s="36"/>
      <c r="H21" s="20" t="s">
        <v>25</v>
      </c>
      <c r="I21" s="46">
        <v>46</v>
      </c>
      <c r="J21" s="46">
        <v>174</v>
      </c>
      <c r="K21" s="46">
        <v>8</v>
      </c>
      <c r="L21" s="46">
        <v>4</v>
      </c>
      <c r="M21" s="6">
        <f t="shared" si="1"/>
        <v>223</v>
      </c>
      <c r="N21" s="2">
        <f>M18+M19+M20+M21</f>
        <v>780</v>
      </c>
      <c r="O21" s="21" t="s">
        <v>46</v>
      </c>
      <c r="P21" s="47">
        <v>19</v>
      </c>
      <c r="Q21" s="47">
        <v>129</v>
      </c>
      <c r="R21" s="47">
        <v>6</v>
      </c>
      <c r="S21" s="47">
        <v>2</v>
      </c>
      <c r="T21" s="7">
        <f t="shared" si="2"/>
        <v>155.5</v>
      </c>
      <c r="U21" s="3">
        <f t="shared" si="4"/>
        <v>683.5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159</v>
      </c>
      <c r="D22" s="46">
        <v>8</v>
      </c>
      <c r="E22" s="46">
        <v>5</v>
      </c>
      <c r="F22" s="6">
        <f t="shared" si="0"/>
        <v>204</v>
      </c>
      <c r="G22" s="2"/>
      <c r="H22" s="21" t="s">
        <v>26</v>
      </c>
      <c r="I22" s="47">
        <v>41</v>
      </c>
      <c r="J22" s="47">
        <v>183</v>
      </c>
      <c r="K22" s="47">
        <v>11</v>
      </c>
      <c r="L22" s="47">
        <v>7</v>
      </c>
      <c r="M22" s="6">
        <f t="shared" si="1"/>
        <v>243</v>
      </c>
      <c r="N22" s="3">
        <f>M19+M20+M21+M22</f>
        <v>851.5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938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949.5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L26" sqref="L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CL 80 - CR 50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1">
        <f>'G-1'!S6:U6</f>
        <v>42559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85</v>
      </c>
      <c r="C10" s="46">
        <f>'G-1'!C10+'G-2'!C10+'G-4'!C10</f>
        <v>297</v>
      </c>
      <c r="D10" s="46">
        <f>'G-1'!D10+'G-2'!D10+'G-4'!D10</f>
        <v>10</v>
      </c>
      <c r="E10" s="46">
        <f>'G-1'!E10+'G-2'!E10+'G-4'!E10</f>
        <v>3</v>
      </c>
      <c r="F10" s="6">
        <f t="shared" ref="F10:F22" si="0">B10*0.5+C10*1+D10*2+E10*2.5</f>
        <v>367</v>
      </c>
      <c r="G10" s="2"/>
      <c r="H10" s="19" t="s">
        <v>4</v>
      </c>
      <c r="I10" s="46">
        <f>'G-1'!I10+'G-2'!I10+'G-4'!I10</f>
        <v>96</v>
      </c>
      <c r="J10" s="46">
        <f>'G-1'!J10+'G-2'!J10+'G-4'!J10</f>
        <v>341</v>
      </c>
      <c r="K10" s="46">
        <f>'G-1'!K10+'G-2'!K10+'G-4'!K10</f>
        <v>10</v>
      </c>
      <c r="L10" s="46">
        <f>'G-1'!L10+'G-2'!L10+'G-4'!L10</f>
        <v>6</v>
      </c>
      <c r="M10" s="6">
        <f t="shared" ref="M10:M22" si="1">I10*0.5+J10*1+K10*2+L10*2.5</f>
        <v>424</v>
      </c>
      <c r="N10" s="9">
        <f>F20+F21+F22+M10</f>
        <v>1698.5</v>
      </c>
      <c r="O10" s="19" t="s">
        <v>43</v>
      </c>
      <c r="P10" s="46">
        <f>'G-1'!P10+'G-2'!P10+'G-4'!P10</f>
        <v>115</v>
      </c>
      <c r="Q10" s="46">
        <f>'G-1'!Q10+'G-2'!Q10+'G-4'!Q10</f>
        <v>362</v>
      </c>
      <c r="R10" s="46">
        <f>'G-1'!R10+'G-2'!R10+'G-4'!R10</f>
        <v>13</v>
      </c>
      <c r="S10" s="46">
        <f>'G-1'!S10+'G-2'!S10+'G-4'!S10</f>
        <v>6</v>
      </c>
      <c r="T10" s="6">
        <f t="shared" ref="T10:T21" si="2">P10*0.5+Q10*1+R10*2+S10*2.5</f>
        <v>460.5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86</v>
      </c>
      <c r="C11" s="46">
        <f>'G-1'!C11+'G-2'!C11+'G-4'!C11</f>
        <v>294</v>
      </c>
      <c r="D11" s="46">
        <f>'G-1'!D11+'G-2'!D11+'G-4'!D11</f>
        <v>9</v>
      </c>
      <c r="E11" s="46">
        <f>'G-1'!E11+'G-2'!E11+'G-4'!E11</f>
        <v>1</v>
      </c>
      <c r="F11" s="6">
        <f t="shared" si="0"/>
        <v>357.5</v>
      </c>
      <c r="G11" s="2"/>
      <c r="H11" s="19" t="s">
        <v>5</v>
      </c>
      <c r="I11" s="46">
        <f>'G-1'!I11+'G-2'!I11+'G-4'!I11</f>
        <v>93</v>
      </c>
      <c r="J11" s="46">
        <f>'G-1'!J11+'G-2'!J11+'G-4'!J11</f>
        <v>346</v>
      </c>
      <c r="K11" s="46">
        <f>'G-1'!K11+'G-2'!K11+'G-4'!K11</f>
        <v>9</v>
      </c>
      <c r="L11" s="46">
        <f>'G-1'!L11+'G-2'!L11+'G-4'!L11</f>
        <v>8</v>
      </c>
      <c r="M11" s="6">
        <f t="shared" si="1"/>
        <v>430.5</v>
      </c>
      <c r="N11" s="9">
        <f>F21+F22+M10+M11</f>
        <v>1723</v>
      </c>
      <c r="O11" s="19" t="s">
        <v>44</v>
      </c>
      <c r="P11" s="46">
        <f>'G-1'!P11+'G-2'!P11+'G-4'!P11</f>
        <v>97</v>
      </c>
      <c r="Q11" s="46">
        <f>'G-1'!Q11+'G-2'!Q11+'G-4'!Q11</f>
        <v>299</v>
      </c>
      <c r="R11" s="46">
        <f>'G-1'!R11+'G-2'!R11+'G-4'!R11</f>
        <v>9</v>
      </c>
      <c r="S11" s="46">
        <f>'G-1'!S11+'G-2'!S11+'G-4'!S11</f>
        <v>7</v>
      </c>
      <c r="T11" s="6">
        <f t="shared" si="2"/>
        <v>383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111</v>
      </c>
      <c r="C12" s="46">
        <f>'G-1'!C12+'G-2'!C12+'G-4'!C12</f>
        <v>324</v>
      </c>
      <c r="D12" s="46">
        <f>'G-1'!D12+'G-2'!D12+'G-4'!D12</f>
        <v>10</v>
      </c>
      <c r="E12" s="46">
        <f>'G-1'!E12+'G-2'!E12+'G-4'!E12</f>
        <v>3</v>
      </c>
      <c r="F12" s="6">
        <f t="shared" si="0"/>
        <v>407</v>
      </c>
      <c r="G12" s="2"/>
      <c r="H12" s="19" t="s">
        <v>6</v>
      </c>
      <c r="I12" s="46">
        <f>'G-1'!I12+'G-2'!I12+'G-4'!I12</f>
        <v>69</v>
      </c>
      <c r="J12" s="46">
        <f>'G-1'!J12+'G-2'!J12+'G-4'!J12</f>
        <v>348</v>
      </c>
      <c r="K12" s="46">
        <f>'G-1'!K12+'G-2'!K12+'G-4'!K12</f>
        <v>7</v>
      </c>
      <c r="L12" s="46">
        <f>'G-1'!L12+'G-2'!L12+'G-4'!L12</f>
        <v>1</v>
      </c>
      <c r="M12" s="6">
        <f t="shared" si="1"/>
        <v>399</v>
      </c>
      <c r="N12" s="2">
        <f>F22+M10+M11+M12</f>
        <v>1662</v>
      </c>
      <c r="O12" s="19" t="s">
        <v>32</v>
      </c>
      <c r="P12" s="46">
        <f>'G-1'!P12+'G-2'!P12+'G-4'!P12</f>
        <v>121</v>
      </c>
      <c r="Q12" s="46">
        <f>'G-1'!Q12+'G-2'!Q12+'G-4'!Q12</f>
        <v>366</v>
      </c>
      <c r="R12" s="46">
        <f>'G-1'!R12+'G-2'!R12+'G-4'!R12</f>
        <v>9</v>
      </c>
      <c r="S12" s="46">
        <f>'G-1'!S12+'G-2'!S12+'G-4'!S12</f>
        <v>7</v>
      </c>
      <c r="T12" s="6">
        <f t="shared" si="2"/>
        <v>462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75</v>
      </c>
      <c r="C13" s="46">
        <f>'G-1'!C13+'G-2'!C13+'G-4'!C13</f>
        <v>320</v>
      </c>
      <c r="D13" s="46">
        <f>'G-1'!D13+'G-2'!D13+'G-4'!D13</f>
        <v>17</v>
      </c>
      <c r="E13" s="46">
        <f>'G-1'!E13+'G-2'!E13+'G-4'!E13</f>
        <v>1</v>
      </c>
      <c r="F13" s="6">
        <f t="shared" si="0"/>
        <v>394</v>
      </c>
      <c r="G13" s="2">
        <f t="shared" ref="G13:G19" si="3">F10+F11+F12+F13</f>
        <v>1525.5</v>
      </c>
      <c r="H13" s="19" t="s">
        <v>7</v>
      </c>
      <c r="I13" s="46">
        <f>'G-1'!I13+'G-2'!I13+'G-4'!I13</f>
        <v>65</v>
      </c>
      <c r="J13" s="46">
        <f>'G-1'!J13+'G-2'!J13+'G-4'!J13</f>
        <v>365</v>
      </c>
      <c r="K13" s="46">
        <f>'G-1'!K13+'G-2'!K13+'G-4'!K13</f>
        <v>7</v>
      </c>
      <c r="L13" s="46">
        <f>'G-1'!L13+'G-2'!L13+'G-4'!L13</f>
        <v>2</v>
      </c>
      <c r="M13" s="6">
        <f t="shared" si="1"/>
        <v>416.5</v>
      </c>
      <c r="N13" s="2">
        <f t="shared" ref="N13:N18" si="4">M10+M11+M12+M13</f>
        <v>1670</v>
      </c>
      <c r="O13" s="19" t="s">
        <v>33</v>
      </c>
      <c r="P13" s="46">
        <f>'G-1'!P13+'G-2'!P13+'G-4'!P13</f>
        <v>87</v>
      </c>
      <c r="Q13" s="46">
        <f>'G-1'!Q13+'G-2'!Q13+'G-4'!Q13</f>
        <v>363</v>
      </c>
      <c r="R13" s="46">
        <f>'G-1'!R13+'G-2'!R13+'G-4'!R13</f>
        <v>8</v>
      </c>
      <c r="S13" s="46">
        <f>'G-1'!S13+'G-2'!S13+'G-4'!S13</f>
        <v>6</v>
      </c>
      <c r="T13" s="6">
        <f t="shared" si="2"/>
        <v>437.5</v>
      </c>
      <c r="U13" s="2">
        <f t="shared" ref="U13:U21" si="5">T10+T11+T12+T13</f>
        <v>1743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84</v>
      </c>
      <c r="C14" s="46">
        <f>'G-1'!C14+'G-2'!C14+'G-4'!C14</f>
        <v>314</v>
      </c>
      <c r="D14" s="46">
        <f>'G-1'!D14+'G-2'!D14+'G-4'!D14</f>
        <v>9</v>
      </c>
      <c r="E14" s="46">
        <f>'G-1'!E14+'G-2'!E14+'G-4'!E14</f>
        <v>2</v>
      </c>
      <c r="F14" s="6">
        <f t="shared" si="0"/>
        <v>379</v>
      </c>
      <c r="G14" s="2">
        <f t="shared" si="3"/>
        <v>1537.5</v>
      </c>
      <c r="H14" s="19" t="s">
        <v>9</v>
      </c>
      <c r="I14" s="46">
        <f>'G-1'!I14+'G-2'!I14+'G-4'!I14</f>
        <v>74</v>
      </c>
      <c r="J14" s="46">
        <f>'G-1'!J14+'G-2'!J14+'G-4'!J14</f>
        <v>368</v>
      </c>
      <c r="K14" s="46">
        <f>'G-1'!K14+'G-2'!K14+'G-4'!K14</f>
        <v>8</v>
      </c>
      <c r="L14" s="46">
        <f>'G-1'!L14+'G-2'!L14+'G-4'!L14</f>
        <v>3</v>
      </c>
      <c r="M14" s="6">
        <f t="shared" si="1"/>
        <v>428.5</v>
      </c>
      <c r="N14" s="2">
        <f t="shared" si="4"/>
        <v>1674.5</v>
      </c>
      <c r="O14" s="19" t="s">
        <v>29</v>
      </c>
      <c r="P14" s="46">
        <f>'G-1'!P14+'G-2'!P14+'G-4'!P14</f>
        <v>96</v>
      </c>
      <c r="Q14" s="46">
        <f>'G-1'!Q14+'G-2'!Q14+'G-4'!Q14</f>
        <v>323</v>
      </c>
      <c r="R14" s="46">
        <f>'G-1'!R14+'G-2'!R14+'G-4'!R14</f>
        <v>6</v>
      </c>
      <c r="S14" s="46">
        <f>'G-1'!S14+'G-2'!S14+'G-4'!S14</f>
        <v>3</v>
      </c>
      <c r="T14" s="6">
        <f t="shared" si="2"/>
        <v>390.5</v>
      </c>
      <c r="U14" s="2">
        <f t="shared" si="5"/>
        <v>1673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84</v>
      </c>
      <c r="C15" s="46">
        <f>'G-1'!C15+'G-2'!C15+'G-4'!C15</f>
        <v>301</v>
      </c>
      <c r="D15" s="46">
        <f>'G-1'!D15+'G-2'!D15+'G-4'!D15</f>
        <v>10</v>
      </c>
      <c r="E15" s="46">
        <f>'G-1'!E15+'G-2'!E15+'G-4'!E15</f>
        <v>5</v>
      </c>
      <c r="F15" s="6">
        <f t="shared" si="0"/>
        <v>375.5</v>
      </c>
      <c r="G15" s="2">
        <f t="shared" si="3"/>
        <v>1555.5</v>
      </c>
      <c r="H15" s="19" t="s">
        <v>12</v>
      </c>
      <c r="I15" s="46">
        <f>'G-1'!I15+'G-2'!I15+'G-4'!I15</f>
        <v>48</v>
      </c>
      <c r="J15" s="46">
        <f>'G-1'!J15+'G-2'!J15+'G-4'!J15</f>
        <v>324</v>
      </c>
      <c r="K15" s="46">
        <f>'G-1'!K15+'G-2'!K15+'G-4'!K15</f>
        <v>7</v>
      </c>
      <c r="L15" s="46">
        <f>'G-1'!L15+'G-2'!L15+'G-4'!L15</f>
        <v>1</v>
      </c>
      <c r="M15" s="6">
        <f t="shared" si="1"/>
        <v>364.5</v>
      </c>
      <c r="N15" s="2">
        <f t="shared" si="4"/>
        <v>1608.5</v>
      </c>
      <c r="O15" s="18" t="s">
        <v>30</v>
      </c>
      <c r="P15" s="46">
        <f>'G-1'!P15+'G-2'!P15+'G-4'!P15</f>
        <v>95</v>
      </c>
      <c r="Q15" s="46">
        <f>'G-1'!Q15+'G-2'!Q15+'G-4'!Q15</f>
        <v>327</v>
      </c>
      <c r="R15" s="46">
        <f>'G-1'!R15+'G-2'!R15+'G-4'!R15</f>
        <v>12</v>
      </c>
      <c r="S15" s="46">
        <f>'G-1'!S15+'G-2'!S15+'G-4'!S15</f>
        <v>5</v>
      </c>
      <c r="T15" s="6">
        <f t="shared" si="2"/>
        <v>411</v>
      </c>
      <c r="U15" s="2">
        <f t="shared" si="5"/>
        <v>1701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74</v>
      </c>
      <c r="C16" s="46">
        <f>'G-1'!C16+'G-2'!C16+'G-4'!C16</f>
        <v>357</v>
      </c>
      <c r="D16" s="46">
        <f>'G-1'!D16+'G-2'!D16+'G-4'!D16</f>
        <v>9</v>
      </c>
      <c r="E16" s="46">
        <f>'G-1'!E16+'G-2'!E16+'G-4'!E16</f>
        <v>3</v>
      </c>
      <c r="F16" s="6">
        <f t="shared" si="0"/>
        <v>419.5</v>
      </c>
      <c r="G16" s="2">
        <f t="shared" si="3"/>
        <v>1568</v>
      </c>
      <c r="H16" s="19" t="s">
        <v>15</v>
      </c>
      <c r="I16" s="46">
        <f>'G-1'!I16+'G-2'!I16+'G-4'!I16</f>
        <v>52</v>
      </c>
      <c r="J16" s="46">
        <f>'G-1'!J16+'G-2'!J16+'G-4'!J16</f>
        <v>292</v>
      </c>
      <c r="K16" s="46">
        <f>'G-1'!K16+'G-2'!K16+'G-4'!K16</f>
        <v>7</v>
      </c>
      <c r="L16" s="46">
        <f>'G-1'!L16+'G-2'!L16+'G-4'!L16</f>
        <v>2</v>
      </c>
      <c r="M16" s="6">
        <f t="shared" si="1"/>
        <v>337</v>
      </c>
      <c r="N16" s="2">
        <f t="shared" si="4"/>
        <v>1546.5</v>
      </c>
      <c r="O16" s="19" t="s">
        <v>8</v>
      </c>
      <c r="P16" s="46">
        <f>'G-1'!P16+'G-2'!P16+'G-4'!P16</f>
        <v>79</v>
      </c>
      <c r="Q16" s="46">
        <f>'G-1'!Q16+'G-2'!Q16+'G-4'!Q16</f>
        <v>315</v>
      </c>
      <c r="R16" s="46">
        <f>'G-1'!R16+'G-2'!R16+'G-4'!R16</f>
        <v>9</v>
      </c>
      <c r="S16" s="46">
        <f>'G-1'!S16+'G-2'!S16+'G-4'!S16</f>
        <v>4</v>
      </c>
      <c r="T16" s="6">
        <f t="shared" si="2"/>
        <v>382.5</v>
      </c>
      <c r="U16" s="2">
        <f t="shared" si="5"/>
        <v>1621.5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82</v>
      </c>
      <c r="C17" s="46">
        <f>'G-1'!C17+'G-2'!C17+'G-4'!C17</f>
        <v>328</v>
      </c>
      <c r="D17" s="46">
        <f>'G-1'!D17+'G-2'!D17+'G-4'!D17</f>
        <v>8</v>
      </c>
      <c r="E17" s="46">
        <f>'G-1'!E17+'G-2'!E17+'G-4'!E17</f>
        <v>4</v>
      </c>
      <c r="F17" s="6">
        <f t="shared" si="0"/>
        <v>395</v>
      </c>
      <c r="G17" s="2">
        <f t="shared" si="3"/>
        <v>1569</v>
      </c>
      <c r="H17" s="19" t="s">
        <v>18</v>
      </c>
      <c r="I17" s="46">
        <f>'G-1'!I17+'G-2'!I17+'G-4'!I17</f>
        <v>64</v>
      </c>
      <c r="J17" s="46">
        <f>'G-1'!J17+'G-2'!J17+'G-4'!J17</f>
        <v>306</v>
      </c>
      <c r="K17" s="46">
        <f>'G-1'!K17+'G-2'!K17+'G-4'!K17</f>
        <v>9</v>
      </c>
      <c r="L17" s="46">
        <f>'G-1'!L17+'G-2'!L17+'G-4'!L17</f>
        <v>4</v>
      </c>
      <c r="M17" s="6">
        <f t="shared" si="1"/>
        <v>366</v>
      </c>
      <c r="N17" s="2">
        <f t="shared" si="4"/>
        <v>1496</v>
      </c>
      <c r="O17" s="19" t="s">
        <v>10</v>
      </c>
      <c r="P17" s="46">
        <f>'G-1'!P17+'G-2'!P17+'G-4'!P17</f>
        <v>82</v>
      </c>
      <c r="Q17" s="46">
        <f>'G-1'!Q17+'G-2'!Q17+'G-4'!Q17</f>
        <v>325</v>
      </c>
      <c r="R17" s="46">
        <f>'G-1'!R17+'G-2'!R17+'G-4'!R17</f>
        <v>8</v>
      </c>
      <c r="S17" s="46">
        <f>'G-1'!S17+'G-2'!S17+'G-4'!S17</f>
        <v>6</v>
      </c>
      <c r="T17" s="6">
        <f t="shared" si="2"/>
        <v>397</v>
      </c>
      <c r="U17" s="2">
        <f t="shared" si="5"/>
        <v>1581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85</v>
      </c>
      <c r="C18" s="46">
        <f>'G-1'!C18+'G-2'!C18+'G-4'!C18</f>
        <v>316</v>
      </c>
      <c r="D18" s="46">
        <f>'G-1'!D18+'G-2'!D18+'G-4'!D18</f>
        <v>13</v>
      </c>
      <c r="E18" s="46">
        <f>'G-1'!E18+'G-2'!E18+'G-4'!E18</f>
        <v>3</v>
      </c>
      <c r="F18" s="6">
        <f t="shared" si="0"/>
        <v>392</v>
      </c>
      <c r="G18" s="2">
        <f t="shared" si="3"/>
        <v>1582</v>
      </c>
      <c r="H18" s="19" t="s">
        <v>20</v>
      </c>
      <c r="I18" s="46">
        <f>'G-1'!I18+'G-2'!I18+'G-4'!I18</f>
        <v>56</v>
      </c>
      <c r="J18" s="46">
        <f>'G-1'!J18+'G-2'!J18+'G-4'!J18</f>
        <v>278</v>
      </c>
      <c r="K18" s="46">
        <f>'G-1'!K18+'G-2'!K18+'G-4'!K18</f>
        <v>7</v>
      </c>
      <c r="L18" s="46">
        <f>'G-1'!L18+'G-2'!L18+'G-4'!L18</f>
        <v>2</v>
      </c>
      <c r="M18" s="6">
        <f t="shared" si="1"/>
        <v>325</v>
      </c>
      <c r="N18" s="2">
        <f t="shared" si="4"/>
        <v>1392.5</v>
      </c>
      <c r="O18" s="19" t="s">
        <v>13</v>
      </c>
      <c r="P18" s="46">
        <f>'G-1'!P18+'G-2'!P18+'G-4'!P18</f>
        <v>109</v>
      </c>
      <c r="Q18" s="46">
        <f>'G-1'!Q18+'G-2'!Q18+'G-4'!Q18</f>
        <v>325</v>
      </c>
      <c r="R18" s="46">
        <f>'G-1'!R18+'G-2'!R18+'G-4'!R18</f>
        <v>7</v>
      </c>
      <c r="S18" s="46">
        <f>'G-1'!S18+'G-2'!S18+'G-4'!S18</f>
        <v>0</v>
      </c>
      <c r="T18" s="6">
        <f t="shared" si="2"/>
        <v>393.5</v>
      </c>
      <c r="U18" s="2">
        <f t="shared" si="5"/>
        <v>1584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111</v>
      </c>
      <c r="C19" s="47">
        <f>'G-1'!C19+'G-2'!C19+'G-4'!C19</f>
        <v>345</v>
      </c>
      <c r="D19" s="47">
        <f>'G-1'!D19+'G-2'!D19+'G-4'!D19</f>
        <v>8</v>
      </c>
      <c r="E19" s="47">
        <f>'G-1'!E19+'G-2'!E19+'G-4'!E19</f>
        <v>3</v>
      </c>
      <c r="F19" s="7">
        <f t="shared" si="0"/>
        <v>424</v>
      </c>
      <c r="G19" s="3">
        <f t="shared" si="3"/>
        <v>1630.5</v>
      </c>
      <c r="H19" s="20" t="s">
        <v>22</v>
      </c>
      <c r="I19" s="46">
        <f>'G-1'!I19+'G-2'!I19+'G-4'!I19</f>
        <v>71</v>
      </c>
      <c r="J19" s="46">
        <f>'G-1'!J19+'G-2'!J19+'G-4'!J19</f>
        <v>321</v>
      </c>
      <c r="K19" s="46">
        <f>'G-1'!K19+'G-2'!K19+'G-4'!K19</f>
        <v>9</v>
      </c>
      <c r="L19" s="46">
        <f>'G-1'!L19+'G-2'!L19+'G-4'!L19</f>
        <v>6</v>
      </c>
      <c r="M19" s="6">
        <f t="shared" si="1"/>
        <v>389.5</v>
      </c>
      <c r="N19" s="2">
        <f>M16+M17+M18+M19</f>
        <v>1417.5</v>
      </c>
      <c r="O19" s="19" t="s">
        <v>16</v>
      </c>
      <c r="P19" s="46">
        <f>'G-1'!P19+'G-2'!P19+'G-4'!P19</f>
        <v>97</v>
      </c>
      <c r="Q19" s="46">
        <f>'G-1'!Q19+'G-2'!Q19+'G-4'!Q19</f>
        <v>269</v>
      </c>
      <c r="R19" s="46">
        <f>'G-1'!R19+'G-2'!R19+'G-4'!R19</f>
        <v>4</v>
      </c>
      <c r="S19" s="46">
        <f>'G-1'!S19+'G-2'!S19+'G-4'!S19</f>
        <v>2</v>
      </c>
      <c r="T19" s="6">
        <f t="shared" si="2"/>
        <v>330.5</v>
      </c>
      <c r="U19" s="2">
        <f t="shared" si="5"/>
        <v>1503.5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105</v>
      </c>
      <c r="C20" s="45">
        <f>'G-1'!C20+'G-2'!C20+'G-4'!C20</f>
        <v>318</v>
      </c>
      <c r="D20" s="45">
        <f>'G-1'!D20+'G-2'!D20+'G-4'!D20</f>
        <v>9</v>
      </c>
      <c r="E20" s="45">
        <f>'G-1'!E20+'G-2'!E20+'G-4'!E20</f>
        <v>7</v>
      </c>
      <c r="F20" s="8">
        <f t="shared" si="0"/>
        <v>406</v>
      </c>
      <c r="G20" s="35"/>
      <c r="H20" s="19" t="s">
        <v>24</v>
      </c>
      <c r="I20" s="46">
        <f>'G-1'!I20+'G-2'!I20+'G-4'!I20</f>
        <v>66</v>
      </c>
      <c r="J20" s="46">
        <f>'G-1'!J20+'G-2'!J20+'G-4'!J20</f>
        <v>288</v>
      </c>
      <c r="K20" s="46">
        <f>'G-1'!K20+'G-2'!K20+'G-4'!K20</f>
        <v>7</v>
      </c>
      <c r="L20" s="46">
        <f>'G-1'!L20+'G-2'!L20+'G-4'!L20</f>
        <v>3</v>
      </c>
      <c r="M20" s="8">
        <f t="shared" si="1"/>
        <v>342.5</v>
      </c>
      <c r="N20" s="2">
        <f>M17+M18+M19+M20</f>
        <v>1423</v>
      </c>
      <c r="O20" s="19" t="s">
        <v>45</v>
      </c>
      <c r="P20" s="46">
        <f>'G-1'!P20+'G-2'!P20+'G-4'!P20</f>
        <v>70</v>
      </c>
      <c r="Q20" s="46">
        <f>'G-1'!Q20+'G-2'!Q20+'G-4'!Q20</f>
        <v>281</v>
      </c>
      <c r="R20" s="46">
        <f>'G-1'!R20+'G-2'!R20+'G-4'!R20</f>
        <v>9</v>
      </c>
      <c r="S20" s="46">
        <f>'G-1'!S20+'G-2'!S20+'G-4'!S20</f>
        <v>2</v>
      </c>
      <c r="T20" s="8">
        <f t="shared" si="2"/>
        <v>339</v>
      </c>
      <c r="U20" s="2">
        <f t="shared" si="5"/>
        <v>1460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114</v>
      </c>
      <c r="C21" s="45">
        <f>'G-1'!C21+'G-2'!C21+'G-4'!C21</f>
        <v>357</v>
      </c>
      <c r="D21" s="45">
        <f>'G-1'!D21+'G-2'!D21+'G-4'!D21</f>
        <v>8</v>
      </c>
      <c r="E21" s="45">
        <f>'G-1'!E21+'G-2'!E21+'G-4'!E21</f>
        <v>12</v>
      </c>
      <c r="F21" s="6">
        <f t="shared" si="0"/>
        <v>460</v>
      </c>
      <c r="G21" s="36"/>
      <c r="H21" s="20" t="s">
        <v>25</v>
      </c>
      <c r="I21" s="46">
        <f>'G-1'!I21+'G-2'!I21+'G-4'!I21</f>
        <v>86</v>
      </c>
      <c r="J21" s="46">
        <f>'G-1'!J21+'G-2'!J21+'G-4'!J21</f>
        <v>329</v>
      </c>
      <c r="K21" s="46">
        <f>'G-1'!K21+'G-2'!K21+'G-4'!K21</f>
        <v>8</v>
      </c>
      <c r="L21" s="46">
        <f>'G-1'!L21+'G-2'!L21+'G-4'!L21</f>
        <v>4</v>
      </c>
      <c r="M21" s="6">
        <f t="shared" si="1"/>
        <v>398</v>
      </c>
      <c r="N21" s="2">
        <f>M18+M19+M20+M21</f>
        <v>1455</v>
      </c>
      <c r="O21" s="21" t="s">
        <v>46</v>
      </c>
      <c r="P21" s="47">
        <f>'G-1'!P21+'G-2'!P21+'G-4'!P21</f>
        <v>72</v>
      </c>
      <c r="Q21" s="47">
        <f>'G-1'!Q21+'G-2'!Q21+'G-4'!Q21</f>
        <v>280</v>
      </c>
      <c r="R21" s="47">
        <f>'G-1'!R21+'G-2'!R21+'G-4'!R21</f>
        <v>6</v>
      </c>
      <c r="S21" s="47">
        <f>'G-1'!S21+'G-2'!S21+'G-4'!S21</f>
        <v>2</v>
      </c>
      <c r="T21" s="7">
        <f t="shared" si="2"/>
        <v>333</v>
      </c>
      <c r="U21" s="3">
        <f t="shared" si="5"/>
        <v>1396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94</v>
      </c>
      <c r="C22" s="45">
        <f>'G-1'!C22+'G-2'!C22+'G-4'!C22</f>
        <v>318</v>
      </c>
      <c r="D22" s="45">
        <f>'G-1'!D22+'G-2'!D22+'G-4'!D22</f>
        <v>8</v>
      </c>
      <c r="E22" s="45">
        <f>'G-1'!E22+'G-2'!E22+'G-4'!E22</f>
        <v>11</v>
      </c>
      <c r="F22" s="6">
        <f t="shared" si="0"/>
        <v>408.5</v>
      </c>
      <c r="G22" s="2"/>
      <c r="H22" s="21" t="s">
        <v>26</v>
      </c>
      <c r="I22" s="46">
        <f>'G-1'!I22+'G-2'!I22+'G-4'!I22</f>
        <v>101</v>
      </c>
      <c r="J22" s="46">
        <f>'G-1'!J22+'G-2'!J22+'G-4'!J22</f>
        <v>356</v>
      </c>
      <c r="K22" s="46">
        <f>'G-1'!K22+'G-2'!K22+'G-4'!K22</f>
        <v>11</v>
      </c>
      <c r="L22" s="46">
        <f>'G-1'!L22+'G-2'!L22+'G-4'!L22</f>
        <v>7</v>
      </c>
      <c r="M22" s="6">
        <f t="shared" si="1"/>
        <v>446</v>
      </c>
      <c r="N22" s="3">
        <f>M19+M20+M21+M22</f>
        <v>1576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1630.5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1723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1743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" workbookViewId="0">
      <selection activeCell="O20" sqref="O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CL 80 - CR 50</v>
      </c>
      <c r="D5" s="165"/>
      <c r="E5" s="165"/>
      <c r="F5" s="78"/>
      <c r="G5" s="79"/>
      <c r="H5" s="70" t="s">
        <v>53</v>
      </c>
      <c r="I5" s="166">
        <f>'G-1'!L5</f>
        <v>0</v>
      </c>
      <c r="J5" s="166"/>
    </row>
    <row r="6" spans="1:10" x14ac:dyDescent="0.2">
      <c r="A6" s="146" t="s">
        <v>114</v>
      </c>
      <c r="B6" s="146"/>
      <c r="C6" s="167" t="s">
        <v>150</v>
      </c>
      <c r="D6" s="167"/>
      <c r="E6" s="167"/>
      <c r="F6" s="78"/>
      <c r="G6" s="79"/>
      <c r="H6" s="70" t="s">
        <v>58</v>
      </c>
      <c r="I6" s="168">
        <f>'G-1'!S6</f>
        <v>42559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49</v>
      </c>
      <c r="F11" s="93">
        <v>147</v>
      </c>
      <c r="G11" s="93">
        <v>0</v>
      </c>
      <c r="H11" s="93">
        <v>3</v>
      </c>
      <c r="I11" s="93">
        <f t="shared" ref="I11:I45" si="0">E11*0.5+F11+G11*2+H11*2.5</f>
        <v>179</v>
      </c>
      <c r="J11" s="94">
        <f>IF(I11=0,"0,00",I11/SUM(I10:I12)*100)</f>
        <v>69.379844961240309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8</v>
      </c>
      <c r="F12" s="49">
        <v>70</v>
      </c>
      <c r="G12" s="49">
        <v>0</v>
      </c>
      <c r="H12" s="49">
        <v>2</v>
      </c>
      <c r="I12" s="97">
        <f t="shared" si="0"/>
        <v>79</v>
      </c>
      <c r="J12" s="98">
        <f>IF(I12=0,"0,00",I12/SUM(I10:I12)*100)</f>
        <v>30.620155038759687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52</v>
      </c>
      <c r="F14" s="93">
        <v>136</v>
      </c>
      <c r="G14" s="93">
        <v>0</v>
      </c>
      <c r="H14" s="93">
        <v>0</v>
      </c>
      <c r="I14" s="93">
        <f t="shared" si="0"/>
        <v>162</v>
      </c>
      <c r="J14" s="94">
        <f>IF(I14=0,"0,00",I14/SUM(I13:I15)*100)</f>
        <v>65.454545454545453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15</v>
      </c>
      <c r="F15" s="49">
        <v>78</v>
      </c>
      <c r="G15" s="49">
        <v>0</v>
      </c>
      <c r="H15" s="49">
        <v>0</v>
      </c>
      <c r="I15" s="97">
        <f t="shared" si="0"/>
        <v>85.5</v>
      </c>
      <c r="J15" s="98">
        <f>IF(I15=0,"0,00",I15/SUM(I13:I15)*100)</f>
        <v>34.545454545454547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46</v>
      </c>
      <c r="F17" s="93">
        <v>119</v>
      </c>
      <c r="G17" s="93">
        <v>0</v>
      </c>
      <c r="H17" s="93">
        <v>0</v>
      </c>
      <c r="I17" s="93">
        <f t="shared" si="0"/>
        <v>142</v>
      </c>
      <c r="J17" s="94">
        <f>IF(I17=0,"0,00",I17/SUM(I16:I18)*100)</f>
        <v>71.898734177215189</v>
      </c>
    </row>
    <row r="18" spans="1:10" x14ac:dyDescent="0.2">
      <c r="A18" s="180"/>
      <c r="B18" s="183"/>
      <c r="C18" s="100" t="s">
        <v>139</v>
      </c>
      <c r="D18" s="96" t="s">
        <v>129</v>
      </c>
      <c r="E18" s="49">
        <v>8</v>
      </c>
      <c r="F18" s="49">
        <v>49</v>
      </c>
      <c r="G18" s="49">
        <v>0</v>
      </c>
      <c r="H18" s="49">
        <v>1</v>
      </c>
      <c r="I18" s="97">
        <f t="shared" si="0"/>
        <v>55.5</v>
      </c>
      <c r="J18" s="98">
        <f>IF(I18=0,"0,00",I18/SUM(I16:I18)*100)</f>
        <v>28.101265822784811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/>
      <c r="F19" s="50"/>
      <c r="G19" s="50"/>
      <c r="H19" s="50"/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48</v>
      </c>
      <c r="F20" s="93">
        <v>104</v>
      </c>
      <c r="G20" s="93">
        <v>0</v>
      </c>
      <c r="H20" s="93">
        <v>0</v>
      </c>
      <c r="I20" s="93">
        <f t="shared" si="0"/>
        <v>128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140</v>
      </c>
      <c r="D21" s="96" t="s">
        <v>129</v>
      </c>
      <c r="E21" s="49"/>
      <c r="F21" s="49"/>
      <c r="G21" s="49"/>
      <c r="H21" s="49"/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/>
      <c r="F22" s="50"/>
      <c r="G22" s="50"/>
      <c r="H22" s="50"/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33</v>
      </c>
      <c r="F23" s="93">
        <v>114</v>
      </c>
      <c r="G23" s="93">
        <v>0</v>
      </c>
      <c r="H23" s="93">
        <v>0</v>
      </c>
      <c r="I23" s="93">
        <f t="shared" si="0"/>
        <v>130.5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141</v>
      </c>
      <c r="D24" s="96" t="s">
        <v>129</v>
      </c>
      <c r="E24" s="49"/>
      <c r="F24" s="49"/>
      <c r="G24" s="49"/>
      <c r="H24" s="49"/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/>
      <c r="F25" s="50"/>
      <c r="G25" s="50"/>
      <c r="H25" s="50"/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41</v>
      </c>
      <c r="F26" s="93">
        <v>121</v>
      </c>
      <c r="G26" s="93">
        <v>0</v>
      </c>
      <c r="H26" s="93">
        <v>0</v>
      </c>
      <c r="I26" s="93">
        <f t="shared" si="0"/>
        <v>141.5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142</v>
      </c>
      <c r="D27" s="96" t="s">
        <v>129</v>
      </c>
      <c r="E27" s="49"/>
      <c r="F27" s="49"/>
      <c r="G27" s="49"/>
      <c r="H27" s="49"/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12</v>
      </c>
      <c r="F37" s="50">
        <v>50</v>
      </c>
      <c r="G37" s="50">
        <v>0</v>
      </c>
      <c r="H37" s="50">
        <v>0</v>
      </c>
      <c r="I37" s="50">
        <f t="shared" si="0"/>
        <v>56</v>
      </c>
      <c r="J37" s="91">
        <f>IF(I37=0,"0,00",I37/SUM(I37:I39)*100)</f>
        <v>11.440245148110318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58</v>
      </c>
      <c r="F38" s="93">
        <v>315</v>
      </c>
      <c r="G38" s="93">
        <v>24</v>
      </c>
      <c r="H38" s="93">
        <v>2</v>
      </c>
      <c r="I38" s="93">
        <f t="shared" si="0"/>
        <v>397</v>
      </c>
      <c r="J38" s="94">
        <f>IF(I38=0,"0,00",I38/SUM(I37:I39)*100)</f>
        <v>81.103166496424933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10</v>
      </c>
      <c r="F39" s="49">
        <v>29</v>
      </c>
      <c r="G39" s="49">
        <v>0</v>
      </c>
      <c r="H39" s="49">
        <v>1</v>
      </c>
      <c r="I39" s="97">
        <f t="shared" si="0"/>
        <v>36.5</v>
      </c>
      <c r="J39" s="98">
        <f>IF(I39=0,"0,00",I39/SUM(I37:I39)*100)</f>
        <v>7.4565883554647607</v>
      </c>
    </row>
    <row r="40" spans="1:10" x14ac:dyDescent="0.2">
      <c r="A40" s="179"/>
      <c r="B40" s="182"/>
      <c r="C40" s="99"/>
      <c r="D40" s="90" t="s">
        <v>126</v>
      </c>
      <c r="E40" s="50">
        <v>9</v>
      </c>
      <c r="F40" s="50">
        <v>54</v>
      </c>
      <c r="G40" s="50">
        <v>0</v>
      </c>
      <c r="H40" s="50">
        <v>0</v>
      </c>
      <c r="I40" s="50">
        <f t="shared" si="0"/>
        <v>58.5</v>
      </c>
      <c r="J40" s="91">
        <f>IF(I40=0,"0,00",I40/SUM(I40:I42)*100)</f>
        <v>12.55364806866953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65</v>
      </c>
      <c r="F41" s="93">
        <v>279</v>
      </c>
      <c r="G41" s="93">
        <v>19</v>
      </c>
      <c r="H41" s="93">
        <v>11</v>
      </c>
      <c r="I41" s="93">
        <f t="shared" si="0"/>
        <v>377</v>
      </c>
      <c r="J41" s="94">
        <f>IF(I41=0,"0,00",I41/SUM(I40:I42)*100)</f>
        <v>80.901287553648075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13</v>
      </c>
      <c r="F42" s="49">
        <v>24</v>
      </c>
      <c r="G42" s="49">
        <v>0</v>
      </c>
      <c r="H42" s="49">
        <v>0</v>
      </c>
      <c r="I42" s="97">
        <f t="shared" si="0"/>
        <v>30.5</v>
      </c>
      <c r="J42" s="98">
        <f>IF(I42=0,"0,00",I42/SUM(I40:I42)*100)</f>
        <v>6.5450643776824036</v>
      </c>
    </row>
    <row r="43" spans="1:10" x14ac:dyDescent="0.2">
      <c r="A43" s="179"/>
      <c r="B43" s="182"/>
      <c r="C43" s="99"/>
      <c r="D43" s="90" t="s">
        <v>126</v>
      </c>
      <c r="E43" s="50">
        <v>3</v>
      </c>
      <c r="F43" s="50">
        <v>19</v>
      </c>
      <c r="G43" s="50">
        <v>0</v>
      </c>
      <c r="H43" s="50">
        <v>0</v>
      </c>
      <c r="I43" s="50">
        <f t="shared" si="0"/>
        <v>20.5</v>
      </c>
      <c r="J43" s="91">
        <f>IF(I43=0,"0,00",I43/SUM(I43:I45)*100)</f>
        <v>6.1561561561561557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40</v>
      </c>
      <c r="F44" s="93">
        <v>230</v>
      </c>
      <c r="G44" s="93">
        <v>15</v>
      </c>
      <c r="H44" s="93">
        <v>3</v>
      </c>
      <c r="I44" s="93">
        <f t="shared" si="0"/>
        <v>287.5</v>
      </c>
      <c r="J44" s="94">
        <f>IF(I44=0,"0,00",I44/SUM(I43:I45)*100)</f>
        <v>86.336336336336345</v>
      </c>
    </row>
    <row r="45" spans="1:10" x14ac:dyDescent="0.2">
      <c r="A45" s="180"/>
      <c r="B45" s="183"/>
      <c r="C45" s="100" t="s">
        <v>148</v>
      </c>
      <c r="D45" s="96" t="s">
        <v>129</v>
      </c>
      <c r="E45" s="49">
        <v>4</v>
      </c>
      <c r="F45" s="49">
        <v>23</v>
      </c>
      <c r="G45" s="49">
        <v>0</v>
      </c>
      <c r="H45" s="49">
        <v>0</v>
      </c>
      <c r="I45" s="102">
        <f t="shared" si="0"/>
        <v>25</v>
      </c>
      <c r="J45" s="98">
        <f>IF(I45=0,"0,00",I45/SUM(I43:I45)*100)</f>
        <v>7.5075075075075075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L6" sqref="L6"/>
    </sheetView>
  </sheetViews>
  <sheetFormatPr baseColWidth="10" defaultRowHeight="12.75" x14ac:dyDescent="0.2"/>
  <cols>
    <col min="2" max="10" width="5.5703125" customWidth="1"/>
    <col min="11" max="11" width="5.85546875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CL 80 - CR 50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0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42559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383.5</v>
      </c>
      <c r="AV12" s="64">
        <f t="shared" si="0"/>
        <v>406</v>
      </c>
      <c r="AW12" s="64">
        <f t="shared" si="0"/>
        <v>428.5</v>
      </c>
      <c r="AX12" s="64">
        <f t="shared" si="0"/>
        <v>441</v>
      </c>
      <c r="AY12" s="64">
        <f t="shared" si="0"/>
        <v>438</v>
      </c>
      <c r="AZ12" s="64">
        <f t="shared" si="0"/>
        <v>436.5</v>
      </c>
      <c r="BA12" s="64">
        <f t="shared" si="0"/>
        <v>446</v>
      </c>
      <c r="BB12" s="64"/>
      <c r="BC12" s="64"/>
      <c r="BD12" s="64"/>
      <c r="BE12" s="64">
        <f t="shared" ref="BE12:BQ12" si="1">P14</f>
        <v>557.5</v>
      </c>
      <c r="BF12" s="64">
        <f t="shared" si="1"/>
        <v>523</v>
      </c>
      <c r="BG12" s="64">
        <f t="shared" si="1"/>
        <v>482.5</v>
      </c>
      <c r="BH12" s="64">
        <f t="shared" si="1"/>
        <v>460.5</v>
      </c>
      <c r="BI12" s="64">
        <f t="shared" si="1"/>
        <v>444.5</v>
      </c>
      <c r="BJ12" s="64">
        <f t="shared" si="1"/>
        <v>446</v>
      </c>
      <c r="BK12" s="64">
        <f t="shared" si="1"/>
        <v>420.5</v>
      </c>
      <c r="BL12" s="64">
        <f t="shared" si="1"/>
        <v>402</v>
      </c>
      <c r="BM12" s="64">
        <f t="shared" si="1"/>
        <v>365</v>
      </c>
      <c r="BN12" s="64">
        <f t="shared" si="1"/>
        <v>390.5</v>
      </c>
      <c r="BO12" s="64">
        <f t="shared" si="1"/>
        <v>401.5</v>
      </c>
      <c r="BP12" s="64">
        <f t="shared" si="1"/>
        <v>426</v>
      </c>
      <c r="BQ12" s="64">
        <f t="shared" si="1"/>
        <v>473</v>
      </c>
      <c r="BR12" s="64"/>
      <c r="BS12" s="64"/>
      <c r="BT12" s="64"/>
      <c r="BU12" s="64">
        <f t="shared" ref="BU12:CC12" si="2">AG14</f>
        <v>504.5</v>
      </c>
      <c r="BV12" s="64">
        <f t="shared" si="2"/>
        <v>509</v>
      </c>
      <c r="BW12" s="64">
        <f t="shared" si="2"/>
        <v>510.5</v>
      </c>
      <c r="BX12" s="64">
        <f t="shared" si="2"/>
        <v>470.5</v>
      </c>
      <c r="BY12" s="64">
        <f t="shared" si="2"/>
        <v>422</v>
      </c>
      <c r="BZ12" s="64">
        <f t="shared" si="2"/>
        <v>444.5</v>
      </c>
      <c r="CA12" s="64">
        <f t="shared" si="2"/>
        <v>475</v>
      </c>
      <c r="CB12" s="64">
        <f t="shared" si="2"/>
        <v>472.5</v>
      </c>
      <c r="CC12" s="64">
        <f t="shared" si="2"/>
        <v>459</v>
      </c>
    </row>
    <row r="13" spans="1:81" ht="16.5" customHeight="1" x14ac:dyDescent="0.2">
      <c r="A13" s="67" t="s">
        <v>105</v>
      </c>
      <c r="B13" s="116">
        <f>'G-1'!F10</f>
        <v>87.5</v>
      </c>
      <c r="C13" s="116">
        <f>'G-1'!F11</f>
        <v>81.5</v>
      </c>
      <c r="D13" s="116">
        <f>'G-1'!F12</f>
        <v>107.5</v>
      </c>
      <c r="E13" s="116">
        <f>'G-1'!F13</f>
        <v>107</v>
      </c>
      <c r="F13" s="116">
        <f>'G-1'!F14</f>
        <v>110</v>
      </c>
      <c r="G13" s="116">
        <f>'G-1'!F15</f>
        <v>104</v>
      </c>
      <c r="H13" s="116">
        <f>'G-1'!F16</f>
        <v>120</v>
      </c>
      <c r="I13" s="116">
        <f>'G-1'!F17</f>
        <v>104</v>
      </c>
      <c r="J13" s="116">
        <f>'G-1'!F18</f>
        <v>108.5</v>
      </c>
      <c r="K13" s="116">
        <f>'G-1'!F19</f>
        <v>113.5</v>
      </c>
      <c r="L13" s="117"/>
      <c r="M13" s="116">
        <f>'G-1'!F20</f>
        <v>135</v>
      </c>
      <c r="N13" s="116">
        <f>'G-1'!F21</f>
        <v>153</v>
      </c>
      <c r="O13" s="116">
        <f>'G-1'!F22</f>
        <v>132.5</v>
      </c>
      <c r="P13" s="116">
        <f>'G-1'!M10</f>
        <v>137</v>
      </c>
      <c r="Q13" s="116">
        <f>'G-1'!M11</f>
        <v>100.5</v>
      </c>
      <c r="R13" s="116">
        <f>'G-1'!M12</f>
        <v>112.5</v>
      </c>
      <c r="S13" s="116">
        <f>'G-1'!M13</f>
        <v>110.5</v>
      </c>
      <c r="T13" s="116">
        <f>'G-1'!M14</f>
        <v>121</v>
      </c>
      <c r="U13" s="116">
        <f>'G-1'!M15</f>
        <v>102</v>
      </c>
      <c r="V13" s="116">
        <f>'G-1'!M16</f>
        <v>87</v>
      </c>
      <c r="W13" s="116">
        <f>'G-1'!M17</f>
        <v>92</v>
      </c>
      <c r="X13" s="116">
        <f>'G-1'!M18</f>
        <v>84</v>
      </c>
      <c r="Y13" s="116">
        <f>'G-1'!M19</f>
        <v>127.5</v>
      </c>
      <c r="Z13" s="116">
        <f>'G-1'!M20</f>
        <v>98</v>
      </c>
      <c r="AA13" s="116">
        <f>'G-1'!M21</f>
        <v>116.5</v>
      </c>
      <c r="AB13" s="116">
        <f>'G-1'!M22</f>
        <v>131</v>
      </c>
      <c r="AC13" s="117"/>
      <c r="AD13" s="116">
        <f>'G-1'!T10</f>
        <v>102.5</v>
      </c>
      <c r="AE13" s="116">
        <f>'G-1'!T11</f>
        <v>100</v>
      </c>
      <c r="AF13" s="116">
        <f>'G-1'!T12</f>
        <v>149.5</v>
      </c>
      <c r="AG13" s="116">
        <f>'G-1'!T13</f>
        <v>152.5</v>
      </c>
      <c r="AH13" s="116">
        <f>'G-1'!T14</f>
        <v>107</v>
      </c>
      <c r="AI13" s="116">
        <f>'G-1'!T15</f>
        <v>101.5</v>
      </c>
      <c r="AJ13" s="116">
        <f>'G-1'!T16</f>
        <v>109.5</v>
      </c>
      <c r="AK13" s="116">
        <f>'G-1'!T17</f>
        <v>104</v>
      </c>
      <c r="AL13" s="116">
        <f>'G-1'!T18</f>
        <v>129.5</v>
      </c>
      <c r="AM13" s="116">
        <f>'G-1'!T19</f>
        <v>132</v>
      </c>
      <c r="AN13" s="116">
        <f>'G-1'!T20</f>
        <v>107</v>
      </c>
      <c r="AO13" s="116">
        <f>'G-1'!T21</f>
        <v>90.5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383.5</v>
      </c>
      <c r="F14" s="116">
        <f t="shared" ref="F14:K14" si="3">C13+D13+E13+F13</f>
        <v>406</v>
      </c>
      <c r="G14" s="116">
        <f t="shared" si="3"/>
        <v>428.5</v>
      </c>
      <c r="H14" s="116">
        <f t="shared" si="3"/>
        <v>441</v>
      </c>
      <c r="I14" s="116">
        <f t="shared" si="3"/>
        <v>438</v>
      </c>
      <c r="J14" s="116">
        <f t="shared" si="3"/>
        <v>436.5</v>
      </c>
      <c r="K14" s="116">
        <f t="shared" si="3"/>
        <v>446</v>
      </c>
      <c r="L14" s="117"/>
      <c r="M14" s="116"/>
      <c r="N14" s="116"/>
      <c r="O14" s="116"/>
      <c r="P14" s="116">
        <f>M13+N13+O13+P13</f>
        <v>557.5</v>
      </c>
      <c r="Q14" s="116">
        <f t="shared" ref="Q14:AB14" si="4">N13+O13+P13+Q13</f>
        <v>523</v>
      </c>
      <c r="R14" s="116">
        <f t="shared" si="4"/>
        <v>482.5</v>
      </c>
      <c r="S14" s="116">
        <f t="shared" si="4"/>
        <v>460.5</v>
      </c>
      <c r="T14" s="116">
        <f t="shared" si="4"/>
        <v>444.5</v>
      </c>
      <c r="U14" s="116">
        <f t="shared" si="4"/>
        <v>446</v>
      </c>
      <c r="V14" s="116">
        <f t="shared" si="4"/>
        <v>420.5</v>
      </c>
      <c r="W14" s="116">
        <f t="shared" si="4"/>
        <v>402</v>
      </c>
      <c r="X14" s="116">
        <f t="shared" si="4"/>
        <v>365</v>
      </c>
      <c r="Y14" s="116">
        <f t="shared" si="4"/>
        <v>390.5</v>
      </c>
      <c r="Z14" s="116">
        <f t="shared" si="4"/>
        <v>401.5</v>
      </c>
      <c r="AA14" s="116">
        <f t="shared" si="4"/>
        <v>426</v>
      </c>
      <c r="AB14" s="116">
        <f t="shared" si="4"/>
        <v>473</v>
      </c>
      <c r="AC14" s="117"/>
      <c r="AD14" s="116"/>
      <c r="AE14" s="116"/>
      <c r="AF14" s="116"/>
      <c r="AG14" s="116">
        <f>AD13+AE13+AF13+AG13</f>
        <v>504.5</v>
      </c>
      <c r="AH14" s="116">
        <f t="shared" ref="AH14:AO14" si="5">AE13+AF13+AG13+AH13</f>
        <v>509</v>
      </c>
      <c r="AI14" s="116">
        <f t="shared" si="5"/>
        <v>510.5</v>
      </c>
      <c r="AJ14" s="116">
        <f t="shared" si="5"/>
        <v>470.5</v>
      </c>
      <c r="AK14" s="116">
        <f t="shared" si="5"/>
        <v>422</v>
      </c>
      <c r="AL14" s="116">
        <f t="shared" si="5"/>
        <v>444.5</v>
      </c>
      <c r="AM14" s="116">
        <f t="shared" si="5"/>
        <v>475</v>
      </c>
      <c r="AN14" s="116">
        <f t="shared" si="5"/>
        <v>472.5</v>
      </c>
      <c r="AO14" s="116">
        <f t="shared" si="5"/>
        <v>459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0.69379844961240311</v>
      </c>
      <c r="H15" s="119"/>
      <c r="I15" s="119" t="s">
        <v>110</v>
      </c>
      <c r="J15" s="120">
        <f>DIRECCIONALIDAD!J12/100</f>
        <v>0.30620155038759689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0.65454545454545454</v>
      </c>
      <c r="V15" s="119"/>
      <c r="W15" s="119"/>
      <c r="X15" s="119"/>
      <c r="Y15" s="119" t="s">
        <v>110</v>
      </c>
      <c r="Z15" s="120">
        <f>DIRECCIONALIDAD!J15/100</f>
        <v>0.34545454545454546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0.71898734177215184</v>
      </c>
      <c r="AL15" s="119"/>
      <c r="AM15" s="119"/>
      <c r="AN15" s="119" t="s">
        <v>110</v>
      </c>
      <c r="AO15" s="122">
        <f>DIRECCIONALIDAD!J18/100</f>
        <v>0.2810126582278481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153</v>
      </c>
      <c r="B16" s="128">
        <f>MAX(B14:K14)</f>
        <v>446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309.4341085271318</v>
      </c>
      <c r="H16" s="119"/>
      <c r="I16" s="119" t="s">
        <v>110</v>
      </c>
      <c r="J16" s="129">
        <f>+B16*J15</f>
        <v>136.5658914728682</v>
      </c>
      <c r="K16" s="121"/>
      <c r="L16" s="115"/>
      <c r="M16" s="128">
        <f>MAX(M14:AB14)</f>
        <v>557.5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364.90909090909093</v>
      </c>
      <c r="V16" s="119"/>
      <c r="W16" s="119"/>
      <c r="X16" s="119"/>
      <c r="Y16" s="119" t="s">
        <v>110</v>
      </c>
      <c r="Z16" s="130">
        <f>+M16*Z15</f>
        <v>192.59090909090909</v>
      </c>
      <c r="AA16" s="119"/>
      <c r="AB16" s="121"/>
      <c r="AC16" s="115"/>
      <c r="AD16" s="128">
        <f>MAX(AD14:AO14)</f>
        <v>510.5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367.0430379746835</v>
      </c>
      <c r="AL16" s="119"/>
      <c r="AM16" s="119"/>
      <c r="AN16" s="119" t="s">
        <v>110</v>
      </c>
      <c r="AO16" s="131">
        <f>+AD16*AO15</f>
        <v>143.45696202531644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55</v>
      </c>
      <c r="C18" s="116">
        <f>'G-2'!F11</f>
        <v>70</v>
      </c>
      <c r="D18" s="116">
        <f>'G-2'!F12</f>
        <v>77</v>
      </c>
      <c r="E18" s="116">
        <f>'G-2'!F13</f>
        <v>77.5</v>
      </c>
      <c r="F18" s="116">
        <f>'G-2'!F14</f>
        <v>65</v>
      </c>
      <c r="G18" s="116">
        <f>'G-2'!F15</f>
        <v>59</v>
      </c>
      <c r="H18" s="116">
        <f>'G-2'!F16</f>
        <v>51.5</v>
      </c>
      <c r="I18" s="116">
        <f>'G-2'!F17</f>
        <v>67</v>
      </c>
      <c r="J18" s="116">
        <f>'G-2'!F18</f>
        <v>53</v>
      </c>
      <c r="K18" s="116">
        <f>'G-2'!F19</f>
        <v>75</v>
      </c>
      <c r="L18" s="117"/>
      <c r="M18" s="116">
        <f>'G-2'!F20</f>
        <v>59.5</v>
      </c>
      <c r="N18" s="116">
        <f>'G-2'!F21</f>
        <v>80.5</v>
      </c>
      <c r="O18" s="116">
        <f>'G-2'!F22</f>
        <v>72</v>
      </c>
      <c r="P18" s="116">
        <f>'G-2'!M10</f>
        <v>66</v>
      </c>
      <c r="Q18" s="116">
        <f>'G-2'!M11</f>
        <v>76</v>
      </c>
      <c r="R18" s="116">
        <f>'G-2'!M12</f>
        <v>67.5</v>
      </c>
      <c r="S18" s="116">
        <f>'G-2'!M13</f>
        <v>74</v>
      </c>
      <c r="T18" s="116">
        <f>'G-2'!M14</f>
        <v>63</v>
      </c>
      <c r="U18" s="116">
        <f>'G-2'!M15</f>
        <v>45</v>
      </c>
      <c r="V18" s="116">
        <f>'G-2'!M16</f>
        <v>38.5</v>
      </c>
      <c r="W18" s="116">
        <f>'G-2'!M17</f>
        <v>70.5</v>
      </c>
      <c r="X18" s="116">
        <f>'G-2'!M18</f>
        <v>69.5</v>
      </c>
      <c r="Y18" s="116">
        <f>'G-2'!M19</f>
        <v>58.5</v>
      </c>
      <c r="Z18" s="116">
        <f>'G-2'!M20</f>
        <v>62.5</v>
      </c>
      <c r="AA18" s="116">
        <f>'G-2'!M21</f>
        <v>58.5</v>
      </c>
      <c r="AB18" s="116">
        <f>'G-2'!M22</f>
        <v>72</v>
      </c>
      <c r="AC18" s="117"/>
      <c r="AD18" s="116">
        <f>'G-2'!T10</f>
        <v>71.5</v>
      </c>
      <c r="AE18" s="116">
        <f>'G-2'!T11</f>
        <v>81.5</v>
      </c>
      <c r="AF18" s="116">
        <f>'G-2'!T12</f>
        <v>78.5</v>
      </c>
      <c r="AG18" s="116">
        <f>'G-2'!T13</f>
        <v>80</v>
      </c>
      <c r="AH18" s="116">
        <f>'G-2'!T14</f>
        <v>55.5</v>
      </c>
      <c r="AI18" s="116">
        <f>'G-2'!T15</f>
        <v>78</v>
      </c>
      <c r="AJ18" s="116">
        <f>'G-2'!T16</f>
        <v>59.5</v>
      </c>
      <c r="AK18" s="116">
        <f>'G-2'!T17</f>
        <v>73.5</v>
      </c>
      <c r="AL18" s="116">
        <f>'G-2'!T18</f>
        <v>57.5</v>
      </c>
      <c r="AM18" s="116">
        <f>'G-2'!T19</f>
        <v>54.5</v>
      </c>
      <c r="AN18" s="116">
        <f>'G-2'!T20</f>
        <v>54.5</v>
      </c>
      <c r="AO18" s="116">
        <f>'G-2'!T21</f>
        <v>87</v>
      </c>
      <c r="AP18" s="68"/>
      <c r="AQ18" s="68"/>
      <c r="AR18" s="68"/>
      <c r="AS18" s="68"/>
      <c r="AT18" s="68"/>
      <c r="AU18" s="68">
        <f t="shared" ref="AU18:BA18" si="6">E19</f>
        <v>279.5</v>
      </c>
      <c r="AV18" s="68">
        <f t="shared" si="6"/>
        <v>289.5</v>
      </c>
      <c r="AW18" s="68">
        <f t="shared" si="6"/>
        <v>278.5</v>
      </c>
      <c r="AX18" s="68">
        <f t="shared" si="6"/>
        <v>253</v>
      </c>
      <c r="AY18" s="68">
        <f t="shared" si="6"/>
        <v>242.5</v>
      </c>
      <c r="AZ18" s="68">
        <f t="shared" si="6"/>
        <v>230.5</v>
      </c>
      <c r="BA18" s="68">
        <f t="shared" si="6"/>
        <v>246.5</v>
      </c>
      <c r="BB18" s="68"/>
      <c r="BC18" s="68"/>
      <c r="BD18" s="68"/>
      <c r="BE18" s="68">
        <f t="shared" ref="BE18:BQ18" si="7">P19</f>
        <v>278</v>
      </c>
      <c r="BF18" s="68">
        <f t="shared" si="7"/>
        <v>294.5</v>
      </c>
      <c r="BG18" s="68">
        <f t="shared" si="7"/>
        <v>281.5</v>
      </c>
      <c r="BH18" s="68">
        <f t="shared" si="7"/>
        <v>283.5</v>
      </c>
      <c r="BI18" s="68">
        <f t="shared" si="7"/>
        <v>280.5</v>
      </c>
      <c r="BJ18" s="68">
        <f t="shared" si="7"/>
        <v>249.5</v>
      </c>
      <c r="BK18" s="68">
        <f t="shared" si="7"/>
        <v>220.5</v>
      </c>
      <c r="BL18" s="68">
        <f t="shared" si="7"/>
        <v>217</v>
      </c>
      <c r="BM18" s="68">
        <f t="shared" si="7"/>
        <v>223.5</v>
      </c>
      <c r="BN18" s="68">
        <f t="shared" si="7"/>
        <v>237</v>
      </c>
      <c r="BO18" s="68">
        <f t="shared" si="7"/>
        <v>261</v>
      </c>
      <c r="BP18" s="68">
        <f t="shared" si="7"/>
        <v>249</v>
      </c>
      <c r="BQ18" s="68">
        <f t="shared" si="7"/>
        <v>251.5</v>
      </c>
      <c r="BR18" s="68"/>
      <c r="BS18" s="68"/>
      <c r="BT18" s="68"/>
      <c r="BU18" s="68">
        <f t="shared" ref="BU18:CC18" si="8">AG19</f>
        <v>311.5</v>
      </c>
      <c r="BV18" s="68">
        <f t="shared" si="8"/>
        <v>295.5</v>
      </c>
      <c r="BW18" s="68">
        <f t="shared" si="8"/>
        <v>292</v>
      </c>
      <c r="BX18" s="68">
        <f t="shared" si="8"/>
        <v>273</v>
      </c>
      <c r="BY18" s="68">
        <f t="shared" si="8"/>
        <v>266.5</v>
      </c>
      <c r="BZ18" s="68">
        <f t="shared" si="8"/>
        <v>268.5</v>
      </c>
      <c r="CA18" s="68">
        <f t="shared" si="8"/>
        <v>245</v>
      </c>
      <c r="CB18" s="68">
        <f t="shared" si="8"/>
        <v>240</v>
      </c>
      <c r="CC18" s="68">
        <f t="shared" si="8"/>
        <v>253.5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279.5</v>
      </c>
      <c r="F19" s="116">
        <f t="shared" ref="F19:K19" si="9">C18+D18+E18+F18</f>
        <v>289.5</v>
      </c>
      <c r="G19" s="116">
        <f t="shared" si="9"/>
        <v>278.5</v>
      </c>
      <c r="H19" s="116">
        <f t="shared" si="9"/>
        <v>253</v>
      </c>
      <c r="I19" s="116">
        <f t="shared" si="9"/>
        <v>242.5</v>
      </c>
      <c r="J19" s="116">
        <f t="shared" si="9"/>
        <v>230.5</v>
      </c>
      <c r="K19" s="116">
        <f t="shared" si="9"/>
        <v>246.5</v>
      </c>
      <c r="L19" s="117"/>
      <c r="M19" s="116"/>
      <c r="N19" s="116"/>
      <c r="O19" s="116"/>
      <c r="P19" s="116">
        <f>M18+N18+O18+P18</f>
        <v>278</v>
      </c>
      <c r="Q19" s="116">
        <f t="shared" ref="Q19:AB19" si="10">N18+O18+P18+Q18</f>
        <v>294.5</v>
      </c>
      <c r="R19" s="116">
        <f t="shared" si="10"/>
        <v>281.5</v>
      </c>
      <c r="S19" s="116">
        <f t="shared" si="10"/>
        <v>283.5</v>
      </c>
      <c r="T19" s="116">
        <f t="shared" si="10"/>
        <v>280.5</v>
      </c>
      <c r="U19" s="116">
        <f t="shared" si="10"/>
        <v>249.5</v>
      </c>
      <c r="V19" s="116">
        <f t="shared" si="10"/>
        <v>220.5</v>
      </c>
      <c r="W19" s="116">
        <f t="shared" si="10"/>
        <v>217</v>
      </c>
      <c r="X19" s="116">
        <f t="shared" si="10"/>
        <v>223.5</v>
      </c>
      <c r="Y19" s="116">
        <f t="shared" si="10"/>
        <v>237</v>
      </c>
      <c r="Z19" s="116">
        <f t="shared" si="10"/>
        <v>261</v>
      </c>
      <c r="AA19" s="116">
        <f t="shared" si="10"/>
        <v>249</v>
      </c>
      <c r="AB19" s="116">
        <f t="shared" si="10"/>
        <v>251.5</v>
      </c>
      <c r="AC19" s="117"/>
      <c r="AD19" s="116"/>
      <c r="AE19" s="116"/>
      <c r="AF19" s="116"/>
      <c r="AG19" s="116">
        <f>AD18+AE18+AF18+AG18</f>
        <v>311.5</v>
      </c>
      <c r="AH19" s="116">
        <f t="shared" ref="AH19:AO19" si="11">AE18+AF18+AG18+AH18</f>
        <v>295.5</v>
      </c>
      <c r="AI19" s="116">
        <f t="shared" si="11"/>
        <v>292</v>
      </c>
      <c r="AJ19" s="116">
        <f t="shared" si="11"/>
        <v>273</v>
      </c>
      <c r="AK19" s="116">
        <f t="shared" si="11"/>
        <v>266.5</v>
      </c>
      <c r="AL19" s="116">
        <f t="shared" si="11"/>
        <v>268.5</v>
      </c>
      <c r="AM19" s="116">
        <f t="shared" si="11"/>
        <v>245</v>
      </c>
      <c r="AN19" s="116">
        <f t="shared" si="11"/>
        <v>240</v>
      </c>
      <c r="AO19" s="116">
        <f t="shared" si="11"/>
        <v>253.5</v>
      </c>
      <c r="AP19" s="68"/>
      <c r="AQ19" s="68"/>
      <c r="AR19" s="68"/>
      <c r="AS19" s="68"/>
      <c r="AT19" s="68"/>
      <c r="AU19" s="68">
        <f t="shared" ref="AU19:BA19" si="12">E29</f>
        <v>862.5</v>
      </c>
      <c r="AV19" s="68">
        <f t="shared" si="12"/>
        <v>842</v>
      </c>
      <c r="AW19" s="68">
        <f t="shared" si="12"/>
        <v>848.5</v>
      </c>
      <c r="AX19" s="68">
        <f t="shared" si="12"/>
        <v>874</v>
      </c>
      <c r="AY19" s="68">
        <f t="shared" si="12"/>
        <v>888.5</v>
      </c>
      <c r="AZ19" s="68">
        <f t="shared" si="12"/>
        <v>915</v>
      </c>
      <c r="BA19" s="68">
        <f t="shared" si="12"/>
        <v>938</v>
      </c>
      <c r="BB19" s="68"/>
      <c r="BC19" s="68"/>
      <c r="BD19" s="68"/>
      <c r="BE19" s="68">
        <f t="shared" ref="BE19:BQ19" si="13">P29</f>
        <v>863</v>
      </c>
      <c r="BF19" s="68">
        <f t="shared" si="13"/>
        <v>905.5</v>
      </c>
      <c r="BG19" s="68">
        <f t="shared" si="13"/>
        <v>898</v>
      </c>
      <c r="BH19" s="68">
        <f t="shared" si="13"/>
        <v>926</v>
      </c>
      <c r="BI19" s="68">
        <f t="shared" si="13"/>
        <v>949.5</v>
      </c>
      <c r="BJ19" s="68">
        <f t="shared" si="13"/>
        <v>913</v>
      </c>
      <c r="BK19" s="68">
        <f t="shared" si="13"/>
        <v>905.5</v>
      </c>
      <c r="BL19" s="68">
        <f t="shared" si="13"/>
        <v>877</v>
      </c>
      <c r="BM19" s="68">
        <f t="shared" si="13"/>
        <v>804</v>
      </c>
      <c r="BN19" s="68">
        <f t="shared" si="13"/>
        <v>790</v>
      </c>
      <c r="BO19" s="68">
        <f t="shared" si="13"/>
        <v>760.5</v>
      </c>
      <c r="BP19" s="68">
        <f t="shared" si="13"/>
        <v>780</v>
      </c>
      <c r="BQ19" s="68">
        <f t="shared" si="13"/>
        <v>851.5</v>
      </c>
      <c r="BR19" s="68"/>
      <c r="BS19" s="68"/>
      <c r="BT19" s="68"/>
      <c r="BU19" s="68">
        <f t="shared" ref="BU19:CC19" si="14">AG29</f>
        <v>927</v>
      </c>
      <c r="BV19" s="68">
        <f t="shared" si="14"/>
        <v>868.5</v>
      </c>
      <c r="BW19" s="68">
        <f t="shared" si="14"/>
        <v>898.5</v>
      </c>
      <c r="BX19" s="68">
        <f t="shared" si="14"/>
        <v>878</v>
      </c>
      <c r="BY19" s="68">
        <f t="shared" si="14"/>
        <v>892.5</v>
      </c>
      <c r="BZ19" s="68">
        <f t="shared" si="14"/>
        <v>871</v>
      </c>
      <c r="CA19" s="68">
        <f t="shared" si="14"/>
        <v>783.5</v>
      </c>
      <c r="CB19" s="68">
        <f t="shared" si="14"/>
        <v>747.5</v>
      </c>
      <c r="CC19" s="68">
        <f t="shared" si="14"/>
        <v>683.5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153</v>
      </c>
      <c r="B21" s="128">
        <f>MAX(B19:K19)</f>
        <v>289.5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289.5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294.5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294.5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311.5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311.5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1525.5</v>
      </c>
      <c r="AV22" s="59">
        <f t="shared" si="18"/>
        <v>1537.5</v>
      </c>
      <c r="AW22" s="59">
        <f t="shared" si="18"/>
        <v>1555.5</v>
      </c>
      <c r="AX22" s="59">
        <f t="shared" si="18"/>
        <v>1568</v>
      </c>
      <c r="AY22" s="59">
        <f t="shared" si="18"/>
        <v>1569</v>
      </c>
      <c r="AZ22" s="59">
        <f t="shared" si="18"/>
        <v>1582</v>
      </c>
      <c r="BA22" s="59">
        <f t="shared" si="18"/>
        <v>1630.5</v>
      </c>
      <c r="BB22" s="59"/>
      <c r="BC22" s="59"/>
      <c r="BD22" s="59"/>
      <c r="BE22" s="59">
        <f t="shared" ref="BE22:BQ22" si="19">P34</f>
        <v>1698.5</v>
      </c>
      <c r="BF22" s="59">
        <f t="shared" si="19"/>
        <v>1723</v>
      </c>
      <c r="BG22" s="59">
        <f t="shared" si="19"/>
        <v>1662</v>
      </c>
      <c r="BH22" s="59">
        <f t="shared" si="19"/>
        <v>1670</v>
      </c>
      <c r="BI22" s="59">
        <f t="shared" si="19"/>
        <v>1674.5</v>
      </c>
      <c r="BJ22" s="59">
        <f t="shared" si="19"/>
        <v>1608.5</v>
      </c>
      <c r="BK22" s="59">
        <f t="shared" si="19"/>
        <v>1546.5</v>
      </c>
      <c r="BL22" s="59">
        <f t="shared" si="19"/>
        <v>1496</v>
      </c>
      <c r="BM22" s="59">
        <f t="shared" si="19"/>
        <v>1392.5</v>
      </c>
      <c r="BN22" s="59">
        <f t="shared" si="19"/>
        <v>1417.5</v>
      </c>
      <c r="BO22" s="59">
        <f t="shared" si="19"/>
        <v>1423</v>
      </c>
      <c r="BP22" s="59">
        <f t="shared" si="19"/>
        <v>1455</v>
      </c>
      <c r="BQ22" s="59">
        <f t="shared" si="19"/>
        <v>1576</v>
      </c>
      <c r="BR22" s="59"/>
      <c r="BS22" s="59"/>
      <c r="BT22" s="59"/>
      <c r="BU22" s="59">
        <f t="shared" ref="BU22:CC22" si="20">AG34</f>
        <v>1743</v>
      </c>
      <c r="BV22" s="59">
        <f t="shared" si="20"/>
        <v>1673</v>
      </c>
      <c r="BW22" s="59">
        <f t="shared" si="20"/>
        <v>1701</v>
      </c>
      <c r="BX22" s="59">
        <f t="shared" si="20"/>
        <v>1621.5</v>
      </c>
      <c r="BY22" s="59">
        <f t="shared" si="20"/>
        <v>1581</v>
      </c>
      <c r="BZ22" s="59">
        <f t="shared" si="20"/>
        <v>1584</v>
      </c>
      <c r="CA22" s="59">
        <f t="shared" si="20"/>
        <v>1503.5</v>
      </c>
      <c r="CB22" s="59">
        <f t="shared" si="20"/>
        <v>1460</v>
      </c>
      <c r="CC22" s="59">
        <f t="shared" si="20"/>
        <v>1396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153</v>
      </c>
      <c r="B26" s="128">
        <f>MAX(B24:K24)</f>
        <v>0</v>
      </c>
      <c r="C26" s="119" t="s">
        <v>108</v>
      </c>
      <c r="D26" s="129">
        <f>+B26*D25</f>
        <v>0</v>
      </c>
      <c r="E26" s="119"/>
      <c r="F26" s="119" t="s">
        <v>109</v>
      </c>
      <c r="G26" s="129">
        <f>+B26*G25</f>
        <v>0</v>
      </c>
      <c r="H26" s="119"/>
      <c r="I26" s="119" t="s">
        <v>110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108</v>
      </c>
      <c r="P26" s="130">
        <f>+M26*P25</f>
        <v>0</v>
      </c>
      <c r="Q26" s="119"/>
      <c r="R26" s="119"/>
      <c r="S26" s="119"/>
      <c r="T26" s="119" t="s">
        <v>109</v>
      </c>
      <c r="U26" s="130">
        <f>+M26*U25</f>
        <v>0</v>
      </c>
      <c r="V26" s="119"/>
      <c r="W26" s="119"/>
      <c r="X26" s="119"/>
      <c r="Y26" s="119" t="s">
        <v>110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108</v>
      </c>
      <c r="AF26" s="129">
        <f>+AD26*AF25</f>
        <v>0</v>
      </c>
      <c r="AG26" s="119"/>
      <c r="AH26" s="119"/>
      <c r="AI26" s="119"/>
      <c r="AJ26" s="119" t="s">
        <v>109</v>
      </c>
      <c r="AK26" s="129">
        <f>+AD26*AK25</f>
        <v>0</v>
      </c>
      <c r="AL26" s="119"/>
      <c r="AM26" s="119"/>
      <c r="AN26" s="119" t="s">
        <v>110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104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224.5</v>
      </c>
      <c r="C28" s="116">
        <f>'G-4'!F11</f>
        <v>206</v>
      </c>
      <c r="D28" s="116">
        <f>'G-4'!F12</f>
        <v>222.5</v>
      </c>
      <c r="E28" s="116">
        <f>'G-4'!F13</f>
        <v>209.5</v>
      </c>
      <c r="F28" s="116">
        <f>'G-4'!F14</f>
        <v>204</v>
      </c>
      <c r="G28" s="116">
        <f>'G-4'!F15</f>
        <v>212.5</v>
      </c>
      <c r="H28" s="116">
        <f>'G-4'!F16</f>
        <v>248</v>
      </c>
      <c r="I28" s="116">
        <f>'G-4'!F17</f>
        <v>224</v>
      </c>
      <c r="J28" s="116">
        <f>'G-4'!F18</f>
        <v>230.5</v>
      </c>
      <c r="K28" s="116">
        <f>'G-4'!F19</f>
        <v>235.5</v>
      </c>
      <c r="L28" s="117"/>
      <c r="M28" s="116">
        <f>'G-4'!F20</f>
        <v>211.5</v>
      </c>
      <c r="N28" s="116">
        <f>'G-4'!F21</f>
        <v>226.5</v>
      </c>
      <c r="O28" s="116">
        <f>'G-4'!F22</f>
        <v>204</v>
      </c>
      <c r="P28" s="116">
        <f>'G-4'!M10</f>
        <v>221</v>
      </c>
      <c r="Q28" s="116">
        <f>'G-4'!M11</f>
        <v>254</v>
      </c>
      <c r="R28" s="116">
        <f>'G-4'!M12</f>
        <v>219</v>
      </c>
      <c r="S28" s="116">
        <f>'G-4'!M13</f>
        <v>232</v>
      </c>
      <c r="T28" s="116">
        <f>'G-4'!M14</f>
        <v>244.5</v>
      </c>
      <c r="U28" s="116">
        <f>'G-4'!M15</f>
        <v>217.5</v>
      </c>
      <c r="V28" s="116">
        <f>'G-4'!M16</f>
        <v>211.5</v>
      </c>
      <c r="W28" s="116">
        <f>'G-4'!M17</f>
        <v>203.5</v>
      </c>
      <c r="X28" s="116">
        <f>'G-4'!M18</f>
        <v>171.5</v>
      </c>
      <c r="Y28" s="116">
        <f>'G-4'!M19</f>
        <v>203.5</v>
      </c>
      <c r="Z28" s="116">
        <f>'G-4'!M20</f>
        <v>182</v>
      </c>
      <c r="AA28" s="116">
        <f>'G-4'!M21</f>
        <v>223</v>
      </c>
      <c r="AB28" s="116">
        <f>'G-4'!M22</f>
        <v>243</v>
      </c>
      <c r="AC28" s="117"/>
      <c r="AD28" s="116">
        <f>'G-4'!T10</f>
        <v>286.5</v>
      </c>
      <c r="AE28" s="116">
        <f>'G-4'!T11</f>
        <v>201.5</v>
      </c>
      <c r="AF28" s="116">
        <f>'G-4'!T12</f>
        <v>234</v>
      </c>
      <c r="AG28" s="116">
        <f>'G-4'!T13</f>
        <v>205</v>
      </c>
      <c r="AH28" s="116">
        <f>'G-4'!T14</f>
        <v>228</v>
      </c>
      <c r="AI28" s="116">
        <f>'G-4'!T15</f>
        <v>231.5</v>
      </c>
      <c r="AJ28" s="116">
        <f>'G-4'!T16</f>
        <v>213.5</v>
      </c>
      <c r="AK28" s="116">
        <f>'G-4'!T17</f>
        <v>219.5</v>
      </c>
      <c r="AL28" s="116">
        <f>'G-4'!T18</f>
        <v>206.5</v>
      </c>
      <c r="AM28" s="116">
        <f>'G-4'!T19</f>
        <v>144</v>
      </c>
      <c r="AN28" s="116">
        <f>'G-4'!T20</f>
        <v>177.5</v>
      </c>
      <c r="AO28" s="116">
        <f>'G-4'!T21</f>
        <v>155.5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862.5</v>
      </c>
      <c r="F29" s="116">
        <f t="shared" ref="F29:K29" si="24">C28+D28+E28+F28</f>
        <v>842</v>
      </c>
      <c r="G29" s="116">
        <f t="shared" si="24"/>
        <v>848.5</v>
      </c>
      <c r="H29" s="116">
        <f t="shared" si="24"/>
        <v>874</v>
      </c>
      <c r="I29" s="116">
        <f t="shared" si="24"/>
        <v>888.5</v>
      </c>
      <c r="J29" s="116">
        <f t="shared" si="24"/>
        <v>915</v>
      </c>
      <c r="K29" s="116">
        <f t="shared" si="24"/>
        <v>938</v>
      </c>
      <c r="L29" s="117"/>
      <c r="M29" s="116"/>
      <c r="N29" s="116"/>
      <c r="O29" s="116"/>
      <c r="P29" s="116">
        <f>M28+N28+O28+P28</f>
        <v>863</v>
      </c>
      <c r="Q29" s="116">
        <f t="shared" ref="Q29:AB29" si="25">N28+O28+P28+Q28</f>
        <v>905.5</v>
      </c>
      <c r="R29" s="116">
        <f t="shared" si="25"/>
        <v>898</v>
      </c>
      <c r="S29" s="116">
        <f t="shared" si="25"/>
        <v>926</v>
      </c>
      <c r="T29" s="116">
        <f t="shared" si="25"/>
        <v>949.5</v>
      </c>
      <c r="U29" s="116">
        <f t="shared" si="25"/>
        <v>913</v>
      </c>
      <c r="V29" s="116">
        <f t="shared" si="25"/>
        <v>905.5</v>
      </c>
      <c r="W29" s="116">
        <f t="shared" si="25"/>
        <v>877</v>
      </c>
      <c r="X29" s="116">
        <f t="shared" si="25"/>
        <v>804</v>
      </c>
      <c r="Y29" s="116">
        <f t="shared" si="25"/>
        <v>790</v>
      </c>
      <c r="Z29" s="116">
        <f t="shared" si="25"/>
        <v>760.5</v>
      </c>
      <c r="AA29" s="116">
        <f t="shared" si="25"/>
        <v>780</v>
      </c>
      <c r="AB29" s="116">
        <f t="shared" si="25"/>
        <v>851.5</v>
      </c>
      <c r="AC29" s="117"/>
      <c r="AD29" s="116"/>
      <c r="AE29" s="116"/>
      <c r="AF29" s="116"/>
      <c r="AG29" s="116">
        <f>AD28+AE28+AF28+AG28</f>
        <v>927</v>
      </c>
      <c r="AH29" s="116">
        <f t="shared" ref="AH29:AO29" si="26">AE28+AF28+AG28+AH28</f>
        <v>868.5</v>
      </c>
      <c r="AI29" s="116">
        <f t="shared" si="26"/>
        <v>898.5</v>
      </c>
      <c r="AJ29" s="116">
        <f t="shared" si="26"/>
        <v>878</v>
      </c>
      <c r="AK29" s="116">
        <f t="shared" si="26"/>
        <v>892.5</v>
      </c>
      <c r="AL29" s="116">
        <f t="shared" si="26"/>
        <v>871</v>
      </c>
      <c r="AM29" s="116">
        <f t="shared" si="26"/>
        <v>783.5</v>
      </c>
      <c r="AN29" s="116">
        <f t="shared" si="26"/>
        <v>747.5</v>
      </c>
      <c r="AO29" s="116">
        <f t="shared" si="26"/>
        <v>683.5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0.11440245148110317</v>
      </c>
      <c r="E30" s="119"/>
      <c r="F30" s="119" t="s">
        <v>109</v>
      </c>
      <c r="G30" s="120">
        <f>DIRECCIONALIDAD!J38/100</f>
        <v>0.81103166496424928</v>
      </c>
      <c r="H30" s="119"/>
      <c r="I30" s="119" t="s">
        <v>110</v>
      </c>
      <c r="J30" s="120">
        <f>DIRECCIONALIDAD!J39/100</f>
        <v>7.4565883554647605E-2</v>
      </c>
      <c r="K30" s="121"/>
      <c r="L30" s="115"/>
      <c r="M30" s="118"/>
      <c r="N30" s="119"/>
      <c r="O30" s="119" t="s">
        <v>108</v>
      </c>
      <c r="P30" s="120">
        <f>DIRECCIONALIDAD!J40/100</f>
        <v>0.12553648068669529</v>
      </c>
      <c r="Q30" s="119"/>
      <c r="R30" s="119"/>
      <c r="S30" s="119"/>
      <c r="T30" s="119" t="s">
        <v>109</v>
      </c>
      <c r="U30" s="120">
        <f>DIRECCIONALIDAD!J41/100</f>
        <v>0.80901287553648071</v>
      </c>
      <c r="V30" s="119"/>
      <c r="W30" s="119"/>
      <c r="X30" s="119"/>
      <c r="Y30" s="119" t="s">
        <v>110</v>
      </c>
      <c r="Z30" s="120">
        <f>DIRECCIONALIDAD!J42/100</f>
        <v>6.5450643776824038E-2</v>
      </c>
      <c r="AA30" s="119"/>
      <c r="AB30" s="121"/>
      <c r="AC30" s="115"/>
      <c r="AD30" s="118"/>
      <c r="AE30" s="119" t="s">
        <v>108</v>
      </c>
      <c r="AF30" s="120">
        <f>DIRECCIONALIDAD!J43/100</f>
        <v>6.1561561561561555E-2</v>
      </c>
      <c r="AG30" s="119"/>
      <c r="AH30" s="119"/>
      <c r="AI30" s="119"/>
      <c r="AJ30" s="119" t="s">
        <v>109</v>
      </c>
      <c r="AK30" s="120">
        <f>DIRECCIONALIDAD!J44/100</f>
        <v>0.8633633633633635</v>
      </c>
      <c r="AL30" s="119"/>
      <c r="AM30" s="119"/>
      <c r="AN30" s="119" t="s">
        <v>110</v>
      </c>
      <c r="AO30" s="122">
        <f>DIRECCIONALIDAD!J45/100</f>
        <v>7.5075075075075076E-2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153</v>
      </c>
      <c r="B31" s="128">
        <f>MAX(B29:K29)</f>
        <v>938</v>
      </c>
      <c r="C31" s="119" t="s">
        <v>108</v>
      </c>
      <c r="D31" s="129">
        <f>+B31*D30</f>
        <v>107.30949948927477</v>
      </c>
      <c r="E31" s="119"/>
      <c r="F31" s="119" t="s">
        <v>109</v>
      </c>
      <c r="G31" s="129">
        <f>+B31*G30</f>
        <v>760.74770173646584</v>
      </c>
      <c r="H31" s="119"/>
      <c r="I31" s="119" t="s">
        <v>110</v>
      </c>
      <c r="J31" s="129">
        <f>+B31*J30</f>
        <v>69.942798774259458</v>
      </c>
      <c r="K31" s="121"/>
      <c r="L31" s="115"/>
      <c r="M31" s="128">
        <f>MAX(M29:AB29)</f>
        <v>949.5</v>
      </c>
      <c r="N31" s="119"/>
      <c r="O31" s="119" t="s">
        <v>108</v>
      </c>
      <c r="P31" s="130">
        <f>+M31*P30</f>
        <v>119.19688841201717</v>
      </c>
      <c r="Q31" s="119"/>
      <c r="R31" s="119"/>
      <c r="S31" s="119"/>
      <c r="T31" s="119" t="s">
        <v>109</v>
      </c>
      <c r="U31" s="130">
        <f>+M31*U30</f>
        <v>768.15772532188839</v>
      </c>
      <c r="V31" s="119"/>
      <c r="W31" s="119"/>
      <c r="X31" s="119"/>
      <c r="Y31" s="119" t="s">
        <v>110</v>
      </c>
      <c r="Z31" s="130">
        <f>+M31*Z30</f>
        <v>62.145386266094427</v>
      </c>
      <c r="AA31" s="119"/>
      <c r="AB31" s="121"/>
      <c r="AC31" s="115"/>
      <c r="AD31" s="128">
        <f>MAX(AD29:AO29)</f>
        <v>927</v>
      </c>
      <c r="AE31" s="119" t="s">
        <v>108</v>
      </c>
      <c r="AF31" s="129">
        <f>+AD31*AF30</f>
        <v>57.067567567567565</v>
      </c>
      <c r="AG31" s="119"/>
      <c r="AH31" s="119"/>
      <c r="AI31" s="119"/>
      <c r="AJ31" s="119" t="s">
        <v>109</v>
      </c>
      <c r="AK31" s="129">
        <f>+AD31*AK30</f>
        <v>800.33783783783792</v>
      </c>
      <c r="AL31" s="119"/>
      <c r="AM31" s="119"/>
      <c r="AN31" s="119" t="s">
        <v>110</v>
      </c>
      <c r="AO31" s="131">
        <f>+AD31*AO30</f>
        <v>69.594594594594597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8" t="s">
        <v>104</v>
      </c>
      <c r="U32" s="188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367</v>
      </c>
      <c r="C33" s="116">
        <f t="shared" ref="C33:K33" si="27">C13+C18+C23+C28</f>
        <v>357.5</v>
      </c>
      <c r="D33" s="116">
        <f t="shared" si="27"/>
        <v>407</v>
      </c>
      <c r="E33" s="116">
        <f t="shared" si="27"/>
        <v>394</v>
      </c>
      <c r="F33" s="116">
        <f t="shared" si="27"/>
        <v>379</v>
      </c>
      <c r="G33" s="116">
        <f t="shared" si="27"/>
        <v>375.5</v>
      </c>
      <c r="H33" s="116">
        <f t="shared" si="27"/>
        <v>419.5</v>
      </c>
      <c r="I33" s="116">
        <f t="shared" si="27"/>
        <v>395</v>
      </c>
      <c r="J33" s="116">
        <f t="shared" si="27"/>
        <v>392</v>
      </c>
      <c r="K33" s="116">
        <f t="shared" si="27"/>
        <v>424</v>
      </c>
      <c r="L33" s="117"/>
      <c r="M33" s="116">
        <f>M13+M18+M23+M28</f>
        <v>406</v>
      </c>
      <c r="N33" s="116">
        <f t="shared" ref="N33:AB33" si="28">N13+N18+N23+N28</f>
        <v>460</v>
      </c>
      <c r="O33" s="116">
        <f t="shared" si="28"/>
        <v>408.5</v>
      </c>
      <c r="P33" s="116">
        <f t="shared" si="28"/>
        <v>424</v>
      </c>
      <c r="Q33" s="116">
        <f t="shared" si="28"/>
        <v>430.5</v>
      </c>
      <c r="R33" s="116">
        <f t="shared" si="28"/>
        <v>399</v>
      </c>
      <c r="S33" s="116">
        <f t="shared" si="28"/>
        <v>416.5</v>
      </c>
      <c r="T33" s="116">
        <f t="shared" si="28"/>
        <v>428.5</v>
      </c>
      <c r="U33" s="116">
        <f t="shared" si="28"/>
        <v>364.5</v>
      </c>
      <c r="V33" s="116">
        <f t="shared" si="28"/>
        <v>337</v>
      </c>
      <c r="W33" s="116">
        <f t="shared" si="28"/>
        <v>366</v>
      </c>
      <c r="X33" s="116">
        <f t="shared" si="28"/>
        <v>325</v>
      </c>
      <c r="Y33" s="116">
        <f t="shared" si="28"/>
        <v>389.5</v>
      </c>
      <c r="Z33" s="116">
        <f t="shared" si="28"/>
        <v>342.5</v>
      </c>
      <c r="AA33" s="116">
        <f t="shared" si="28"/>
        <v>398</v>
      </c>
      <c r="AB33" s="116">
        <f t="shared" si="28"/>
        <v>446</v>
      </c>
      <c r="AC33" s="117"/>
      <c r="AD33" s="116">
        <f>AD13+AD18+AD23+AD28</f>
        <v>460.5</v>
      </c>
      <c r="AE33" s="116">
        <f t="shared" ref="AE33:AO33" si="29">AE13+AE18+AE23+AE28</f>
        <v>383</v>
      </c>
      <c r="AF33" s="116">
        <f t="shared" si="29"/>
        <v>462</v>
      </c>
      <c r="AG33" s="116">
        <f t="shared" si="29"/>
        <v>437.5</v>
      </c>
      <c r="AH33" s="116">
        <f t="shared" si="29"/>
        <v>390.5</v>
      </c>
      <c r="AI33" s="116">
        <f t="shared" si="29"/>
        <v>411</v>
      </c>
      <c r="AJ33" s="116">
        <f t="shared" si="29"/>
        <v>382.5</v>
      </c>
      <c r="AK33" s="116">
        <f t="shared" si="29"/>
        <v>397</v>
      </c>
      <c r="AL33" s="116">
        <f t="shared" si="29"/>
        <v>393.5</v>
      </c>
      <c r="AM33" s="116">
        <f t="shared" si="29"/>
        <v>330.5</v>
      </c>
      <c r="AN33" s="116">
        <f t="shared" si="29"/>
        <v>339</v>
      </c>
      <c r="AO33" s="116">
        <f t="shared" si="29"/>
        <v>333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1525.5</v>
      </c>
      <c r="F34" s="116">
        <f t="shared" ref="F34:K34" si="30">C33+D33+E33+F33</f>
        <v>1537.5</v>
      </c>
      <c r="G34" s="116">
        <f t="shared" si="30"/>
        <v>1555.5</v>
      </c>
      <c r="H34" s="116">
        <f t="shared" si="30"/>
        <v>1568</v>
      </c>
      <c r="I34" s="116">
        <f t="shared" si="30"/>
        <v>1569</v>
      </c>
      <c r="J34" s="116">
        <f t="shared" si="30"/>
        <v>1582</v>
      </c>
      <c r="K34" s="116">
        <f t="shared" si="30"/>
        <v>1630.5</v>
      </c>
      <c r="L34" s="117"/>
      <c r="M34" s="116"/>
      <c r="N34" s="116"/>
      <c r="O34" s="116"/>
      <c r="P34" s="116">
        <f>M33+N33+O33+P33</f>
        <v>1698.5</v>
      </c>
      <c r="Q34" s="116">
        <f t="shared" ref="Q34:AB34" si="31">N33+O33+P33+Q33</f>
        <v>1723</v>
      </c>
      <c r="R34" s="116">
        <f t="shared" si="31"/>
        <v>1662</v>
      </c>
      <c r="S34" s="116">
        <f t="shared" si="31"/>
        <v>1670</v>
      </c>
      <c r="T34" s="116">
        <f t="shared" si="31"/>
        <v>1674.5</v>
      </c>
      <c r="U34" s="116">
        <f t="shared" si="31"/>
        <v>1608.5</v>
      </c>
      <c r="V34" s="116">
        <f t="shared" si="31"/>
        <v>1546.5</v>
      </c>
      <c r="W34" s="116">
        <f t="shared" si="31"/>
        <v>1496</v>
      </c>
      <c r="X34" s="116">
        <f t="shared" si="31"/>
        <v>1392.5</v>
      </c>
      <c r="Y34" s="116">
        <f t="shared" si="31"/>
        <v>1417.5</v>
      </c>
      <c r="Z34" s="116">
        <f t="shared" si="31"/>
        <v>1423</v>
      </c>
      <c r="AA34" s="116">
        <f t="shared" si="31"/>
        <v>1455</v>
      </c>
      <c r="AB34" s="116">
        <f t="shared" si="31"/>
        <v>1576</v>
      </c>
      <c r="AC34" s="117"/>
      <c r="AD34" s="116"/>
      <c r="AE34" s="116"/>
      <c r="AF34" s="116"/>
      <c r="AG34" s="116">
        <f>AD33+AE33+AF33+AG33</f>
        <v>1743</v>
      </c>
      <c r="AH34" s="116">
        <f t="shared" ref="AH34:AO34" si="32">AE33+AF33+AG33+AH33</f>
        <v>1673</v>
      </c>
      <c r="AI34" s="116">
        <f t="shared" si="32"/>
        <v>1701</v>
      </c>
      <c r="AJ34" s="116">
        <f t="shared" si="32"/>
        <v>1621.5</v>
      </c>
      <c r="AK34" s="116">
        <f t="shared" si="32"/>
        <v>1581</v>
      </c>
      <c r="AL34" s="116">
        <f t="shared" si="32"/>
        <v>1584</v>
      </c>
      <c r="AM34" s="116">
        <f t="shared" si="32"/>
        <v>1503.5</v>
      </c>
      <c r="AN34" s="116">
        <f t="shared" si="32"/>
        <v>1460</v>
      </c>
      <c r="AO34" s="116">
        <f t="shared" si="32"/>
        <v>1396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9"/>
      <c r="R36" s="189"/>
      <c r="S36" s="189"/>
      <c r="T36" s="189"/>
      <c r="U36" s="18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2014-05-29T15:17:12Z</cp:lastPrinted>
  <dcterms:created xsi:type="dcterms:W3CDTF">1998-04-02T13:38:56Z</dcterms:created>
  <dcterms:modified xsi:type="dcterms:W3CDTF">2016-08-08T22:47:05Z</dcterms:modified>
</cp:coreProperties>
</file>