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55\CR 52\2016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J31" i="4689"/>
  <c r="P25" i="4688" s="1"/>
  <c r="J24" i="4689"/>
  <c r="Z20" i="4688" s="1"/>
  <c r="J23" i="4689"/>
  <c r="U20" i="4688" s="1"/>
  <c r="J37" i="4689"/>
  <c r="D30" i="4688" s="1"/>
  <c r="J25" i="4689"/>
  <c r="AF20" i="4688" s="1"/>
  <c r="J43" i="4689"/>
  <c r="AF30" i="4688" s="1"/>
  <c r="J40" i="4689"/>
  <c r="P30" i="4688" s="1"/>
  <c r="J32" i="4689"/>
  <c r="U25" i="4688" s="1"/>
  <c r="J28" i="4689"/>
  <c r="D25" i="4688" s="1"/>
  <c r="J26" i="4689"/>
  <c r="AK20" i="4688" s="1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J39" i="4689"/>
  <c r="AF25" i="4688"/>
  <c r="AO25" i="4688"/>
  <c r="J35" i="4689"/>
  <c r="Z25" i="4688"/>
  <c r="J25" i="4688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<sst xmlns="http://schemas.openxmlformats.org/spreadsheetml/2006/main" count="789" uniqueCount="152">
  <si>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</si>
  <si>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</si>
  <si>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</si>
  <si>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</si>
  <si>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</si>
  <si>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</si>
  <si>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</si>
  <si>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</si>
  <si>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</si>
  <si>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</si>
  <si>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</si>
  <si>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</si>
  <si>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</si>
  <si>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</si>
  <si>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</si>
  <si>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</si>
  <si>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</si>
  <si>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</si>
  <si>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</si>
  <si>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</si>
  <si>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</si>
  <si>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</si>
  <si>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</si>
  <si>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</si>
  <si>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</si>
  <si>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</si>
  <si>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</si>
  <si>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</si>
  <si>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</si>
  <si>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</si>
  <si>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</si>
  <si>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</si>
  <si>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</si>
  <si>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</si>
  <si>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</si>
  <si>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</si>
  <si>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</si>
  <si>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</si>
  <si>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</si>
  <si>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</si>
  <si>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</si>
  <si>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</si>
  <si>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</si>
  <si>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</si>
  <si>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</si>
  <si>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</si>
  <si>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</si>
  <si>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</si>
  <si>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</si>
  <si>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</si>
  <si>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</si>
  <si>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</si>
  <si>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</si>
  <si>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</si>
  <si>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</si>
  <si>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</si>
  <si>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</si>
  <si>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</si>
  <si>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</si>
  <si>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</si>
  <si>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</si>
  <si>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</si>
  <si>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</si>
  <si>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</si>
  <si>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</si>
  <si>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</si>
  <si>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</si>
  <si>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</si>
  <si>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</si>
  <si>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</si>
  <si>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</si>
  <si>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</si>
  <si>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</si>
  <si>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</si>
  <si>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</si>
  <si>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</si>
  <si>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</si>
  <si>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</si>
  <si>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</si>
  <si>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</si>
  <si>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</si>
  <si>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</si>
  <si>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</si>
  <si>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</si>
  <si>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</si>
  <si>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</si>
  <si>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</si>
  <si>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</si>
  <si>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</si>
  <si>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</si>
  <si>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</si>
  <si>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</si>
  <si>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</si>
  <si>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</si>
  <si>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</si>
  <si>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</si>
  <si>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</si>
  <si>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</si>
  <si>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</si>
  <si>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</si>
  <si>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</si>
  <si>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</si>
  <si>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</si>
  <si>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</si>
  <si>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</si>
  <si>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</si>
  <si>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</si>
  <si>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</si>
  <si>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</si>
  <si>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</si>
  <si>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</si>
  <si>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</si>
  <si>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</si>
  <si>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</si>
  <si>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</si>
  <si>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</si>
  <si>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</si>
  <si>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</si>
  <si>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</si>
  <si>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</si>
  <si>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</si>
  <si>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</si>
  <si>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</si>
  <si>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</si>
  <si>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</si>
  <si>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</si>
  <si>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</si>
  <si>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</si>
  <si>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</si>
  <si>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</si>
  <si>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</si>
  <si>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</si>
  <si>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</si>
  <si>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</si>
  <si>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</si>
  <si>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</si>
  <si>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</si>
  <si>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</si>
  <si>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</si>
  <si>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</si>
  <si>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</si>
  <si>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</si>
  <si>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</si>
  <si>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</si>
  <si>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</si>
  <si>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</si>
  <si>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</si>
  <si>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</si>
  <si>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 xml:space="preserve">VOL MAX </t>
  </si>
  <si>
    <t>JULIO VASQUEZ</t>
  </si>
  <si>
    <t>CALLE 74 X CARRERA 52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</si>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</sst>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153928"/>
        <c:axId val="117154320"/>
      </c:barChart>
      <c:catAx>
        <c:axId val="11715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5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205984"/>
        <c:axId val="388945632"/>
      </c:barChart>
      <c:catAx>
        <c:axId val="1862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94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946416"/>
        <c:axId val="388946808"/>
      </c:barChart>
      <c:catAx>
        <c:axId val="38894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94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947592"/>
        <c:axId val="388947984"/>
      </c:barChart>
      <c:catAx>
        <c:axId val="38894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94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588.5</c:v>
                </c:pt>
                <c:pt idx="1">
                  <c:v>675.5</c:v>
                </c:pt>
                <c:pt idx="2">
                  <c:v>638</c:v>
                </c:pt>
                <c:pt idx="3">
                  <c:v>589.5</c:v>
                </c:pt>
                <c:pt idx="4">
                  <c:v>525</c:v>
                </c:pt>
                <c:pt idx="5">
                  <c:v>518</c:v>
                </c:pt>
                <c:pt idx="6">
                  <c:v>538.5</c:v>
                </c:pt>
                <c:pt idx="7">
                  <c:v>512</c:v>
                </c:pt>
                <c:pt idx="8">
                  <c:v>548.5</c:v>
                </c:pt>
                <c:pt idx="9">
                  <c:v>571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948768"/>
        <c:axId val="388949160"/>
      </c:barChart>
      <c:catAx>
        <c:axId val="38894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9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949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94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484</c:v>
                </c:pt>
                <c:pt idx="1">
                  <c:v>527.5</c:v>
                </c:pt>
                <c:pt idx="2">
                  <c:v>505.5</c:v>
                </c:pt>
                <c:pt idx="3">
                  <c:v>518.5</c:v>
                </c:pt>
                <c:pt idx="4">
                  <c:v>539.5</c:v>
                </c:pt>
                <c:pt idx="5">
                  <c:v>471</c:v>
                </c:pt>
                <c:pt idx="6">
                  <c:v>489</c:v>
                </c:pt>
                <c:pt idx="7">
                  <c:v>451.5</c:v>
                </c:pt>
                <c:pt idx="8">
                  <c:v>436.5</c:v>
                </c:pt>
                <c:pt idx="9">
                  <c:v>451</c:v>
                </c:pt>
                <c:pt idx="10">
                  <c:v>404.5</c:v>
                </c:pt>
                <c:pt idx="11">
                  <c:v>399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618288"/>
        <c:axId val="186618680"/>
      </c:barChart>
      <c:catAx>
        <c:axId val="18661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1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1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1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443.5</c:v>
                </c:pt>
                <c:pt idx="1">
                  <c:v>382</c:v>
                </c:pt>
                <c:pt idx="2">
                  <c:v>424.5</c:v>
                </c:pt>
                <c:pt idx="3">
                  <c:v>412.5</c:v>
                </c:pt>
                <c:pt idx="4">
                  <c:v>346</c:v>
                </c:pt>
                <c:pt idx="5">
                  <c:v>505</c:v>
                </c:pt>
                <c:pt idx="6">
                  <c:v>471.5</c:v>
                </c:pt>
                <c:pt idx="7">
                  <c:v>443.5</c:v>
                </c:pt>
                <c:pt idx="8">
                  <c:v>459.5</c:v>
                </c:pt>
                <c:pt idx="9">
                  <c:v>449</c:v>
                </c:pt>
                <c:pt idx="10">
                  <c:v>537</c:v>
                </c:pt>
                <c:pt idx="11">
                  <c:v>573.5</c:v>
                </c:pt>
                <c:pt idx="12">
                  <c:v>590</c:v>
                </c:pt>
                <c:pt idx="13">
                  <c:v>598</c:v>
                </c:pt>
                <c:pt idx="14">
                  <c:v>643.5</c:v>
                </c:pt>
                <c:pt idx="15">
                  <c:v>585.5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619464"/>
        <c:axId val="186619856"/>
      </c:barChart>
      <c:catAx>
        <c:axId val="18661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1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1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1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1340.5</c:v>
                </c:pt>
                <c:pt idx="4">
                  <c:v>1329</c:v>
                </c:pt>
                <c:pt idx="5">
                  <c:v>1290</c:v>
                </c:pt>
                <c:pt idx="6">
                  <c:v>1209.5</c:v>
                </c:pt>
                <c:pt idx="7">
                  <c:v>1122</c:v>
                </c:pt>
                <c:pt idx="8">
                  <c:v>1121</c:v>
                </c:pt>
                <c:pt idx="9">
                  <c:v>1132.5</c:v>
                </c:pt>
                <c:pt idx="13">
                  <c:v>872</c:v>
                </c:pt>
                <c:pt idx="14">
                  <c:v>785</c:v>
                </c:pt>
                <c:pt idx="15">
                  <c:v>916</c:v>
                </c:pt>
                <c:pt idx="16">
                  <c:v>947</c:v>
                </c:pt>
                <c:pt idx="17">
                  <c:v>936.5</c:v>
                </c:pt>
                <c:pt idx="18">
                  <c:v>1017.5</c:v>
                </c:pt>
                <c:pt idx="19">
                  <c:v>987.5</c:v>
                </c:pt>
                <c:pt idx="20">
                  <c:v>1021</c:v>
                </c:pt>
                <c:pt idx="21">
                  <c:v>1093.5</c:v>
                </c:pt>
                <c:pt idx="22">
                  <c:v>1192</c:v>
                </c:pt>
                <c:pt idx="23">
                  <c:v>1279.5</c:v>
                </c:pt>
                <c:pt idx="24">
                  <c:v>1358.5</c:v>
                </c:pt>
                <c:pt idx="25">
                  <c:v>1370.5</c:v>
                </c:pt>
                <c:pt idx="29">
                  <c:v>1053</c:v>
                </c:pt>
                <c:pt idx="30">
                  <c:v>1097</c:v>
                </c:pt>
                <c:pt idx="31">
                  <c:v>1069</c:v>
                </c:pt>
                <c:pt idx="32">
                  <c:v>1066.5</c:v>
                </c:pt>
                <c:pt idx="33">
                  <c:v>1034.5</c:v>
                </c:pt>
                <c:pt idx="34">
                  <c:v>1015.5</c:v>
                </c:pt>
                <c:pt idx="35">
                  <c:v>1009.5</c:v>
                </c:pt>
                <c:pt idx="36">
                  <c:v>914</c:v>
                </c:pt>
                <c:pt idx="37">
                  <c:v>850.5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1151</c:v>
                </c:pt>
                <c:pt idx="4">
                  <c:v>1099</c:v>
                </c:pt>
                <c:pt idx="5">
                  <c:v>980.5</c:v>
                </c:pt>
                <c:pt idx="6">
                  <c:v>961.5</c:v>
                </c:pt>
                <c:pt idx="7">
                  <c:v>971.5</c:v>
                </c:pt>
                <c:pt idx="8">
                  <c:v>996</c:v>
                </c:pt>
                <c:pt idx="9">
                  <c:v>1037.5</c:v>
                </c:pt>
                <c:pt idx="13">
                  <c:v>790.5</c:v>
                </c:pt>
                <c:pt idx="14">
                  <c:v>780</c:v>
                </c:pt>
                <c:pt idx="15">
                  <c:v>772</c:v>
                </c:pt>
                <c:pt idx="16">
                  <c:v>788</c:v>
                </c:pt>
                <c:pt idx="17">
                  <c:v>829.5</c:v>
                </c:pt>
                <c:pt idx="18">
                  <c:v>862</c:v>
                </c:pt>
                <c:pt idx="19">
                  <c:v>836</c:v>
                </c:pt>
                <c:pt idx="20">
                  <c:v>868</c:v>
                </c:pt>
                <c:pt idx="21">
                  <c:v>925.5</c:v>
                </c:pt>
                <c:pt idx="22">
                  <c:v>957.5</c:v>
                </c:pt>
                <c:pt idx="23">
                  <c:v>1019</c:v>
                </c:pt>
                <c:pt idx="24">
                  <c:v>1046.5</c:v>
                </c:pt>
                <c:pt idx="25">
                  <c:v>1046.5</c:v>
                </c:pt>
                <c:pt idx="29">
                  <c:v>982.5</c:v>
                </c:pt>
                <c:pt idx="30">
                  <c:v>994</c:v>
                </c:pt>
                <c:pt idx="31">
                  <c:v>965.5</c:v>
                </c:pt>
                <c:pt idx="32">
                  <c:v>951.5</c:v>
                </c:pt>
                <c:pt idx="33">
                  <c:v>916.5</c:v>
                </c:pt>
                <c:pt idx="34">
                  <c:v>832.5</c:v>
                </c:pt>
                <c:pt idx="35">
                  <c:v>818.5</c:v>
                </c:pt>
                <c:pt idx="36">
                  <c:v>829.5</c:v>
                </c:pt>
                <c:pt idx="37">
                  <c:v>840.5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2491.5</c:v>
                </c:pt>
                <c:pt idx="4">
                  <c:v>2428</c:v>
                </c:pt>
                <c:pt idx="5">
                  <c:v>2270.5</c:v>
                </c:pt>
                <c:pt idx="6">
                  <c:v>2171</c:v>
                </c:pt>
                <c:pt idx="7">
                  <c:v>2093.5</c:v>
                </c:pt>
                <c:pt idx="8">
                  <c:v>2117</c:v>
                </c:pt>
                <c:pt idx="9">
                  <c:v>2170</c:v>
                </c:pt>
                <c:pt idx="13">
                  <c:v>1662.5</c:v>
                </c:pt>
                <c:pt idx="14">
                  <c:v>1565</c:v>
                </c:pt>
                <c:pt idx="15">
                  <c:v>1688</c:v>
                </c:pt>
                <c:pt idx="16">
                  <c:v>1735</c:v>
                </c:pt>
                <c:pt idx="17">
                  <c:v>1766</c:v>
                </c:pt>
                <c:pt idx="18">
                  <c:v>1879.5</c:v>
                </c:pt>
                <c:pt idx="19">
                  <c:v>1823.5</c:v>
                </c:pt>
                <c:pt idx="20">
                  <c:v>1889</c:v>
                </c:pt>
                <c:pt idx="21">
                  <c:v>2019</c:v>
                </c:pt>
                <c:pt idx="22">
                  <c:v>2149.5</c:v>
                </c:pt>
                <c:pt idx="23">
                  <c:v>2298.5</c:v>
                </c:pt>
                <c:pt idx="24">
                  <c:v>2405</c:v>
                </c:pt>
                <c:pt idx="25">
                  <c:v>2417</c:v>
                </c:pt>
                <c:pt idx="29">
                  <c:v>2035.5</c:v>
                </c:pt>
                <c:pt idx="30">
                  <c:v>2091</c:v>
                </c:pt>
                <c:pt idx="31">
                  <c:v>2034.5</c:v>
                </c:pt>
                <c:pt idx="32">
                  <c:v>2018</c:v>
                </c:pt>
                <c:pt idx="33">
                  <c:v>1951</c:v>
                </c:pt>
                <c:pt idx="34">
                  <c:v>1848</c:v>
                </c:pt>
                <c:pt idx="35">
                  <c:v>1828</c:v>
                </c:pt>
                <c:pt idx="36">
                  <c:v>1743.5</c:v>
                </c:pt>
                <c:pt idx="37">
                  <c:v>1691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20640"/>
        <c:axId val="186621032"/>
      </c:lineChart>
      <c:catAx>
        <c:axId val="186620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62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21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620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155104"/>
        <c:axId val="117155496"/>
      </c:barChart>
      <c:catAx>
        <c:axId val="1171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5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156280"/>
        <c:axId val="117156672"/>
      </c:barChart>
      <c:catAx>
        <c:axId val="11715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715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294.5</c:v>
                </c:pt>
                <c:pt idx="1">
                  <c:v>334.5</c:v>
                </c:pt>
                <c:pt idx="2">
                  <c:v>368</c:v>
                </c:pt>
                <c:pt idx="3">
                  <c:v>343.5</c:v>
                </c:pt>
                <c:pt idx="4">
                  <c:v>283</c:v>
                </c:pt>
                <c:pt idx="5">
                  <c:v>295.5</c:v>
                </c:pt>
                <c:pt idx="6">
                  <c:v>287.5</c:v>
                </c:pt>
                <c:pt idx="7">
                  <c:v>256</c:v>
                </c:pt>
                <c:pt idx="8">
                  <c:v>282</c:v>
                </c:pt>
                <c:pt idx="9">
                  <c:v>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13808"/>
        <c:axId val="187114200"/>
      </c:barChart>
      <c:catAx>
        <c:axId val="18711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1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245.5</c:v>
                </c:pt>
                <c:pt idx="1">
                  <c:v>267</c:v>
                </c:pt>
                <c:pt idx="2">
                  <c:v>264.5</c:v>
                </c:pt>
                <c:pt idx="3">
                  <c:v>276</c:v>
                </c:pt>
                <c:pt idx="4">
                  <c:v>289.5</c:v>
                </c:pt>
                <c:pt idx="5">
                  <c:v>239</c:v>
                </c:pt>
                <c:pt idx="6">
                  <c:v>262</c:v>
                </c:pt>
                <c:pt idx="7">
                  <c:v>244</c:v>
                </c:pt>
                <c:pt idx="8">
                  <c:v>270.5</c:v>
                </c:pt>
                <c:pt idx="9">
                  <c:v>233</c:v>
                </c:pt>
                <c:pt idx="10">
                  <c:v>166.5</c:v>
                </c:pt>
                <c:pt idx="11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14984"/>
        <c:axId val="187115376"/>
      </c:barChart>
      <c:catAx>
        <c:axId val="18711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1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252.5</c:v>
                </c:pt>
                <c:pt idx="1">
                  <c:v>161.5</c:v>
                </c:pt>
                <c:pt idx="2">
                  <c:v>215.5</c:v>
                </c:pt>
                <c:pt idx="3">
                  <c:v>242.5</c:v>
                </c:pt>
                <c:pt idx="4">
                  <c:v>165.5</c:v>
                </c:pt>
                <c:pt idx="5">
                  <c:v>292.5</c:v>
                </c:pt>
                <c:pt idx="6">
                  <c:v>246.5</c:v>
                </c:pt>
                <c:pt idx="7">
                  <c:v>232</c:v>
                </c:pt>
                <c:pt idx="8">
                  <c:v>246.5</c:v>
                </c:pt>
                <c:pt idx="9">
                  <c:v>262.5</c:v>
                </c:pt>
                <c:pt idx="10">
                  <c:v>280</c:v>
                </c:pt>
                <c:pt idx="11">
                  <c:v>304.5</c:v>
                </c:pt>
                <c:pt idx="12">
                  <c:v>345</c:v>
                </c:pt>
                <c:pt idx="13">
                  <c:v>350</c:v>
                </c:pt>
                <c:pt idx="14">
                  <c:v>359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16552"/>
        <c:axId val="187116944"/>
      </c:barChart>
      <c:catAx>
        <c:axId val="18711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11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294</c:v>
                </c:pt>
                <c:pt idx="1">
                  <c:v>341</c:v>
                </c:pt>
                <c:pt idx="2">
                  <c:v>270</c:v>
                </c:pt>
                <c:pt idx="3">
                  <c:v>246</c:v>
                </c:pt>
                <c:pt idx="4">
                  <c:v>242</c:v>
                </c:pt>
                <c:pt idx="5">
                  <c:v>222.5</c:v>
                </c:pt>
                <c:pt idx="6">
                  <c:v>251</c:v>
                </c:pt>
                <c:pt idx="7">
                  <c:v>256</c:v>
                </c:pt>
                <c:pt idx="8">
                  <c:v>266.5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202848"/>
        <c:axId val="186203240"/>
      </c:barChart>
      <c:catAx>
        <c:axId val="18620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0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238.5</c:v>
                </c:pt>
                <c:pt idx="1">
                  <c:v>260.5</c:v>
                </c:pt>
                <c:pt idx="2">
                  <c:v>241</c:v>
                </c:pt>
                <c:pt idx="3">
                  <c:v>242.5</c:v>
                </c:pt>
                <c:pt idx="4">
                  <c:v>250</c:v>
                </c:pt>
                <c:pt idx="5">
                  <c:v>232</c:v>
                </c:pt>
                <c:pt idx="6">
                  <c:v>227</c:v>
                </c:pt>
                <c:pt idx="7">
                  <c:v>207.5</c:v>
                </c:pt>
                <c:pt idx="8">
                  <c:v>166</c:v>
                </c:pt>
                <c:pt idx="9">
                  <c:v>218</c:v>
                </c:pt>
                <c:pt idx="10">
                  <c:v>238</c:v>
                </c:pt>
                <c:pt idx="11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204024"/>
        <c:axId val="186204416"/>
      </c:barChart>
      <c:catAx>
        <c:axId val="18620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0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191</c:v>
                </c:pt>
                <c:pt idx="1">
                  <c:v>220.5</c:v>
                </c:pt>
                <c:pt idx="2">
                  <c:v>209</c:v>
                </c:pt>
                <c:pt idx="3">
                  <c:v>170</c:v>
                </c:pt>
                <c:pt idx="4">
                  <c:v>180.5</c:v>
                </c:pt>
                <c:pt idx="5">
                  <c:v>212.5</c:v>
                </c:pt>
                <c:pt idx="6">
                  <c:v>225</c:v>
                </c:pt>
                <c:pt idx="7">
                  <c:v>211.5</c:v>
                </c:pt>
                <c:pt idx="8">
                  <c:v>213</c:v>
                </c:pt>
                <c:pt idx="9">
                  <c:v>186.5</c:v>
                </c:pt>
                <c:pt idx="10">
                  <c:v>257</c:v>
                </c:pt>
                <c:pt idx="11">
                  <c:v>269</c:v>
                </c:pt>
                <c:pt idx="12">
                  <c:v>245</c:v>
                </c:pt>
                <c:pt idx="13">
                  <c:v>248</c:v>
                </c:pt>
                <c:pt idx="14">
                  <c:v>284.5</c:v>
                </c:pt>
                <c:pt idx="15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116160"/>
        <c:axId val="186205200"/>
      </c:barChart>
      <c:catAx>
        <c:axId val="18711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20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0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11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Y11" sqref="Y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150</v>
      </c>
      <c r="E5" s="184"/>
      <c r="F5" s="184"/>
      <c r="G5" s="184"/>
      <c r="H5" s="184"/>
      <c r="I5" s="180" t="s">
        <v>53</v>
      </c>
      <c r="J5" s="180"/>
      <c r="K5" s="180"/>
      <c r="L5" s="185">
        <v>1255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42404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X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149</v>
      </c>
      <c r="E6" s="195"/>
      <c r="F6" s="195"/>
      <c r="G6" s="195"/>
      <c r="H6" s="195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42404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118</v>
      </c>
      <c r="C10" s="46">
        <v>221</v>
      </c>
      <c r="D10" s="46">
        <v>6</v>
      </c>
      <c r="E10" s="46">
        <v>1</v>
      </c>
      <c r="F10" s="6">
        <f t="shared" ref="F10:F22" si="0">B10*0.5+C10*1+D10*2+E10*2.5</f>
        <v>294.5</v>
      </c>
      <c r="G10" s="2"/>
      <c r="H10" s="19" t="s">
        <v>4</v>
      </c>
      <c r="I10" s="46">
        <v>63</v>
      </c>
      <c r="J10" s="46">
        <v>196</v>
      </c>
      <c r="K10" s="46">
        <v>5</v>
      </c>
      <c r="L10" s="46">
        <v>2</v>
      </c>
      <c r="M10" s="6">
        <f t="shared" ref="M10:M22" si="1">I10*0.5+J10*1+K10*2+L10*2.5</f>
        <v>242.5</v>
      </c>
      <c r="N10" s="9">
        <f>F20+F21+F22+M10</f>
        <v>872</v>
      </c>
      <c r="O10" s="19" t="s">
        <v>43</v>
      </c>
      <c r="P10" s="46">
        <v>87</v>
      </c>
      <c r="Q10" s="46">
        <v>187</v>
      </c>
      <c r="R10" s="46">
        <v>5</v>
      </c>
      <c r="S10" s="46">
        <v>2</v>
      </c>
      <c r="T10" s="6">
        <f t="shared" ref="T10:T21" si="2">P10*0.5+Q10*1+R10*2+S10*2.5</f>
        <v>245.5</v>
      </c>
      <c r="U10" s="10"/>
      <c r="AB10" s="1"/>
    </row>
    <row r="11" spans="1:28" ht="24" customHeight="1" x14ac:dyDescent="0.2">
      <c r="A11" s="18" t="s">
        <v>14</v>
      </c>
      <c r="B11" s="46">
        <v>151</v>
      </c>
      <c r="C11" s="46">
        <v>238</v>
      </c>
      <c r="D11" s="46">
        <v>8</v>
      </c>
      <c r="E11" s="46">
        <v>2</v>
      </c>
      <c r="F11" s="6">
        <f t="shared" si="0"/>
        <v>334.5</v>
      </c>
      <c r="G11" s="2"/>
      <c r="H11" s="19" t="s">
        <v>5</v>
      </c>
      <c r="I11" s="46">
        <v>46</v>
      </c>
      <c r="J11" s="46">
        <v>132</v>
      </c>
      <c r="K11" s="46">
        <v>4</v>
      </c>
      <c r="L11" s="46">
        <v>1</v>
      </c>
      <c r="M11" s="6">
        <f t="shared" si="1"/>
        <v>165.5</v>
      </c>
      <c r="N11" s="9">
        <f>F21+F22+M10+M11</f>
        <v>785</v>
      </c>
      <c r="O11" s="19" t="s">
        <v>44</v>
      </c>
      <c r="P11" s="46">
        <v>91</v>
      </c>
      <c r="Q11" s="46">
        <v>203</v>
      </c>
      <c r="R11" s="46">
        <v>3</v>
      </c>
      <c r="S11" s="46">
        <v>5</v>
      </c>
      <c r="T11" s="6">
        <f t="shared" si="2"/>
        <v>267</v>
      </c>
      <c r="U11" s="2"/>
      <c r="AB11" s="1"/>
    </row>
    <row r="12" spans="1:28" ht="24" customHeight="1" x14ac:dyDescent="0.2">
      <c r="A12" s="18" t="s">
        <v>17</v>
      </c>
      <c r="B12" s="46">
        <v>153</v>
      </c>
      <c r="C12" s="46">
        <v>279</v>
      </c>
      <c r="D12" s="46">
        <v>5</v>
      </c>
      <c r="E12" s="46">
        <v>1</v>
      </c>
      <c r="F12" s="6">
        <f t="shared" si="0"/>
        <v>368</v>
      </c>
      <c r="G12" s="2"/>
      <c r="H12" s="19" t="s">
        <v>6</v>
      </c>
      <c r="I12" s="46">
        <v>61</v>
      </c>
      <c r="J12" s="46">
        <v>235</v>
      </c>
      <c r="K12" s="46">
        <v>6</v>
      </c>
      <c r="L12" s="46">
        <v>6</v>
      </c>
      <c r="M12" s="6">
        <f t="shared" si="1"/>
        <v>292.5</v>
      </c>
      <c r="N12" s="2">
        <f>F22+M10+M11+M12</f>
        <v>916</v>
      </c>
      <c r="O12" s="19" t="s">
        <v>32</v>
      </c>
      <c r="P12" s="46">
        <v>78</v>
      </c>
      <c r="Q12" s="46">
        <v>210</v>
      </c>
      <c r="R12" s="46">
        <v>4</v>
      </c>
      <c r="S12" s="46">
        <v>3</v>
      </c>
      <c r="T12" s="6">
        <f t="shared" si="2"/>
        <v>264.5</v>
      </c>
      <c r="U12" s="2"/>
      <c r="AB12" s="1"/>
    </row>
    <row r="13" spans="1:28" ht="24" customHeight="1" x14ac:dyDescent="0.2">
      <c r="A13" s="18" t="s">
        <v>19</v>
      </c>
      <c r="B13" s="46">
        <v>118</v>
      </c>
      <c r="C13" s="46">
        <v>266</v>
      </c>
      <c r="D13" s="46">
        <v>8</v>
      </c>
      <c r="E13" s="46">
        <v>1</v>
      </c>
      <c r="F13" s="6">
        <f t="shared" si="0"/>
        <v>343.5</v>
      </c>
      <c r="G13" s="2">
        <f t="shared" ref="G13:G19" si="3">F10+F11+F12+F13</f>
        <v>1340.5</v>
      </c>
      <c r="H13" s="19" t="s">
        <v>7</v>
      </c>
      <c r="I13" s="46">
        <v>53</v>
      </c>
      <c r="J13" s="46">
        <v>210</v>
      </c>
      <c r="K13" s="46">
        <v>5</v>
      </c>
      <c r="L13" s="46">
        <v>0</v>
      </c>
      <c r="M13" s="6">
        <f t="shared" si="1"/>
        <v>246.5</v>
      </c>
      <c r="N13" s="2">
        <f t="shared" ref="N13:N18" si="4">M10+M11+M12+M13</f>
        <v>947</v>
      </c>
      <c r="O13" s="19" t="s">
        <v>33</v>
      </c>
      <c r="P13" s="46">
        <v>82</v>
      </c>
      <c r="Q13" s="46">
        <v>206</v>
      </c>
      <c r="R13" s="46">
        <v>7</v>
      </c>
      <c r="S13" s="46">
        <v>6</v>
      </c>
      <c r="T13" s="6">
        <f t="shared" si="2"/>
        <v>276</v>
      </c>
      <c r="U13" s="2">
        <f t="shared" ref="U13:U21" si="5">T10+T11+T12+T13</f>
        <v>1053</v>
      </c>
      <c r="AB13" s="81">
        <v>212.5</v>
      </c>
    </row>
    <row r="14" spans="1:28" ht="24" customHeight="1" x14ac:dyDescent="0.2">
      <c r="A14" s="18" t="s">
        <v>21</v>
      </c>
      <c r="B14" s="46">
        <v>93</v>
      </c>
      <c r="C14" s="46">
        <v>220</v>
      </c>
      <c r="D14" s="46">
        <v>7</v>
      </c>
      <c r="E14" s="46">
        <v>1</v>
      </c>
      <c r="F14" s="6">
        <f t="shared" si="0"/>
        <v>283</v>
      </c>
      <c r="G14" s="2">
        <f t="shared" si="3"/>
        <v>1329</v>
      </c>
      <c r="H14" s="19" t="s">
        <v>9</v>
      </c>
      <c r="I14" s="46">
        <v>44</v>
      </c>
      <c r="J14" s="46">
        <v>199</v>
      </c>
      <c r="K14" s="46">
        <v>3</v>
      </c>
      <c r="L14" s="46">
        <v>2</v>
      </c>
      <c r="M14" s="6">
        <f t="shared" si="1"/>
        <v>232</v>
      </c>
      <c r="N14" s="2">
        <f t="shared" si="4"/>
        <v>936.5</v>
      </c>
      <c r="O14" s="19" t="s">
        <v>29</v>
      </c>
      <c r="P14" s="45">
        <v>74</v>
      </c>
      <c r="Q14" s="45">
        <v>227</v>
      </c>
      <c r="R14" s="45">
        <v>9</v>
      </c>
      <c r="S14" s="45">
        <v>3</v>
      </c>
      <c r="T14" s="6">
        <f t="shared" si="2"/>
        <v>289.5</v>
      </c>
      <c r="U14" s="2">
        <f t="shared" si="5"/>
        <v>1097</v>
      </c>
      <c r="AB14" s="81">
        <v>226</v>
      </c>
    </row>
    <row r="15" spans="1:28" ht="24" customHeight="1" x14ac:dyDescent="0.2">
      <c r="A15" s="18" t="s">
        <v>23</v>
      </c>
      <c r="B15" s="46">
        <v>82</v>
      </c>
      <c r="C15" s="46">
        <v>234</v>
      </c>
      <c r="D15" s="46">
        <v>9</v>
      </c>
      <c r="E15" s="46">
        <v>1</v>
      </c>
      <c r="F15" s="6">
        <f t="shared" si="0"/>
        <v>295.5</v>
      </c>
      <c r="G15" s="2">
        <f t="shared" si="3"/>
        <v>1290</v>
      </c>
      <c r="H15" s="19" t="s">
        <v>12</v>
      </c>
      <c r="I15" s="46">
        <v>70</v>
      </c>
      <c r="J15" s="46">
        <v>196</v>
      </c>
      <c r="K15" s="46">
        <v>4</v>
      </c>
      <c r="L15" s="46">
        <v>3</v>
      </c>
      <c r="M15" s="6">
        <f t="shared" si="1"/>
        <v>246.5</v>
      </c>
      <c r="N15" s="2">
        <f t="shared" si="4"/>
        <v>1017.5</v>
      </c>
      <c r="O15" s="18" t="s">
        <v>30</v>
      </c>
      <c r="P15" s="46">
        <v>89</v>
      </c>
      <c r="Q15" s="46">
        <v>179</v>
      </c>
      <c r="R15" s="46">
        <v>4</v>
      </c>
      <c r="S15" s="46">
        <v>3</v>
      </c>
      <c r="T15" s="6">
        <f t="shared" si="2"/>
        <v>239</v>
      </c>
      <c r="U15" s="2">
        <f t="shared" si="5"/>
        <v>1069</v>
      </c>
      <c r="AB15" s="81">
        <v>233.5</v>
      </c>
    </row>
    <row r="16" spans="1:28" ht="24" customHeight="1" x14ac:dyDescent="0.2">
      <c r="A16" s="18" t="s">
        <v>39</v>
      </c>
      <c r="B16" s="46">
        <v>85</v>
      </c>
      <c r="C16" s="46">
        <v>210</v>
      </c>
      <c r="D16" s="46">
        <v>15</v>
      </c>
      <c r="E16" s="46">
        <v>2</v>
      </c>
      <c r="F16" s="6">
        <f t="shared" si="0"/>
        <v>287.5</v>
      </c>
      <c r="G16" s="2">
        <f t="shared" si="3"/>
        <v>1209.5</v>
      </c>
      <c r="H16" s="19" t="s">
        <v>15</v>
      </c>
      <c r="I16" s="46">
        <v>80</v>
      </c>
      <c r="J16" s="46">
        <v>200</v>
      </c>
      <c r="K16" s="46">
        <v>5</v>
      </c>
      <c r="L16" s="46">
        <v>5</v>
      </c>
      <c r="M16" s="6">
        <f t="shared" si="1"/>
        <v>262.5</v>
      </c>
      <c r="N16" s="2">
        <f t="shared" si="4"/>
        <v>987.5</v>
      </c>
      <c r="O16" s="19" t="s">
        <v>8</v>
      </c>
      <c r="P16" s="46">
        <v>96</v>
      </c>
      <c r="Q16" s="46">
        <v>199</v>
      </c>
      <c r="R16" s="46">
        <v>5</v>
      </c>
      <c r="S16" s="46">
        <v>2</v>
      </c>
      <c r="T16" s="6">
        <f t="shared" si="2"/>
        <v>262</v>
      </c>
      <c r="U16" s="2">
        <f t="shared" si="5"/>
        <v>1066.5</v>
      </c>
      <c r="AB16" s="81">
        <v>234</v>
      </c>
    </row>
    <row r="17" spans="1:28" ht="24" customHeight="1" x14ac:dyDescent="0.2">
      <c r="A17" s="18" t="s">
        <v>40</v>
      </c>
      <c r="B17" s="46">
        <v>90</v>
      </c>
      <c r="C17" s="46">
        <v>189</v>
      </c>
      <c r="D17" s="46">
        <v>6</v>
      </c>
      <c r="E17" s="46">
        <v>4</v>
      </c>
      <c r="F17" s="6">
        <f t="shared" si="0"/>
        <v>256</v>
      </c>
      <c r="G17" s="2">
        <f t="shared" si="3"/>
        <v>1122</v>
      </c>
      <c r="H17" s="19" t="s">
        <v>18</v>
      </c>
      <c r="I17" s="46">
        <v>74</v>
      </c>
      <c r="J17" s="46">
        <v>226</v>
      </c>
      <c r="K17" s="46">
        <v>6</v>
      </c>
      <c r="L17" s="46">
        <v>2</v>
      </c>
      <c r="M17" s="6">
        <f t="shared" si="1"/>
        <v>280</v>
      </c>
      <c r="N17" s="2">
        <f t="shared" si="4"/>
        <v>1021</v>
      </c>
      <c r="O17" s="19" t="s">
        <v>10</v>
      </c>
      <c r="P17" s="46">
        <v>60</v>
      </c>
      <c r="Q17" s="46">
        <v>200</v>
      </c>
      <c r="R17" s="46">
        <v>7</v>
      </c>
      <c r="S17" s="46">
        <v>0</v>
      </c>
      <c r="T17" s="6">
        <f t="shared" si="2"/>
        <v>244</v>
      </c>
      <c r="U17" s="2">
        <f t="shared" si="5"/>
        <v>1034.5</v>
      </c>
      <c r="AB17" s="81">
        <v>248</v>
      </c>
    </row>
    <row r="18" spans="1:28" ht="24" customHeight="1" x14ac:dyDescent="0.2">
      <c r="A18" s="18" t="s">
        <v>41</v>
      </c>
      <c r="B18" s="46">
        <v>77</v>
      </c>
      <c r="C18" s="46">
        <v>218</v>
      </c>
      <c r="D18" s="46">
        <v>9</v>
      </c>
      <c r="E18" s="46">
        <v>3</v>
      </c>
      <c r="F18" s="6">
        <f t="shared" si="0"/>
        <v>282</v>
      </c>
      <c r="G18" s="2">
        <f t="shared" si="3"/>
        <v>1121</v>
      </c>
      <c r="H18" s="19" t="s">
        <v>20</v>
      </c>
      <c r="I18" s="46">
        <v>88</v>
      </c>
      <c r="J18" s="46">
        <v>250</v>
      </c>
      <c r="K18" s="46">
        <v>4</v>
      </c>
      <c r="L18" s="46">
        <v>1</v>
      </c>
      <c r="M18" s="6">
        <f t="shared" si="1"/>
        <v>304.5</v>
      </c>
      <c r="N18" s="2">
        <f t="shared" si="4"/>
        <v>1093.5</v>
      </c>
      <c r="O18" s="19" t="s">
        <v>13</v>
      </c>
      <c r="P18" s="46">
        <v>84</v>
      </c>
      <c r="Q18" s="46">
        <v>216</v>
      </c>
      <c r="R18" s="46">
        <v>5</v>
      </c>
      <c r="S18" s="46">
        <v>1</v>
      </c>
      <c r="T18" s="6">
        <f t="shared" si="2"/>
        <v>270.5</v>
      </c>
      <c r="U18" s="2">
        <f t="shared" si="5"/>
        <v>1015.5</v>
      </c>
      <c r="AB18" s="81">
        <v>248</v>
      </c>
    </row>
    <row r="19" spans="1:28" ht="24" customHeight="1" thickBot="1" x14ac:dyDescent="0.25">
      <c r="A19" s="21" t="s">
        <v>42</v>
      </c>
      <c r="B19" s="47">
        <v>80</v>
      </c>
      <c r="C19" s="47">
        <v>252</v>
      </c>
      <c r="D19" s="47">
        <v>5</v>
      </c>
      <c r="E19" s="47">
        <v>2</v>
      </c>
      <c r="F19" s="7">
        <f t="shared" si="0"/>
        <v>307</v>
      </c>
      <c r="G19" s="3">
        <f t="shared" si="3"/>
        <v>1132.5</v>
      </c>
      <c r="H19" s="20" t="s">
        <v>22</v>
      </c>
      <c r="I19" s="45">
        <v>108</v>
      </c>
      <c r="J19" s="45">
        <v>276</v>
      </c>
      <c r="K19" s="45">
        <v>5</v>
      </c>
      <c r="L19" s="45">
        <v>2</v>
      </c>
      <c r="M19" s="6">
        <f t="shared" si="1"/>
        <v>345</v>
      </c>
      <c r="N19" s="2">
        <f>M16+M17+M18+M19</f>
        <v>1192</v>
      </c>
      <c r="O19" s="19" t="s">
        <v>16</v>
      </c>
      <c r="P19" s="46">
        <v>69</v>
      </c>
      <c r="Q19" s="46">
        <v>181</v>
      </c>
      <c r="R19" s="46">
        <v>5</v>
      </c>
      <c r="S19" s="46">
        <v>3</v>
      </c>
      <c r="T19" s="6">
        <f t="shared" si="2"/>
        <v>233</v>
      </c>
      <c r="U19" s="2">
        <f t="shared" si="5"/>
        <v>1009.5</v>
      </c>
      <c r="AB19" s="81">
        <v>262</v>
      </c>
    </row>
    <row r="20" spans="1:28" ht="24" customHeight="1" x14ac:dyDescent="0.2">
      <c r="A20" s="19" t="s">
        <v>27</v>
      </c>
      <c r="B20" s="45">
        <v>76</v>
      </c>
      <c r="C20" s="45">
        <v>197</v>
      </c>
      <c r="D20" s="45">
        <v>5</v>
      </c>
      <c r="E20" s="45">
        <v>3</v>
      </c>
      <c r="F20" s="8">
        <f t="shared" si="0"/>
        <v>252.5</v>
      </c>
      <c r="G20" s="35"/>
      <c r="H20" s="19" t="s">
        <v>24</v>
      </c>
      <c r="I20" s="46">
        <v>91</v>
      </c>
      <c r="J20" s="46">
        <v>292</v>
      </c>
      <c r="K20" s="46">
        <v>5</v>
      </c>
      <c r="L20" s="46">
        <v>1</v>
      </c>
      <c r="M20" s="8">
        <f t="shared" si="1"/>
        <v>350</v>
      </c>
      <c r="N20" s="2">
        <f>M17+M18+M19+M20</f>
        <v>1279.5</v>
      </c>
      <c r="O20" s="19" t="s">
        <v>45</v>
      </c>
      <c r="P20" s="45">
        <v>30</v>
      </c>
      <c r="Q20" s="45">
        <v>137</v>
      </c>
      <c r="R20" s="45">
        <v>6</v>
      </c>
      <c r="S20" s="45">
        <v>1</v>
      </c>
      <c r="T20" s="8">
        <f t="shared" si="2"/>
        <v>166.5</v>
      </c>
      <c r="U20" s="2">
        <f t="shared" si="5"/>
        <v>914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141</v>
      </c>
      <c r="D21" s="46">
        <v>3</v>
      </c>
      <c r="E21" s="46">
        <v>0</v>
      </c>
      <c r="F21" s="6">
        <f t="shared" si="0"/>
        <v>161.5</v>
      </c>
      <c r="G21" s="36"/>
      <c r="H21" s="20" t="s">
        <v>25</v>
      </c>
      <c r="I21" s="46">
        <v>94</v>
      </c>
      <c r="J21" s="46">
        <v>294</v>
      </c>
      <c r="K21" s="46">
        <v>4</v>
      </c>
      <c r="L21" s="46">
        <v>4</v>
      </c>
      <c r="M21" s="6">
        <f t="shared" si="1"/>
        <v>359</v>
      </c>
      <c r="N21" s="2">
        <f>M18+M19+M20+M21</f>
        <v>1358.5</v>
      </c>
      <c r="O21" s="21" t="s">
        <v>46</v>
      </c>
      <c r="P21" s="47">
        <v>27</v>
      </c>
      <c r="Q21" s="47">
        <v>159</v>
      </c>
      <c r="R21" s="47">
        <v>4</v>
      </c>
      <c r="S21" s="47">
        <v>0</v>
      </c>
      <c r="T21" s="7">
        <f t="shared" si="2"/>
        <v>180.5</v>
      </c>
      <c r="U21" s="3">
        <f t="shared" si="5"/>
        <v>850.5</v>
      </c>
      <c r="AB21" s="81">
        <v>276</v>
      </c>
    </row>
    <row r="22" spans="1:28" ht="24" customHeight="1" thickBot="1" x14ac:dyDescent="0.25">
      <c r="A22" s="19" t="s">
        <v>1</v>
      </c>
      <c r="B22" s="46">
        <v>56</v>
      </c>
      <c r="C22" s="46">
        <v>177</v>
      </c>
      <c r="D22" s="46">
        <v>4</v>
      </c>
      <c r="E22" s="46">
        <v>1</v>
      </c>
      <c r="F22" s="6">
        <f t="shared" si="0"/>
        <v>215.5</v>
      </c>
      <c r="G22" s="2"/>
      <c r="H22" s="21" t="s">
        <v>26</v>
      </c>
      <c r="I22" s="47">
        <v>85</v>
      </c>
      <c r="J22" s="47">
        <v>261</v>
      </c>
      <c r="K22" s="47">
        <v>4</v>
      </c>
      <c r="L22" s="47">
        <v>2</v>
      </c>
      <c r="M22" s="6">
        <f t="shared" si="1"/>
        <v>316.5</v>
      </c>
      <c r="N22" s="3">
        <f>M19+M20+M21+M22</f>
        <v>1370.5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1340.5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1370.5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1097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74 X CARRERA 52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1255</v>
      </c>
      <c r="M5" s="185"/>
      <c r="N5" s="185"/>
      <c r="O5" s="50"/>
      <c r="P5" s="209" t="s">
        <v>57</v>
      </c>
      <c r="Q5" s="209"/>
      <c r="R5" s="209"/>
      <c r="S5" s="185" t="s">
        <v>133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151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f>'G-1'!S6:U6</f>
        <v>42404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63</v>
      </c>
      <c r="C10" s="61">
        <v>248</v>
      </c>
      <c r="D10" s="61">
        <v>6</v>
      </c>
      <c r="E10" s="61">
        <v>1</v>
      </c>
      <c r="F10" s="62">
        <f t="shared" ref="F10:F22" si="0">B10*0.5+C10*1+D10*2+E10*2.5</f>
        <v>294</v>
      </c>
      <c r="G10" s="63"/>
      <c r="H10" s="64" t="s">
        <v>4</v>
      </c>
      <c r="I10" s="46">
        <v>59</v>
      </c>
      <c r="J10" s="46">
        <v>119</v>
      </c>
      <c r="K10" s="46">
        <v>2</v>
      </c>
      <c r="L10" s="46">
        <v>7</v>
      </c>
      <c r="M10" s="62">
        <f t="shared" ref="M10:M22" si="1">I10*0.5+J10*1+K10*2+L10*2.5</f>
        <v>170</v>
      </c>
      <c r="N10" s="65">
        <f>F20+F21+F22+M10</f>
        <v>790.5</v>
      </c>
      <c r="O10" s="64" t="s">
        <v>43</v>
      </c>
      <c r="P10" s="46">
        <v>81</v>
      </c>
      <c r="Q10" s="46">
        <v>183</v>
      </c>
      <c r="R10" s="46">
        <v>5</v>
      </c>
      <c r="S10" s="46">
        <v>2</v>
      </c>
      <c r="T10" s="62">
        <f t="shared" ref="T10:T21" si="2">P10*0.5+Q10*1+R10*2+S10*2.5</f>
        <v>238.5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75</v>
      </c>
      <c r="C11" s="61">
        <v>278</v>
      </c>
      <c r="D11" s="61">
        <v>9</v>
      </c>
      <c r="E11" s="61">
        <v>3</v>
      </c>
      <c r="F11" s="62">
        <f t="shared" si="0"/>
        <v>341</v>
      </c>
      <c r="G11" s="63"/>
      <c r="H11" s="64" t="s">
        <v>5</v>
      </c>
      <c r="I11" s="46">
        <v>52</v>
      </c>
      <c r="J11" s="46">
        <v>129</v>
      </c>
      <c r="K11" s="46">
        <v>4</v>
      </c>
      <c r="L11" s="46">
        <v>7</v>
      </c>
      <c r="M11" s="62">
        <f t="shared" si="1"/>
        <v>180.5</v>
      </c>
      <c r="N11" s="65">
        <f>F21+F22+M10+M11</f>
        <v>780</v>
      </c>
      <c r="O11" s="64" t="s">
        <v>44</v>
      </c>
      <c r="P11" s="46">
        <v>94</v>
      </c>
      <c r="Q11" s="46">
        <v>199</v>
      </c>
      <c r="R11" s="46">
        <v>6</v>
      </c>
      <c r="S11" s="46">
        <v>1</v>
      </c>
      <c r="T11" s="62">
        <f t="shared" si="2"/>
        <v>260.5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228</v>
      </c>
      <c r="D12" s="61">
        <v>5</v>
      </c>
      <c r="E12" s="61">
        <v>0</v>
      </c>
      <c r="F12" s="62">
        <f t="shared" si="0"/>
        <v>270</v>
      </c>
      <c r="G12" s="63"/>
      <c r="H12" s="64" t="s">
        <v>6</v>
      </c>
      <c r="I12" s="46">
        <v>52</v>
      </c>
      <c r="J12" s="46">
        <v>160</v>
      </c>
      <c r="K12" s="46">
        <v>7</v>
      </c>
      <c r="L12" s="46">
        <v>5</v>
      </c>
      <c r="M12" s="62">
        <f t="shared" si="1"/>
        <v>212.5</v>
      </c>
      <c r="N12" s="63">
        <f>F22+M10+M11+M12</f>
        <v>772</v>
      </c>
      <c r="O12" s="64" t="s">
        <v>32</v>
      </c>
      <c r="P12" s="46">
        <v>83</v>
      </c>
      <c r="Q12" s="46">
        <v>176</v>
      </c>
      <c r="R12" s="46">
        <v>8</v>
      </c>
      <c r="S12" s="46">
        <v>3</v>
      </c>
      <c r="T12" s="62">
        <f t="shared" si="2"/>
        <v>241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40</v>
      </c>
      <c r="C13" s="61">
        <v>203</v>
      </c>
      <c r="D13" s="61">
        <v>9</v>
      </c>
      <c r="E13" s="61">
        <v>2</v>
      </c>
      <c r="F13" s="62">
        <f t="shared" si="0"/>
        <v>246</v>
      </c>
      <c r="G13" s="63">
        <f t="shared" ref="G13:G19" si="3">F10+F11+F12+F13</f>
        <v>1151</v>
      </c>
      <c r="H13" s="64" t="s">
        <v>7</v>
      </c>
      <c r="I13" s="46">
        <v>41</v>
      </c>
      <c r="J13" s="46">
        <v>179</v>
      </c>
      <c r="K13" s="46">
        <v>9</v>
      </c>
      <c r="L13" s="46">
        <v>3</v>
      </c>
      <c r="M13" s="62">
        <f t="shared" si="1"/>
        <v>225</v>
      </c>
      <c r="N13" s="63">
        <f t="shared" ref="N13:N18" si="4">M10+M11+M12+M13</f>
        <v>788</v>
      </c>
      <c r="O13" s="64" t="s">
        <v>33</v>
      </c>
      <c r="P13" s="46">
        <v>84</v>
      </c>
      <c r="Q13" s="46">
        <v>180</v>
      </c>
      <c r="R13" s="46">
        <v>4</v>
      </c>
      <c r="S13" s="46">
        <v>5</v>
      </c>
      <c r="T13" s="62">
        <f t="shared" si="2"/>
        <v>242.5</v>
      </c>
      <c r="U13" s="63">
        <f t="shared" ref="U13:U21" si="5">T10+T11+T12+T13</f>
        <v>982.5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196</v>
      </c>
      <c r="D14" s="61">
        <v>7</v>
      </c>
      <c r="E14" s="61">
        <v>2</v>
      </c>
      <c r="F14" s="62">
        <f t="shared" si="0"/>
        <v>242</v>
      </c>
      <c r="G14" s="63">
        <f t="shared" si="3"/>
        <v>1099</v>
      </c>
      <c r="H14" s="64" t="s">
        <v>9</v>
      </c>
      <c r="I14" s="46">
        <v>44</v>
      </c>
      <c r="J14" s="46">
        <v>163</v>
      </c>
      <c r="K14" s="46">
        <v>7</v>
      </c>
      <c r="L14" s="46">
        <v>5</v>
      </c>
      <c r="M14" s="62">
        <f t="shared" si="1"/>
        <v>211.5</v>
      </c>
      <c r="N14" s="63">
        <f t="shared" si="4"/>
        <v>829.5</v>
      </c>
      <c r="O14" s="64" t="s">
        <v>29</v>
      </c>
      <c r="P14" s="45">
        <v>74</v>
      </c>
      <c r="Q14" s="45">
        <v>190</v>
      </c>
      <c r="R14" s="45">
        <v>4</v>
      </c>
      <c r="S14" s="45">
        <v>6</v>
      </c>
      <c r="T14" s="62">
        <f t="shared" si="2"/>
        <v>250</v>
      </c>
      <c r="U14" s="63">
        <f t="shared" si="5"/>
        <v>994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56</v>
      </c>
      <c r="C15" s="61">
        <v>173</v>
      </c>
      <c r="D15" s="61">
        <v>7</v>
      </c>
      <c r="E15" s="61">
        <v>3</v>
      </c>
      <c r="F15" s="62">
        <f t="shared" si="0"/>
        <v>222.5</v>
      </c>
      <c r="G15" s="63">
        <f t="shared" si="3"/>
        <v>980.5</v>
      </c>
      <c r="H15" s="64" t="s">
        <v>12</v>
      </c>
      <c r="I15" s="46">
        <v>45</v>
      </c>
      <c r="J15" s="46">
        <v>168</v>
      </c>
      <c r="K15" s="46">
        <v>5</v>
      </c>
      <c r="L15" s="46">
        <v>5</v>
      </c>
      <c r="M15" s="62">
        <f t="shared" si="1"/>
        <v>213</v>
      </c>
      <c r="N15" s="63">
        <f t="shared" si="4"/>
        <v>862</v>
      </c>
      <c r="O15" s="60" t="s">
        <v>30</v>
      </c>
      <c r="P15" s="46">
        <v>78</v>
      </c>
      <c r="Q15" s="46">
        <v>177</v>
      </c>
      <c r="R15" s="46">
        <v>3</v>
      </c>
      <c r="S15" s="46">
        <v>4</v>
      </c>
      <c r="T15" s="62">
        <f t="shared" si="2"/>
        <v>232</v>
      </c>
      <c r="U15" s="63">
        <f t="shared" si="5"/>
        <v>965.5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56</v>
      </c>
      <c r="C16" s="61">
        <v>190</v>
      </c>
      <c r="D16" s="61">
        <v>9</v>
      </c>
      <c r="E16" s="61">
        <v>6</v>
      </c>
      <c r="F16" s="62">
        <f t="shared" si="0"/>
        <v>251</v>
      </c>
      <c r="G16" s="63">
        <f t="shared" si="3"/>
        <v>961.5</v>
      </c>
      <c r="H16" s="64" t="s">
        <v>15</v>
      </c>
      <c r="I16" s="46">
        <v>43</v>
      </c>
      <c r="J16" s="46">
        <v>147</v>
      </c>
      <c r="K16" s="46">
        <v>4</v>
      </c>
      <c r="L16" s="46">
        <v>4</v>
      </c>
      <c r="M16" s="62">
        <f t="shared" si="1"/>
        <v>186.5</v>
      </c>
      <c r="N16" s="63">
        <f t="shared" si="4"/>
        <v>836</v>
      </c>
      <c r="O16" s="64" t="s">
        <v>8</v>
      </c>
      <c r="P16" s="46">
        <v>81</v>
      </c>
      <c r="Q16" s="46">
        <v>160</v>
      </c>
      <c r="R16" s="46">
        <v>7</v>
      </c>
      <c r="S16" s="46">
        <v>5</v>
      </c>
      <c r="T16" s="62">
        <f t="shared" si="2"/>
        <v>227</v>
      </c>
      <c r="U16" s="63">
        <f t="shared" si="5"/>
        <v>951.5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63</v>
      </c>
      <c r="C17" s="61">
        <v>201</v>
      </c>
      <c r="D17" s="61">
        <v>3</v>
      </c>
      <c r="E17" s="61">
        <v>7</v>
      </c>
      <c r="F17" s="62">
        <f t="shared" si="0"/>
        <v>256</v>
      </c>
      <c r="G17" s="63">
        <f t="shared" si="3"/>
        <v>971.5</v>
      </c>
      <c r="H17" s="64" t="s">
        <v>18</v>
      </c>
      <c r="I17" s="46">
        <v>41</v>
      </c>
      <c r="J17" s="46">
        <v>218</v>
      </c>
      <c r="K17" s="46">
        <v>3</v>
      </c>
      <c r="L17" s="46">
        <v>5</v>
      </c>
      <c r="M17" s="62">
        <f t="shared" si="1"/>
        <v>257</v>
      </c>
      <c r="N17" s="63">
        <f t="shared" si="4"/>
        <v>868</v>
      </c>
      <c r="O17" s="64" t="s">
        <v>10</v>
      </c>
      <c r="P17" s="46">
        <v>83</v>
      </c>
      <c r="Q17" s="46">
        <v>148</v>
      </c>
      <c r="R17" s="46">
        <v>4</v>
      </c>
      <c r="S17" s="46">
        <v>4</v>
      </c>
      <c r="T17" s="62">
        <f t="shared" si="2"/>
        <v>207.5</v>
      </c>
      <c r="U17" s="63">
        <f t="shared" si="5"/>
        <v>916.5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81</v>
      </c>
      <c r="C18" s="61">
        <v>214</v>
      </c>
      <c r="D18" s="61">
        <v>6</v>
      </c>
      <c r="E18" s="61">
        <v>0</v>
      </c>
      <c r="F18" s="62">
        <f t="shared" si="0"/>
        <v>266.5</v>
      </c>
      <c r="G18" s="63">
        <f t="shared" si="3"/>
        <v>996</v>
      </c>
      <c r="H18" s="64" t="s">
        <v>20</v>
      </c>
      <c r="I18" s="46">
        <v>50</v>
      </c>
      <c r="J18" s="46">
        <v>221</v>
      </c>
      <c r="K18" s="46">
        <v>4</v>
      </c>
      <c r="L18" s="46">
        <v>6</v>
      </c>
      <c r="M18" s="62">
        <f t="shared" si="1"/>
        <v>269</v>
      </c>
      <c r="N18" s="63">
        <f t="shared" si="4"/>
        <v>925.5</v>
      </c>
      <c r="O18" s="64" t="s">
        <v>13</v>
      </c>
      <c r="P18" s="46">
        <v>59</v>
      </c>
      <c r="Q18" s="46">
        <v>114</v>
      </c>
      <c r="R18" s="46">
        <v>5</v>
      </c>
      <c r="S18" s="46">
        <v>5</v>
      </c>
      <c r="T18" s="62">
        <f t="shared" si="2"/>
        <v>166</v>
      </c>
      <c r="U18" s="63">
        <f t="shared" si="5"/>
        <v>832.5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72</v>
      </c>
      <c r="C19" s="69">
        <v>204</v>
      </c>
      <c r="D19" s="69">
        <v>7</v>
      </c>
      <c r="E19" s="69">
        <v>4</v>
      </c>
      <c r="F19" s="70">
        <f t="shared" si="0"/>
        <v>264</v>
      </c>
      <c r="G19" s="71">
        <f t="shared" si="3"/>
        <v>1037.5</v>
      </c>
      <c r="H19" s="72" t="s">
        <v>22</v>
      </c>
      <c r="I19" s="45">
        <v>38</v>
      </c>
      <c r="J19" s="45">
        <v>216</v>
      </c>
      <c r="K19" s="45">
        <v>5</v>
      </c>
      <c r="L19" s="45">
        <v>0</v>
      </c>
      <c r="M19" s="62">
        <f t="shared" si="1"/>
        <v>245</v>
      </c>
      <c r="N19" s="63">
        <f>M16+M17+M18+M19</f>
        <v>957.5</v>
      </c>
      <c r="O19" s="64" t="s">
        <v>16</v>
      </c>
      <c r="P19" s="46">
        <v>77</v>
      </c>
      <c r="Q19" s="46">
        <v>169</v>
      </c>
      <c r="R19" s="46">
        <v>4</v>
      </c>
      <c r="S19" s="46">
        <v>1</v>
      </c>
      <c r="T19" s="62">
        <f t="shared" si="2"/>
        <v>218</v>
      </c>
      <c r="U19" s="63">
        <f t="shared" si="5"/>
        <v>818.5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65</v>
      </c>
      <c r="C20" s="67">
        <v>143</v>
      </c>
      <c r="D20" s="67">
        <v>4</v>
      </c>
      <c r="E20" s="67">
        <v>3</v>
      </c>
      <c r="F20" s="73">
        <f t="shared" si="0"/>
        <v>191</v>
      </c>
      <c r="G20" s="74"/>
      <c r="H20" s="64" t="s">
        <v>24</v>
      </c>
      <c r="I20" s="46">
        <v>54</v>
      </c>
      <c r="J20" s="46">
        <v>206</v>
      </c>
      <c r="K20" s="46">
        <v>5</v>
      </c>
      <c r="L20" s="46">
        <v>2</v>
      </c>
      <c r="M20" s="73">
        <f t="shared" si="1"/>
        <v>248</v>
      </c>
      <c r="N20" s="63">
        <f>M17+M18+M19+M20</f>
        <v>1019</v>
      </c>
      <c r="O20" s="64" t="s">
        <v>45</v>
      </c>
      <c r="P20" s="45">
        <v>59</v>
      </c>
      <c r="Q20" s="45">
        <v>185</v>
      </c>
      <c r="R20" s="45">
        <v>8</v>
      </c>
      <c r="S20" s="45">
        <v>3</v>
      </c>
      <c r="T20" s="73">
        <f t="shared" si="2"/>
        <v>238</v>
      </c>
      <c r="U20" s="63">
        <f t="shared" si="5"/>
        <v>829.5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70</v>
      </c>
      <c r="C21" s="61">
        <v>158</v>
      </c>
      <c r="D21" s="61">
        <v>5</v>
      </c>
      <c r="E21" s="61">
        <v>7</v>
      </c>
      <c r="F21" s="62">
        <f t="shared" si="0"/>
        <v>220.5</v>
      </c>
      <c r="G21" s="75"/>
      <c r="H21" s="72" t="s">
        <v>25</v>
      </c>
      <c r="I21" s="46">
        <v>68</v>
      </c>
      <c r="J21" s="46">
        <v>222</v>
      </c>
      <c r="K21" s="46">
        <v>8</v>
      </c>
      <c r="L21" s="46">
        <v>5</v>
      </c>
      <c r="M21" s="62">
        <f t="shared" si="1"/>
        <v>284.5</v>
      </c>
      <c r="N21" s="63">
        <f>M18+M19+M20+M21</f>
        <v>1046.5</v>
      </c>
      <c r="O21" s="68" t="s">
        <v>46</v>
      </c>
      <c r="P21" s="47">
        <v>46</v>
      </c>
      <c r="Q21" s="47">
        <v>178</v>
      </c>
      <c r="R21" s="47">
        <v>5</v>
      </c>
      <c r="S21" s="47">
        <v>3</v>
      </c>
      <c r="T21" s="70">
        <f t="shared" si="2"/>
        <v>218.5</v>
      </c>
      <c r="U21" s="71">
        <f t="shared" si="5"/>
        <v>840.5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62</v>
      </c>
      <c r="C22" s="61">
        <v>153</v>
      </c>
      <c r="D22" s="61">
        <v>10</v>
      </c>
      <c r="E22" s="61">
        <v>2</v>
      </c>
      <c r="F22" s="62">
        <f t="shared" si="0"/>
        <v>209</v>
      </c>
      <c r="G22" s="63"/>
      <c r="H22" s="68" t="s">
        <v>26</v>
      </c>
      <c r="I22" s="47">
        <v>80</v>
      </c>
      <c r="J22" s="47">
        <v>207</v>
      </c>
      <c r="K22" s="47">
        <v>6</v>
      </c>
      <c r="L22" s="47">
        <v>4</v>
      </c>
      <c r="M22" s="62">
        <f t="shared" si="1"/>
        <v>269</v>
      </c>
      <c r="N22" s="71">
        <f>M19+M20+M21+M22</f>
        <v>1046.5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1151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1046.5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994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65</v>
      </c>
      <c r="G24" s="88"/>
      <c r="H24" s="201"/>
      <c r="I24" s="202"/>
      <c r="J24" s="83" t="s">
        <v>73</v>
      </c>
      <c r="K24" s="86"/>
      <c r="L24" s="86"/>
      <c r="M24" s="87" t="s">
        <v>93</v>
      </c>
      <c r="N24" s="88"/>
      <c r="O24" s="201"/>
      <c r="P24" s="202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74 X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1255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/>
      <c r="M6" s="186"/>
      <c r="N6" s="186"/>
      <c r="O6" s="42"/>
      <c r="P6" s="180" t="s">
        <v>58</v>
      </c>
      <c r="Q6" s="180"/>
      <c r="R6" s="180"/>
      <c r="S6" s="194">
        <f>'G-1'!S6:U6</f>
        <v>42404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89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74 X CARRERA 52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1255</v>
      </c>
      <c r="M6" s="185"/>
      <c r="N6" s="185"/>
      <c r="O6" s="12"/>
      <c r="P6" s="180" t="s">
        <v>58</v>
      </c>
      <c r="Q6" s="180"/>
      <c r="R6" s="180"/>
      <c r="S6" s="220">
        <f>'G-1'!S6:U6</f>
        <v>42404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181</v>
      </c>
      <c r="C10" s="46">
        <f>'G-1'!C10+'G-2'!C10+'G-3'!C10+'G-4'!C10</f>
        <v>469</v>
      </c>
      <c r="D10" s="46">
        <f>'G-1'!D10+'G-2'!D10+'G-3'!D10+'G-4'!D10</f>
        <v>12</v>
      </c>
      <c r="E10" s="46">
        <f>'G-1'!E10+'G-2'!E10+'G-3'!E10+'G-4'!E10</f>
        <v>2</v>
      </c>
      <c r="F10" s="6">
        <f t="shared" ref="F10:F22" si="0">B10*0.5+C10*1+D10*2+E10*2.5</f>
        <v>588.5</v>
      </c>
      <c r="G10" s="2"/>
      <c r="H10" s="19" t="s">
        <v>4</v>
      </c>
      <c r="I10" s="46">
        <f>'G-1'!I10+'G-2'!I10+'G-3'!I10+'G-4'!I10</f>
        <v>122</v>
      </c>
      <c r="J10" s="46">
        <f>'G-1'!J10+'G-2'!J10+'G-3'!J10+'G-4'!J10</f>
        <v>315</v>
      </c>
      <c r="K10" s="46">
        <f>'G-1'!K10+'G-2'!K10+'G-3'!K10+'G-4'!K10</f>
        <v>7</v>
      </c>
      <c r="L10" s="46">
        <f>'G-1'!L10+'G-2'!L10+'G-3'!L10+'G-4'!L10</f>
        <v>9</v>
      </c>
      <c r="M10" s="6">
        <f t="shared" ref="M10:M22" si="1">I10*0.5+J10*1+K10*2+L10*2.5</f>
        <v>412.5</v>
      </c>
      <c r="N10" s="9">
        <f>F20+F21+F22+M10</f>
        <v>1662.5</v>
      </c>
      <c r="O10" s="19" t="s">
        <v>43</v>
      </c>
      <c r="P10" s="46">
        <f>'G-1'!P10+'G-2'!P10+'G-3'!P10+'G-4'!P10</f>
        <v>168</v>
      </c>
      <c r="Q10" s="46">
        <f>'G-1'!Q10+'G-2'!Q10+'G-3'!Q10+'G-4'!Q10</f>
        <v>370</v>
      </c>
      <c r="R10" s="46">
        <f>'G-1'!R10+'G-2'!R10+'G-3'!R10+'G-4'!R10</f>
        <v>10</v>
      </c>
      <c r="S10" s="46">
        <f>'G-1'!S10+'G-2'!S10+'G-3'!S10+'G-4'!S10</f>
        <v>4</v>
      </c>
      <c r="T10" s="6">
        <f t="shared" ref="T10:T21" si="2">P10*0.5+Q10*1+R10*2+S10*2.5</f>
        <v>484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226</v>
      </c>
      <c r="C11" s="46">
        <f>'G-1'!C11+'G-2'!C11+'G-3'!C11+'G-4'!C11</f>
        <v>516</v>
      </c>
      <c r="D11" s="46">
        <f>'G-1'!D11+'G-2'!D11+'G-3'!D11+'G-4'!D11</f>
        <v>17</v>
      </c>
      <c r="E11" s="46">
        <f>'G-1'!E11+'G-2'!E11+'G-3'!E11+'G-4'!E11</f>
        <v>5</v>
      </c>
      <c r="F11" s="6">
        <f t="shared" si="0"/>
        <v>675.5</v>
      </c>
      <c r="G11" s="2"/>
      <c r="H11" s="19" t="s">
        <v>5</v>
      </c>
      <c r="I11" s="46">
        <f>'G-1'!I11+'G-2'!I11+'G-3'!I11+'G-4'!I11</f>
        <v>98</v>
      </c>
      <c r="J11" s="46">
        <f>'G-1'!J11+'G-2'!J11+'G-3'!J11+'G-4'!J11</f>
        <v>261</v>
      </c>
      <c r="K11" s="46">
        <f>'G-1'!K11+'G-2'!K11+'G-3'!K11+'G-4'!K11</f>
        <v>8</v>
      </c>
      <c r="L11" s="46">
        <f>'G-1'!L11+'G-2'!L11+'G-3'!L11+'G-4'!L11</f>
        <v>8</v>
      </c>
      <c r="M11" s="6">
        <f t="shared" si="1"/>
        <v>346</v>
      </c>
      <c r="N11" s="9">
        <f>F21+F22+M10+M11</f>
        <v>1565</v>
      </c>
      <c r="O11" s="19" t="s">
        <v>44</v>
      </c>
      <c r="P11" s="46">
        <f>'G-1'!P11+'G-2'!P11+'G-3'!P11+'G-4'!P11</f>
        <v>185</v>
      </c>
      <c r="Q11" s="46">
        <f>'G-1'!Q11+'G-2'!Q11+'G-3'!Q11+'G-4'!Q11</f>
        <v>402</v>
      </c>
      <c r="R11" s="46">
        <f>'G-1'!R11+'G-2'!R11+'G-3'!R11+'G-4'!R11</f>
        <v>9</v>
      </c>
      <c r="S11" s="46">
        <f>'G-1'!S11+'G-2'!S11+'G-3'!S11+'G-4'!S11</f>
        <v>6</v>
      </c>
      <c r="T11" s="6">
        <f t="shared" si="2"/>
        <v>527.5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217</v>
      </c>
      <c r="C12" s="46">
        <f>'G-1'!C12+'G-2'!C12+'G-3'!C12+'G-4'!C12</f>
        <v>507</v>
      </c>
      <c r="D12" s="46">
        <f>'G-1'!D12+'G-2'!D12+'G-3'!D12+'G-4'!D12</f>
        <v>10</v>
      </c>
      <c r="E12" s="46">
        <f>'G-1'!E12+'G-2'!E12+'G-3'!E12+'G-4'!E12</f>
        <v>1</v>
      </c>
      <c r="F12" s="6">
        <f t="shared" si="0"/>
        <v>638</v>
      </c>
      <c r="G12" s="2"/>
      <c r="H12" s="19" t="s">
        <v>6</v>
      </c>
      <c r="I12" s="46">
        <f>'G-1'!I12+'G-2'!I12+'G-3'!I12+'G-4'!I12</f>
        <v>113</v>
      </c>
      <c r="J12" s="46">
        <f>'G-1'!J12+'G-2'!J12+'G-3'!J12+'G-4'!J12</f>
        <v>395</v>
      </c>
      <c r="K12" s="46">
        <f>'G-1'!K12+'G-2'!K12+'G-3'!K12+'G-4'!K12</f>
        <v>13</v>
      </c>
      <c r="L12" s="46">
        <f>'G-1'!L12+'G-2'!L12+'G-3'!L12+'G-4'!L12</f>
        <v>11</v>
      </c>
      <c r="M12" s="6">
        <f t="shared" si="1"/>
        <v>505</v>
      </c>
      <c r="N12" s="2">
        <f>F22+M10+M11+M12</f>
        <v>1688</v>
      </c>
      <c r="O12" s="19" t="s">
        <v>32</v>
      </c>
      <c r="P12" s="46">
        <f>'G-1'!P12+'G-2'!P12+'G-3'!P12+'G-4'!P12</f>
        <v>161</v>
      </c>
      <c r="Q12" s="46">
        <f>'G-1'!Q12+'G-2'!Q12+'G-3'!Q12+'G-4'!Q12</f>
        <v>386</v>
      </c>
      <c r="R12" s="46">
        <f>'G-1'!R12+'G-2'!R12+'G-3'!R12+'G-4'!R12</f>
        <v>12</v>
      </c>
      <c r="S12" s="46">
        <f>'G-1'!S12+'G-2'!S12+'G-3'!S12+'G-4'!S12</f>
        <v>6</v>
      </c>
      <c r="T12" s="6">
        <f t="shared" si="2"/>
        <v>505.5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158</v>
      </c>
      <c r="C13" s="46">
        <f>'G-1'!C13+'G-2'!C13+'G-3'!C13+'G-4'!C13</f>
        <v>469</v>
      </c>
      <c r="D13" s="46">
        <f>'G-1'!D13+'G-2'!D13+'G-3'!D13+'G-4'!D13</f>
        <v>17</v>
      </c>
      <c r="E13" s="46">
        <f>'G-1'!E13+'G-2'!E13+'G-3'!E13+'G-4'!E13</f>
        <v>3</v>
      </c>
      <c r="F13" s="6">
        <f t="shared" si="0"/>
        <v>589.5</v>
      </c>
      <c r="G13" s="2">
        <f t="shared" ref="G13:G19" si="3">F10+F11+F12+F13</f>
        <v>2491.5</v>
      </c>
      <c r="H13" s="19" t="s">
        <v>7</v>
      </c>
      <c r="I13" s="46">
        <f>'G-1'!I13+'G-2'!I13+'G-3'!I13+'G-4'!I13</f>
        <v>94</v>
      </c>
      <c r="J13" s="46">
        <f>'G-1'!J13+'G-2'!J13+'G-3'!J13+'G-4'!J13</f>
        <v>389</v>
      </c>
      <c r="K13" s="46">
        <f>'G-1'!K13+'G-2'!K13+'G-3'!K13+'G-4'!K13</f>
        <v>14</v>
      </c>
      <c r="L13" s="46">
        <f>'G-1'!L13+'G-2'!L13+'G-3'!L13+'G-4'!L13</f>
        <v>3</v>
      </c>
      <c r="M13" s="6">
        <f t="shared" si="1"/>
        <v>471.5</v>
      </c>
      <c r="N13" s="2">
        <f t="shared" ref="N13:N18" si="4">M10+M11+M12+M13</f>
        <v>1735</v>
      </c>
      <c r="O13" s="19" t="s">
        <v>33</v>
      </c>
      <c r="P13" s="46">
        <f>'G-1'!P13+'G-2'!P13+'G-3'!P13+'G-4'!P13</f>
        <v>166</v>
      </c>
      <c r="Q13" s="46">
        <f>'G-1'!Q13+'G-2'!Q13+'G-3'!Q13+'G-4'!Q13</f>
        <v>386</v>
      </c>
      <c r="R13" s="46">
        <f>'G-1'!R13+'G-2'!R13+'G-3'!R13+'G-4'!R13</f>
        <v>11</v>
      </c>
      <c r="S13" s="46">
        <f>'G-1'!S13+'G-2'!S13+'G-3'!S13+'G-4'!S13</f>
        <v>11</v>
      </c>
      <c r="T13" s="6">
        <f t="shared" si="2"/>
        <v>518.5</v>
      </c>
      <c r="U13" s="2">
        <f t="shared" ref="U13:U21" si="5">T10+T11+T12+T13</f>
        <v>2035.5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147</v>
      </c>
      <c r="C14" s="46">
        <f>'G-1'!C14+'G-2'!C14+'G-3'!C14+'G-4'!C14</f>
        <v>416</v>
      </c>
      <c r="D14" s="46">
        <f>'G-1'!D14+'G-2'!D14+'G-3'!D14+'G-4'!D14</f>
        <v>14</v>
      </c>
      <c r="E14" s="46">
        <f>'G-1'!E14+'G-2'!E14+'G-3'!E14+'G-4'!E14</f>
        <v>3</v>
      </c>
      <c r="F14" s="6">
        <f t="shared" si="0"/>
        <v>525</v>
      </c>
      <c r="G14" s="2">
        <f t="shared" si="3"/>
        <v>2428</v>
      </c>
      <c r="H14" s="19" t="s">
        <v>9</v>
      </c>
      <c r="I14" s="46">
        <f>'G-1'!I14+'G-2'!I14+'G-3'!I14+'G-4'!I14</f>
        <v>88</v>
      </c>
      <c r="J14" s="46">
        <f>'G-1'!J14+'G-2'!J14+'G-3'!J14+'G-4'!J14</f>
        <v>362</v>
      </c>
      <c r="K14" s="46">
        <f>'G-1'!K14+'G-2'!K14+'G-3'!K14+'G-4'!K14</f>
        <v>10</v>
      </c>
      <c r="L14" s="46">
        <f>'G-1'!L14+'G-2'!L14+'G-3'!L14+'G-4'!L14</f>
        <v>7</v>
      </c>
      <c r="M14" s="6">
        <f t="shared" si="1"/>
        <v>443.5</v>
      </c>
      <c r="N14" s="2">
        <f t="shared" si="4"/>
        <v>1766</v>
      </c>
      <c r="O14" s="19" t="s">
        <v>29</v>
      </c>
      <c r="P14" s="46">
        <f>'G-1'!P14+'G-2'!P14+'G-3'!P14+'G-4'!P14</f>
        <v>148</v>
      </c>
      <c r="Q14" s="46">
        <f>'G-1'!Q14+'G-2'!Q14+'G-3'!Q14+'G-4'!Q14</f>
        <v>417</v>
      </c>
      <c r="R14" s="46">
        <f>'G-1'!R14+'G-2'!R14+'G-3'!R14+'G-4'!R14</f>
        <v>13</v>
      </c>
      <c r="S14" s="46">
        <f>'G-1'!S14+'G-2'!S14+'G-3'!S14+'G-4'!S14</f>
        <v>9</v>
      </c>
      <c r="T14" s="6">
        <f t="shared" si="2"/>
        <v>539.5</v>
      </c>
      <c r="U14" s="2">
        <f t="shared" si="5"/>
        <v>2091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138</v>
      </c>
      <c r="C15" s="46">
        <f>'G-1'!C15+'G-2'!C15+'G-3'!C15+'G-4'!C15</f>
        <v>407</v>
      </c>
      <c r="D15" s="46">
        <f>'G-1'!D15+'G-2'!D15+'G-3'!D15+'G-4'!D15</f>
        <v>16</v>
      </c>
      <c r="E15" s="46">
        <f>'G-1'!E15+'G-2'!E15+'G-3'!E15+'G-4'!E15</f>
        <v>4</v>
      </c>
      <c r="F15" s="6">
        <f t="shared" si="0"/>
        <v>518</v>
      </c>
      <c r="G15" s="2">
        <f t="shared" si="3"/>
        <v>2270.5</v>
      </c>
      <c r="H15" s="19" t="s">
        <v>12</v>
      </c>
      <c r="I15" s="46">
        <f>'G-1'!I15+'G-2'!I15+'G-3'!I15+'G-4'!I15</f>
        <v>115</v>
      </c>
      <c r="J15" s="46">
        <f>'G-1'!J15+'G-2'!J15+'G-3'!J15+'G-4'!J15</f>
        <v>364</v>
      </c>
      <c r="K15" s="46">
        <f>'G-1'!K15+'G-2'!K15+'G-3'!K15+'G-4'!K15</f>
        <v>9</v>
      </c>
      <c r="L15" s="46">
        <f>'G-1'!L15+'G-2'!L15+'G-3'!L15+'G-4'!L15</f>
        <v>8</v>
      </c>
      <c r="M15" s="6">
        <f t="shared" si="1"/>
        <v>459.5</v>
      </c>
      <c r="N15" s="2">
        <f t="shared" si="4"/>
        <v>1879.5</v>
      </c>
      <c r="O15" s="18" t="s">
        <v>30</v>
      </c>
      <c r="P15" s="46">
        <f>'G-1'!P15+'G-2'!P15+'G-3'!P15+'G-4'!P15</f>
        <v>167</v>
      </c>
      <c r="Q15" s="46">
        <f>'G-1'!Q15+'G-2'!Q15+'G-3'!Q15+'G-4'!Q15</f>
        <v>356</v>
      </c>
      <c r="R15" s="46">
        <f>'G-1'!R15+'G-2'!R15+'G-3'!R15+'G-4'!R15</f>
        <v>7</v>
      </c>
      <c r="S15" s="46">
        <f>'G-1'!S15+'G-2'!S15+'G-3'!S15+'G-4'!S15</f>
        <v>7</v>
      </c>
      <c r="T15" s="6">
        <f t="shared" si="2"/>
        <v>471</v>
      </c>
      <c r="U15" s="2">
        <f t="shared" si="5"/>
        <v>2034.5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141</v>
      </c>
      <c r="C16" s="46">
        <f>'G-1'!C16+'G-2'!C16+'G-3'!C16+'G-4'!C16</f>
        <v>400</v>
      </c>
      <c r="D16" s="46">
        <f>'G-1'!D16+'G-2'!D16+'G-3'!D16+'G-4'!D16</f>
        <v>24</v>
      </c>
      <c r="E16" s="46">
        <f>'G-1'!E16+'G-2'!E16+'G-3'!E16+'G-4'!E16</f>
        <v>8</v>
      </c>
      <c r="F16" s="6">
        <f t="shared" si="0"/>
        <v>538.5</v>
      </c>
      <c r="G16" s="2">
        <f t="shared" si="3"/>
        <v>2171</v>
      </c>
      <c r="H16" s="19" t="s">
        <v>15</v>
      </c>
      <c r="I16" s="46">
        <f>'G-1'!I16+'G-2'!I16+'G-3'!I16+'G-4'!I16</f>
        <v>123</v>
      </c>
      <c r="J16" s="46">
        <f>'G-1'!J16+'G-2'!J16+'G-3'!J16+'G-4'!J16</f>
        <v>347</v>
      </c>
      <c r="K16" s="46">
        <f>'G-1'!K16+'G-2'!K16+'G-3'!K16+'G-4'!K16</f>
        <v>9</v>
      </c>
      <c r="L16" s="46">
        <f>'G-1'!L16+'G-2'!L16+'G-3'!L16+'G-4'!L16</f>
        <v>9</v>
      </c>
      <c r="M16" s="6">
        <f t="shared" si="1"/>
        <v>449</v>
      </c>
      <c r="N16" s="2">
        <f t="shared" si="4"/>
        <v>1823.5</v>
      </c>
      <c r="O16" s="19" t="s">
        <v>8</v>
      </c>
      <c r="P16" s="46">
        <f>'G-1'!P16+'G-2'!P16+'G-3'!P16+'G-4'!P16</f>
        <v>177</v>
      </c>
      <c r="Q16" s="46">
        <f>'G-1'!Q16+'G-2'!Q16+'G-3'!Q16+'G-4'!Q16</f>
        <v>359</v>
      </c>
      <c r="R16" s="46">
        <f>'G-1'!R16+'G-2'!R16+'G-3'!R16+'G-4'!R16</f>
        <v>12</v>
      </c>
      <c r="S16" s="46">
        <f>'G-1'!S16+'G-2'!S16+'G-3'!S16+'G-4'!S16</f>
        <v>7</v>
      </c>
      <c r="T16" s="6">
        <f t="shared" si="2"/>
        <v>489</v>
      </c>
      <c r="U16" s="2">
        <f t="shared" si="5"/>
        <v>2018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153</v>
      </c>
      <c r="C17" s="46">
        <f>'G-1'!C17+'G-2'!C17+'G-3'!C17+'G-4'!C17</f>
        <v>390</v>
      </c>
      <c r="D17" s="46">
        <f>'G-1'!D17+'G-2'!D17+'G-3'!D17+'G-4'!D17</f>
        <v>9</v>
      </c>
      <c r="E17" s="46">
        <f>'G-1'!E17+'G-2'!E17+'G-3'!E17+'G-4'!E17</f>
        <v>11</v>
      </c>
      <c r="F17" s="6">
        <f t="shared" si="0"/>
        <v>512</v>
      </c>
      <c r="G17" s="2">
        <f t="shared" si="3"/>
        <v>2093.5</v>
      </c>
      <c r="H17" s="19" t="s">
        <v>18</v>
      </c>
      <c r="I17" s="46">
        <f>'G-1'!I17+'G-2'!I17+'G-3'!I17+'G-4'!I17</f>
        <v>115</v>
      </c>
      <c r="J17" s="46">
        <f>'G-1'!J17+'G-2'!J17+'G-3'!J17+'G-4'!J17</f>
        <v>444</v>
      </c>
      <c r="K17" s="46">
        <f>'G-1'!K17+'G-2'!K17+'G-3'!K17+'G-4'!K17</f>
        <v>9</v>
      </c>
      <c r="L17" s="46">
        <f>'G-1'!L17+'G-2'!L17+'G-3'!L17+'G-4'!L17</f>
        <v>7</v>
      </c>
      <c r="M17" s="6">
        <f t="shared" si="1"/>
        <v>537</v>
      </c>
      <c r="N17" s="2">
        <f t="shared" si="4"/>
        <v>1889</v>
      </c>
      <c r="O17" s="19" t="s">
        <v>10</v>
      </c>
      <c r="P17" s="46">
        <f>'G-1'!P17+'G-2'!P17+'G-3'!P17+'G-4'!P17</f>
        <v>143</v>
      </c>
      <c r="Q17" s="46">
        <f>'G-1'!Q17+'G-2'!Q17+'G-3'!Q17+'G-4'!Q17</f>
        <v>348</v>
      </c>
      <c r="R17" s="46">
        <f>'G-1'!R17+'G-2'!R17+'G-3'!R17+'G-4'!R17</f>
        <v>11</v>
      </c>
      <c r="S17" s="46">
        <f>'G-1'!S17+'G-2'!S17+'G-3'!S17+'G-4'!S17</f>
        <v>4</v>
      </c>
      <c r="T17" s="6">
        <f t="shared" si="2"/>
        <v>451.5</v>
      </c>
      <c r="U17" s="2">
        <f t="shared" si="5"/>
        <v>1951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158</v>
      </c>
      <c r="C18" s="46">
        <f>'G-1'!C18+'G-2'!C18+'G-3'!C18+'G-4'!C18</f>
        <v>432</v>
      </c>
      <c r="D18" s="46">
        <f>'G-1'!D18+'G-2'!D18+'G-3'!D18+'G-4'!D18</f>
        <v>15</v>
      </c>
      <c r="E18" s="46">
        <f>'G-1'!E18+'G-2'!E18+'G-3'!E18+'G-4'!E18</f>
        <v>3</v>
      </c>
      <c r="F18" s="6">
        <f t="shared" si="0"/>
        <v>548.5</v>
      </c>
      <c r="G18" s="2">
        <f t="shared" si="3"/>
        <v>2117</v>
      </c>
      <c r="H18" s="19" t="s">
        <v>20</v>
      </c>
      <c r="I18" s="46">
        <f>'G-1'!I18+'G-2'!I18+'G-3'!I18+'G-4'!I18</f>
        <v>138</v>
      </c>
      <c r="J18" s="46">
        <f>'G-1'!J18+'G-2'!J18+'G-3'!J18+'G-4'!J18</f>
        <v>471</v>
      </c>
      <c r="K18" s="46">
        <f>'G-1'!K18+'G-2'!K18+'G-3'!K18+'G-4'!K18</f>
        <v>8</v>
      </c>
      <c r="L18" s="46">
        <f>'G-1'!L18+'G-2'!L18+'G-3'!L18+'G-4'!L18</f>
        <v>7</v>
      </c>
      <c r="M18" s="6">
        <f t="shared" si="1"/>
        <v>573.5</v>
      </c>
      <c r="N18" s="2">
        <f t="shared" si="4"/>
        <v>2019</v>
      </c>
      <c r="O18" s="19" t="s">
        <v>13</v>
      </c>
      <c r="P18" s="46">
        <f>'G-1'!P18+'G-2'!P18+'G-3'!P18+'G-4'!P18</f>
        <v>143</v>
      </c>
      <c r="Q18" s="46">
        <f>'G-1'!Q18+'G-2'!Q18+'G-3'!Q18+'G-4'!Q18</f>
        <v>330</v>
      </c>
      <c r="R18" s="46">
        <f>'G-1'!R18+'G-2'!R18+'G-3'!R18+'G-4'!R18</f>
        <v>10</v>
      </c>
      <c r="S18" s="46">
        <f>'G-1'!S18+'G-2'!S18+'G-3'!S18+'G-4'!S18</f>
        <v>6</v>
      </c>
      <c r="T18" s="6">
        <f t="shared" si="2"/>
        <v>436.5</v>
      </c>
      <c r="U18" s="2">
        <f t="shared" si="5"/>
        <v>1848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152</v>
      </c>
      <c r="C19" s="47">
        <f>'G-1'!C19+'G-2'!C19+'G-3'!C19+'G-4'!C19</f>
        <v>456</v>
      </c>
      <c r="D19" s="47">
        <f>'G-1'!D19+'G-2'!D19+'G-3'!D19+'G-4'!D19</f>
        <v>12</v>
      </c>
      <c r="E19" s="47">
        <f>'G-1'!E19+'G-2'!E19+'G-3'!E19+'G-4'!E19</f>
        <v>6</v>
      </c>
      <c r="F19" s="7">
        <f t="shared" si="0"/>
        <v>571</v>
      </c>
      <c r="G19" s="3">
        <f t="shared" si="3"/>
        <v>2170</v>
      </c>
      <c r="H19" s="20" t="s">
        <v>22</v>
      </c>
      <c r="I19" s="46">
        <f>'G-1'!I19+'G-2'!I19+'G-3'!I19+'G-4'!I19</f>
        <v>146</v>
      </c>
      <c r="J19" s="46">
        <f>'G-1'!J19+'G-2'!J19+'G-3'!J19+'G-4'!J19</f>
        <v>492</v>
      </c>
      <c r="K19" s="46">
        <f>'G-1'!K19+'G-2'!K19+'G-3'!K19+'G-4'!K19</f>
        <v>10</v>
      </c>
      <c r="L19" s="46">
        <f>'G-1'!L19+'G-2'!L19+'G-3'!L19+'G-4'!L19</f>
        <v>2</v>
      </c>
      <c r="M19" s="6">
        <f t="shared" si="1"/>
        <v>590</v>
      </c>
      <c r="N19" s="2">
        <f>M16+M17+M18+M19</f>
        <v>2149.5</v>
      </c>
      <c r="O19" s="19" t="s">
        <v>16</v>
      </c>
      <c r="P19" s="46">
        <f>'G-1'!P19+'G-2'!P19+'G-3'!P19+'G-4'!P19</f>
        <v>146</v>
      </c>
      <c r="Q19" s="46">
        <f>'G-1'!Q19+'G-2'!Q19+'G-3'!Q19+'G-4'!Q19</f>
        <v>350</v>
      </c>
      <c r="R19" s="46">
        <f>'G-1'!R19+'G-2'!R19+'G-3'!R19+'G-4'!R19</f>
        <v>9</v>
      </c>
      <c r="S19" s="46">
        <f>'G-1'!S19+'G-2'!S19+'G-3'!S19+'G-4'!S19</f>
        <v>4</v>
      </c>
      <c r="T19" s="6">
        <f t="shared" si="2"/>
        <v>451</v>
      </c>
      <c r="U19" s="2">
        <f t="shared" si="5"/>
        <v>1828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141</v>
      </c>
      <c r="C20" s="45">
        <f>'G-1'!C20+'G-2'!C20+'G-3'!C20+'G-4'!C20</f>
        <v>340</v>
      </c>
      <c r="D20" s="45">
        <f>'G-1'!D20+'G-2'!D20+'G-3'!D20+'G-4'!D20</f>
        <v>9</v>
      </c>
      <c r="E20" s="45">
        <f>'G-1'!E20+'G-2'!E20+'G-3'!E20+'G-4'!E20</f>
        <v>6</v>
      </c>
      <c r="F20" s="8">
        <f t="shared" si="0"/>
        <v>443.5</v>
      </c>
      <c r="G20" s="35"/>
      <c r="H20" s="19" t="s">
        <v>24</v>
      </c>
      <c r="I20" s="46">
        <f>'G-1'!I20+'G-2'!I20+'G-3'!I20+'G-4'!I20</f>
        <v>145</v>
      </c>
      <c r="J20" s="46">
        <f>'G-1'!J20+'G-2'!J20+'G-3'!J20+'G-4'!J20</f>
        <v>498</v>
      </c>
      <c r="K20" s="46">
        <f>'G-1'!K20+'G-2'!K20+'G-3'!K20+'G-4'!K20</f>
        <v>10</v>
      </c>
      <c r="L20" s="46">
        <f>'G-1'!L20+'G-2'!L20+'G-3'!L20+'G-4'!L20</f>
        <v>3</v>
      </c>
      <c r="M20" s="8">
        <f t="shared" si="1"/>
        <v>598</v>
      </c>
      <c r="N20" s="2">
        <f>M17+M18+M19+M20</f>
        <v>2298.5</v>
      </c>
      <c r="O20" s="19" t="s">
        <v>45</v>
      </c>
      <c r="P20" s="46">
        <f>'G-1'!P20+'G-2'!P20+'G-3'!P20+'G-4'!P20</f>
        <v>89</v>
      </c>
      <c r="Q20" s="46">
        <f>'G-1'!Q20+'G-2'!Q20+'G-3'!Q20+'G-4'!Q20</f>
        <v>322</v>
      </c>
      <c r="R20" s="46">
        <f>'G-1'!R20+'G-2'!R20+'G-3'!R20+'G-4'!R20</f>
        <v>14</v>
      </c>
      <c r="S20" s="46">
        <f>'G-1'!S20+'G-2'!S20+'G-3'!S20+'G-4'!S20</f>
        <v>4</v>
      </c>
      <c r="T20" s="8">
        <f t="shared" si="2"/>
        <v>404.5</v>
      </c>
      <c r="U20" s="2">
        <f t="shared" si="5"/>
        <v>1743.5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99</v>
      </c>
      <c r="C21" s="46">
        <f>'G-1'!C21+'G-2'!C21+'G-3'!C21+'G-4'!C21</f>
        <v>299</v>
      </c>
      <c r="D21" s="46">
        <f>'G-1'!D21+'G-2'!D21+'G-3'!D21+'G-4'!D21</f>
        <v>8</v>
      </c>
      <c r="E21" s="46">
        <f>'G-1'!E21+'G-2'!E21+'G-3'!E21+'G-4'!E21</f>
        <v>7</v>
      </c>
      <c r="F21" s="6">
        <f t="shared" si="0"/>
        <v>382</v>
      </c>
      <c r="G21" s="36"/>
      <c r="H21" s="20" t="s">
        <v>25</v>
      </c>
      <c r="I21" s="46">
        <f>'G-1'!I21+'G-2'!I21+'G-3'!I21+'G-4'!I21</f>
        <v>162</v>
      </c>
      <c r="J21" s="46">
        <f>'G-1'!J21+'G-2'!J21+'G-3'!J21+'G-4'!J21</f>
        <v>516</v>
      </c>
      <c r="K21" s="46">
        <f>'G-1'!K21+'G-2'!K21+'G-3'!K21+'G-4'!K21</f>
        <v>12</v>
      </c>
      <c r="L21" s="46">
        <f>'G-1'!L21+'G-2'!L21+'G-3'!L21+'G-4'!L21</f>
        <v>9</v>
      </c>
      <c r="M21" s="6">
        <f t="shared" si="1"/>
        <v>643.5</v>
      </c>
      <c r="N21" s="2">
        <f>M18+M19+M20+M21</f>
        <v>2405</v>
      </c>
      <c r="O21" s="21" t="s">
        <v>46</v>
      </c>
      <c r="P21" s="47">
        <f>'G-1'!P21+'G-2'!P21+'G-3'!P21+'G-4'!P21</f>
        <v>73</v>
      </c>
      <c r="Q21" s="47">
        <f>'G-1'!Q21+'G-2'!Q21+'G-3'!Q21+'G-4'!Q21</f>
        <v>337</v>
      </c>
      <c r="R21" s="47">
        <f>'G-1'!R21+'G-2'!R21+'G-3'!R21+'G-4'!R21</f>
        <v>9</v>
      </c>
      <c r="S21" s="47">
        <f>'G-1'!S21+'G-2'!S21+'G-3'!S21+'G-4'!S21</f>
        <v>3</v>
      </c>
      <c r="T21" s="7">
        <f t="shared" si="2"/>
        <v>399</v>
      </c>
      <c r="U21" s="3">
        <f t="shared" si="5"/>
        <v>1691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118</v>
      </c>
      <c r="C22" s="46">
        <f>'G-1'!C22+'G-2'!C22+'G-3'!C22+'G-4'!C22</f>
        <v>330</v>
      </c>
      <c r="D22" s="46">
        <f>'G-1'!D22+'G-2'!D22+'G-3'!D22+'G-4'!D22</f>
        <v>14</v>
      </c>
      <c r="E22" s="46">
        <f>'G-1'!E22+'G-2'!E22+'G-3'!E22+'G-4'!E22</f>
        <v>3</v>
      </c>
      <c r="F22" s="6">
        <f t="shared" si="0"/>
        <v>424.5</v>
      </c>
      <c r="G22" s="2"/>
      <c r="H22" s="21" t="s">
        <v>26</v>
      </c>
      <c r="I22" s="46">
        <f>'G-1'!I22+'G-2'!I22+'G-3'!I22+'G-4'!I22</f>
        <v>165</v>
      </c>
      <c r="J22" s="46">
        <f>'G-1'!J22+'G-2'!J22+'G-3'!J22+'G-4'!J22</f>
        <v>468</v>
      </c>
      <c r="K22" s="46">
        <f>'G-1'!K22+'G-2'!K22+'G-3'!K22+'G-4'!K22</f>
        <v>10</v>
      </c>
      <c r="L22" s="46">
        <f>'G-1'!L22+'G-2'!L22+'G-3'!L22+'G-4'!L22</f>
        <v>6</v>
      </c>
      <c r="M22" s="6">
        <f t="shared" si="1"/>
        <v>585.5</v>
      </c>
      <c r="N22" s="3">
        <f>M19+M20+M21+M22</f>
        <v>2417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2491.5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2417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2091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" workbookViewId="0">
      <selection activeCell="N25" sqref="N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74 X CARRERA 52</v>
      </c>
      <c r="D5" s="224"/>
      <c r="E5" s="224"/>
      <c r="F5" s="111"/>
      <c r="G5" s="112"/>
      <c r="H5" s="103" t="s">
        <v>53</v>
      </c>
      <c r="I5" s="225">
        <f>'G-1'!L5</f>
        <v>1255</v>
      </c>
      <c r="J5" s="225"/>
    </row>
    <row r="6" spans="1:10" x14ac:dyDescent="0.2">
      <c r="A6" s="180" t="s">
        <v>114</v>
      </c>
      <c r="B6" s="180"/>
      <c r="C6" s="226" t="s">
        <v>147</v>
      </c>
      <c r="D6" s="226"/>
      <c r="E6" s="226"/>
      <c r="F6" s="111"/>
      <c r="G6" s="112"/>
      <c r="H6" s="103" t="s">
        <v>58</v>
      </c>
      <c r="I6" s="227">
        <f>'G-1'!S6</f>
        <v>42404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/>
      <c r="B10" s="240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131</v>
      </c>
      <c r="B19" s="240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26">
        <v>149</v>
      </c>
      <c r="F20" s="126">
        <v>422</v>
      </c>
      <c r="G20" s="126">
        <v>8</v>
      </c>
      <c r="H20" s="126">
        <v>2</v>
      </c>
      <c r="I20" s="126">
        <f t="shared" si="0"/>
        <v>517.5</v>
      </c>
      <c r="J20" s="127">
        <f>IF(I20=0,"0,00",I20/SUM(I19:I21)*100)</f>
        <v>80.294802172226525</v>
      </c>
    </row>
    <row r="21" spans="1:10" x14ac:dyDescent="0.2">
      <c r="A21" s="238"/>
      <c r="B21" s="241"/>
      <c r="C21" s="128" t="s">
        <v>138</v>
      </c>
      <c r="D21" s="129" t="s">
        <v>128</v>
      </c>
      <c r="E21" s="74">
        <v>38</v>
      </c>
      <c r="F21" s="74">
        <v>108</v>
      </c>
      <c r="G21" s="74">
        <v>0</v>
      </c>
      <c r="H21" s="74">
        <v>0</v>
      </c>
      <c r="I21" s="130">
        <f t="shared" si="0"/>
        <v>127</v>
      </c>
      <c r="J21" s="131">
        <f>IF(I21=0,"0,00",I21/SUM(I19:I21)*100)</f>
        <v>19.705197827773468</v>
      </c>
    </row>
    <row r="22" spans="1:10" x14ac:dyDescent="0.2">
      <c r="A22" s="238"/>
      <c r="B22" s="241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26">
        <v>156</v>
      </c>
      <c r="F23" s="126">
        <v>458</v>
      </c>
      <c r="G23" s="126">
        <v>7</v>
      </c>
      <c r="H23" s="126">
        <v>6</v>
      </c>
      <c r="I23" s="126">
        <f t="shared" si="0"/>
        <v>565</v>
      </c>
      <c r="J23" s="127">
        <f>IF(I23=0,"0,00",I23/SUM(I22:I24)*100)</f>
        <v>83.641746854182088</v>
      </c>
    </row>
    <row r="24" spans="1:10" x14ac:dyDescent="0.2">
      <c r="A24" s="238"/>
      <c r="B24" s="241"/>
      <c r="C24" s="128" t="s">
        <v>139</v>
      </c>
      <c r="D24" s="129" t="s">
        <v>128</v>
      </c>
      <c r="E24" s="74">
        <v>23</v>
      </c>
      <c r="F24" s="74">
        <v>97</v>
      </c>
      <c r="G24" s="74">
        <v>1</v>
      </c>
      <c r="H24" s="74">
        <v>0</v>
      </c>
      <c r="I24" s="130">
        <f t="shared" si="0"/>
        <v>110.5</v>
      </c>
      <c r="J24" s="131">
        <f>IF(I24=0,"0,00",I24/SUM(I22:I24)*100)</f>
        <v>16.358253145817912</v>
      </c>
    </row>
    <row r="25" spans="1:10" x14ac:dyDescent="0.2">
      <c r="A25" s="238"/>
      <c r="B25" s="241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26">
        <v>48</v>
      </c>
      <c r="F26" s="126">
        <v>255</v>
      </c>
      <c r="G26" s="126">
        <v>10</v>
      </c>
      <c r="H26" s="126">
        <v>1</v>
      </c>
      <c r="I26" s="126">
        <f t="shared" si="0"/>
        <v>301.5</v>
      </c>
      <c r="J26" s="127">
        <f>IF(I26=0,"0,00",I26/SUM(I25:I27)*100)</f>
        <v>86.887608069164273</v>
      </c>
    </row>
    <row r="27" spans="1:10" x14ac:dyDescent="0.2">
      <c r="A27" s="239"/>
      <c r="B27" s="242"/>
      <c r="C27" s="133" t="s">
        <v>140</v>
      </c>
      <c r="D27" s="129" t="s">
        <v>128</v>
      </c>
      <c r="E27" s="74">
        <v>9</v>
      </c>
      <c r="F27" s="74">
        <v>41</v>
      </c>
      <c r="G27" s="74">
        <v>0</v>
      </c>
      <c r="H27" s="74">
        <v>0</v>
      </c>
      <c r="I27" s="130">
        <f t="shared" si="0"/>
        <v>45.5</v>
      </c>
      <c r="J27" s="131">
        <f>IF(I27=0,"0,00",I27/SUM(I25:I27)*100)</f>
        <v>13.112391930835734</v>
      </c>
    </row>
    <row r="28" spans="1:10" x14ac:dyDescent="0.2">
      <c r="A28" s="237"/>
      <c r="B28" s="240"/>
      <c r="C28" s="134"/>
      <c r="D28" s="123" t="s">
        <v>125</v>
      </c>
      <c r="E28" s="75">
        <v>31</v>
      </c>
      <c r="F28" s="75">
        <v>99</v>
      </c>
      <c r="G28" s="75">
        <v>0</v>
      </c>
      <c r="H28" s="75">
        <v>2</v>
      </c>
      <c r="I28" s="75">
        <f t="shared" si="0"/>
        <v>119.5</v>
      </c>
      <c r="J28" s="124">
        <f>IF(I28=0,"0,00",I28/SUM(I28:I30)*100)</f>
        <v>23.249027237354085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114</v>
      </c>
      <c r="F29" s="126">
        <v>284</v>
      </c>
      <c r="G29" s="126">
        <v>18</v>
      </c>
      <c r="H29" s="126">
        <v>7</v>
      </c>
      <c r="I29" s="126">
        <f t="shared" si="0"/>
        <v>394.5</v>
      </c>
      <c r="J29" s="127">
        <f>IF(I29=0,"0,00",I29/SUM(I28:I30)*100)</f>
        <v>76.750972762645915</v>
      </c>
    </row>
    <row r="30" spans="1:10" x14ac:dyDescent="0.2">
      <c r="A30" s="238"/>
      <c r="B30" s="241"/>
      <c r="C30" s="128" t="s">
        <v>141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75">
        <v>27</v>
      </c>
      <c r="F31" s="75">
        <v>103</v>
      </c>
      <c r="G31" s="75">
        <v>0</v>
      </c>
      <c r="H31" s="75">
        <v>1</v>
      </c>
      <c r="I31" s="75">
        <f t="shared" si="0"/>
        <v>119</v>
      </c>
      <c r="J31" s="124">
        <f>IF(I31=0,"0,00",I31/SUM(I31:I33)*100)</f>
        <v>21.499548328816623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121</v>
      </c>
      <c r="F32" s="126">
        <v>326</v>
      </c>
      <c r="G32" s="126">
        <v>14</v>
      </c>
      <c r="H32" s="126">
        <v>8</v>
      </c>
      <c r="I32" s="126">
        <f t="shared" si="0"/>
        <v>434.5</v>
      </c>
      <c r="J32" s="127">
        <f>IF(I32=0,"0,00",I32/SUM(I31:I33)*100)</f>
        <v>78.500451671183384</v>
      </c>
    </row>
    <row r="33" spans="1:10" x14ac:dyDescent="0.2">
      <c r="A33" s="238"/>
      <c r="B33" s="241"/>
      <c r="C33" s="128" t="s">
        <v>142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75">
        <v>18</v>
      </c>
      <c r="F34" s="75">
        <v>56</v>
      </c>
      <c r="G34" s="75">
        <v>0</v>
      </c>
      <c r="H34" s="75">
        <v>0</v>
      </c>
      <c r="I34" s="75">
        <f t="shared" si="0"/>
        <v>65</v>
      </c>
      <c r="J34" s="124">
        <f>IF(I34=0,"0,00",I34/SUM(I34:I36)*100)</f>
        <v>14.238773274917854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87</v>
      </c>
      <c r="F35" s="126">
        <v>307</v>
      </c>
      <c r="G35" s="126">
        <v>13</v>
      </c>
      <c r="H35" s="126">
        <v>6</v>
      </c>
      <c r="I35" s="126">
        <f t="shared" si="0"/>
        <v>391.5</v>
      </c>
      <c r="J35" s="127">
        <f>IF(I35=0,"0,00",I35/SUM(I34:I36)*100)</f>
        <v>85.761226725082153</v>
      </c>
    </row>
    <row r="36" spans="1:10" x14ac:dyDescent="0.2">
      <c r="A36" s="239"/>
      <c r="B36" s="242"/>
      <c r="C36" s="133" t="s">
        <v>143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132</v>
      </c>
      <c r="B37" s="240">
        <v>2</v>
      </c>
      <c r="C37" s="134"/>
      <c r="D37" s="123" t="s">
        <v>125</v>
      </c>
      <c r="E37" s="163">
        <v>0</v>
      </c>
      <c r="F37" s="163">
        <v>0</v>
      </c>
      <c r="G37" s="163">
        <v>0</v>
      </c>
      <c r="H37" s="163">
        <v>0</v>
      </c>
      <c r="I37" s="75"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64">
        <v>0</v>
      </c>
      <c r="F38" s="164">
        <v>0</v>
      </c>
      <c r="G38" s="164">
        <v>0</v>
      </c>
      <c r="H38" s="164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144</v>
      </c>
      <c r="D39" s="129" t="s">
        <v>128</v>
      </c>
      <c r="E39" s="165">
        <v>0</v>
      </c>
      <c r="F39" s="165">
        <v>0</v>
      </c>
      <c r="G39" s="165">
        <v>0</v>
      </c>
      <c r="H39" s="16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163">
        <v>0</v>
      </c>
      <c r="F40" s="163">
        <v>0</v>
      </c>
      <c r="G40" s="163">
        <v>0</v>
      </c>
      <c r="H40" s="16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64">
        <v>0</v>
      </c>
      <c r="F41" s="164">
        <v>0</v>
      </c>
      <c r="G41" s="164">
        <v>0</v>
      </c>
      <c r="H41" s="164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145</v>
      </c>
      <c r="D42" s="129" t="s">
        <v>128</v>
      </c>
      <c r="E42" s="165">
        <v>0</v>
      </c>
      <c r="F42" s="165">
        <v>0</v>
      </c>
      <c r="G42" s="165">
        <v>0</v>
      </c>
      <c r="H42" s="16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163">
        <v>0</v>
      </c>
      <c r="F43" s="163">
        <v>0</v>
      </c>
      <c r="G43" s="163">
        <v>0</v>
      </c>
      <c r="H43" s="16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64">
        <v>0</v>
      </c>
      <c r="F44" s="164">
        <v>0</v>
      </c>
      <c r="G44" s="164">
        <v>0</v>
      </c>
      <c r="H44" s="164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146</v>
      </c>
      <c r="D45" s="129" t="s">
        <v>128</v>
      </c>
      <c r="E45" s="165">
        <v>0</v>
      </c>
      <c r="F45" s="165">
        <v>0</v>
      </c>
      <c r="G45" s="165">
        <v>0</v>
      </c>
      <c r="H45" s="16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L28" sqref="L28"/>
    </sheetView>
  </sheetViews>
  <sheetFormatPr baseColWidth="10" defaultRowHeight="12.75" x14ac:dyDescent="0.2"/>
  <cols>
    <col min="2" max="2" width="5.85546875" customWidth="1"/>
    <col min="3" max="3" width="5.5703125" customWidth="1"/>
    <col min="4" max="4" width="5.28515625" customWidth="1"/>
    <col min="5" max="5" width="6.140625" customWidth="1"/>
    <col min="6" max="6" width="5.140625" customWidth="1"/>
    <col min="7" max="7" width="5.5703125" customWidth="1"/>
    <col min="8" max="8" width="4.7109375" customWidth="1"/>
    <col min="9" max="9" width="5.5703125" customWidth="1"/>
    <col min="10" max="10" width="5.285156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6" t="s">
        <v>99</v>
      </c>
      <c r="D8" s="246"/>
      <c r="E8" s="246"/>
      <c r="F8" s="246"/>
      <c r="G8" s="246"/>
      <c r="H8" s="246"/>
      <c r="I8" s="92"/>
      <c r="J8" s="92"/>
      <c r="K8" s="92"/>
      <c r="L8" s="245" t="s">
        <v>100</v>
      </c>
      <c r="M8" s="245"/>
      <c r="N8" s="245"/>
      <c r="O8" s="246" t="str">
        <f>'G-1'!D5</f>
        <v>CALLE 74 X CARRERA 52</v>
      </c>
      <c r="P8" s="246"/>
      <c r="Q8" s="246"/>
      <c r="R8" s="246"/>
      <c r="S8" s="246"/>
      <c r="T8" s="92"/>
      <c r="U8" s="92"/>
      <c r="V8" s="245" t="s">
        <v>101</v>
      </c>
      <c r="W8" s="245"/>
      <c r="X8" s="245"/>
      <c r="Y8" s="246">
        <f>'G-1'!L5</f>
        <v>1255</v>
      </c>
      <c r="Z8" s="246"/>
      <c r="AA8" s="246"/>
      <c r="AB8" s="92"/>
      <c r="AC8" s="92"/>
      <c r="AD8" s="92"/>
      <c r="AE8" s="92"/>
      <c r="AF8" s="92"/>
      <c r="AG8" s="92"/>
      <c r="AH8" s="245" t="s">
        <v>102</v>
      </c>
      <c r="AI8" s="245"/>
      <c r="AJ8" s="249">
        <f>'G-1'!S6</f>
        <v>42404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104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148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104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294.5</v>
      </c>
      <c r="C18" s="149">
        <f>'G-2'!F11</f>
        <v>334.5</v>
      </c>
      <c r="D18" s="149">
        <f>'G-2'!F12</f>
        <v>368</v>
      </c>
      <c r="E18" s="149">
        <f>'G-2'!F13</f>
        <v>343.5</v>
      </c>
      <c r="F18" s="149">
        <f>'G-2'!F14</f>
        <v>283</v>
      </c>
      <c r="G18" s="149">
        <f>'G-2'!F15</f>
        <v>295.5</v>
      </c>
      <c r="H18" s="149">
        <f>'G-2'!F16</f>
        <v>287.5</v>
      </c>
      <c r="I18" s="149">
        <f>'G-2'!F17</f>
        <v>256</v>
      </c>
      <c r="J18" s="149">
        <f>'G-2'!F18</f>
        <v>282</v>
      </c>
      <c r="K18" s="149">
        <f>'G-2'!F19</f>
        <v>307</v>
      </c>
      <c r="L18" s="150"/>
      <c r="M18" s="149">
        <f>'G-2'!F20</f>
        <v>252.5</v>
      </c>
      <c r="N18" s="149">
        <f>'G-2'!F21</f>
        <v>161.5</v>
      </c>
      <c r="O18" s="149">
        <f>'G-2'!F22</f>
        <v>215.5</v>
      </c>
      <c r="P18" s="149">
        <f>'G-2'!M10</f>
        <v>242.5</v>
      </c>
      <c r="Q18" s="149">
        <f>'G-2'!M11</f>
        <v>165.5</v>
      </c>
      <c r="R18" s="149">
        <f>'G-2'!M12</f>
        <v>292.5</v>
      </c>
      <c r="S18" s="149">
        <f>'G-2'!M13</f>
        <v>246.5</v>
      </c>
      <c r="T18" s="149">
        <f>'G-2'!M14</f>
        <v>232</v>
      </c>
      <c r="U18" s="149">
        <f>'G-2'!M15</f>
        <v>246.5</v>
      </c>
      <c r="V18" s="149">
        <f>'G-2'!M16</f>
        <v>262.5</v>
      </c>
      <c r="W18" s="149">
        <f>'G-2'!M17</f>
        <v>280</v>
      </c>
      <c r="X18" s="149">
        <f>'G-2'!M18</f>
        <v>304.5</v>
      </c>
      <c r="Y18" s="149">
        <f>'G-2'!M19</f>
        <v>345</v>
      </c>
      <c r="Z18" s="149">
        <f>'G-2'!M20</f>
        <v>350</v>
      </c>
      <c r="AA18" s="149">
        <f>'G-2'!M21</f>
        <v>359</v>
      </c>
      <c r="AB18" s="149">
        <f>'G-2'!M22</f>
        <v>316.5</v>
      </c>
      <c r="AC18" s="150"/>
      <c r="AD18" s="149">
        <f>'G-2'!T10</f>
        <v>245.5</v>
      </c>
      <c r="AE18" s="149">
        <f>'G-2'!T11</f>
        <v>267</v>
      </c>
      <c r="AF18" s="149">
        <f>'G-2'!T12</f>
        <v>264.5</v>
      </c>
      <c r="AG18" s="149">
        <f>'G-2'!T13</f>
        <v>276</v>
      </c>
      <c r="AH18" s="149">
        <f>'G-2'!T14</f>
        <v>289.5</v>
      </c>
      <c r="AI18" s="149">
        <f>'G-2'!T15</f>
        <v>239</v>
      </c>
      <c r="AJ18" s="149">
        <f>'G-2'!T16</f>
        <v>262</v>
      </c>
      <c r="AK18" s="149">
        <f>'G-2'!T17</f>
        <v>244</v>
      </c>
      <c r="AL18" s="149">
        <f>'G-2'!T18</f>
        <v>270.5</v>
      </c>
      <c r="AM18" s="149">
        <f>'G-2'!T19</f>
        <v>233</v>
      </c>
      <c r="AN18" s="149">
        <f>'G-2'!T20</f>
        <v>166.5</v>
      </c>
      <c r="AO18" s="149">
        <f>'G-2'!T21</f>
        <v>180.5</v>
      </c>
      <c r="AP18" s="101"/>
      <c r="AQ18" s="101"/>
      <c r="AR18" s="101"/>
      <c r="AS18" s="101"/>
      <c r="AT18" s="101"/>
      <c r="AU18" s="101">
        <f t="shared" ref="AU18:BA18" si="6">E19</f>
        <v>1340.5</v>
      </c>
      <c r="AV18" s="101">
        <f t="shared" si="6"/>
        <v>1329</v>
      </c>
      <c r="AW18" s="101">
        <f t="shared" si="6"/>
        <v>1290</v>
      </c>
      <c r="AX18" s="101">
        <f t="shared" si="6"/>
        <v>1209.5</v>
      </c>
      <c r="AY18" s="101">
        <f t="shared" si="6"/>
        <v>1122</v>
      </c>
      <c r="AZ18" s="101">
        <f t="shared" si="6"/>
        <v>1121</v>
      </c>
      <c r="BA18" s="101">
        <f t="shared" si="6"/>
        <v>1132.5</v>
      </c>
      <c r="BB18" s="101"/>
      <c r="BC18" s="101"/>
      <c r="BD18" s="101"/>
      <c r="BE18" s="101">
        <f t="shared" ref="BE18:BQ18" si="7">P19</f>
        <v>872</v>
      </c>
      <c r="BF18" s="101">
        <f t="shared" si="7"/>
        <v>785</v>
      </c>
      <c r="BG18" s="101">
        <f t="shared" si="7"/>
        <v>916</v>
      </c>
      <c r="BH18" s="101">
        <f t="shared" si="7"/>
        <v>947</v>
      </c>
      <c r="BI18" s="101">
        <f t="shared" si="7"/>
        <v>936.5</v>
      </c>
      <c r="BJ18" s="101">
        <f t="shared" si="7"/>
        <v>1017.5</v>
      </c>
      <c r="BK18" s="101">
        <f t="shared" si="7"/>
        <v>987.5</v>
      </c>
      <c r="BL18" s="101">
        <f t="shared" si="7"/>
        <v>1021</v>
      </c>
      <c r="BM18" s="101">
        <f t="shared" si="7"/>
        <v>1093.5</v>
      </c>
      <c r="BN18" s="101">
        <f t="shared" si="7"/>
        <v>1192</v>
      </c>
      <c r="BO18" s="101">
        <f t="shared" si="7"/>
        <v>1279.5</v>
      </c>
      <c r="BP18" s="101">
        <f t="shared" si="7"/>
        <v>1358.5</v>
      </c>
      <c r="BQ18" s="101">
        <f t="shared" si="7"/>
        <v>1370.5</v>
      </c>
      <c r="BR18" s="101"/>
      <c r="BS18" s="101"/>
      <c r="BT18" s="101"/>
      <c r="BU18" s="101">
        <f t="shared" ref="BU18:CC18" si="8">AG19</f>
        <v>1053</v>
      </c>
      <c r="BV18" s="101">
        <f t="shared" si="8"/>
        <v>1097</v>
      </c>
      <c r="BW18" s="101">
        <f t="shared" si="8"/>
        <v>1069</v>
      </c>
      <c r="BX18" s="101">
        <f t="shared" si="8"/>
        <v>1066.5</v>
      </c>
      <c r="BY18" s="101">
        <f t="shared" si="8"/>
        <v>1034.5</v>
      </c>
      <c r="BZ18" s="101">
        <f t="shared" si="8"/>
        <v>1015.5</v>
      </c>
      <c r="CA18" s="101">
        <f t="shared" si="8"/>
        <v>1009.5</v>
      </c>
      <c r="CB18" s="101">
        <f t="shared" si="8"/>
        <v>914</v>
      </c>
      <c r="CC18" s="101">
        <f t="shared" si="8"/>
        <v>850.5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1340.5</v>
      </c>
      <c r="F19" s="149">
        <f t="shared" ref="F19:K19" si="9">C18+D18+E18+F18</f>
        <v>1329</v>
      </c>
      <c r="G19" s="149">
        <f t="shared" si="9"/>
        <v>1290</v>
      </c>
      <c r="H19" s="149">
        <f t="shared" si="9"/>
        <v>1209.5</v>
      </c>
      <c r="I19" s="149">
        <f t="shared" si="9"/>
        <v>1122</v>
      </c>
      <c r="J19" s="149">
        <f t="shared" si="9"/>
        <v>1121</v>
      </c>
      <c r="K19" s="149">
        <f t="shared" si="9"/>
        <v>1132.5</v>
      </c>
      <c r="L19" s="150"/>
      <c r="M19" s="149"/>
      <c r="N19" s="149"/>
      <c r="O19" s="149"/>
      <c r="P19" s="149">
        <f>M18+N18+O18+P18</f>
        <v>872</v>
      </c>
      <c r="Q19" s="149">
        <f t="shared" ref="Q19:AB19" si="10">N18+O18+P18+Q18</f>
        <v>785</v>
      </c>
      <c r="R19" s="149">
        <f t="shared" si="10"/>
        <v>916</v>
      </c>
      <c r="S19" s="149">
        <f t="shared" si="10"/>
        <v>947</v>
      </c>
      <c r="T19" s="149">
        <f t="shared" si="10"/>
        <v>936.5</v>
      </c>
      <c r="U19" s="149">
        <f t="shared" si="10"/>
        <v>1017.5</v>
      </c>
      <c r="V19" s="149">
        <f t="shared" si="10"/>
        <v>987.5</v>
      </c>
      <c r="W19" s="149">
        <f t="shared" si="10"/>
        <v>1021</v>
      </c>
      <c r="X19" s="149">
        <f t="shared" si="10"/>
        <v>1093.5</v>
      </c>
      <c r="Y19" s="149">
        <f t="shared" si="10"/>
        <v>1192</v>
      </c>
      <c r="Z19" s="149">
        <f t="shared" si="10"/>
        <v>1279.5</v>
      </c>
      <c r="AA19" s="149">
        <f t="shared" si="10"/>
        <v>1358.5</v>
      </c>
      <c r="AB19" s="149">
        <f t="shared" si="10"/>
        <v>1370.5</v>
      </c>
      <c r="AC19" s="150"/>
      <c r="AD19" s="149"/>
      <c r="AE19" s="149"/>
      <c r="AF19" s="149"/>
      <c r="AG19" s="149">
        <f>AD18+AE18+AF18+AG18</f>
        <v>1053</v>
      </c>
      <c r="AH19" s="149">
        <f t="shared" ref="AH19:AO19" si="11">AE18+AF18+AG18+AH18</f>
        <v>1097</v>
      </c>
      <c r="AI19" s="149">
        <f t="shared" si="11"/>
        <v>1069</v>
      </c>
      <c r="AJ19" s="149">
        <f t="shared" si="11"/>
        <v>1066.5</v>
      </c>
      <c r="AK19" s="149">
        <f t="shared" si="11"/>
        <v>1034.5</v>
      </c>
      <c r="AL19" s="149">
        <f t="shared" si="11"/>
        <v>1015.5</v>
      </c>
      <c r="AM19" s="149">
        <f t="shared" si="11"/>
        <v>1009.5</v>
      </c>
      <c r="AN19" s="149">
        <f t="shared" si="11"/>
        <v>914</v>
      </c>
      <c r="AO19" s="149">
        <f t="shared" si="11"/>
        <v>850.5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0.8029480217222652</v>
      </c>
      <c r="H20" s="152"/>
      <c r="I20" s="152" t="s">
        <v>110</v>
      </c>
      <c r="J20" s="153">
        <f>DIRECCIONALIDAD!J21/100</f>
        <v>0.19705197827773469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0.83641746854182086</v>
      </c>
      <c r="V20" s="152"/>
      <c r="W20" s="152"/>
      <c r="X20" s="152"/>
      <c r="Y20" s="152" t="s">
        <v>110</v>
      </c>
      <c r="Z20" s="153">
        <f>DIRECCIONALIDAD!J24/100</f>
        <v>0.16358253145817911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0.86887608069164268</v>
      </c>
      <c r="AL20" s="152"/>
      <c r="AM20" s="152"/>
      <c r="AN20" s="152" t="s">
        <v>110</v>
      </c>
      <c r="AO20" s="155">
        <f>DIRECCIONALIDAD!J27/100</f>
        <v>0.13112391930835735</v>
      </c>
      <c r="AP20" s="92"/>
      <c r="AQ20" s="92"/>
      <c r="AR20" s="92"/>
      <c r="AS20" s="92"/>
      <c r="AT20" s="92"/>
      <c r="AU20" s="92">
        <f t="shared" ref="AU20:BA20" si="15">E24</f>
        <v>1151</v>
      </c>
      <c r="AV20" s="92">
        <f t="shared" si="15"/>
        <v>1099</v>
      </c>
      <c r="AW20" s="92">
        <f t="shared" si="15"/>
        <v>980.5</v>
      </c>
      <c r="AX20" s="92">
        <f t="shared" si="15"/>
        <v>961.5</v>
      </c>
      <c r="AY20" s="92">
        <f t="shared" si="15"/>
        <v>971.5</v>
      </c>
      <c r="AZ20" s="92">
        <f t="shared" si="15"/>
        <v>996</v>
      </c>
      <c r="BA20" s="92">
        <f t="shared" si="15"/>
        <v>1037.5</v>
      </c>
      <c r="BB20" s="92"/>
      <c r="BC20" s="92"/>
      <c r="BD20" s="92"/>
      <c r="BE20" s="92">
        <f t="shared" ref="BE20:BQ20" si="16">P24</f>
        <v>790.5</v>
      </c>
      <c r="BF20" s="92">
        <f t="shared" si="16"/>
        <v>780</v>
      </c>
      <c r="BG20" s="92">
        <f t="shared" si="16"/>
        <v>772</v>
      </c>
      <c r="BH20" s="92">
        <f t="shared" si="16"/>
        <v>788</v>
      </c>
      <c r="BI20" s="92">
        <f t="shared" si="16"/>
        <v>829.5</v>
      </c>
      <c r="BJ20" s="92">
        <f t="shared" si="16"/>
        <v>862</v>
      </c>
      <c r="BK20" s="92">
        <f t="shared" si="16"/>
        <v>836</v>
      </c>
      <c r="BL20" s="92">
        <f t="shared" si="16"/>
        <v>868</v>
      </c>
      <c r="BM20" s="92">
        <f t="shared" si="16"/>
        <v>925.5</v>
      </c>
      <c r="BN20" s="92">
        <f t="shared" si="16"/>
        <v>957.5</v>
      </c>
      <c r="BO20" s="92">
        <f t="shared" si="16"/>
        <v>1019</v>
      </c>
      <c r="BP20" s="92">
        <f t="shared" si="16"/>
        <v>1046.5</v>
      </c>
      <c r="BQ20" s="92">
        <f t="shared" si="16"/>
        <v>1046.5</v>
      </c>
      <c r="BR20" s="92"/>
      <c r="BS20" s="92"/>
      <c r="BT20" s="92"/>
      <c r="BU20" s="92">
        <f t="shared" ref="BU20:CC20" si="17">AG24</f>
        <v>982.5</v>
      </c>
      <c r="BV20" s="92">
        <f t="shared" si="17"/>
        <v>994</v>
      </c>
      <c r="BW20" s="92">
        <f t="shared" si="17"/>
        <v>965.5</v>
      </c>
      <c r="BX20" s="92">
        <f t="shared" si="17"/>
        <v>951.5</v>
      </c>
      <c r="BY20" s="92">
        <f t="shared" si="17"/>
        <v>916.5</v>
      </c>
      <c r="BZ20" s="92">
        <f t="shared" si="17"/>
        <v>832.5</v>
      </c>
      <c r="CA20" s="92">
        <f t="shared" si="17"/>
        <v>818.5</v>
      </c>
      <c r="CB20" s="92">
        <f t="shared" si="17"/>
        <v>829.5</v>
      </c>
      <c r="CC20" s="92">
        <f t="shared" si="17"/>
        <v>840.5</v>
      </c>
    </row>
    <row r="21" spans="1:81" ht="16.5" customHeight="1" x14ac:dyDescent="0.2">
      <c r="A21" s="158" t="s">
        <v>148</v>
      </c>
      <c r="B21" s="159">
        <f>MAX(B19:K19)</f>
        <v>1340.5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1076.3518231186965</v>
      </c>
      <c r="H21" s="152"/>
      <c r="I21" s="152" t="s">
        <v>110</v>
      </c>
      <c r="J21" s="160">
        <f>+B21*J20</f>
        <v>264.14817688130336</v>
      </c>
      <c r="K21" s="154"/>
      <c r="L21" s="148"/>
      <c r="M21" s="159">
        <f>MAX(M19:AB19)</f>
        <v>1370.5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1146.3101406365654</v>
      </c>
      <c r="V21" s="152"/>
      <c r="W21" s="152"/>
      <c r="X21" s="152"/>
      <c r="Y21" s="152" t="s">
        <v>110</v>
      </c>
      <c r="Z21" s="161">
        <f>+M21*Z20</f>
        <v>224.18985936343446</v>
      </c>
      <c r="AA21" s="152"/>
      <c r="AB21" s="154"/>
      <c r="AC21" s="148"/>
      <c r="AD21" s="159">
        <f>MAX(AD19:AO19)</f>
        <v>1097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953.15706051873201</v>
      </c>
      <c r="AL21" s="152"/>
      <c r="AM21" s="152"/>
      <c r="AN21" s="152" t="s">
        <v>110</v>
      </c>
      <c r="AO21" s="162">
        <f>+AD21*AO20</f>
        <v>143.84293948126802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104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2491.5</v>
      </c>
      <c r="AV22" s="92">
        <f t="shared" si="18"/>
        <v>2428</v>
      </c>
      <c r="AW22" s="92">
        <f t="shared" si="18"/>
        <v>2270.5</v>
      </c>
      <c r="AX22" s="92">
        <f t="shared" si="18"/>
        <v>2171</v>
      </c>
      <c r="AY22" s="92">
        <f t="shared" si="18"/>
        <v>2093.5</v>
      </c>
      <c r="AZ22" s="92">
        <f t="shared" si="18"/>
        <v>2117</v>
      </c>
      <c r="BA22" s="92">
        <f t="shared" si="18"/>
        <v>2170</v>
      </c>
      <c r="BB22" s="92"/>
      <c r="BC22" s="92"/>
      <c r="BD22" s="92"/>
      <c r="BE22" s="92">
        <f t="shared" ref="BE22:BQ22" si="19">P34</f>
        <v>1662.5</v>
      </c>
      <c r="BF22" s="92">
        <f t="shared" si="19"/>
        <v>1565</v>
      </c>
      <c r="BG22" s="92">
        <f t="shared" si="19"/>
        <v>1688</v>
      </c>
      <c r="BH22" s="92">
        <f t="shared" si="19"/>
        <v>1735</v>
      </c>
      <c r="BI22" s="92">
        <f t="shared" si="19"/>
        <v>1766</v>
      </c>
      <c r="BJ22" s="92">
        <f t="shared" si="19"/>
        <v>1879.5</v>
      </c>
      <c r="BK22" s="92">
        <f t="shared" si="19"/>
        <v>1823.5</v>
      </c>
      <c r="BL22" s="92">
        <f t="shared" si="19"/>
        <v>1889</v>
      </c>
      <c r="BM22" s="92">
        <f t="shared" si="19"/>
        <v>2019</v>
      </c>
      <c r="BN22" s="92">
        <f t="shared" si="19"/>
        <v>2149.5</v>
      </c>
      <c r="BO22" s="92">
        <f t="shared" si="19"/>
        <v>2298.5</v>
      </c>
      <c r="BP22" s="92">
        <f t="shared" si="19"/>
        <v>2405</v>
      </c>
      <c r="BQ22" s="92">
        <f t="shared" si="19"/>
        <v>2417</v>
      </c>
      <c r="BR22" s="92"/>
      <c r="BS22" s="92"/>
      <c r="BT22" s="92"/>
      <c r="BU22" s="92">
        <f t="shared" ref="BU22:CC22" si="20">AG34</f>
        <v>2035.5</v>
      </c>
      <c r="BV22" s="92">
        <f t="shared" si="20"/>
        <v>2091</v>
      </c>
      <c r="BW22" s="92">
        <f t="shared" si="20"/>
        <v>2034.5</v>
      </c>
      <c r="BX22" s="92">
        <f t="shared" si="20"/>
        <v>2018</v>
      </c>
      <c r="BY22" s="92">
        <f t="shared" si="20"/>
        <v>1951</v>
      </c>
      <c r="BZ22" s="92">
        <f t="shared" si="20"/>
        <v>1848</v>
      </c>
      <c r="CA22" s="92">
        <f t="shared" si="20"/>
        <v>1828</v>
      </c>
      <c r="CB22" s="92">
        <f t="shared" si="20"/>
        <v>1743.5</v>
      </c>
      <c r="CC22" s="92">
        <f t="shared" si="20"/>
        <v>1691</v>
      </c>
    </row>
    <row r="23" spans="1:81" ht="16.5" customHeight="1" x14ac:dyDescent="0.2">
      <c r="A23" s="100" t="s">
        <v>105</v>
      </c>
      <c r="B23" s="149">
        <f>'G-3'!F10</f>
        <v>294</v>
      </c>
      <c r="C23" s="149">
        <f>'G-3'!F11</f>
        <v>341</v>
      </c>
      <c r="D23" s="149">
        <f>'G-3'!F12</f>
        <v>270</v>
      </c>
      <c r="E23" s="149">
        <f>'G-3'!F13</f>
        <v>246</v>
      </c>
      <c r="F23" s="149">
        <f>'G-3'!F14</f>
        <v>242</v>
      </c>
      <c r="G23" s="149">
        <f>'G-3'!F15</f>
        <v>222.5</v>
      </c>
      <c r="H23" s="149">
        <f>'G-3'!F16</f>
        <v>251</v>
      </c>
      <c r="I23" s="149">
        <f>'G-3'!F17</f>
        <v>256</v>
      </c>
      <c r="J23" s="149">
        <f>'G-3'!F18</f>
        <v>266.5</v>
      </c>
      <c r="K23" s="149">
        <f>'G-3'!F19</f>
        <v>264</v>
      </c>
      <c r="L23" s="150"/>
      <c r="M23" s="149">
        <f>'G-3'!F20</f>
        <v>191</v>
      </c>
      <c r="N23" s="149">
        <f>'G-3'!F21</f>
        <v>220.5</v>
      </c>
      <c r="O23" s="149">
        <f>'G-3'!F22</f>
        <v>209</v>
      </c>
      <c r="P23" s="149">
        <f>'G-3'!M10</f>
        <v>170</v>
      </c>
      <c r="Q23" s="149">
        <f>'G-3'!M11</f>
        <v>180.5</v>
      </c>
      <c r="R23" s="149">
        <f>'G-3'!M12</f>
        <v>212.5</v>
      </c>
      <c r="S23" s="149">
        <f>'G-3'!M13</f>
        <v>225</v>
      </c>
      <c r="T23" s="149">
        <f>'G-3'!M14</f>
        <v>211.5</v>
      </c>
      <c r="U23" s="149">
        <f>'G-3'!M15</f>
        <v>213</v>
      </c>
      <c r="V23" s="149">
        <f>'G-3'!M16</f>
        <v>186.5</v>
      </c>
      <c r="W23" s="149">
        <f>'G-3'!M17</f>
        <v>257</v>
      </c>
      <c r="X23" s="149">
        <f>'G-3'!M18</f>
        <v>269</v>
      </c>
      <c r="Y23" s="149">
        <f>'G-3'!M19</f>
        <v>245</v>
      </c>
      <c r="Z23" s="149">
        <f>'G-3'!M20</f>
        <v>248</v>
      </c>
      <c r="AA23" s="149">
        <f>'G-3'!M21</f>
        <v>284.5</v>
      </c>
      <c r="AB23" s="149">
        <f>'G-3'!M22</f>
        <v>269</v>
      </c>
      <c r="AC23" s="150"/>
      <c r="AD23" s="149">
        <f>'G-3'!T10</f>
        <v>238.5</v>
      </c>
      <c r="AE23" s="149">
        <f>'G-3'!T11</f>
        <v>260.5</v>
      </c>
      <c r="AF23" s="149">
        <f>'G-3'!T12</f>
        <v>241</v>
      </c>
      <c r="AG23" s="149">
        <f>'G-3'!T13</f>
        <v>242.5</v>
      </c>
      <c r="AH23" s="149">
        <f>'G-3'!T14</f>
        <v>250</v>
      </c>
      <c r="AI23" s="149">
        <f>'G-3'!T15</f>
        <v>232</v>
      </c>
      <c r="AJ23" s="149">
        <f>'G-3'!T16</f>
        <v>227</v>
      </c>
      <c r="AK23" s="149">
        <f>'G-3'!T17</f>
        <v>207.5</v>
      </c>
      <c r="AL23" s="149">
        <f>'G-3'!T18</f>
        <v>166</v>
      </c>
      <c r="AM23" s="149">
        <f>'G-3'!T19</f>
        <v>218</v>
      </c>
      <c r="AN23" s="149">
        <f>'G-3'!T20</f>
        <v>238</v>
      </c>
      <c r="AO23" s="149">
        <f>'G-3'!T21</f>
        <v>218.5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1151</v>
      </c>
      <c r="F24" s="149">
        <f t="shared" ref="F24:K24" si="21">C23+D23+E23+F23</f>
        <v>1099</v>
      </c>
      <c r="G24" s="149">
        <f t="shared" si="21"/>
        <v>980.5</v>
      </c>
      <c r="H24" s="149">
        <f t="shared" si="21"/>
        <v>961.5</v>
      </c>
      <c r="I24" s="149">
        <f t="shared" si="21"/>
        <v>971.5</v>
      </c>
      <c r="J24" s="149">
        <f t="shared" si="21"/>
        <v>996</v>
      </c>
      <c r="K24" s="149">
        <f t="shared" si="21"/>
        <v>1037.5</v>
      </c>
      <c r="L24" s="150"/>
      <c r="M24" s="149"/>
      <c r="N24" s="149"/>
      <c r="O24" s="149"/>
      <c r="P24" s="149">
        <f>M23+N23+O23+P23</f>
        <v>790.5</v>
      </c>
      <c r="Q24" s="149">
        <f t="shared" ref="Q24:AB24" si="22">N23+O23+P23+Q23</f>
        <v>780</v>
      </c>
      <c r="R24" s="149">
        <f t="shared" si="22"/>
        <v>772</v>
      </c>
      <c r="S24" s="149">
        <f t="shared" si="22"/>
        <v>788</v>
      </c>
      <c r="T24" s="149">
        <f t="shared" si="22"/>
        <v>829.5</v>
      </c>
      <c r="U24" s="149">
        <f t="shared" si="22"/>
        <v>862</v>
      </c>
      <c r="V24" s="149">
        <f t="shared" si="22"/>
        <v>836</v>
      </c>
      <c r="W24" s="149">
        <f t="shared" si="22"/>
        <v>868</v>
      </c>
      <c r="X24" s="149">
        <f t="shared" si="22"/>
        <v>925.5</v>
      </c>
      <c r="Y24" s="149">
        <f t="shared" si="22"/>
        <v>957.5</v>
      </c>
      <c r="Z24" s="149">
        <f t="shared" si="22"/>
        <v>1019</v>
      </c>
      <c r="AA24" s="149">
        <f t="shared" si="22"/>
        <v>1046.5</v>
      </c>
      <c r="AB24" s="149">
        <f t="shared" si="22"/>
        <v>1046.5</v>
      </c>
      <c r="AC24" s="150"/>
      <c r="AD24" s="149"/>
      <c r="AE24" s="149"/>
      <c r="AF24" s="149"/>
      <c r="AG24" s="149">
        <f>AD23+AE23+AF23+AG23</f>
        <v>982.5</v>
      </c>
      <c r="AH24" s="149">
        <f t="shared" ref="AH24:AO24" si="23">AE23+AF23+AG23+AH23</f>
        <v>994</v>
      </c>
      <c r="AI24" s="149">
        <f t="shared" si="23"/>
        <v>965.5</v>
      </c>
      <c r="AJ24" s="149">
        <f t="shared" si="23"/>
        <v>951.5</v>
      </c>
      <c r="AK24" s="149">
        <f t="shared" si="23"/>
        <v>916.5</v>
      </c>
      <c r="AL24" s="149">
        <f t="shared" si="23"/>
        <v>832.5</v>
      </c>
      <c r="AM24" s="149">
        <f t="shared" si="23"/>
        <v>818.5</v>
      </c>
      <c r="AN24" s="149">
        <f t="shared" si="23"/>
        <v>829.5</v>
      </c>
      <c r="AO24" s="149">
        <f t="shared" si="23"/>
        <v>840.5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0.23249027237354083</v>
      </c>
      <c r="E25" s="152"/>
      <c r="F25" s="152" t="s">
        <v>109</v>
      </c>
      <c r="G25" s="153">
        <f>DIRECCIONALIDAD!J29/100</f>
        <v>0.76750972762645919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0.21499548328816623</v>
      </c>
      <c r="Q25" s="152"/>
      <c r="R25" s="152"/>
      <c r="S25" s="152"/>
      <c r="T25" s="152" t="s">
        <v>109</v>
      </c>
      <c r="U25" s="153">
        <f>DIRECCIONALIDAD!J32/100</f>
        <v>0.7850045167118338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0.14238773274917854</v>
      </c>
      <c r="AG25" s="152"/>
      <c r="AH25" s="152"/>
      <c r="AI25" s="152"/>
      <c r="AJ25" s="152" t="s">
        <v>109</v>
      </c>
      <c r="AK25" s="153">
        <f>DIRECCIONALIDAD!J35/100</f>
        <v>0.85761226725082151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148</v>
      </c>
      <c r="B26" s="159">
        <f>MAX(B24:K24)</f>
        <v>1151</v>
      </c>
      <c r="C26" s="152" t="s">
        <v>108</v>
      </c>
      <c r="D26" s="160">
        <f>+B26*D25</f>
        <v>267.5963035019455</v>
      </c>
      <c r="E26" s="152"/>
      <c r="F26" s="152" t="s">
        <v>109</v>
      </c>
      <c r="G26" s="160">
        <f>+B26*G25</f>
        <v>883.4036964980545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1046.5</v>
      </c>
      <c r="N26" s="152"/>
      <c r="O26" s="152" t="s">
        <v>108</v>
      </c>
      <c r="P26" s="161">
        <f>+M26*P25</f>
        <v>224.99277326106596</v>
      </c>
      <c r="Q26" s="152"/>
      <c r="R26" s="152"/>
      <c r="S26" s="152"/>
      <c r="T26" s="152" t="s">
        <v>109</v>
      </c>
      <c r="U26" s="161">
        <f>+M26*U25</f>
        <v>821.50722673893404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994</v>
      </c>
      <c r="AE26" s="152" t="s">
        <v>108</v>
      </c>
      <c r="AF26" s="160">
        <f>+AD26*AF25</f>
        <v>141.53340635268347</v>
      </c>
      <c r="AG26" s="152"/>
      <c r="AH26" s="152"/>
      <c r="AI26" s="152"/>
      <c r="AJ26" s="152" t="s">
        <v>109</v>
      </c>
      <c r="AK26" s="160">
        <f>+AD26*AK25</f>
        <v>852.46659364731659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104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148</v>
      </c>
      <c r="B31" s="159">
        <f>MAX(B29:K29)</f>
        <v>0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0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0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0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0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104</v>
      </c>
      <c r="U32" s="24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588.5</v>
      </c>
      <c r="C33" s="149">
        <f t="shared" ref="C33:K33" si="27">C13+C18+C23+C28</f>
        <v>675.5</v>
      </c>
      <c r="D33" s="149">
        <f t="shared" si="27"/>
        <v>638</v>
      </c>
      <c r="E33" s="149">
        <f t="shared" si="27"/>
        <v>589.5</v>
      </c>
      <c r="F33" s="149">
        <f t="shared" si="27"/>
        <v>525</v>
      </c>
      <c r="G33" s="149">
        <f t="shared" si="27"/>
        <v>518</v>
      </c>
      <c r="H33" s="149">
        <f t="shared" si="27"/>
        <v>538.5</v>
      </c>
      <c r="I33" s="149">
        <f t="shared" si="27"/>
        <v>512</v>
      </c>
      <c r="J33" s="149">
        <f t="shared" si="27"/>
        <v>548.5</v>
      </c>
      <c r="K33" s="149">
        <f t="shared" si="27"/>
        <v>571</v>
      </c>
      <c r="L33" s="150"/>
      <c r="M33" s="149">
        <f>M13+M18+M23+M28</f>
        <v>443.5</v>
      </c>
      <c r="N33" s="149">
        <f t="shared" ref="N33:AB33" si="28">N13+N18+N23+N28</f>
        <v>382</v>
      </c>
      <c r="O33" s="149">
        <f t="shared" si="28"/>
        <v>424.5</v>
      </c>
      <c r="P33" s="149">
        <f t="shared" si="28"/>
        <v>412.5</v>
      </c>
      <c r="Q33" s="149">
        <f t="shared" si="28"/>
        <v>346</v>
      </c>
      <c r="R33" s="149">
        <f t="shared" si="28"/>
        <v>505</v>
      </c>
      <c r="S33" s="149">
        <f t="shared" si="28"/>
        <v>471.5</v>
      </c>
      <c r="T33" s="149">
        <f t="shared" si="28"/>
        <v>443.5</v>
      </c>
      <c r="U33" s="149">
        <f t="shared" si="28"/>
        <v>459.5</v>
      </c>
      <c r="V33" s="149">
        <f t="shared" si="28"/>
        <v>449</v>
      </c>
      <c r="W33" s="149">
        <f t="shared" si="28"/>
        <v>537</v>
      </c>
      <c r="X33" s="149">
        <f t="shared" si="28"/>
        <v>573.5</v>
      </c>
      <c r="Y33" s="149">
        <f t="shared" si="28"/>
        <v>590</v>
      </c>
      <c r="Z33" s="149">
        <f t="shared" si="28"/>
        <v>598</v>
      </c>
      <c r="AA33" s="149">
        <f t="shared" si="28"/>
        <v>643.5</v>
      </c>
      <c r="AB33" s="149">
        <f t="shared" si="28"/>
        <v>585.5</v>
      </c>
      <c r="AC33" s="150"/>
      <c r="AD33" s="149">
        <f>AD13+AD18+AD23+AD28</f>
        <v>484</v>
      </c>
      <c r="AE33" s="149">
        <f t="shared" ref="AE33:AO33" si="29">AE13+AE18+AE23+AE28</f>
        <v>527.5</v>
      </c>
      <c r="AF33" s="149">
        <f t="shared" si="29"/>
        <v>505.5</v>
      </c>
      <c r="AG33" s="149">
        <f t="shared" si="29"/>
        <v>518.5</v>
      </c>
      <c r="AH33" s="149">
        <f t="shared" si="29"/>
        <v>539.5</v>
      </c>
      <c r="AI33" s="149">
        <f t="shared" si="29"/>
        <v>471</v>
      </c>
      <c r="AJ33" s="149">
        <f t="shared" si="29"/>
        <v>489</v>
      </c>
      <c r="AK33" s="149">
        <f t="shared" si="29"/>
        <v>451.5</v>
      </c>
      <c r="AL33" s="149">
        <f t="shared" si="29"/>
        <v>436.5</v>
      </c>
      <c r="AM33" s="149">
        <f t="shared" si="29"/>
        <v>451</v>
      </c>
      <c r="AN33" s="149">
        <f t="shared" si="29"/>
        <v>404.5</v>
      </c>
      <c r="AO33" s="149">
        <f t="shared" si="29"/>
        <v>399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2491.5</v>
      </c>
      <c r="F34" s="149">
        <f t="shared" ref="F34:K34" si="30">C33+D33+E33+F33</f>
        <v>2428</v>
      </c>
      <c r="G34" s="149">
        <f t="shared" si="30"/>
        <v>2270.5</v>
      </c>
      <c r="H34" s="149">
        <f t="shared" si="30"/>
        <v>2171</v>
      </c>
      <c r="I34" s="149">
        <f t="shared" si="30"/>
        <v>2093.5</v>
      </c>
      <c r="J34" s="149">
        <f t="shared" si="30"/>
        <v>2117</v>
      </c>
      <c r="K34" s="149">
        <f t="shared" si="30"/>
        <v>2170</v>
      </c>
      <c r="L34" s="150"/>
      <c r="M34" s="149"/>
      <c r="N34" s="149"/>
      <c r="O34" s="149"/>
      <c r="P34" s="149">
        <f>M33+N33+O33+P33</f>
        <v>1662.5</v>
      </c>
      <c r="Q34" s="149">
        <f t="shared" ref="Q34:AB34" si="31">N33+O33+P33+Q33</f>
        <v>1565</v>
      </c>
      <c r="R34" s="149">
        <f t="shared" si="31"/>
        <v>1688</v>
      </c>
      <c r="S34" s="149">
        <f t="shared" si="31"/>
        <v>1735</v>
      </c>
      <c r="T34" s="149">
        <f t="shared" si="31"/>
        <v>1766</v>
      </c>
      <c r="U34" s="149">
        <f t="shared" si="31"/>
        <v>1879.5</v>
      </c>
      <c r="V34" s="149">
        <f t="shared" si="31"/>
        <v>1823.5</v>
      </c>
      <c r="W34" s="149">
        <f t="shared" si="31"/>
        <v>1889</v>
      </c>
      <c r="X34" s="149">
        <f t="shared" si="31"/>
        <v>2019</v>
      </c>
      <c r="Y34" s="149">
        <f t="shared" si="31"/>
        <v>2149.5</v>
      </c>
      <c r="Z34" s="149">
        <f t="shared" si="31"/>
        <v>2298.5</v>
      </c>
      <c r="AA34" s="149">
        <f t="shared" si="31"/>
        <v>2405</v>
      </c>
      <c r="AB34" s="149">
        <f t="shared" si="31"/>
        <v>2417</v>
      </c>
      <c r="AC34" s="150"/>
      <c r="AD34" s="149"/>
      <c r="AE34" s="149"/>
      <c r="AF34" s="149"/>
      <c r="AG34" s="149">
        <f>AD33+AE33+AF33+AG33</f>
        <v>2035.5</v>
      </c>
      <c r="AH34" s="149">
        <f t="shared" ref="AH34:AO34" si="32">AE33+AF33+AG33+AH33</f>
        <v>2091</v>
      </c>
      <c r="AI34" s="149">
        <f t="shared" si="32"/>
        <v>2034.5</v>
      </c>
      <c r="AJ34" s="149">
        <f t="shared" si="32"/>
        <v>2018</v>
      </c>
      <c r="AK34" s="149">
        <f t="shared" si="32"/>
        <v>1951</v>
      </c>
      <c r="AL34" s="149">
        <f t="shared" si="32"/>
        <v>1848</v>
      </c>
      <c r="AM34" s="149">
        <f t="shared" si="32"/>
        <v>1828</v>
      </c>
      <c r="AN34" s="149">
        <f t="shared" si="32"/>
        <v>1743.5</v>
      </c>
      <c r="AO34" s="149">
        <f t="shared" si="32"/>
        <v>1691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2014-07-21T21:33:09Z</cp:lastPrinted>
  <dcterms:created xsi:type="dcterms:W3CDTF">1998-04-02T13:38:56Z</dcterms:created>
  <dcterms:modified xsi:type="dcterms:W3CDTF">2016-03-08T15:10:56Z</dcterms:modified>
</cp:coreProperties>
</file>