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512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4" sheetId="4686" r:id="rId3"/>
    <sheet name="G-5" sheetId="4690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'G-5'!$A$1:$U$58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AD30" i="4688" l="1"/>
  <c r="M30" i="4688"/>
  <c r="B30" i="4688"/>
  <c r="V22" i="4678"/>
  <c r="W22" i="4678"/>
  <c r="X22" i="4678"/>
  <c r="Y22" i="4678"/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M20" i="4686"/>
  <c r="M21" i="4686"/>
  <c r="M22" i="4686"/>
  <c r="M18" i="4686"/>
  <c r="M17" i="4686"/>
  <c r="M16" i="4686"/>
  <c r="E4" i="4686"/>
  <c r="D5" i="4686"/>
  <c r="L5" i="4686"/>
  <c r="T21" i="4686"/>
  <c r="T20" i="4686"/>
  <c r="T19" i="4686"/>
  <c r="T18" i="4686"/>
  <c r="T17" i="4686"/>
  <c r="AN24" i="4688" s="1"/>
  <c r="CB20" i="4688" s="1"/>
  <c r="T16" i="4686"/>
  <c r="T15" i="4686"/>
  <c r="T14" i="4686"/>
  <c r="T13" i="4686"/>
  <c r="T12" i="4686"/>
  <c r="T11" i="4686"/>
  <c r="T10" i="4686"/>
  <c r="M15" i="4686"/>
  <c r="M14" i="4686"/>
  <c r="M13" i="4686"/>
  <c r="M12" i="4686"/>
  <c r="M11" i="4686"/>
  <c r="M10" i="4686"/>
  <c r="F11" i="4686"/>
  <c r="F12" i="4686"/>
  <c r="F13" i="4686"/>
  <c r="F14" i="4686"/>
  <c r="F15" i="4686"/>
  <c r="F16" i="4686"/>
  <c r="F17" i="4686"/>
  <c r="F18" i="4686"/>
  <c r="F19" i="4686"/>
  <c r="F20" i="4686"/>
  <c r="F21" i="4686"/>
  <c r="F22" i="4686"/>
  <c r="F10" i="4686"/>
  <c r="CB19" i="4688"/>
  <c r="BZ19" i="4688"/>
  <c r="L6" i="4681"/>
  <c r="D6" i="4681"/>
  <c r="E5" i="4681"/>
  <c r="U19" i="4690" l="1"/>
  <c r="J43" i="4689"/>
  <c r="AF29" i="4688" s="1"/>
  <c r="AF30" i="4688" s="1"/>
  <c r="U17" i="4690"/>
  <c r="U13" i="4690"/>
  <c r="U15" i="4690"/>
  <c r="N17" i="4690"/>
  <c r="N19" i="4690"/>
  <c r="G17" i="4690"/>
  <c r="G19" i="4690"/>
  <c r="G15" i="4690"/>
  <c r="G13" i="4690"/>
  <c r="U16" i="4690"/>
  <c r="U18" i="4690"/>
  <c r="U20" i="4690"/>
  <c r="N14" i="4690"/>
  <c r="N16" i="4690"/>
  <c r="N18" i="4690"/>
  <c r="N20" i="4690"/>
  <c r="N22" i="4690"/>
  <c r="G14" i="4690"/>
  <c r="G16" i="4690"/>
  <c r="G18" i="4690"/>
  <c r="J10" i="4689"/>
  <c r="D15" i="4688" s="1"/>
  <c r="J16" i="4689"/>
  <c r="AF15" i="4688" s="1"/>
  <c r="U21" i="4690"/>
  <c r="U14" i="4690"/>
  <c r="N12" i="4690"/>
  <c r="N15" i="4690"/>
  <c r="N21" i="4690"/>
  <c r="N11" i="4690"/>
  <c r="J26" i="4689"/>
  <c r="AK20" i="4688" s="1"/>
  <c r="J20" i="4689"/>
  <c r="G20" i="4688" s="1"/>
  <c r="N13" i="4690"/>
  <c r="N10" i="4690"/>
  <c r="J24" i="4689"/>
  <c r="Z20" i="4688" s="1"/>
  <c r="J40" i="4689"/>
  <c r="P29" i="4688" s="1"/>
  <c r="P30" i="4688" s="1"/>
  <c r="J14" i="4689"/>
  <c r="U15" i="4688" s="1"/>
  <c r="J37" i="4689"/>
  <c r="D29" i="4688" s="1"/>
  <c r="D30" i="4688" s="1"/>
  <c r="J23" i="4689"/>
  <c r="U20" i="4688" s="1"/>
  <c r="J13" i="4689"/>
  <c r="P15" i="4688" s="1"/>
  <c r="AL24" i="4688"/>
  <c r="BZ20" i="4688" s="1"/>
  <c r="AJ24" i="4688"/>
  <c r="BX20" i="4688" s="1"/>
  <c r="AH24" i="4688"/>
  <c r="BV20" i="4688" s="1"/>
  <c r="AM24" i="4688"/>
  <c r="CA20" i="4688" s="1"/>
  <c r="AO24" i="4688"/>
  <c r="CC20" i="4688" s="1"/>
  <c r="T19" i="4688"/>
  <c r="BI18" i="4688" s="1"/>
  <c r="V19" i="4688"/>
  <c r="BK18" i="4688" s="1"/>
  <c r="X19" i="4688"/>
  <c r="BM18" i="4688" s="1"/>
  <c r="T17" i="4681"/>
  <c r="J44" i="4689"/>
  <c r="J45" i="4689"/>
  <c r="J41" i="4689"/>
  <c r="J42" i="4689"/>
  <c r="J38" i="4689"/>
  <c r="J39" i="4689"/>
  <c r="J35" i="4689"/>
  <c r="J29" i="4689"/>
  <c r="AF20" i="4688"/>
  <c r="J27" i="4689"/>
  <c r="P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8" i="4688" l="1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G23" i="4690"/>
  <c r="U23" i="4690"/>
  <c r="N23" i="4690"/>
  <c r="AL33" i="4688"/>
  <c r="BZ22" i="4688" s="1"/>
  <c r="W33" i="4688"/>
  <c r="BL22" i="4688" s="1"/>
  <c r="V33" i="4688"/>
  <c r="BK22" i="4688" s="1"/>
  <c r="S33" i="4688"/>
  <c r="BH22" i="4688" s="1"/>
  <c r="R33" i="4688"/>
  <c r="BG22" i="4688" s="1"/>
  <c r="AO33" i="4688"/>
  <c r="CC22" i="4688" s="1"/>
  <c r="U23" i="4684"/>
  <c r="AJ33" i="4688"/>
  <c r="BX22" i="4688" s="1"/>
  <c r="AI33" i="4688"/>
  <c r="BW22" i="4688" s="1"/>
  <c r="U23" i="4678"/>
  <c r="AA33" i="4688"/>
  <c r="BP22" i="4688" s="1"/>
  <c r="Z33" i="4688"/>
  <c r="BO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O30" i="4688" s="1"/>
  <c r="AK29" i="4688"/>
  <c r="AK30" i="4688" s="1"/>
  <c r="Z29" i="4688"/>
  <c r="Z30" i="4688" s="1"/>
  <c r="U29" i="4688"/>
  <c r="U30" i="4688" s="1"/>
  <c r="J29" i="4688"/>
  <c r="J30" i="4688" s="1"/>
  <c r="G29" i="4688"/>
  <c r="G30" i="4688" s="1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1" i="4688" l="1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<sst xmlns="http://schemas.openxmlformats.org/spreadsheetml/2006/main" count="754" uniqueCount="155">
  <si>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</si>
  <si>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</si>
  <si>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</si>
  <si>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</si>
  <si>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</si>
  <si>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</si>
  <si>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</si>
  <si>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</si>
  <si>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</si>
  <si>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</si>
  <si>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</si>
  <si>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</si>
  <si>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</si>
  <si>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</si>
  <si>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</si>
  <si>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</si>
  <si>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</si>
  <si>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</si>
  <si>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</si>
  <si>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</si>
  <si>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</si>
  <si>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</si>
  <si>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</si>
  <si>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</si>
  <si>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</si>
  <si>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</si>
  <si>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</si>
  <si>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</si>
  <si>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</si>
  <si>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</si>
  <si>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</si>
  <si>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</si>
  <si>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</si>
  <si>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</si>
  <si>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</si>
  <si>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</si>
  <si>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</si>
  <si>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</si>
  <si>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</si>
  <si>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</si>
  <si>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</si>
  <si>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</si>
  <si>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</si>
  <si>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</si>
  <si>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</si>
  <si>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</si>
  <si>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</si>
  <si>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</si>
  <si>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</si>
  <si>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</si>
  <si>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</si>
  <si>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</si>
  <si>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</si>
  <si>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</si>
  <si>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</si>
  <si>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</si>
  <si>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</si>
  <si>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</si>
  <si>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</si>
  <si>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</si>
  <si>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</si>
  <si>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</si>
  <si>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</si>
  <si>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</si>
  <si>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</si>
  <si>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</si>
  <si>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</si>
  <si>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</si>
  <si>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</si>
  <si>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</si>
  <si>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</si>
  <si>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</si>
  <si>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</si>
  <si>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</si>
  <si>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</si>
  <si>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</si>
  <si>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</si>
  <si>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</si>
  <si>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</si>
  <si>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</si>
  <si>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</si>
  <si>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</si>
  <si>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</si>
  <si>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</si>
  <si>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</si>
  <si>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</si>
  <si>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</si>
  <si>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</si>
  <si>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</si>
  <si>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</si>
  <si>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</si>
  <si>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</si>
  <si>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</si>
  <si>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</si>
  <si>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</si>
  <si>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</si>
  <si>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</si>
  <si>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</si>
  <si>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</si>
  <si>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</si>
  <si>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</si>
  <si>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</si>
  <si>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</si>
  <si>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</si>
  <si>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</si>
  <si>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</si>
  <si>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</si>
  <si>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</si>
  <si>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</si>
  <si>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</si>
  <si>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</si>
  <si>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</si>
  <si>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</si>
  <si>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</si>
  <si>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</si>
  <si>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</si>
  <si>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</si>
  <si>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</si>
  <si>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</si>
  <si>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</si>
  <si>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</si>
  <si>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</si>
  <si>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</si>
  <si>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</si>
  <si>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</si>
  <si>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</si>
  <si>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</si>
  <si>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</si>
  <si>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</si>
  <si>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</si>
  <si>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</si>
  <si>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</si>
  <si>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</si>
  <si>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</si>
  <si>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</si>
  <si>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</si>
  <si>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</si>
  <si>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</si>
  <si>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</si>
  <si>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</si>
  <si>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</si>
  <si>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</si>
  <si>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</si>
  <si>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</si>
  <si>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</si>
  <si>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</si>
  <si>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</si>
  <si>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5 (N-ORI)</t>
  </si>
  <si>
    <t>CALLE 30 X CARRERA 28</t>
  </si>
  <si>
    <t>4 (ORI-OCC)</t>
  </si>
  <si>
    <t>GEOVANNIS GONZALEZ</t>
  </si>
  <si>
    <t>IVAN FONSECA</t>
  </si>
  <si>
    <t>ADOLFREDO FLOREZ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</si>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</sst>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1" fontId="2" fillId="0" borderId="23" xfId="0" applyNumberFormat="1" applyFont="1" applyFill="1" applyBorder="1" applyAlignment="1" applyProtection="1">
      <alignment horizontal="center" vertical="center"/>
    </xf>
    <xf numFmtId="1" fontId="2" fillId="0" borderId="24" xfId="0" applyNumberFormat="1" applyFont="1" applyFill="1" applyBorder="1" applyAlignment="1" applyProtection="1">
      <alignment horizontal="center" vertical="center"/>
    </xf>
    <xf numFmtId="1" fontId="2" fillId="0" borderId="2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365.5</c:v>
                </c:pt>
                <c:pt idx="1">
                  <c:v>365.5</c:v>
                </c:pt>
                <c:pt idx="2">
                  <c:v>407</c:v>
                </c:pt>
                <c:pt idx="3">
                  <c:v>405</c:v>
                </c:pt>
                <c:pt idx="4">
                  <c:v>381.5</c:v>
                </c:pt>
                <c:pt idx="5">
                  <c:v>368.5</c:v>
                </c:pt>
                <c:pt idx="6">
                  <c:v>346.5</c:v>
                </c:pt>
                <c:pt idx="7">
                  <c:v>344.5</c:v>
                </c:pt>
                <c:pt idx="8">
                  <c:v>371.5</c:v>
                </c:pt>
                <c:pt idx="9">
                  <c:v>395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510360"/>
        <c:axId val="155518936"/>
      </c:barChart>
      <c:catAx>
        <c:axId val="155510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18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518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10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'G-5'!$F$10:$F$19</c:f>
              <c:numCache>
                <c:formatCode>0</c:formatCode>
                <c:ptCount val="10"/>
                <c:pt idx="0">
                  <c:v>21.5</c:v>
                </c:pt>
                <c:pt idx="1">
                  <c:v>22.5</c:v>
                </c:pt>
                <c:pt idx="2">
                  <c:v>38</c:v>
                </c:pt>
                <c:pt idx="3">
                  <c:v>46</c:v>
                </c:pt>
                <c:pt idx="4">
                  <c:v>27.5</c:v>
                </c:pt>
                <c:pt idx="5">
                  <c:v>36</c:v>
                </c:pt>
                <c:pt idx="6">
                  <c:v>35</c:v>
                </c:pt>
                <c:pt idx="7">
                  <c:v>33.5</c:v>
                </c:pt>
                <c:pt idx="8">
                  <c:v>35</c:v>
                </c:pt>
                <c:pt idx="9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312032"/>
        <c:axId val="156310464"/>
      </c:barChart>
      <c:catAx>
        <c:axId val="15631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31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31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31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405</c:v>
                </c:pt>
                <c:pt idx="1">
                  <c:v>419</c:v>
                </c:pt>
                <c:pt idx="2">
                  <c:v>415.5</c:v>
                </c:pt>
                <c:pt idx="3">
                  <c:v>451.5</c:v>
                </c:pt>
                <c:pt idx="4">
                  <c:v>455</c:v>
                </c:pt>
                <c:pt idx="5">
                  <c:v>378.5</c:v>
                </c:pt>
                <c:pt idx="6">
                  <c:v>367</c:v>
                </c:pt>
                <c:pt idx="7">
                  <c:v>365.5</c:v>
                </c:pt>
                <c:pt idx="8">
                  <c:v>398</c:v>
                </c:pt>
                <c:pt idx="9">
                  <c:v>371</c:v>
                </c:pt>
                <c:pt idx="10">
                  <c:v>342</c:v>
                </c:pt>
                <c:pt idx="11">
                  <c:v>359.5</c:v>
                </c:pt>
                <c:pt idx="12">
                  <c:v>366.5</c:v>
                </c:pt>
                <c:pt idx="13">
                  <c:v>358</c:v>
                </c:pt>
                <c:pt idx="14">
                  <c:v>321</c:v>
                </c:pt>
                <c:pt idx="15">
                  <c:v>374.5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130136"/>
        <c:axId val="156130528"/>
      </c:barChart>
      <c:catAx>
        <c:axId val="156130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3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13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30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'G-5'!$T$10:$T$21</c:f>
              <c:numCache>
                <c:formatCode>0</c:formatCode>
                <c:ptCount val="12"/>
                <c:pt idx="0">
                  <c:v>25</c:v>
                </c:pt>
                <c:pt idx="1">
                  <c:v>24.5</c:v>
                </c:pt>
                <c:pt idx="2">
                  <c:v>15</c:v>
                </c:pt>
                <c:pt idx="3">
                  <c:v>7</c:v>
                </c:pt>
                <c:pt idx="4">
                  <c:v>29</c:v>
                </c:pt>
                <c:pt idx="5">
                  <c:v>19.5</c:v>
                </c:pt>
                <c:pt idx="6">
                  <c:v>29</c:v>
                </c:pt>
                <c:pt idx="7">
                  <c:v>21</c:v>
                </c:pt>
                <c:pt idx="8">
                  <c:v>23.1</c:v>
                </c:pt>
                <c:pt idx="9">
                  <c:v>21.65</c:v>
                </c:pt>
                <c:pt idx="10">
                  <c:v>25.3</c:v>
                </c:pt>
                <c:pt idx="11">
                  <c:v>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801672"/>
        <c:axId val="153801280"/>
      </c:barChart>
      <c:catAx>
        <c:axId val="153801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0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01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01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1019</c:v>
                </c:pt>
                <c:pt idx="1">
                  <c:v>973.5</c:v>
                </c:pt>
                <c:pt idx="2">
                  <c:v>1018.5</c:v>
                </c:pt>
                <c:pt idx="3">
                  <c:v>991</c:v>
                </c:pt>
                <c:pt idx="4">
                  <c:v>909.5</c:v>
                </c:pt>
                <c:pt idx="5">
                  <c:v>827</c:v>
                </c:pt>
                <c:pt idx="6">
                  <c:v>778</c:v>
                </c:pt>
                <c:pt idx="7">
                  <c:v>788</c:v>
                </c:pt>
                <c:pt idx="8">
                  <c:v>826.5</c:v>
                </c:pt>
                <c:pt idx="9">
                  <c:v>825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930064"/>
        <c:axId val="153930456"/>
      </c:barChart>
      <c:catAx>
        <c:axId val="15393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3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930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3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821</c:v>
                </c:pt>
                <c:pt idx="1">
                  <c:v>834</c:v>
                </c:pt>
                <c:pt idx="2">
                  <c:v>883</c:v>
                </c:pt>
                <c:pt idx="3">
                  <c:v>850</c:v>
                </c:pt>
                <c:pt idx="4">
                  <c:v>942.5</c:v>
                </c:pt>
                <c:pt idx="5">
                  <c:v>972.5</c:v>
                </c:pt>
                <c:pt idx="6">
                  <c:v>1014</c:v>
                </c:pt>
                <c:pt idx="7">
                  <c:v>995.5</c:v>
                </c:pt>
                <c:pt idx="8">
                  <c:v>909</c:v>
                </c:pt>
                <c:pt idx="9">
                  <c:v>880.5</c:v>
                </c:pt>
                <c:pt idx="10">
                  <c:v>905.5</c:v>
                </c:pt>
                <c:pt idx="11">
                  <c:v>843.5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931240"/>
        <c:axId val="153931632"/>
      </c:barChart>
      <c:catAx>
        <c:axId val="153931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3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93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31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830.5</c:v>
                </c:pt>
                <c:pt idx="1">
                  <c:v>830</c:v>
                </c:pt>
                <c:pt idx="2">
                  <c:v>797</c:v>
                </c:pt>
                <c:pt idx="3">
                  <c:v>829</c:v>
                </c:pt>
                <c:pt idx="4">
                  <c:v>870.5</c:v>
                </c:pt>
                <c:pt idx="5">
                  <c:v>761</c:v>
                </c:pt>
                <c:pt idx="6">
                  <c:v>736.5</c:v>
                </c:pt>
                <c:pt idx="7">
                  <c:v>704.5</c:v>
                </c:pt>
                <c:pt idx="8">
                  <c:v>761</c:v>
                </c:pt>
                <c:pt idx="9">
                  <c:v>721.5</c:v>
                </c:pt>
                <c:pt idx="10">
                  <c:v>711.5</c:v>
                </c:pt>
                <c:pt idx="11">
                  <c:v>748.5</c:v>
                </c:pt>
                <c:pt idx="12">
                  <c:v>745</c:v>
                </c:pt>
                <c:pt idx="13">
                  <c:v>740.5</c:v>
                </c:pt>
                <c:pt idx="14">
                  <c:v>745.5</c:v>
                </c:pt>
                <c:pt idx="15">
                  <c:v>737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932416"/>
        <c:axId val="153932808"/>
      </c:barChart>
      <c:catAx>
        <c:axId val="15393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32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932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3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1543</c:v>
                </c:pt>
                <c:pt idx="4">
                  <c:v>1559</c:v>
                </c:pt>
                <c:pt idx="5">
                  <c:v>1562</c:v>
                </c:pt>
                <c:pt idx="6">
                  <c:v>1501.5</c:v>
                </c:pt>
                <c:pt idx="7">
                  <c:v>1441</c:v>
                </c:pt>
                <c:pt idx="8">
                  <c:v>1431</c:v>
                </c:pt>
                <c:pt idx="9">
                  <c:v>1457.5</c:v>
                </c:pt>
                <c:pt idx="13">
                  <c:v>1691</c:v>
                </c:pt>
                <c:pt idx="14">
                  <c:v>1741</c:v>
                </c:pt>
                <c:pt idx="15">
                  <c:v>1700.5</c:v>
                </c:pt>
                <c:pt idx="16">
                  <c:v>1652</c:v>
                </c:pt>
                <c:pt idx="17">
                  <c:v>1566</c:v>
                </c:pt>
                <c:pt idx="18">
                  <c:v>1509</c:v>
                </c:pt>
                <c:pt idx="19">
                  <c:v>1501.5</c:v>
                </c:pt>
                <c:pt idx="20">
                  <c:v>1476.5</c:v>
                </c:pt>
                <c:pt idx="21">
                  <c:v>1470.5</c:v>
                </c:pt>
                <c:pt idx="22">
                  <c:v>1439</c:v>
                </c:pt>
                <c:pt idx="23">
                  <c:v>1426</c:v>
                </c:pt>
                <c:pt idx="24">
                  <c:v>1405</c:v>
                </c:pt>
                <c:pt idx="25">
                  <c:v>1420</c:v>
                </c:pt>
                <c:pt idx="29">
                  <c:v>1773.5</c:v>
                </c:pt>
                <c:pt idx="30">
                  <c:v>1849.5</c:v>
                </c:pt>
                <c:pt idx="31">
                  <c:v>1911</c:v>
                </c:pt>
                <c:pt idx="32">
                  <c:v>1978.5</c:v>
                </c:pt>
                <c:pt idx="33">
                  <c:v>2088.5</c:v>
                </c:pt>
                <c:pt idx="34">
                  <c:v>2056</c:v>
                </c:pt>
                <c:pt idx="35">
                  <c:v>1985</c:v>
                </c:pt>
                <c:pt idx="36">
                  <c:v>1957</c:v>
                </c:pt>
                <c:pt idx="37">
                  <c:v>1849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1963</c:v>
                </c:pt>
                <c:pt idx="4">
                  <c:v>1943.5</c:v>
                </c:pt>
                <c:pt idx="5">
                  <c:v>1843</c:v>
                </c:pt>
                <c:pt idx="6">
                  <c:v>1702</c:v>
                </c:pt>
                <c:pt idx="7">
                  <c:v>1573</c:v>
                </c:pt>
                <c:pt idx="8">
                  <c:v>1484</c:v>
                </c:pt>
                <c:pt idx="9">
                  <c:v>1444.5</c:v>
                </c:pt>
                <c:pt idx="13">
                  <c:v>1238</c:v>
                </c:pt>
                <c:pt idx="14">
                  <c:v>1264.5</c:v>
                </c:pt>
                <c:pt idx="15">
                  <c:v>1253</c:v>
                </c:pt>
                <c:pt idx="16">
                  <c:v>1262</c:v>
                </c:pt>
                <c:pt idx="17">
                  <c:v>1254.5</c:v>
                </c:pt>
                <c:pt idx="18">
                  <c:v>1220</c:v>
                </c:pt>
                <c:pt idx="19">
                  <c:v>1202.5</c:v>
                </c:pt>
                <c:pt idx="20">
                  <c:v>1183.5</c:v>
                </c:pt>
                <c:pt idx="21">
                  <c:v>1219.5</c:v>
                </c:pt>
                <c:pt idx="22">
                  <c:v>1212</c:v>
                </c:pt>
                <c:pt idx="23">
                  <c:v>1233</c:v>
                </c:pt>
                <c:pt idx="24">
                  <c:v>1287</c:v>
                </c:pt>
                <c:pt idx="25">
                  <c:v>1255</c:v>
                </c:pt>
                <c:pt idx="29">
                  <c:v>1296.5</c:v>
                </c:pt>
                <c:pt idx="30">
                  <c:v>1342</c:v>
                </c:pt>
                <c:pt idx="31">
                  <c:v>1404</c:v>
                </c:pt>
                <c:pt idx="32">
                  <c:v>1470.5</c:v>
                </c:pt>
                <c:pt idx="33">
                  <c:v>1508</c:v>
                </c:pt>
                <c:pt idx="34">
                  <c:v>1524.5</c:v>
                </c:pt>
                <c:pt idx="35">
                  <c:v>1502.5</c:v>
                </c:pt>
                <c:pt idx="36">
                  <c:v>1437</c:v>
                </c:pt>
                <c:pt idx="37">
                  <c:v>1393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3745.5</c:v>
                </c:pt>
                <c:pt idx="4">
                  <c:v>3728.5</c:v>
                </c:pt>
                <c:pt idx="5">
                  <c:v>3621</c:v>
                </c:pt>
                <c:pt idx="6">
                  <c:v>3392</c:v>
                </c:pt>
                <c:pt idx="7">
                  <c:v>3193.5</c:v>
                </c:pt>
                <c:pt idx="8">
                  <c:v>3103</c:v>
                </c:pt>
                <c:pt idx="9">
                  <c:v>3074</c:v>
                </c:pt>
                <c:pt idx="13">
                  <c:v>3144</c:v>
                </c:pt>
                <c:pt idx="14">
                  <c:v>3222.5</c:v>
                </c:pt>
                <c:pt idx="15">
                  <c:v>3185.5</c:v>
                </c:pt>
                <c:pt idx="16">
                  <c:v>3113.5</c:v>
                </c:pt>
                <c:pt idx="17">
                  <c:v>3005</c:v>
                </c:pt>
                <c:pt idx="18">
                  <c:v>2908.5</c:v>
                </c:pt>
                <c:pt idx="19">
                  <c:v>2857</c:v>
                </c:pt>
                <c:pt idx="20">
                  <c:v>2834</c:v>
                </c:pt>
                <c:pt idx="21">
                  <c:v>2858</c:v>
                </c:pt>
                <c:pt idx="22">
                  <c:v>2817</c:v>
                </c:pt>
                <c:pt idx="23">
                  <c:v>2835</c:v>
                </c:pt>
                <c:pt idx="24">
                  <c:v>2861.5</c:v>
                </c:pt>
                <c:pt idx="25">
                  <c:v>2845.5</c:v>
                </c:pt>
                <c:pt idx="29">
                  <c:v>3266</c:v>
                </c:pt>
                <c:pt idx="30">
                  <c:v>3378.5</c:v>
                </c:pt>
                <c:pt idx="31">
                  <c:v>3505</c:v>
                </c:pt>
                <c:pt idx="32">
                  <c:v>3636.5</c:v>
                </c:pt>
                <c:pt idx="33">
                  <c:v>3797</c:v>
                </c:pt>
                <c:pt idx="34">
                  <c:v>3740.5</c:v>
                </c:pt>
                <c:pt idx="35">
                  <c:v>3595</c:v>
                </c:pt>
                <c:pt idx="36">
                  <c:v>3452</c:v>
                </c:pt>
                <c:pt idx="37">
                  <c:v>3242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701072"/>
        <c:axId val="157701464"/>
      </c:lineChart>
      <c:catAx>
        <c:axId val="1577010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7701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014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77010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405</c:v>
                </c:pt>
                <c:pt idx="1">
                  <c:v>419</c:v>
                </c:pt>
                <c:pt idx="2">
                  <c:v>415.5</c:v>
                </c:pt>
                <c:pt idx="3">
                  <c:v>451.5</c:v>
                </c:pt>
                <c:pt idx="4">
                  <c:v>455</c:v>
                </c:pt>
                <c:pt idx="5">
                  <c:v>378.5</c:v>
                </c:pt>
                <c:pt idx="6">
                  <c:v>367</c:v>
                </c:pt>
                <c:pt idx="7">
                  <c:v>365.5</c:v>
                </c:pt>
                <c:pt idx="8">
                  <c:v>398</c:v>
                </c:pt>
                <c:pt idx="9">
                  <c:v>371</c:v>
                </c:pt>
                <c:pt idx="10">
                  <c:v>342</c:v>
                </c:pt>
                <c:pt idx="11">
                  <c:v>359.5</c:v>
                </c:pt>
                <c:pt idx="12">
                  <c:v>366.5</c:v>
                </c:pt>
                <c:pt idx="13">
                  <c:v>358</c:v>
                </c:pt>
                <c:pt idx="14">
                  <c:v>321</c:v>
                </c:pt>
                <c:pt idx="15">
                  <c:v>374.5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616176"/>
        <c:axId val="155620656"/>
      </c:barChart>
      <c:catAx>
        <c:axId val="15561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2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620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16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439.5</c:v>
                </c:pt>
                <c:pt idx="1">
                  <c:v>459.5</c:v>
                </c:pt>
                <c:pt idx="2">
                  <c:v>449.5</c:v>
                </c:pt>
                <c:pt idx="3">
                  <c:v>425</c:v>
                </c:pt>
                <c:pt idx="4">
                  <c:v>515.5</c:v>
                </c:pt>
                <c:pt idx="5">
                  <c:v>521</c:v>
                </c:pt>
                <c:pt idx="6">
                  <c:v>517</c:v>
                </c:pt>
                <c:pt idx="7">
                  <c:v>535</c:v>
                </c:pt>
                <c:pt idx="8">
                  <c:v>483</c:v>
                </c:pt>
                <c:pt idx="9">
                  <c:v>450</c:v>
                </c:pt>
                <c:pt idx="10">
                  <c:v>489</c:v>
                </c:pt>
                <c:pt idx="11">
                  <c:v>427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665272"/>
        <c:axId val="155665656"/>
      </c:barChart>
      <c:catAx>
        <c:axId val="155665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65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665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65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492</c:v>
                </c:pt>
                <c:pt idx="1">
                  <c:v>482.5</c:v>
                </c:pt>
                <c:pt idx="2">
                  <c:v>498</c:v>
                </c:pt>
                <c:pt idx="3">
                  <c:v>490.5</c:v>
                </c:pt>
                <c:pt idx="4">
                  <c:v>472.5</c:v>
                </c:pt>
                <c:pt idx="5">
                  <c:v>382</c:v>
                </c:pt>
                <c:pt idx="6">
                  <c:v>357</c:v>
                </c:pt>
                <c:pt idx="7">
                  <c:v>361.5</c:v>
                </c:pt>
                <c:pt idx="8">
                  <c:v>383.5</c:v>
                </c:pt>
                <c:pt idx="9">
                  <c:v>342.5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004280"/>
        <c:axId val="156004664"/>
      </c:barChart>
      <c:catAx>
        <c:axId val="156004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004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004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004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294</c:v>
                </c:pt>
                <c:pt idx="1">
                  <c:v>311.5</c:v>
                </c:pt>
                <c:pt idx="2">
                  <c:v>343</c:v>
                </c:pt>
                <c:pt idx="3">
                  <c:v>348</c:v>
                </c:pt>
                <c:pt idx="4">
                  <c:v>339.5</c:v>
                </c:pt>
                <c:pt idx="5">
                  <c:v>373.5</c:v>
                </c:pt>
                <c:pt idx="6">
                  <c:v>409.5</c:v>
                </c:pt>
                <c:pt idx="7">
                  <c:v>385.5</c:v>
                </c:pt>
                <c:pt idx="8">
                  <c:v>356</c:v>
                </c:pt>
                <c:pt idx="9">
                  <c:v>351.5</c:v>
                </c:pt>
                <c:pt idx="10">
                  <c:v>344</c:v>
                </c:pt>
                <c:pt idx="11">
                  <c:v>341.5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310856"/>
        <c:axId val="156311248"/>
      </c:barChart>
      <c:catAx>
        <c:axId val="156310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31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311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310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316</c:v>
                </c:pt>
                <c:pt idx="1">
                  <c:v>326.5</c:v>
                </c:pt>
                <c:pt idx="2">
                  <c:v>306.5</c:v>
                </c:pt>
                <c:pt idx="3">
                  <c:v>289</c:v>
                </c:pt>
                <c:pt idx="4">
                  <c:v>342.5</c:v>
                </c:pt>
                <c:pt idx="5">
                  <c:v>315</c:v>
                </c:pt>
                <c:pt idx="6">
                  <c:v>315.5</c:v>
                </c:pt>
                <c:pt idx="7">
                  <c:v>281.5</c:v>
                </c:pt>
                <c:pt idx="8">
                  <c:v>308</c:v>
                </c:pt>
                <c:pt idx="9">
                  <c:v>297.5</c:v>
                </c:pt>
                <c:pt idx="10">
                  <c:v>296.5</c:v>
                </c:pt>
                <c:pt idx="11">
                  <c:v>317.5</c:v>
                </c:pt>
                <c:pt idx="12">
                  <c:v>300.5</c:v>
                </c:pt>
                <c:pt idx="13">
                  <c:v>318.5</c:v>
                </c:pt>
                <c:pt idx="14">
                  <c:v>350.5</c:v>
                </c:pt>
                <c:pt idx="15">
                  <c:v>285.5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312424"/>
        <c:axId val="156312816"/>
      </c:barChart>
      <c:catAx>
        <c:axId val="15631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31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31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312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161.5</c:v>
                </c:pt>
                <c:pt idx="1">
                  <c:v>125.5</c:v>
                </c:pt>
                <c:pt idx="2">
                  <c:v>113.5</c:v>
                </c:pt>
                <c:pt idx="3">
                  <c:v>95.5</c:v>
                </c:pt>
                <c:pt idx="4">
                  <c:v>55.5</c:v>
                </c:pt>
                <c:pt idx="5">
                  <c:v>76.5</c:v>
                </c:pt>
                <c:pt idx="6">
                  <c:v>74.5</c:v>
                </c:pt>
                <c:pt idx="7">
                  <c:v>82</c:v>
                </c:pt>
                <c:pt idx="8">
                  <c:v>71.5</c:v>
                </c:pt>
                <c:pt idx="9">
                  <c:v>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313600"/>
        <c:axId val="156313992"/>
      </c:barChart>
      <c:catAx>
        <c:axId val="15631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313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313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313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87.5</c:v>
                </c:pt>
                <c:pt idx="1">
                  <c:v>63</c:v>
                </c:pt>
                <c:pt idx="2">
                  <c:v>90.5</c:v>
                </c:pt>
                <c:pt idx="3">
                  <c:v>77</c:v>
                </c:pt>
                <c:pt idx="4">
                  <c:v>87.5</c:v>
                </c:pt>
                <c:pt idx="5">
                  <c:v>78</c:v>
                </c:pt>
                <c:pt idx="6">
                  <c:v>87.5</c:v>
                </c:pt>
                <c:pt idx="7">
                  <c:v>75</c:v>
                </c:pt>
                <c:pt idx="8">
                  <c:v>70</c:v>
                </c:pt>
                <c:pt idx="9">
                  <c:v>79</c:v>
                </c:pt>
                <c:pt idx="10">
                  <c:v>72.5</c:v>
                </c:pt>
                <c:pt idx="11">
                  <c:v>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127392"/>
        <c:axId val="156127784"/>
      </c:barChart>
      <c:catAx>
        <c:axId val="15612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27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127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2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109.5</c:v>
                </c:pt>
                <c:pt idx="1">
                  <c:v>84.5</c:v>
                </c:pt>
                <c:pt idx="2">
                  <c:v>75</c:v>
                </c:pt>
                <c:pt idx="3">
                  <c:v>88.5</c:v>
                </c:pt>
                <c:pt idx="4">
                  <c:v>73</c:v>
                </c:pt>
                <c:pt idx="5">
                  <c:v>67.5</c:v>
                </c:pt>
                <c:pt idx="6">
                  <c:v>54</c:v>
                </c:pt>
                <c:pt idx="7">
                  <c:v>57.5</c:v>
                </c:pt>
                <c:pt idx="8">
                  <c:v>55</c:v>
                </c:pt>
                <c:pt idx="9">
                  <c:v>53</c:v>
                </c:pt>
                <c:pt idx="10">
                  <c:v>73</c:v>
                </c:pt>
                <c:pt idx="11">
                  <c:v>71.5</c:v>
                </c:pt>
                <c:pt idx="12">
                  <c:v>78</c:v>
                </c:pt>
                <c:pt idx="13">
                  <c:v>64</c:v>
                </c:pt>
                <c:pt idx="14">
                  <c:v>74</c:v>
                </c:pt>
                <c:pt idx="15">
                  <c:v>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128568"/>
        <c:axId val="156128960"/>
      </c:barChart>
      <c:catAx>
        <c:axId val="156128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2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12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28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" zoomScaleNormal="100" workbookViewId="0">
      <selection activeCell="S6" sqref="S6:U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2" t="s">
        <v>60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82" t="s">
        <v>148</v>
      </c>
      <c r="E5" s="182"/>
      <c r="F5" s="182"/>
      <c r="G5" s="182"/>
      <c r="H5" s="182"/>
      <c r="I5" s="172" t="s">
        <v>53</v>
      </c>
      <c r="J5" s="172"/>
      <c r="K5" s="172"/>
      <c r="L5" s="183">
        <v>2512</v>
      </c>
      <c r="M5" s="183"/>
      <c r="N5" s="183"/>
      <c r="O5" s="12"/>
      <c r="P5" s="172" t="s">
        <v>57</v>
      </c>
      <c r="Q5" s="172"/>
      <c r="R5" s="172"/>
      <c r="S5" s="181" t="s">
        <v>63</v>
      </c>
      <c r="T5" s="181"/>
      <c r="U5" s="181"/>
    </row>
    <row r="6" spans="1:28" ht="12.75" customHeight="1" x14ac:dyDescent="0.2">
      <c r="A6" s="172" t="s">
        <v>55</v>
      </c>
      <c r="B6" s="172"/>
      <c r="C6" s="172"/>
      <c r="D6" s="179" t="s">
        <v>150</v>
      </c>
      <c r="E6" s="179"/>
      <c r="F6" s="179"/>
      <c r="G6" s="179"/>
      <c r="H6" s="179"/>
      <c r="I6" s="172" t="s">
        <v>59</v>
      </c>
      <c r="J6" s="172"/>
      <c r="K6" s="172"/>
      <c r="L6" s="184">
        <v>3</v>
      </c>
      <c r="M6" s="184"/>
      <c r="N6" s="184"/>
      <c r="O6" s="42"/>
      <c r="P6" s="172" t="s">
        <v>58</v>
      </c>
      <c r="Q6" s="172"/>
      <c r="R6" s="172"/>
      <c r="S6" s="177">
        <v>42982</v>
      </c>
      <c r="T6" s="177"/>
      <c r="U6" s="177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0" t="s">
        <v>36</v>
      </c>
      <c r="B8" s="173" t="s">
        <v>34</v>
      </c>
      <c r="C8" s="174"/>
      <c r="D8" s="174"/>
      <c r="E8" s="175"/>
      <c r="F8" s="170" t="s">
        <v>35</v>
      </c>
      <c r="G8" s="170" t="s">
        <v>37</v>
      </c>
      <c r="H8" s="170" t="s">
        <v>36</v>
      </c>
      <c r="I8" s="173" t="s">
        <v>34</v>
      </c>
      <c r="J8" s="174"/>
      <c r="K8" s="174"/>
      <c r="L8" s="175"/>
      <c r="M8" s="170" t="s">
        <v>35</v>
      </c>
      <c r="N8" s="170" t="s">
        <v>37</v>
      </c>
      <c r="O8" s="170" t="s">
        <v>36</v>
      </c>
      <c r="P8" s="173" t="s">
        <v>34</v>
      </c>
      <c r="Q8" s="174"/>
      <c r="R8" s="174"/>
      <c r="S8" s="175"/>
      <c r="T8" s="170" t="s">
        <v>35</v>
      </c>
      <c r="U8" s="170" t="s">
        <v>37</v>
      </c>
    </row>
    <row r="9" spans="1:28" ht="12" customHeight="1" x14ac:dyDescent="0.2">
      <c r="A9" s="171"/>
      <c r="B9" s="15" t="s">
        <v>52</v>
      </c>
      <c r="C9" s="15" t="s">
        <v>0</v>
      </c>
      <c r="D9" s="15" t="s">
        <v>2</v>
      </c>
      <c r="E9" s="16" t="s">
        <v>3</v>
      </c>
      <c r="F9" s="171"/>
      <c r="G9" s="171"/>
      <c r="H9" s="171"/>
      <c r="I9" s="17" t="s">
        <v>52</v>
      </c>
      <c r="J9" s="17" t="s">
        <v>0</v>
      </c>
      <c r="K9" s="15" t="s">
        <v>2</v>
      </c>
      <c r="L9" s="16" t="s">
        <v>3</v>
      </c>
      <c r="M9" s="171"/>
      <c r="N9" s="171"/>
      <c r="O9" s="171"/>
      <c r="P9" s="17" t="s">
        <v>52</v>
      </c>
      <c r="Q9" s="17" t="s">
        <v>0</v>
      </c>
      <c r="R9" s="15" t="s">
        <v>2</v>
      </c>
      <c r="S9" s="16" t="s">
        <v>3</v>
      </c>
      <c r="T9" s="171"/>
      <c r="U9" s="171"/>
    </row>
    <row r="10" spans="1:28" ht="24" customHeight="1" x14ac:dyDescent="0.2">
      <c r="A10" s="18" t="s">
        <v>11</v>
      </c>
      <c r="B10" s="46">
        <v>155</v>
      </c>
      <c r="C10" s="46">
        <v>160</v>
      </c>
      <c r="D10" s="46">
        <v>54</v>
      </c>
      <c r="E10" s="46">
        <v>8</v>
      </c>
      <c r="F10" s="6">
        <f t="shared" ref="F10:F22" si="0">B10*0.5+C10*1+D10*2+E10*2.5</f>
        <v>365.5</v>
      </c>
      <c r="G10" s="2"/>
      <c r="H10" s="19" t="s">
        <v>4</v>
      </c>
      <c r="I10" s="46">
        <v>174</v>
      </c>
      <c r="J10" s="46">
        <v>218</v>
      </c>
      <c r="K10" s="46">
        <v>47</v>
      </c>
      <c r="L10" s="46">
        <v>21</v>
      </c>
      <c r="M10" s="6">
        <f t="shared" ref="M10:M22" si="1">I10*0.5+J10*1+K10*2+L10*2.5</f>
        <v>451.5</v>
      </c>
      <c r="N10" s="9">
        <f>F20+F21+F22+M10</f>
        <v>1691</v>
      </c>
      <c r="O10" s="19" t="s">
        <v>43</v>
      </c>
      <c r="P10" s="46">
        <v>202</v>
      </c>
      <c r="Q10" s="46">
        <v>219</v>
      </c>
      <c r="R10" s="46">
        <v>41</v>
      </c>
      <c r="S10" s="46">
        <v>15</v>
      </c>
      <c r="T10" s="6">
        <f t="shared" ref="T10:T21" si="2">P10*0.5+Q10*1+R10*2+S10*2.5</f>
        <v>439.5</v>
      </c>
      <c r="U10" s="10"/>
      <c r="V10" s="164"/>
      <c r="W10" s="164"/>
      <c r="X10" s="164"/>
      <c r="Y10" s="164"/>
      <c r="AB10" s="1"/>
    </row>
    <row r="11" spans="1:28" ht="24" customHeight="1" x14ac:dyDescent="0.2">
      <c r="A11" s="18" t="s">
        <v>14</v>
      </c>
      <c r="B11" s="46">
        <v>148</v>
      </c>
      <c r="C11" s="46">
        <v>177</v>
      </c>
      <c r="D11" s="46">
        <v>51</v>
      </c>
      <c r="E11" s="46">
        <v>5</v>
      </c>
      <c r="F11" s="6">
        <f t="shared" si="0"/>
        <v>365.5</v>
      </c>
      <c r="G11" s="2"/>
      <c r="H11" s="19" t="s">
        <v>5</v>
      </c>
      <c r="I11" s="46">
        <v>176</v>
      </c>
      <c r="J11" s="46">
        <v>212</v>
      </c>
      <c r="K11" s="46">
        <v>55</v>
      </c>
      <c r="L11" s="46">
        <v>18</v>
      </c>
      <c r="M11" s="6">
        <f t="shared" si="1"/>
        <v>455</v>
      </c>
      <c r="N11" s="9">
        <f>F21+F22+M10+M11</f>
        <v>1741</v>
      </c>
      <c r="O11" s="19" t="s">
        <v>44</v>
      </c>
      <c r="P11" s="46">
        <v>211</v>
      </c>
      <c r="Q11" s="46">
        <v>211</v>
      </c>
      <c r="R11" s="46">
        <v>49</v>
      </c>
      <c r="S11" s="46">
        <v>18</v>
      </c>
      <c r="T11" s="6">
        <f t="shared" si="2"/>
        <v>459.5</v>
      </c>
      <c r="U11" s="2"/>
      <c r="V11" s="164"/>
      <c r="W11" s="164"/>
      <c r="X11" s="164"/>
      <c r="Y11" s="164"/>
      <c r="AB11" s="1"/>
    </row>
    <row r="12" spans="1:28" ht="24" customHeight="1" x14ac:dyDescent="0.2">
      <c r="A12" s="18" t="s">
        <v>17</v>
      </c>
      <c r="B12" s="46">
        <v>156</v>
      </c>
      <c r="C12" s="46">
        <v>191</v>
      </c>
      <c r="D12" s="46">
        <v>54</v>
      </c>
      <c r="E12" s="46">
        <v>12</v>
      </c>
      <c r="F12" s="6">
        <f t="shared" si="0"/>
        <v>407</v>
      </c>
      <c r="G12" s="2"/>
      <c r="H12" s="19" t="s">
        <v>6</v>
      </c>
      <c r="I12" s="46">
        <v>130</v>
      </c>
      <c r="J12" s="46">
        <v>192</v>
      </c>
      <c r="K12" s="46">
        <v>42</v>
      </c>
      <c r="L12" s="46">
        <v>15</v>
      </c>
      <c r="M12" s="6">
        <f t="shared" si="1"/>
        <v>378.5</v>
      </c>
      <c r="N12" s="2">
        <f>F22+M10+M11+M12</f>
        <v>1700.5</v>
      </c>
      <c r="O12" s="19" t="s">
        <v>32</v>
      </c>
      <c r="P12" s="46">
        <v>208</v>
      </c>
      <c r="Q12" s="46">
        <v>225</v>
      </c>
      <c r="R12" s="46">
        <v>39</v>
      </c>
      <c r="S12" s="46">
        <v>17</v>
      </c>
      <c r="T12" s="6">
        <f t="shared" si="2"/>
        <v>449.5</v>
      </c>
      <c r="U12" s="2"/>
      <c r="V12" s="164"/>
      <c r="W12" s="164"/>
      <c r="X12" s="164"/>
      <c r="Y12" s="164"/>
      <c r="AB12" s="1"/>
    </row>
    <row r="13" spans="1:28" ht="24" customHeight="1" x14ac:dyDescent="0.2">
      <c r="A13" s="18" t="s">
        <v>19</v>
      </c>
      <c r="B13" s="46">
        <v>146</v>
      </c>
      <c r="C13" s="46">
        <v>187</v>
      </c>
      <c r="D13" s="46">
        <v>60</v>
      </c>
      <c r="E13" s="46">
        <v>10</v>
      </c>
      <c r="F13" s="6">
        <f t="shared" si="0"/>
        <v>405</v>
      </c>
      <c r="G13" s="2">
        <f t="shared" ref="G13:G19" si="3">F10+F11+F12+F13</f>
        <v>1543</v>
      </c>
      <c r="H13" s="19" t="s">
        <v>7</v>
      </c>
      <c r="I13" s="46">
        <v>106</v>
      </c>
      <c r="J13" s="46">
        <v>175</v>
      </c>
      <c r="K13" s="46">
        <v>52</v>
      </c>
      <c r="L13" s="46">
        <v>14</v>
      </c>
      <c r="M13" s="6">
        <f t="shared" si="1"/>
        <v>367</v>
      </c>
      <c r="N13" s="2">
        <f t="shared" ref="N13:N18" si="4">M10+M11+M12+M13</f>
        <v>1652</v>
      </c>
      <c r="O13" s="19" t="s">
        <v>33</v>
      </c>
      <c r="P13" s="46">
        <v>214</v>
      </c>
      <c r="Q13" s="46">
        <v>197</v>
      </c>
      <c r="R13" s="46">
        <v>53</v>
      </c>
      <c r="S13" s="46">
        <v>6</v>
      </c>
      <c r="T13" s="6">
        <f t="shared" si="2"/>
        <v>425</v>
      </c>
      <c r="U13" s="2">
        <f t="shared" ref="U13:U21" si="5">T10+T11+T12+T13</f>
        <v>1773.5</v>
      </c>
      <c r="V13" s="164"/>
      <c r="W13" s="164"/>
      <c r="X13" s="164"/>
      <c r="Y13" s="164"/>
      <c r="AB13" s="81">
        <v>241</v>
      </c>
    </row>
    <row r="14" spans="1:28" ht="24" customHeight="1" x14ac:dyDescent="0.2">
      <c r="A14" s="18" t="s">
        <v>21</v>
      </c>
      <c r="B14" s="46">
        <v>130</v>
      </c>
      <c r="C14" s="46">
        <v>173</v>
      </c>
      <c r="D14" s="46">
        <v>53</v>
      </c>
      <c r="E14" s="46">
        <v>15</v>
      </c>
      <c r="F14" s="6">
        <f t="shared" si="0"/>
        <v>381.5</v>
      </c>
      <c r="G14" s="2">
        <f t="shared" si="3"/>
        <v>1559</v>
      </c>
      <c r="H14" s="19" t="s">
        <v>9</v>
      </c>
      <c r="I14" s="46">
        <v>118</v>
      </c>
      <c r="J14" s="46">
        <v>187</v>
      </c>
      <c r="K14" s="46">
        <v>46</v>
      </c>
      <c r="L14" s="46">
        <v>11</v>
      </c>
      <c r="M14" s="6">
        <f t="shared" si="1"/>
        <v>365.5</v>
      </c>
      <c r="N14" s="2">
        <f t="shared" si="4"/>
        <v>1566</v>
      </c>
      <c r="O14" s="19" t="s">
        <v>29</v>
      </c>
      <c r="P14" s="45">
        <v>257</v>
      </c>
      <c r="Q14" s="45">
        <v>233</v>
      </c>
      <c r="R14" s="45">
        <v>52</v>
      </c>
      <c r="S14" s="45">
        <v>20</v>
      </c>
      <c r="T14" s="6">
        <f t="shared" si="2"/>
        <v>515.5</v>
      </c>
      <c r="U14" s="2">
        <f t="shared" si="5"/>
        <v>1849.5</v>
      </c>
      <c r="V14" s="164"/>
      <c r="W14" s="164"/>
      <c r="X14" s="164"/>
      <c r="Y14" s="164"/>
      <c r="AB14" s="81">
        <v>250</v>
      </c>
    </row>
    <row r="15" spans="1:28" ht="24" customHeight="1" x14ac:dyDescent="0.2">
      <c r="A15" s="18" t="s">
        <v>23</v>
      </c>
      <c r="B15" s="46">
        <v>123</v>
      </c>
      <c r="C15" s="46">
        <v>161</v>
      </c>
      <c r="D15" s="46">
        <v>58</v>
      </c>
      <c r="E15" s="46">
        <v>12</v>
      </c>
      <c r="F15" s="6">
        <f t="shared" si="0"/>
        <v>368.5</v>
      </c>
      <c r="G15" s="2">
        <f t="shared" si="3"/>
        <v>1562</v>
      </c>
      <c r="H15" s="19" t="s">
        <v>12</v>
      </c>
      <c r="I15" s="46">
        <v>150</v>
      </c>
      <c r="J15" s="46">
        <v>198</v>
      </c>
      <c r="K15" s="46">
        <v>45</v>
      </c>
      <c r="L15" s="46">
        <v>14</v>
      </c>
      <c r="M15" s="6">
        <f t="shared" si="1"/>
        <v>398</v>
      </c>
      <c r="N15" s="2">
        <f t="shared" si="4"/>
        <v>1509</v>
      </c>
      <c r="O15" s="18" t="s">
        <v>30</v>
      </c>
      <c r="P15" s="46">
        <v>306</v>
      </c>
      <c r="Q15" s="46">
        <v>218</v>
      </c>
      <c r="R15" s="45">
        <v>45</v>
      </c>
      <c r="S15" s="46">
        <v>24</v>
      </c>
      <c r="T15" s="6">
        <f t="shared" si="2"/>
        <v>521</v>
      </c>
      <c r="U15" s="2">
        <f t="shared" si="5"/>
        <v>1911</v>
      </c>
      <c r="V15" s="164"/>
      <c r="W15" s="164"/>
      <c r="X15" s="164"/>
      <c r="Y15" s="164"/>
      <c r="AB15" s="81">
        <v>262</v>
      </c>
    </row>
    <row r="16" spans="1:28" ht="24" customHeight="1" x14ac:dyDescent="0.2">
      <c r="A16" s="18" t="s">
        <v>39</v>
      </c>
      <c r="B16" s="46">
        <v>112</v>
      </c>
      <c r="C16" s="46">
        <v>137</v>
      </c>
      <c r="D16" s="46">
        <v>53</v>
      </c>
      <c r="E16" s="46">
        <v>19</v>
      </c>
      <c r="F16" s="6">
        <f t="shared" si="0"/>
        <v>346.5</v>
      </c>
      <c r="G16" s="2">
        <f t="shared" si="3"/>
        <v>1501.5</v>
      </c>
      <c r="H16" s="19" t="s">
        <v>15</v>
      </c>
      <c r="I16" s="46">
        <v>120</v>
      </c>
      <c r="J16" s="46">
        <v>201</v>
      </c>
      <c r="K16" s="46">
        <v>40</v>
      </c>
      <c r="L16" s="46">
        <v>12</v>
      </c>
      <c r="M16" s="6">
        <f t="shared" si="1"/>
        <v>371</v>
      </c>
      <c r="N16" s="2">
        <f t="shared" si="4"/>
        <v>1501.5</v>
      </c>
      <c r="O16" s="19" t="s">
        <v>8</v>
      </c>
      <c r="P16" s="46">
        <v>272</v>
      </c>
      <c r="Q16" s="46">
        <v>232</v>
      </c>
      <c r="R16" s="46">
        <v>57</v>
      </c>
      <c r="S16" s="46">
        <v>14</v>
      </c>
      <c r="T16" s="6">
        <f t="shared" si="2"/>
        <v>517</v>
      </c>
      <c r="U16" s="2">
        <f t="shared" si="5"/>
        <v>1978.5</v>
      </c>
      <c r="V16" s="164"/>
      <c r="W16" s="164"/>
      <c r="X16" s="164"/>
      <c r="Y16" s="164"/>
      <c r="AB16" s="81">
        <v>270.5</v>
      </c>
    </row>
    <row r="17" spans="1:28" ht="24" customHeight="1" x14ac:dyDescent="0.2">
      <c r="A17" s="18" t="s">
        <v>40</v>
      </c>
      <c r="B17" s="46">
        <v>109</v>
      </c>
      <c r="C17" s="46">
        <v>157</v>
      </c>
      <c r="D17" s="46">
        <v>49</v>
      </c>
      <c r="E17" s="46">
        <v>14</v>
      </c>
      <c r="F17" s="6">
        <f t="shared" si="0"/>
        <v>344.5</v>
      </c>
      <c r="G17" s="2">
        <f t="shared" si="3"/>
        <v>1441</v>
      </c>
      <c r="H17" s="19" t="s">
        <v>18</v>
      </c>
      <c r="I17" s="46">
        <v>120</v>
      </c>
      <c r="J17" s="46">
        <v>171</v>
      </c>
      <c r="K17" s="46">
        <v>43</v>
      </c>
      <c r="L17" s="46">
        <v>10</v>
      </c>
      <c r="M17" s="6">
        <f t="shared" si="1"/>
        <v>342</v>
      </c>
      <c r="N17" s="2">
        <f t="shared" si="4"/>
        <v>1476.5</v>
      </c>
      <c r="O17" s="19" t="s">
        <v>10</v>
      </c>
      <c r="P17" s="46">
        <v>334</v>
      </c>
      <c r="Q17" s="46">
        <v>229</v>
      </c>
      <c r="R17" s="46">
        <v>57</v>
      </c>
      <c r="S17" s="46">
        <v>10</v>
      </c>
      <c r="T17" s="6">
        <f t="shared" si="2"/>
        <v>535</v>
      </c>
      <c r="U17" s="2">
        <f t="shared" si="5"/>
        <v>2088.5</v>
      </c>
      <c r="V17" s="164"/>
      <c r="W17" s="164"/>
      <c r="X17" s="164"/>
      <c r="Y17" s="164"/>
      <c r="AB17" s="81">
        <v>289.5</v>
      </c>
    </row>
    <row r="18" spans="1:28" ht="24" customHeight="1" x14ac:dyDescent="0.2">
      <c r="A18" s="18" t="s">
        <v>41</v>
      </c>
      <c r="B18" s="46">
        <v>126</v>
      </c>
      <c r="C18" s="46">
        <v>185</v>
      </c>
      <c r="D18" s="46">
        <v>48</v>
      </c>
      <c r="E18" s="46">
        <v>11</v>
      </c>
      <c r="F18" s="6">
        <f t="shared" si="0"/>
        <v>371.5</v>
      </c>
      <c r="G18" s="2">
        <f t="shared" si="3"/>
        <v>1431</v>
      </c>
      <c r="H18" s="19" t="s">
        <v>20</v>
      </c>
      <c r="I18" s="46">
        <v>116</v>
      </c>
      <c r="J18" s="46">
        <v>166</v>
      </c>
      <c r="K18" s="46">
        <v>49</v>
      </c>
      <c r="L18" s="46">
        <v>15</v>
      </c>
      <c r="M18" s="6">
        <f t="shared" si="1"/>
        <v>359.5</v>
      </c>
      <c r="N18" s="2">
        <f t="shared" si="4"/>
        <v>1470.5</v>
      </c>
      <c r="O18" s="19" t="s">
        <v>13</v>
      </c>
      <c r="P18" s="46">
        <v>228</v>
      </c>
      <c r="Q18" s="46">
        <v>220</v>
      </c>
      <c r="R18" s="46">
        <v>57</v>
      </c>
      <c r="S18" s="46">
        <v>14</v>
      </c>
      <c r="T18" s="6">
        <f t="shared" si="2"/>
        <v>483</v>
      </c>
      <c r="U18" s="2">
        <f t="shared" si="5"/>
        <v>2056</v>
      </c>
      <c r="V18" s="164"/>
      <c r="W18" s="164"/>
      <c r="X18" s="164"/>
      <c r="Y18" s="164"/>
      <c r="AB18" s="81">
        <v>291</v>
      </c>
    </row>
    <row r="19" spans="1:28" ht="24" customHeight="1" thickBot="1" x14ac:dyDescent="0.25">
      <c r="A19" s="21" t="s">
        <v>42</v>
      </c>
      <c r="B19" s="47">
        <v>140</v>
      </c>
      <c r="C19" s="47">
        <v>195</v>
      </c>
      <c r="D19" s="47">
        <v>50</v>
      </c>
      <c r="E19" s="47">
        <v>12</v>
      </c>
      <c r="F19" s="7">
        <f t="shared" si="0"/>
        <v>395</v>
      </c>
      <c r="G19" s="3">
        <f t="shared" si="3"/>
        <v>1457.5</v>
      </c>
      <c r="H19" s="20" t="s">
        <v>22</v>
      </c>
      <c r="I19" s="45">
        <v>125</v>
      </c>
      <c r="J19" s="45">
        <v>165</v>
      </c>
      <c r="K19" s="45">
        <v>42</v>
      </c>
      <c r="L19" s="45">
        <v>22</v>
      </c>
      <c r="M19" s="6">
        <f t="shared" si="1"/>
        <v>366.5</v>
      </c>
      <c r="N19" s="2">
        <f>M16+M17+M18+M19</f>
        <v>1439</v>
      </c>
      <c r="O19" s="19" t="s">
        <v>16</v>
      </c>
      <c r="P19" s="46">
        <v>205</v>
      </c>
      <c r="Q19" s="46">
        <v>212</v>
      </c>
      <c r="R19" s="46">
        <v>54</v>
      </c>
      <c r="S19" s="46">
        <v>11</v>
      </c>
      <c r="T19" s="6">
        <f t="shared" si="2"/>
        <v>450</v>
      </c>
      <c r="U19" s="2">
        <f t="shared" si="5"/>
        <v>1985</v>
      </c>
      <c r="V19" s="164"/>
      <c r="W19" s="164"/>
      <c r="X19" s="164"/>
      <c r="Y19" s="164"/>
      <c r="AB19" s="81">
        <v>294</v>
      </c>
    </row>
    <row r="20" spans="1:28" ht="24" customHeight="1" x14ac:dyDescent="0.2">
      <c r="A20" s="19" t="s">
        <v>27</v>
      </c>
      <c r="B20" s="45">
        <v>137</v>
      </c>
      <c r="C20" s="45">
        <v>210</v>
      </c>
      <c r="D20" s="45">
        <v>47</v>
      </c>
      <c r="E20" s="45">
        <v>13</v>
      </c>
      <c r="F20" s="8">
        <f t="shared" si="0"/>
        <v>405</v>
      </c>
      <c r="G20" s="35"/>
      <c r="H20" s="19" t="s">
        <v>24</v>
      </c>
      <c r="I20" s="46">
        <v>136</v>
      </c>
      <c r="J20" s="46">
        <v>161</v>
      </c>
      <c r="K20" s="46">
        <v>42</v>
      </c>
      <c r="L20" s="46">
        <v>18</v>
      </c>
      <c r="M20" s="8">
        <f t="shared" si="1"/>
        <v>358</v>
      </c>
      <c r="N20" s="2">
        <f>M17+M18+M19+M20</f>
        <v>1426</v>
      </c>
      <c r="O20" s="19" t="s">
        <v>45</v>
      </c>
      <c r="P20" s="45">
        <v>210</v>
      </c>
      <c r="Q20" s="45">
        <v>254</v>
      </c>
      <c r="R20" s="46">
        <v>50</v>
      </c>
      <c r="S20" s="45">
        <v>12</v>
      </c>
      <c r="T20" s="8">
        <f t="shared" si="2"/>
        <v>489</v>
      </c>
      <c r="U20" s="2">
        <f t="shared" si="5"/>
        <v>1957</v>
      </c>
      <c r="V20" s="164"/>
      <c r="W20" s="164"/>
      <c r="X20" s="164"/>
      <c r="Y20" s="164"/>
      <c r="AB20" s="81">
        <v>299</v>
      </c>
    </row>
    <row r="21" spans="1:28" ht="24" customHeight="1" thickBot="1" x14ac:dyDescent="0.25">
      <c r="A21" s="19" t="s">
        <v>28</v>
      </c>
      <c r="B21" s="46">
        <v>125</v>
      </c>
      <c r="C21" s="46">
        <v>219</v>
      </c>
      <c r="D21" s="46">
        <v>50</v>
      </c>
      <c r="E21" s="46">
        <v>15</v>
      </c>
      <c r="F21" s="6">
        <f t="shared" si="0"/>
        <v>419</v>
      </c>
      <c r="G21" s="36"/>
      <c r="H21" s="20" t="s">
        <v>25</v>
      </c>
      <c r="I21" s="46">
        <v>125</v>
      </c>
      <c r="J21" s="46">
        <v>156</v>
      </c>
      <c r="K21" s="46">
        <v>40</v>
      </c>
      <c r="L21" s="46">
        <v>9</v>
      </c>
      <c r="M21" s="6">
        <f t="shared" si="1"/>
        <v>321</v>
      </c>
      <c r="N21" s="2">
        <f>M18+M19+M20+M21</f>
        <v>1405</v>
      </c>
      <c r="O21" s="21" t="s">
        <v>46</v>
      </c>
      <c r="P21" s="47">
        <v>200</v>
      </c>
      <c r="Q21" s="47">
        <v>212</v>
      </c>
      <c r="R21" s="47">
        <v>45</v>
      </c>
      <c r="S21" s="47">
        <v>10</v>
      </c>
      <c r="T21" s="7">
        <f t="shared" si="2"/>
        <v>427</v>
      </c>
      <c r="U21" s="3">
        <f t="shared" si="5"/>
        <v>1849</v>
      </c>
      <c r="V21" s="164"/>
      <c r="W21" s="164"/>
      <c r="X21" s="164"/>
      <c r="Y21" s="164"/>
      <c r="AB21" s="81">
        <v>299.5</v>
      </c>
    </row>
    <row r="22" spans="1:28" ht="24" customHeight="1" thickBot="1" x14ac:dyDescent="0.25">
      <c r="A22" s="19" t="s">
        <v>1</v>
      </c>
      <c r="B22" s="46">
        <v>144</v>
      </c>
      <c r="C22" s="46">
        <v>208</v>
      </c>
      <c r="D22" s="46">
        <v>44</v>
      </c>
      <c r="E22" s="46">
        <v>19</v>
      </c>
      <c r="F22" s="6">
        <f t="shared" si="0"/>
        <v>415.5</v>
      </c>
      <c r="G22" s="2"/>
      <c r="H22" s="21" t="s">
        <v>26</v>
      </c>
      <c r="I22" s="47">
        <v>141</v>
      </c>
      <c r="J22" s="47">
        <v>170</v>
      </c>
      <c r="K22" s="47">
        <v>42</v>
      </c>
      <c r="L22" s="47">
        <v>20</v>
      </c>
      <c r="M22" s="6">
        <f t="shared" si="1"/>
        <v>374.5</v>
      </c>
      <c r="N22" s="3">
        <f>M19+M20+M21+M22</f>
        <v>1420</v>
      </c>
      <c r="O22" s="19"/>
      <c r="P22" s="45"/>
      <c r="Q22" s="45"/>
      <c r="R22" s="45"/>
      <c r="S22" s="45"/>
      <c r="T22" s="8"/>
      <c r="U22" s="34"/>
      <c r="V22" s="164">
        <f t="shared" ref="V22" si="6">$V$9*I22</f>
        <v>0</v>
      </c>
      <c r="W22" s="164">
        <f t="shared" ref="W22" si="7">$V$9*J22</f>
        <v>0</v>
      </c>
      <c r="X22" s="164">
        <f t="shared" ref="X22" si="8">$V$9*K22</f>
        <v>0</v>
      </c>
      <c r="Y22" s="164">
        <f t="shared" ref="Y22" si="9">$V$9*L22</f>
        <v>0</v>
      </c>
      <c r="AB22" s="81"/>
    </row>
    <row r="23" spans="1:28" ht="13.5" customHeight="1" x14ac:dyDescent="0.2">
      <c r="A23" s="188" t="s">
        <v>47</v>
      </c>
      <c r="B23" s="189"/>
      <c r="C23" s="194" t="s">
        <v>50</v>
      </c>
      <c r="D23" s="195"/>
      <c r="E23" s="195"/>
      <c r="F23" s="196"/>
      <c r="G23" s="84">
        <f>MAX(G13:G19)</f>
        <v>1562</v>
      </c>
      <c r="H23" s="192" t="s">
        <v>48</v>
      </c>
      <c r="I23" s="193"/>
      <c r="J23" s="185" t="s">
        <v>50</v>
      </c>
      <c r="K23" s="186"/>
      <c r="L23" s="186"/>
      <c r="M23" s="187"/>
      <c r="N23" s="85">
        <f>MAX(N10:N22)</f>
        <v>1741</v>
      </c>
      <c r="O23" s="188" t="s">
        <v>49</v>
      </c>
      <c r="P23" s="189"/>
      <c r="Q23" s="194" t="s">
        <v>50</v>
      </c>
      <c r="R23" s="195"/>
      <c r="S23" s="195"/>
      <c r="T23" s="196"/>
      <c r="U23" s="84">
        <f>MAX(U13:U21)</f>
        <v>2088.5</v>
      </c>
      <c r="AB23" s="1"/>
    </row>
    <row r="24" spans="1:28" ht="13.5" customHeight="1" x14ac:dyDescent="0.2">
      <c r="A24" s="190"/>
      <c r="B24" s="191"/>
      <c r="C24" s="82" t="s">
        <v>73</v>
      </c>
      <c r="D24" s="86"/>
      <c r="E24" s="86"/>
      <c r="F24" s="87" t="s">
        <v>79</v>
      </c>
      <c r="G24" s="88"/>
      <c r="H24" s="190"/>
      <c r="I24" s="191"/>
      <c r="J24" s="82" t="s">
        <v>73</v>
      </c>
      <c r="K24" s="86"/>
      <c r="L24" s="86"/>
      <c r="M24" s="87" t="s">
        <v>64</v>
      </c>
      <c r="N24" s="88"/>
      <c r="O24" s="190"/>
      <c r="P24" s="191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7" t="s">
        <v>51</v>
      </c>
      <c r="B26" s="197"/>
      <c r="C26" s="197"/>
      <c r="D26" s="197"/>
      <c r="E26" s="19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X17" sqref="X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82" t="str">
        <f>'G-1'!D5:H5</f>
        <v>CALLE 30 X CARRERA 28</v>
      </c>
      <c r="E5" s="182"/>
      <c r="F5" s="182"/>
      <c r="G5" s="182"/>
      <c r="H5" s="182"/>
      <c r="I5" s="172" t="s">
        <v>53</v>
      </c>
      <c r="J5" s="172"/>
      <c r="K5" s="172"/>
      <c r="L5" s="183">
        <f>'G-1'!L5:N5</f>
        <v>2512</v>
      </c>
      <c r="M5" s="183"/>
      <c r="N5" s="183"/>
      <c r="O5" s="12"/>
      <c r="P5" s="172" t="s">
        <v>57</v>
      </c>
      <c r="Q5" s="172"/>
      <c r="R5" s="172"/>
      <c r="S5" s="181" t="s">
        <v>61</v>
      </c>
      <c r="T5" s="181"/>
      <c r="U5" s="181"/>
    </row>
    <row r="6" spans="1:28" ht="12.75" customHeight="1" x14ac:dyDescent="0.2">
      <c r="A6" s="172" t="s">
        <v>55</v>
      </c>
      <c r="B6" s="172"/>
      <c r="C6" s="172"/>
      <c r="D6" s="198" t="s">
        <v>152</v>
      </c>
      <c r="E6" s="198"/>
      <c r="F6" s="198"/>
      <c r="G6" s="198"/>
      <c r="H6" s="198"/>
      <c r="I6" s="172" t="s">
        <v>59</v>
      </c>
      <c r="J6" s="172"/>
      <c r="K6" s="172"/>
      <c r="L6" s="184">
        <v>3</v>
      </c>
      <c r="M6" s="184"/>
      <c r="N6" s="184"/>
      <c r="O6" s="42"/>
      <c r="P6" s="172" t="s">
        <v>58</v>
      </c>
      <c r="Q6" s="172"/>
      <c r="R6" s="172"/>
      <c r="S6" s="177">
        <f>'G-1'!S6:U6</f>
        <v>42982</v>
      </c>
      <c r="T6" s="177"/>
      <c r="U6" s="177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0" t="s">
        <v>36</v>
      </c>
      <c r="B8" s="173" t="s">
        <v>34</v>
      </c>
      <c r="C8" s="174"/>
      <c r="D8" s="174"/>
      <c r="E8" s="175"/>
      <c r="F8" s="170" t="s">
        <v>35</v>
      </c>
      <c r="G8" s="170" t="s">
        <v>37</v>
      </c>
      <c r="H8" s="170" t="s">
        <v>36</v>
      </c>
      <c r="I8" s="173" t="s">
        <v>34</v>
      </c>
      <c r="J8" s="174"/>
      <c r="K8" s="174"/>
      <c r="L8" s="175"/>
      <c r="M8" s="170" t="s">
        <v>35</v>
      </c>
      <c r="N8" s="170" t="s">
        <v>37</v>
      </c>
      <c r="O8" s="170" t="s">
        <v>36</v>
      </c>
      <c r="P8" s="173" t="s">
        <v>34</v>
      </c>
      <c r="Q8" s="174"/>
      <c r="R8" s="174"/>
      <c r="S8" s="175"/>
      <c r="T8" s="170" t="s">
        <v>35</v>
      </c>
      <c r="U8" s="170" t="s">
        <v>37</v>
      </c>
    </row>
    <row r="9" spans="1:28" ht="12" customHeight="1" x14ac:dyDescent="0.2">
      <c r="A9" s="171"/>
      <c r="B9" s="15" t="s">
        <v>52</v>
      </c>
      <c r="C9" s="15" t="s">
        <v>0</v>
      </c>
      <c r="D9" s="15" t="s">
        <v>2</v>
      </c>
      <c r="E9" s="16" t="s">
        <v>3</v>
      </c>
      <c r="F9" s="171"/>
      <c r="G9" s="171"/>
      <c r="H9" s="171"/>
      <c r="I9" s="17" t="s">
        <v>52</v>
      </c>
      <c r="J9" s="17" t="s">
        <v>0</v>
      </c>
      <c r="K9" s="15" t="s">
        <v>2</v>
      </c>
      <c r="L9" s="16" t="s">
        <v>3</v>
      </c>
      <c r="M9" s="171"/>
      <c r="N9" s="171"/>
      <c r="O9" s="171"/>
      <c r="P9" s="17" t="s">
        <v>52</v>
      </c>
      <c r="Q9" s="17" t="s">
        <v>0</v>
      </c>
      <c r="R9" s="15" t="s">
        <v>2</v>
      </c>
      <c r="S9" s="16" t="s">
        <v>3</v>
      </c>
      <c r="T9" s="171"/>
      <c r="U9" s="171"/>
    </row>
    <row r="10" spans="1:28" ht="24" customHeight="1" x14ac:dyDescent="0.2">
      <c r="A10" s="18" t="s">
        <v>11</v>
      </c>
      <c r="B10" s="46">
        <v>329</v>
      </c>
      <c r="C10" s="46">
        <v>191</v>
      </c>
      <c r="D10" s="46">
        <v>57</v>
      </c>
      <c r="E10" s="46">
        <v>9</v>
      </c>
      <c r="F10" s="6">
        <f t="shared" ref="F10:F22" si="0">B10*0.5+C10*1+D10*2+E10*2.5</f>
        <v>492</v>
      </c>
      <c r="G10" s="2"/>
      <c r="H10" s="19" t="s">
        <v>4</v>
      </c>
      <c r="I10" s="46">
        <v>84</v>
      </c>
      <c r="J10" s="46">
        <v>150</v>
      </c>
      <c r="K10" s="46">
        <v>36</v>
      </c>
      <c r="L10" s="46">
        <v>10</v>
      </c>
      <c r="M10" s="6">
        <f t="shared" ref="M10:M22" si="1">I10*0.5+J10*1+K10*2+L10*2.5</f>
        <v>289</v>
      </c>
      <c r="N10" s="9">
        <f>F20+F21+F22+M10</f>
        <v>1238</v>
      </c>
      <c r="O10" s="19" t="s">
        <v>43</v>
      </c>
      <c r="P10" s="46">
        <v>109</v>
      </c>
      <c r="Q10" s="46">
        <v>145</v>
      </c>
      <c r="R10" s="46">
        <v>36</v>
      </c>
      <c r="S10" s="46">
        <v>9</v>
      </c>
      <c r="T10" s="6">
        <f t="shared" ref="T10:T21" si="2">P10*0.5+Q10*1+R10*2+S10*2.5</f>
        <v>294</v>
      </c>
      <c r="U10" s="10"/>
      <c r="AB10" s="1"/>
    </row>
    <row r="11" spans="1:28" ht="24" customHeight="1" x14ac:dyDescent="0.2">
      <c r="A11" s="18" t="s">
        <v>14</v>
      </c>
      <c r="B11" s="46">
        <v>332</v>
      </c>
      <c r="C11" s="46">
        <v>183</v>
      </c>
      <c r="D11" s="46">
        <v>58</v>
      </c>
      <c r="E11" s="46">
        <v>7</v>
      </c>
      <c r="F11" s="6">
        <f t="shared" si="0"/>
        <v>482.5</v>
      </c>
      <c r="G11" s="2"/>
      <c r="H11" s="19" t="s">
        <v>5</v>
      </c>
      <c r="I11" s="46">
        <v>102</v>
      </c>
      <c r="J11" s="46">
        <v>154</v>
      </c>
      <c r="K11" s="46">
        <v>45</v>
      </c>
      <c r="L11" s="46">
        <v>19</v>
      </c>
      <c r="M11" s="6">
        <f t="shared" si="1"/>
        <v>342.5</v>
      </c>
      <c r="N11" s="9">
        <f>F21+F22+M10+M11</f>
        <v>1264.5</v>
      </c>
      <c r="O11" s="19" t="s">
        <v>44</v>
      </c>
      <c r="P11" s="46">
        <v>106</v>
      </c>
      <c r="Q11" s="46">
        <v>177</v>
      </c>
      <c r="R11" s="46">
        <v>32</v>
      </c>
      <c r="S11" s="46">
        <v>7</v>
      </c>
      <c r="T11" s="6">
        <f t="shared" si="2"/>
        <v>311.5</v>
      </c>
      <c r="U11" s="2"/>
      <c r="AB11" s="1"/>
    </row>
    <row r="12" spans="1:28" ht="24" customHeight="1" x14ac:dyDescent="0.2">
      <c r="A12" s="18" t="s">
        <v>17</v>
      </c>
      <c r="B12" s="46">
        <v>290</v>
      </c>
      <c r="C12" s="46">
        <v>206</v>
      </c>
      <c r="D12" s="46">
        <v>61</v>
      </c>
      <c r="E12" s="46">
        <v>10</v>
      </c>
      <c r="F12" s="6">
        <f t="shared" si="0"/>
        <v>498</v>
      </c>
      <c r="G12" s="2"/>
      <c r="H12" s="19" t="s">
        <v>6</v>
      </c>
      <c r="I12" s="46">
        <v>87</v>
      </c>
      <c r="J12" s="46">
        <v>152</v>
      </c>
      <c r="K12" s="46">
        <v>46</v>
      </c>
      <c r="L12" s="46">
        <v>11</v>
      </c>
      <c r="M12" s="6">
        <f t="shared" si="1"/>
        <v>315</v>
      </c>
      <c r="N12" s="2">
        <f>F22+M10+M11+M12</f>
        <v>1253</v>
      </c>
      <c r="O12" s="19" t="s">
        <v>32</v>
      </c>
      <c r="P12" s="46">
        <v>120</v>
      </c>
      <c r="Q12" s="46">
        <v>155</v>
      </c>
      <c r="R12" s="46">
        <v>54</v>
      </c>
      <c r="S12" s="46">
        <v>8</v>
      </c>
      <c r="T12" s="6">
        <f t="shared" si="2"/>
        <v>343</v>
      </c>
      <c r="U12" s="2"/>
      <c r="AB12" s="1"/>
    </row>
    <row r="13" spans="1:28" ht="24" customHeight="1" x14ac:dyDescent="0.2">
      <c r="A13" s="18" t="s">
        <v>19</v>
      </c>
      <c r="B13" s="46">
        <v>310</v>
      </c>
      <c r="C13" s="46">
        <v>189</v>
      </c>
      <c r="D13" s="46">
        <v>57</v>
      </c>
      <c r="E13" s="46">
        <v>13</v>
      </c>
      <c r="F13" s="6">
        <f t="shared" si="0"/>
        <v>490.5</v>
      </c>
      <c r="G13" s="2">
        <f t="shared" ref="G13:G19" si="3">F10+F11+F12+F13</f>
        <v>1963</v>
      </c>
      <c r="H13" s="19" t="s">
        <v>7</v>
      </c>
      <c r="I13" s="46">
        <v>90</v>
      </c>
      <c r="J13" s="46">
        <v>156</v>
      </c>
      <c r="K13" s="46">
        <v>46</v>
      </c>
      <c r="L13" s="46">
        <v>9</v>
      </c>
      <c r="M13" s="6">
        <f t="shared" si="1"/>
        <v>315.5</v>
      </c>
      <c r="N13" s="2">
        <f t="shared" ref="N13:N18" si="4">M10+M11+M12+M13</f>
        <v>1262</v>
      </c>
      <c r="O13" s="19" t="s">
        <v>33</v>
      </c>
      <c r="P13" s="46">
        <v>112</v>
      </c>
      <c r="Q13" s="46">
        <v>166</v>
      </c>
      <c r="R13" s="46">
        <v>48</v>
      </c>
      <c r="S13" s="46">
        <v>12</v>
      </c>
      <c r="T13" s="6">
        <f t="shared" si="2"/>
        <v>348</v>
      </c>
      <c r="U13" s="2">
        <f t="shared" ref="U13:U21" si="5">T10+T11+T12+T13</f>
        <v>1296.5</v>
      </c>
      <c r="AB13" s="81">
        <v>212.5</v>
      </c>
    </row>
    <row r="14" spans="1:28" ht="24" customHeight="1" x14ac:dyDescent="0.2">
      <c r="A14" s="18" t="s">
        <v>21</v>
      </c>
      <c r="B14" s="46">
        <v>270</v>
      </c>
      <c r="C14" s="46">
        <v>181</v>
      </c>
      <c r="D14" s="46">
        <v>47</v>
      </c>
      <c r="E14" s="46">
        <v>25</v>
      </c>
      <c r="F14" s="6">
        <f t="shared" si="0"/>
        <v>472.5</v>
      </c>
      <c r="G14" s="2">
        <f t="shared" si="3"/>
        <v>1943.5</v>
      </c>
      <c r="H14" s="19" t="s">
        <v>9</v>
      </c>
      <c r="I14" s="46">
        <v>93</v>
      </c>
      <c r="J14" s="46">
        <v>138</v>
      </c>
      <c r="K14" s="46">
        <v>41</v>
      </c>
      <c r="L14" s="46">
        <v>6</v>
      </c>
      <c r="M14" s="6">
        <f t="shared" si="1"/>
        <v>281.5</v>
      </c>
      <c r="N14" s="2">
        <f t="shared" si="4"/>
        <v>1254.5</v>
      </c>
      <c r="O14" s="19" t="s">
        <v>29</v>
      </c>
      <c r="P14" s="45">
        <v>93</v>
      </c>
      <c r="Q14" s="45">
        <v>181</v>
      </c>
      <c r="R14" s="45">
        <v>46</v>
      </c>
      <c r="S14" s="45">
        <v>8</v>
      </c>
      <c r="T14" s="6">
        <f t="shared" si="2"/>
        <v>339.5</v>
      </c>
      <c r="U14" s="2">
        <f t="shared" si="5"/>
        <v>1342</v>
      </c>
      <c r="AB14" s="81">
        <v>226</v>
      </c>
    </row>
    <row r="15" spans="1:28" ht="24" customHeight="1" x14ac:dyDescent="0.2">
      <c r="A15" s="18" t="s">
        <v>23</v>
      </c>
      <c r="B15" s="46">
        <v>210</v>
      </c>
      <c r="C15" s="46">
        <v>175</v>
      </c>
      <c r="D15" s="46">
        <v>36</v>
      </c>
      <c r="E15" s="46">
        <v>12</v>
      </c>
      <c r="F15" s="6">
        <f t="shared" si="0"/>
        <v>382</v>
      </c>
      <c r="G15" s="2">
        <f t="shared" si="3"/>
        <v>1843</v>
      </c>
      <c r="H15" s="19" t="s">
        <v>12</v>
      </c>
      <c r="I15" s="46">
        <v>92</v>
      </c>
      <c r="J15" s="46">
        <v>158</v>
      </c>
      <c r="K15" s="46">
        <v>42</v>
      </c>
      <c r="L15" s="46">
        <v>8</v>
      </c>
      <c r="M15" s="6">
        <f t="shared" si="1"/>
        <v>308</v>
      </c>
      <c r="N15" s="2">
        <f t="shared" si="4"/>
        <v>1220</v>
      </c>
      <c r="O15" s="18" t="s">
        <v>30</v>
      </c>
      <c r="P15" s="46">
        <v>131</v>
      </c>
      <c r="Q15" s="46">
        <v>198</v>
      </c>
      <c r="R15" s="46">
        <v>45</v>
      </c>
      <c r="S15" s="46">
        <v>8</v>
      </c>
      <c r="T15" s="6">
        <f t="shared" si="2"/>
        <v>373.5</v>
      </c>
      <c r="U15" s="2">
        <f t="shared" si="5"/>
        <v>1404</v>
      </c>
      <c r="AB15" s="81">
        <v>233.5</v>
      </c>
    </row>
    <row r="16" spans="1:28" ht="24" customHeight="1" x14ac:dyDescent="0.2">
      <c r="A16" s="18" t="s">
        <v>39</v>
      </c>
      <c r="B16" s="46">
        <v>166</v>
      </c>
      <c r="C16" s="46">
        <v>155</v>
      </c>
      <c r="D16" s="46">
        <v>42</v>
      </c>
      <c r="E16" s="46">
        <v>14</v>
      </c>
      <c r="F16" s="6">
        <f t="shared" si="0"/>
        <v>357</v>
      </c>
      <c r="G16" s="2">
        <f t="shared" si="3"/>
        <v>1702</v>
      </c>
      <c r="H16" s="19" t="s">
        <v>15</v>
      </c>
      <c r="I16" s="46">
        <v>90</v>
      </c>
      <c r="J16" s="46">
        <v>145</v>
      </c>
      <c r="K16" s="46">
        <v>45</v>
      </c>
      <c r="L16" s="46">
        <v>7</v>
      </c>
      <c r="M16" s="6">
        <f t="shared" si="1"/>
        <v>297.5</v>
      </c>
      <c r="N16" s="2">
        <f t="shared" si="4"/>
        <v>1202.5</v>
      </c>
      <c r="O16" s="19" t="s">
        <v>8</v>
      </c>
      <c r="P16" s="46">
        <v>144</v>
      </c>
      <c r="Q16" s="46">
        <v>233</v>
      </c>
      <c r="R16" s="46">
        <v>41</v>
      </c>
      <c r="S16" s="46">
        <v>9</v>
      </c>
      <c r="T16" s="6">
        <f t="shared" si="2"/>
        <v>409.5</v>
      </c>
      <c r="U16" s="2">
        <f t="shared" si="5"/>
        <v>1470.5</v>
      </c>
      <c r="AB16" s="81">
        <v>234</v>
      </c>
    </row>
    <row r="17" spans="1:28" ht="24" customHeight="1" x14ac:dyDescent="0.2">
      <c r="A17" s="18" t="s">
        <v>40</v>
      </c>
      <c r="B17" s="46">
        <v>156</v>
      </c>
      <c r="C17" s="46">
        <v>161</v>
      </c>
      <c r="D17" s="46">
        <v>40</v>
      </c>
      <c r="E17" s="46">
        <v>17</v>
      </c>
      <c r="F17" s="6">
        <f t="shared" si="0"/>
        <v>361.5</v>
      </c>
      <c r="G17" s="2">
        <f t="shared" si="3"/>
        <v>1573</v>
      </c>
      <c r="H17" s="19" t="s">
        <v>18</v>
      </c>
      <c r="I17" s="46">
        <v>100</v>
      </c>
      <c r="J17" s="46">
        <v>138</v>
      </c>
      <c r="K17" s="46">
        <v>43</v>
      </c>
      <c r="L17" s="46">
        <v>9</v>
      </c>
      <c r="M17" s="6">
        <f t="shared" si="1"/>
        <v>296.5</v>
      </c>
      <c r="N17" s="2">
        <f t="shared" si="4"/>
        <v>1183.5</v>
      </c>
      <c r="O17" s="19" t="s">
        <v>10</v>
      </c>
      <c r="P17" s="46">
        <v>136</v>
      </c>
      <c r="Q17" s="46">
        <v>210</v>
      </c>
      <c r="R17" s="46">
        <v>45</v>
      </c>
      <c r="S17" s="46">
        <v>7</v>
      </c>
      <c r="T17" s="6">
        <f t="shared" si="2"/>
        <v>385.5</v>
      </c>
      <c r="U17" s="2">
        <f t="shared" si="5"/>
        <v>1508</v>
      </c>
      <c r="AB17" s="81">
        <v>248</v>
      </c>
    </row>
    <row r="18" spans="1:28" ht="24" customHeight="1" x14ac:dyDescent="0.2">
      <c r="A18" s="18" t="s">
        <v>41</v>
      </c>
      <c r="B18" s="46">
        <v>128</v>
      </c>
      <c r="C18" s="46">
        <v>186</v>
      </c>
      <c r="D18" s="46">
        <v>43</v>
      </c>
      <c r="E18" s="46">
        <v>19</v>
      </c>
      <c r="F18" s="6">
        <f t="shared" si="0"/>
        <v>383.5</v>
      </c>
      <c r="G18" s="2">
        <f t="shared" si="3"/>
        <v>1484</v>
      </c>
      <c r="H18" s="19" t="s">
        <v>20</v>
      </c>
      <c r="I18" s="46">
        <v>131</v>
      </c>
      <c r="J18" s="46">
        <v>162</v>
      </c>
      <c r="K18" s="46">
        <v>35</v>
      </c>
      <c r="L18" s="46">
        <v>8</v>
      </c>
      <c r="M18" s="6">
        <f t="shared" si="1"/>
        <v>317.5</v>
      </c>
      <c r="N18" s="2">
        <f t="shared" si="4"/>
        <v>1219.5</v>
      </c>
      <c r="O18" s="19" t="s">
        <v>13</v>
      </c>
      <c r="P18" s="46">
        <v>124</v>
      </c>
      <c r="Q18" s="46">
        <v>180</v>
      </c>
      <c r="R18" s="46">
        <v>47</v>
      </c>
      <c r="S18" s="46">
        <v>8</v>
      </c>
      <c r="T18" s="6">
        <f t="shared" si="2"/>
        <v>356</v>
      </c>
      <c r="U18" s="2">
        <f t="shared" si="5"/>
        <v>1524.5</v>
      </c>
      <c r="AB18" s="81">
        <v>248</v>
      </c>
    </row>
    <row r="19" spans="1:28" ht="24" customHeight="1" thickBot="1" x14ac:dyDescent="0.25">
      <c r="A19" s="21" t="s">
        <v>42</v>
      </c>
      <c r="B19" s="47">
        <v>136</v>
      </c>
      <c r="C19" s="47">
        <v>162</v>
      </c>
      <c r="D19" s="47">
        <v>40</v>
      </c>
      <c r="E19" s="47">
        <v>13</v>
      </c>
      <c r="F19" s="7">
        <f t="shared" si="0"/>
        <v>342.5</v>
      </c>
      <c r="G19" s="3">
        <f t="shared" si="3"/>
        <v>1444.5</v>
      </c>
      <c r="H19" s="20" t="s">
        <v>22</v>
      </c>
      <c r="I19" s="45">
        <v>115</v>
      </c>
      <c r="J19" s="45">
        <v>143</v>
      </c>
      <c r="K19" s="45">
        <v>40</v>
      </c>
      <c r="L19" s="45">
        <v>8</v>
      </c>
      <c r="M19" s="6">
        <f t="shared" si="1"/>
        <v>300.5</v>
      </c>
      <c r="N19" s="2">
        <f>M16+M17+M18+M19</f>
        <v>1212</v>
      </c>
      <c r="O19" s="19" t="s">
        <v>16</v>
      </c>
      <c r="P19" s="46">
        <v>130</v>
      </c>
      <c r="Q19" s="46">
        <v>179</v>
      </c>
      <c r="R19" s="46">
        <v>45</v>
      </c>
      <c r="S19" s="46">
        <v>7</v>
      </c>
      <c r="T19" s="6">
        <f t="shared" si="2"/>
        <v>351.5</v>
      </c>
      <c r="U19" s="2">
        <f t="shared" si="5"/>
        <v>1502.5</v>
      </c>
      <c r="AB19" s="81">
        <v>262</v>
      </c>
    </row>
    <row r="20" spans="1:28" ht="24" customHeight="1" x14ac:dyDescent="0.2">
      <c r="A20" s="19" t="s">
        <v>27</v>
      </c>
      <c r="B20" s="45">
        <v>86</v>
      </c>
      <c r="C20" s="45">
        <v>133</v>
      </c>
      <c r="D20" s="45">
        <v>55</v>
      </c>
      <c r="E20" s="45">
        <v>12</v>
      </c>
      <c r="F20" s="8">
        <f t="shared" si="0"/>
        <v>316</v>
      </c>
      <c r="G20" s="35"/>
      <c r="H20" s="19" t="s">
        <v>24</v>
      </c>
      <c r="I20" s="46">
        <v>98</v>
      </c>
      <c r="J20" s="46">
        <v>176</v>
      </c>
      <c r="K20" s="46">
        <v>33</v>
      </c>
      <c r="L20" s="46">
        <v>11</v>
      </c>
      <c r="M20" s="8">
        <f t="shared" si="1"/>
        <v>318.5</v>
      </c>
      <c r="N20" s="2">
        <f>M17+M18+M19+M20</f>
        <v>1233</v>
      </c>
      <c r="O20" s="19" t="s">
        <v>45</v>
      </c>
      <c r="P20" s="45">
        <v>128</v>
      </c>
      <c r="Q20" s="45">
        <v>184</v>
      </c>
      <c r="R20" s="45">
        <v>38</v>
      </c>
      <c r="S20" s="45">
        <v>8</v>
      </c>
      <c r="T20" s="8">
        <f t="shared" si="2"/>
        <v>344</v>
      </c>
      <c r="U20" s="2">
        <f t="shared" si="5"/>
        <v>1437</v>
      </c>
      <c r="AB20" s="81">
        <v>275</v>
      </c>
    </row>
    <row r="21" spans="1:28" ht="24" customHeight="1" thickBot="1" x14ac:dyDescent="0.25">
      <c r="A21" s="19" t="s">
        <v>28</v>
      </c>
      <c r="B21" s="46">
        <v>101</v>
      </c>
      <c r="C21" s="46">
        <v>145</v>
      </c>
      <c r="D21" s="46">
        <v>53</v>
      </c>
      <c r="E21" s="46">
        <v>10</v>
      </c>
      <c r="F21" s="6">
        <f t="shared" si="0"/>
        <v>326.5</v>
      </c>
      <c r="G21" s="36"/>
      <c r="H21" s="20" t="s">
        <v>25</v>
      </c>
      <c r="I21" s="46">
        <v>132</v>
      </c>
      <c r="J21" s="46">
        <v>184</v>
      </c>
      <c r="K21" s="46">
        <v>39</v>
      </c>
      <c r="L21" s="46">
        <v>9</v>
      </c>
      <c r="M21" s="6">
        <f t="shared" si="1"/>
        <v>350.5</v>
      </c>
      <c r="N21" s="2">
        <f>M18+M19+M20+M21</f>
        <v>1287</v>
      </c>
      <c r="O21" s="21" t="s">
        <v>46</v>
      </c>
      <c r="P21" s="47">
        <v>132</v>
      </c>
      <c r="Q21" s="47">
        <v>178</v>
      </c>
      <c r="R21" s="47">
        <v>40</v>
      </c>
      <c r="S21" s="47">
        <v>7</v>
      </c>
      <c r="T21" s="7">
        <f t="shared" si="2"/>
        <v>341.5</v>
      </c>
      <c r="U21" s="3">
        <f t="shared" si="5"/>
        <v>1393</v>
      </c>
      <c r="AB21" s="81">
        <v>276</v>
      </c>
    </row>
    <row r="22" spans="1:28" ht="24" customHeight="1" thickBot="1" x14ac:dyDescent="0.25">
      <c r="A22" s="19" t="s">
        <v>1</v>
      </c>
      <c r="B22" s="46">
        <v>96</v>
      </c>
      <c r="C22" s="46">
        <v>140</v>
      </c>
      <c r="D22" s="46">
        <v>43</v>
      </c>
      <c r="E22" s="46">
        <v>13</v>
      </c>
      <c r="F22" s="6">
        <f t="shared" si="0"/>
        <v>306.5</v>
      </c>
      <c r="G22" s="2"/>
      <c r="H22" s="21" t="s">
        <v>26</v>
      </c>
      <c r="I22" s="47">
        <v>84</v>
      </c>
      <c r="J22" s="47">
        <v>143</v>
      </c>
      <c r="K22" s="47">
        <v>39</v>
      </c>
      <c r="L22" s="47">
        <v>9</v>
      </c>
      <c r="M22" s="6">
        <f t="shared" si="1"/>
        <v>285.5</v>
      </c>
      <c r="N22" s="3">
        <f>M19+M20+M21+M22</f>
        <v>1255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8" t="s">
        <v>47</v>
      </c>
      <c r="B23" s="189"/>
      <c r="C23" s="194" t="s">
        <v>50</v>
      </c>
      <c r="D23" s="195"/>
      <c r="E23" s="195"/>
      <c r="F23" s="196"/>
      <c r="G23" s="84">
        <f>MAX(G13:G19)</f>
        <v>1963</v>
      </c>
      <c r="H23" s="192" t="s">
        <v>48</v>
      </c>
      <c r="I23" s="193"/>
      <c r="J23" s="185" t="s">
        <v>50</v>
      </c>
      <c r="K23" s="186"/>
      <c r="L23" s="186"/>
      <c r="M23" s="187"/>
      <c r="N23" s="85">
        <f>MAX(N10:N22)</f>
        <v>1287</v>
      </c>
      <c r="O23" s="188" t="s">
        <v>49</v>
      </c>
      <c r="P23" s="189"/>
      <c r="Q23" s="194" t="s">
        <v>50</v>
      </c>
      <c r="R23" s="195"/>
      <c r="S23" s="195"/>
      <c r="T23" s="196"/>
      <c r="U23" s="84">
        <f>MAX(U13:U21)</f>
        <v>1524.5</v>
      </c>
      <c r="AB23" s="1"/>
    </row>
    <row r="24" spans="1:28" ht="13.5" customHeight="1" x14ac:dyDescent="0.2">
      <c r="A24" s="190"/>
      <c r="B24" s="191"/>
      <c r="C24" s="82" t="s">
        <v>73</v>
      </c>
      <c r="D24" s="86"/>
      <c r="E24" s="86"/>
      <c r="F24" s="87" t="s">
        <v>65</v>
      </c>
      <c r="G24" s="88"/>
      <c r="H24" s="190"/>
      <c r="I24" s="191"/>
      <c r="J24" s="82" t="s">
        <v>73</v>
      </c>
      <c r="K24" s="86"/>
      <c r="L24" s="86"/>
      <c r="M24" s="87" t="s">
        <v>71</v>
      </c>
      <c r="N24" s="88"/>
      <c r="O24" s="190"/>
      <c r="P24" s="191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7" t="s">
        <v>51</v>
      </c>
      <c r="B26" s="197"/>
      <c r="C26" s="197"/>
      <c r="D26" s="197"/>
      <c r="E26" s="19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6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9" t="str">
        <f>'G-1'!D5:H5</f>
        <v>CALLE 30 X CARRERA 28</v>
      </c>
      <c r="E5" s="209"/>
      <c r="F5" s="209"/>
      <c r="G5" s="209"/>
      <c r="H5" s="209"/>
      <c r="I5" s="205" t="s">
        <v>53</v>
      </c>
      <c r="J5" s="205"/>
      <c r="K5" s="205"/>
      <c r="L5" s="183">
        <f>'G-1'!L5:N5</f>
        <v>2512</v>
      </c>
      <c r="M5" s="183"/>
      <c r="N5" s="183"/>
      <c r="O5" s="50"/>
      <c r="P5" s="205" t="s">
        <v>57</v>
      </c>
      <c r="Q5" s="205"/>
      <c r="R5" s="205"/>
      <c r="S5" s="183" t="s">
        <v>149</v>
      </c>
      <c r="T5" s="183"/>
      <c r="U5" s="183"/>
    </row>
    <row r="6" spans="1:28" ht="12.75" customHeight="1" x14ac:dyDescent="0.2">
      <c r="A6" s="205" t="s">
        <v>55</v>
      </c>
      <c r="B6" s="205"/>
      <c r="C6" s="205"/>
      <c r="D6" s="198" t="s">
        <v>151</v>
      </c>
      <c r="E6" s="198"/>
      <c r="F6" s="198"/>
      <c r="G6" s="198"/>
      <c r="H6" s="198"/>
      <c r="I6" s="205" t="s">
        <v>59</v>
      </c>
      <c r="J6" s="205"/>
      <c r="K6" s="205"/>
      <c r="L6" s="204">
        <v>1</v>
      </c>
      <c r="M6" s="204"/>
      <c r="N6" s="204"/>
      <c r="O6" s="54"/>
      <c r="P6" s="205" t="s">
        <v>58</v>
      </c>
      <c r="Q6" s="205"/>
      <c r="R6" s="205"/>
      <c r="S6" s="210">
        <v>42982</v>
      </c>
      <c r="T6" s="210"/>
      <c r="U6" s="210"/>
    </row>
    <row r="7" spans="1:28" ht="7.5" customHeight="1" x14ac:dyDescent="0.2">
      <c r="A7" s="55"/>
      <c r="B7" s="49"/>
      <c r="C7" s="49"/>
      <c r="D7" s="49"/>
      <c r="E7" s="206"/>
      <c r="F7" s="206"/>
      <c r="G7" s="206"/>
      <c r="H7" s="206"/>
      <c r="I7" s="206"/>
      <c r="J7" s="206"/>
      <c r="K7" s="20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9" t="s">
        <v>36</v>
      </c>
      <c r="B8" s="201" t="s">
        <v>34</v>
      </c>
      <c r="C8" s="202"/>
      <c r="D8" s="202"/>
      <c r="E8" s="203"/>
      <c r="F8" s="199" t="s">
        <v>35</v>
      </c>
      <c r="G8" s="199" t="s">
        <v>37</v>
      </c>
      <c r="H8" s="199" t="s">
        <v>36</v>
      </c>
      <c r="I8" s="201" t="s">
        <v>34</v>
      </c>
      <c r="J8" s="202"/>
      <c r="K8" s="202"/>
      <c r="L8" s="203"/>
      <c r="M8" s="199" t="s">
        <v>35</v>
      </c>
      <c r="N8" s="199" t="s">
        <v>37</v>
      </c>
      <c r="O8" s="199" t="s">
        <v>36</v>
      </c>
      <c r="P8" s="201" t="s">
        <v>34</v>
      </c>
      <c r="Q8" s="202"/>
      <c r="R8" s="202"/>
      <c r="S8" s="203"/>
      <c r="T8" s="199" t="s">
        <v>35</v>
      </c>
      <c r="U8" s="199" t="s">
        <v>37</v>
      </c>
    </row>
    <row r="9" spans="1:28" ht="12" customHeight="1" x14ac:dyDescent="0.2">
      <c r="A9" s="200"/>
      <c r="B9" s="57" t="s">
        <v>52</v>
      </c>
      <c r="C9" s="57" t="s">
        <v>0</v>
      </c>
      <c r="D9" s="57" t="s">
        <v>2</v>
      </c>
      <c r="E9" s="58" t="s">
        <v>3</v>
      </c>
      <c r="F9" s="200"/>
      <c r="G9" s="200"/>
      <c r="H9" s="200"/>
      <c r="I9" s="59" t="s">
        <v>52</v>
      </c>
      <c r="J9" s="59" t="s">
        <v>0</v>
      </c>
      <c r="K9" s="57" t="s">
        <v>2</v>
      </c>
      <c r="L9" s="58" t="s">
        <v>3</v>
      </c>
      <c r="M9" s="200"/>
      <c r="N9" s="200"/>
      <c r="O9" s="200"/>
      <c r="P9" s="59" t="s">
        <v>52</v>
      </c>
      <c r="Q9" s="59" t="s">
        <v>0</v>
      </c>
      <c r="R9" s="57" t="s">
        <v>2</v>
      </c>
      <c r="S9" s="58" t="s">
        <v>3</v>
      </c>
      <c r="T9" s="200"/>
      <c r="U9" s="200"/>
    </row>
    <row r="10" spans="1:28" ht="24" customHeight="1" x14ac:dyDescent="0.2">
      <c r="A10" s="60" t="s">
        <v>11</v>
      </c>
      <c r="B10" s="61">
        <v>74</v>
      </c>
      <c r="C10" s="61">
        <v>79</v>
      </c>
      <c r="D10" s="61">
        <v>14</v>
      </c>
      <c r="E10" s="61">
        <v>7</v>
      </c>
      <c r="F10" s="62">
        <f t="shared" ref="F10:F22" si="0">B10*0.5+C10*1+D10*2+E10*2.5</f>
        <v>161.5</v>
      </c>
      <c r="G10" s="63"/>
      <c r="H10" s="64" t="s">
        <v>4</v>
      </c>
      <c r="I10" s="46">
        <v>19</v>
      </c>
      <c r="J10" s="46">
        <v>38</v>
      </c>
      <c r="K10" s="46">
        <v>13</v>
      </c>
      <c r="L10" s="46">
        <v>6</v>
      </c>
      <c r="M10" s="62">
        <f t="shared" ref="M10:M22" si="1">I10*0.5+J10*1+K10*2+L10*2.5</f>
        <v>88.5</v>
      </c>
      <c r="N10" s="65">
        <f>F20+F21+F22+M10</f>
        <v>357.5</v>
      </c>
      <c r="O10" s="64" t="s">
        <v>43</v>
      </c>
      <c r="P10" s="46">
        <v>41</v>
      </c>
      <c r="Q10" s="46">
        <v>29</v>
      </c>
      <c r="R10" s="46">
        <v>14</v>
      </c>
      <c r="S10" s="46">
        <v>4</v>
      </c>
      <c r="T10" s="62">
        <f t="shared" ref="T10:T21" si="2">P10*0.5+Q10*1+R10*2+S10*2.5</f>
        <v>87.5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62</v>
      </c>
      <c r="C11" s="61">
        <v>58</v>
      </c>
      <c r="D11" s="61">
        <v>12</v>
      </c>
      <c r="E11" s="61">
        <v>5</v>
      </c>
      <c r="F11" s="62">
        <f t="shared" si="0"/>
        <v>125.5</v>
      </c>
      <c r="G11" s="63"/>
      <c r="H11" s="64" t="s">
        <v>5</v>
      </c>
      <c r="I11" s="46">
        <v>22</v>
      </c>
      <c r="J11" s="46">
        <v>27</v>
      </c>
      <c r="K11" s="46">
        <v>15</v>
      </c>
      <c r="L11" s="46">
        <v>2</v>
      </c>
      <c r="M11" s="62">
        <f t="shared" si="1"/>
        <v>73</v>
      </c>
      <c r="N11" s="65">
        <f>F21+F22+M10+M11</f>
        <v>321</v>
      </c>
      <c r="O11" s="64" t="s">
        <v>44</v>
      </c>
      <c r="P11" s="46">
        <v>25</v>
      </c>
      <c r="Q11" s="46">
        <v>26</v>
      </c>
      <c r="R11" s="46">
        <v>11</v>
      </c>
      <c r="S11" s="46">
        <v>1</v>
      </c>
      <c r="T11" s="62">
        <f t="shared" si="2"/>
        <v>63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59</v>
      </c>
      <c r="C12" s="61">
        <v>41</v>
      </c>
      <c r="D12" s="61">
        <v>19</v>
      </c>
      <c r="E12" s="61">
        <v>2</v>
      </c>
      <c r="F12" s="62">
        <f t="shared" si="0"/>
        <v>113.5</v>
      </c>
      <c r="G12" s="63"/>
      <c r="H12" s="64" t="s">
        <v>6</v>
      </c>
      <c r="I12" s="46">
        <v>24</v>
      </c>
      <c r="J12" s="46">
        <v>24</v>
      </c>
      <c r="K12" s="46">
        <v>12</v>
      </c>
      <c r="L12" s="46">
        <v>3</v>
      </c>
      <c r="M12" s="62">
        <f t="shared" si="1"/>
        <v>67.5</v>
      </c>
      <c r="N12" s="63">
        <f>F22+M10+M11+M12</f>
        <v>304</v>
      </c>
      <c r="O12" s="64" t="s">
        <v>32</v>
      </c>
      <c r="P12" s="46">
        <v>38</v>
      </c>
      <c r="Q12" s="46">
        <v>30</v>
      </c>
      <c r="R12" s="46">
        <v>17</v>
      </c>
      <c r="S12" s="46">
        <v>3</v>
      </c>
      <c r="T12" s="62">
        <f t="shared" si="2"/>
        <v>90.5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41</v>
      </c>
      <c r="C13" s="61">
        <v>36</v>
      </c>
      <c r="D13" s="61">
        <v>17</v>
      </c>
      <c r="E13" s="61">
        <v>2</v>
      </c>
      <c r="F13" s="62">
        <f t="shared" si="0"/>
        <v>95.5</v>
      </c>
      <c r="G13" s="63">
        <f t="shared" ref="G13:G19" si="3">F10+F11+F12+F13</f>
        <v>496</v>
      </c>
      <c r="H13" s="64" t="s">
        <v>7</v>
      </c>
      <c r="I13" s="46">
        <v>25</v>
      </c>
      <c r="J13" s="46">
        <v>21</v>
      </c>
      <c r="K13" s="46">
        <v>9</v>
      </c>
      <c r="L13" s="46">
        <v>1</v>
      </c>
      <c r="M13" s="62">
        <f t="shared" si="1"/>
        <v>54</v>
      </c>
      <c r="N13" s="63">
        <f t="shared" ref="N13:N18" si="4">M10+M11+M12+M13</f>
        <v>283</v>
      </c>
      <c r="O13" s="64" t="s">
        <v>33</v>
      </c>
      <c r="P13" s="46">
        <v>31</v>
      </c>
      <c r="Q13" s="46">
        <v>26</v>
      </c>
      <c r="R13" s="46">
        <v>14</v>
      </c>
      <c r="S13" s="46">
        <v>3</v>
      </c>
      <c r="T13" s="62">
        <f t="shared" si="2"/>
        <v>77</v>
      </c>
      <c r="U13" s="63">
        <f t="shared" ref="U13:U21" si="5">T10+T11+T12+T13</f>
        <v>318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31</v>
      </c>
      <c r="C14" s="61">
        <v>33</v>
      </c>
      <c r="D14" s="61">
        <v>1</v>
      </c>
      <c r="E14" s="61">
        <v>2</v>
      </c>
      <c r="F14" s="62">
        <f t="shared" si="0"/>
        <v>55.5</v>
      </c>
      <c r="G14" s="63">
        <f t="shared" si="3"/>
        <v>390</v>
      </c>
      <c r="H14" s="64" t="s">
        <v>9</v>
      </c>
      <c r="I14" s="46">
        <v>22</v>
      </c>
      <c r="J14" s="46">
        <v>19</v>
      </c>
      <c r="K14" s="46">
        <v>10</v>
      </c>
      <c r="L14" s="46">
        <v>3</v>
      </c>
      <c r="M14" s="62">
        <f t="shared" si="1"/>
        <v>57.5</v>
      </c>
      <c r="N14" s="63">
        <f t="shared" si="4"/>
        <v>252</v>
      </c>
      <c r="O14" s="64" t="s">
        <v>29</v>
      </c>
      <c r="P14" s="45">
        <v>48</v>
      </c>
      <c r="Q14" s="45">
        <v>39</v>
      </c>
      <c r="R14" s="45">
        <v>11</v>
      </c>
      <c r="S14" s="45">
        <v>1</v>
      </c>
      <c r="T14" s="62">
        <f t="shared" si="2"/>
        <v>87.5</v>
      </c>
      <c r="U14" s="63">
        <f t="shared" si="5"/>
        <v>318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34</v>
      </c>
      <c r="C15" s="61">
        <v>26</v>
      </c>
      <c r="D15" s="61">
        <v>13</v>
      </c>
      <c r="E15" s="61">
        <v>3</v>
      </c>
      <c r="F15" s="62">
        <f t="shared" si="0"/>
        <v>76.5</v>
      </c>
      <c r="G15" s="63">
        <f t="shared" si="3"/>
        <v>341</v>
      </c>
      <c r="H15" s="64" t="s">
        <v>12</v>
      </c>
      <c r="I15" s="46">
        <v>24</v>
      </c>
      <c r="J15" s="46">
        <v>14</v>
      </c>
      <c r="K15" s="46">
        <v>12</v>
      </c>
      <c r="L15" s="46">
        <v>2</v>
      </c>
      <c r="M15" s="62">
        <f t="shared" si="1"/>
        <v>55</v>
      </c>
      <c r="N15" s="63">
        <f t="shared" si="4"/>
        <v>234</v>
      </c>
      <c r="O15" s="60" t="s">
        <v>30</v>
      </c>
      <c r="P15" s="46">
        <v>35</v>
      </c>
      <c r="Q15" s="46">
        <v>36</v>
      </c>
      <c r="R15" s="46">
        <v>11</v>
      </c>
      <c r="S15" s="46">
        <v>1</v>
      </c>
      <c r="T15" s="62">
        <f t="shared" si="2"/>
        <v>78</v>
      </c>
      <c r="U15" s="63">
        <f t="shared" si="5"/>
        <v>333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42</v>
      </c>
      <c r="C16" s="61">
        <v>24</v>
      </c>
      <c r="D16" s="61">
        <v>11</v>
      </c>
      <c r="E16" s="61">
        <v>3</v>
      </c>
      <c r="F16" s="62">
        <f t="shared" si="0"/>
        <v>74.5</v>
      </c>
      <c r="G16" s="63">
        <f t="shared" si="3"/>
        <v>302</v>
      </c>
      <c r="H16" s="64" t="s">
        <v>15</v>
      </c>
      <c r="I16" s="46">
        <v>21</v>
      </c>
      <c r="J16" s="46">
        <v>12</v>
      </c>
      <c r="K16" s="46">
        <v>14</v>
      </c>
      <c r="L16" s="46">
        <v>1</v>
      </c>
      <c r="M16" s="62">
        <f t="shared" si="1"/>
        <v>53</v>
      </c>
      <c r="N16" s="63">
        <f t="shared" si="4"/>
        <v>219.5</v>
      </c>
      <c r="O16" s="64" t="s">
        <v>8</v>
      </c>
      <c r="P16" s="46">
        <v>35</v>
      </c>
      <c r="Q16" s="46">
        <v>30</v>
      </c>
      <c r="R16" s="46">
        <v>15</v>
      </c>
      <c r="S16" s="46">
        <v>4</v>
      </c>
      <c r="T16" s="62">
        <f t="shared" si="2"/>
        <v>87.5</v>
      </c>
      <c r="U16" s="63">
        <f t="shared" si="5"/>
        <v>330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33</v>
      </c>
      <c r="C17" s="61">
        <v>39</v>
      </c>
      <c r="D17" s="61">
        <v>12</v>
      </c>
      <c r="E17" s="61">
        <v>1</v>
      </c>
      <c r="F17" s="62">
        <f t="shared" si="0"/>
        <v>82</v>
      </c>
      <c r="G17" s="63">
        <f t="shared" si="3"/>
        <v>288.5</v>
      </c>
      <c r="H17" s="64" t="s">
        <v>18</v>
      </c>
      <c r="I17" s="46">
        <v>28</v>
      </c>
      <c r="J17" s="46">
        <v>17</v>
      </c>
      <c r="K17" s="46">
        <v>16</v>
      </c>
      <c r="L17" s="46">
        <v>4</v>
      </c>
      <c r="M17" s="62">
        <f t="shared" si="1"/>
        <v>73</v>
      </c>
      <c r="N17" s="63">
        <f t="shared" si="4"/>
        <v>238.5</v>
      </c>
      <c r="O17" s="64" t="s">
        <v>10</v>
      </c>
      <c r="P17" s="46">
        <v>39</v>
      </c>
      <c r="Q17" s="46">
        <v>32</v>
      </c>
      <c r="R17" s="46">
        <v>8</v>
      </c>
      <c r="S17" s="46">
        <v>3</v>
      </c>
      <c r="T17" s="62">
        <f t="shared" si="2"/>
        <v>75</v>
      </c>
      <c r="U17" s="63">
        <f t="shared" si="5"/>
        <v>328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31</v>
      </c>
      <c r="C18" s="61">
        <v>21</v>
      </c>
      <c r="D18" s="61">
        <v>15</v>
      </c>
      <c r="E18" s="61">
        <v>2</v>
      </c>
      <c r="F18" s="62">
        <f t="shared" si="0"/>
        <v>71.5</v>
      </c>
      <c r="G18" s="63">
        <f t="shared" si="3"/>
        <v>304.5</v>
      </c>
      <c r="H18" s="64" t="s">
        <v>20</v>
      </c>
      <c r="I18" s="46">
        <v>26</v>
      </c>
      <c r="J18" s="46">
        <v>30</v>
      </c>
      <c r="K18" s="46">
        <v>13</v>
      </c>
      <c r="L18" s="46">
        <v>1</v>
      </c>
      <c r="M18" s="62">
        <f t="shared" si="1"/>
        <v>71.5</v>
      </c>
      <c r="N18" s="63">
        <f t="shared" si="4"/>
        <v>252.5</v>
      </c>
      <c r="O18" s="64" t="s">
        <v>13</v>
      </c>
      <c r="P18" s="46">
        <v>34</v>
      </c>
      <c r="Q18" s="46">
        <v>30</v>
      </c>
      <c r="R18" s="46">
        <v>9</v>
      </c>
      <c r="S18" s="46">
        <v>2</v>
      </c>
      <c r="T18" s="62">
        <f t="shared" si="2"/>
        <v>70</v>
      </c>
      <c r="U18" s="63">
        <f t="shared" si="5"/>
        <v>310.5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46</v>
      </c>
      <c r="C19" s="69">
        <v>38</v>
      </c>
      <c r="D19" s="69">
        <v>12</v>
      </c>
      <c r="E19" s="69">
        <v>1</v>
      </c>
      <c r="F19" s="70">
        <f t="shared" si="0"/>
        <v>87.5</v>
      </c>
      <c r="G19" s="71">
        <f t="shared" si="3"/>
        <v>315.5</v>
      </c>
      <c r="H19" s="72" t="s">
        <v>22</v>
      </c>
      <c r="I19" s="45">
        <v>27</v>
      </c>
      <c r="J19" s="45">
        <v>26</v>
      </c>
      <c r="K19" s="45">
        <v>13</v>
      </c>
      <c r="L19" s="45">
        <v>5</v>
      </c>
      <c r="M19" s="62">
        <f t="shared" si="1"/>
        <v>78</v>
      </c>
      <c r="N19" s="63">
        <f>M16+M17+M18+M19</f>
        <v>275.5</v>
      </c>
      <c r="O19" s="64" t="s">
        <v>16</v>
      </c>
      <c r="P19" s="46">
        <v>31</v>
      </c>
      <c r="Q19" s="46">
        <v>31</v>
      </c>
      <c r="R19" s="46">
        <v>10</v>
      </c>
      <c r="S19" s="46">
        <v>5</v>
      </c>
      <c r="T19" s="62">
        <f t="shared" si="2"/>
        <v>79</v>
      </c>
      <c r="U19" s="63">
        <f t="shared" si="5"/>
        <v>311.5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29</v>
      </c>
      <c r="C20" s="67">
        <v>47</v>
      </c>
      <c r="D20" s="67">
        <v>19</v>
      </c>
      <c r="E20" s="67">
        <v>4</v>
      </c>
      <c r="F20" s="73">
        <f t="shared" si="0"/>
        <v>109.5</v>
      </c>
      <c r="G20" s="74"/>
      <c r="H20" s="64" t="s">
        <v>24</v>
      </c>
      <c r="I20" s="46">
        <v>24</v>
      </c>
      <c r="J20" s="46">
        <v>14</v>
      </c>
      <c r="K20" s="46">
        <v>14</v>
      </c>
      <c r="L20" s="46">
        <v>4</v>
      </c>
      <c r="M20" s="73">
        <f t="shared" si="1"/>
        <v>64</v>
      </c>
      <c r="N20" s="63">
        <f>M17+M18+M19+M20</f>
        <v>286.5</v>
      </c>
      <c r="O20" s="64" t="s">
        <v>45</v>
      </c>
      <c r="P20" s="45">
        <v>30</v>
      </c>
      <c r="Q20" s="45">
        <v>28</v>
      </c>
      <c r="R20" s="45">
        <v>11</v>
      </c>
      <c r="S20" s="45">
        <v>3</v>
      </c>
      <c r="T20" s="73">
        <f t="shared" si="2"/>
        <v>72.5</v>
      </c>
      <c r="U20" s="63">
        <f t="shared" si="5"/>
        <v>296.5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24</v>
      </c>
      <c r="C21" s="61">
        <v>41</v>
      </c>
      <c r="D21" s="61">
        <v>7</v>
      </c>
      <c r="E21" s="61">
        <v>7</v>
      </c>
      <c r="F21" s="62">
        <f t="shared" si="0"/>
        <v>84.5</v>
      </c>
      <c r="G21" s="75"/>
      <c r="H21" s="72" t="s">
        <v>25</v>
      </c>
      <c r="I21" s="46">
        <v>41</v>
      </c>
      <c r="J21" s="46">
        <v>22</v>
      </c>
      <c r="K21" s="46">
        <v>12</v>
      </c>
      <c r="L21" s="46">
        <v>3</v>
      </c>
      <c r="M21" s="62">
        <f t="shared" si="1"/>
        <v>74</v>
      </c>
      <c r="N21" s="63">
        <f>M18+M19+M20+M21</f>
        <v>287.5</v>
      </c>
      <c r="O21" s="68" t="s">
        <v>46</v>
      </c>
      <c r="P21" s="47">
        <v>34</v>
      </c>
      <c r="Q21" s="47">
        <v>29</v>
      </c>
      <c r="R21" s="47">
        <v>12</v>
      </c>
      <c r="S21" s="47">
        <v>2</v>
      </c>
      <c r="T21" s="70">
        <f t="shared" si="2"/>
        <v>75</v>
      </c>
      <c r="U21" s="71">
        <f t="shared" si="5"/>
        <v>296.5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16</v>
      </c>
      <c r="C22" s="61">
        <v>31</v>
      </c>
      <c r="D22" s="61">
        <v>13</v>
      </c>
      <c r="E22" s="61">
        <v>4</v>
      </c>
      <c r="F22" s="62">
        <f t="shared" si="0"/>
        <v>75</v>
      </c>
      <c r="G22" s="63"/>
      <c r="H22" s="68" t="s">
        <v>26</v>
      </c>
      <c r="I22" s="47">
        <v>31</v>
      </c>
      <c r="J22" s="47">
        <v>34</v>
      </c>
      <c r="K22" s="47">
        <v>10</v>
      </c>
      <c r="L22" s="47">
        <v>3</v>
      </c>
      <c r="M22" s="62">
        <f t="shared" si="1"/>
        <v>77</v>
      </c>
      <c r="N22" s="71">
        <f>M19+M20+M21+M22</f>
        <v>293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4" t="s">
        <v>47</v>
      </c>
      <c r="B23" s="215"/>
      <c r="C23" s="220" t="s">
        <v>50</v>
      </c>
      <c r="D23" s="221"/>
      <c r="E23" s="221"/>
      <c r="F23" s="222"/>
      <c r="G23" s="89">
        <f>MAX(G13:G19)</f>
        <v>496</v>
      </c>
      <c r="H23" s="218" t="s">
        <v>48</v>
      </c>
      <c r="I23" s="219"/>
      <c r="J23" s="211" t="s">
        <v>50</v>
      </c>
      <c r="K23" s="212"/>
      <c r="L23" s="212"/>
      <c r="M23" s="213"/>
      <c r="N23" s="90">
        <f>MAX(N10:N22)</f>
        <v>357.5</v>
      </c>
      <c r="O23" s="214" t="s">
        <v>49</v>
      </c>
      <c r="P23" s="215"/>
      <c r="Q23" s="220" t="s">
        <v>50</v>
      </c>
      <c r="R23" s="221"/>
      <c r="S23" s="221"/>
      <c r="T23" s="222"/>
      <c r="U23" s="89">
        <f>MAX(U13:U21)</f>
        <v>333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6"/>
      <c r="B24" s="217"/>
      <c r="C24" s="83" t="s">
        <v>73</v>
      </c>
      <c r="D24" s="86"/>
      <c r="E24" s="86"/>
      <c r="F24" s="87" t="s">
        <v>65</v>
      </c>
      <c r="G24" s="88"/>
      <c r="H24" s="216"/>
      <c r="I24" s="217"/>
      <c r="J24" s="83" t="s">
        <v>73</v>
      </c>
      <c r="K24" s="86"/>
      <c r="L24" s="86"/>
      <c r="M24" s="87" t="s">
        <v>74</v>
      </c>
      <c r="N24" s="88"/>
      <c r="O24" s="216"/>
      <c r="P24" s="217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7" t="s">
        <v>51</v>
      </c>
      <c r="B26" s="197"/>
      <c r="C26" s="197"/>
      <c r="D26" s="197"/>
      <c r="E26" s="19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6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2" t="s">
        <v>60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82" t="str">
        <f>'G-1'!D5:H5</f>
        <v>CALLE 30 X CARRERA 28</v>
      </c>
      <c r="E5" s="182"/>
      <c r="F5" s="182"/>
      <c r="G5" s="182"/>
      <c r="H5" s="182"/>
      <c r="I5" s="172" t="s">
        <v>53</v>
      </c>
      <c r="J5" s="172"/>
      <c r="K5" s="172"/>
      <c r="L5" s="183">
        <f>'G-1'!L5:N5</f>
        <v>2512</v>
      </c>
      <c r="M5" s="183"/>
      <c r="N5" s="183"/>
      <c r="O5" s="12"/>
      <c r="P5" s="172" t="s">
        <v>57</v>
      </c>
      <c r="Q5" s="172"/>
      <c r="R5" s="172"/>
      <c r="S5" s="181" t="s">
        <v>147</v>
      </c>
      <c r="T5" s="181"/>
      <c r="U5" s="181"/>
    </row>
    <row r="6" spans="1:28" ht="12.75" customHeight="1" x14ac:dyDescent="0.2">
      <c r="A6" s="172" t="s">
        <v>55</v>
      </c>
      <c r="B6" s="172"/>
      <c r="C6" s="172"/>
      <c r="D6" s="179" t="s">
        <v>154</v>
      </c>
      <c r="E6" s="179"/>
      <c r="F6" s="179"/>
      <c r="G6" s="179"/>
      <c r="H6" s="179"/>
      <c r="I6" s="172" t="s">
        <v>59</v>
      </c>
      <c r="J6" s="172"/>
      <c r="K6" s="172"/>
      <c r="L6" s="184">
        <v>1</v>
      </c>
      <c r="M6" s="184"/>
      <c r="N6" s="184"/>
      <c r="O6" s="42"/>
      <c r="P6" s="172" t="s">
        <v>58</v>
      </c>
      <c r="Q6" s="172"/>
      <c r="R6" s="172"/>
      <c r="S6" s="177">
        <f>'G-1'!S6:U6</f>
        <v>42982</v>
      </c>
      <c r="T6" s="177"/>
      <c r="U6" s="177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9" t="s">
        <v>36</v>
      </c>
      <c r="B8" s="201" t="s">
        <v>34</v>
      </c>
      <c r="C8" s="202"/>
      <c r="D8" s="202"/>
      <c r="E8" s="203"/>
      <c r="F8" s="199" t="s">
        <v>35</v>
      </c>
      <c r="G8" s="199" t="s">
        <v>37</v>
      </c>
      <c r="H8" s="199" t="s">
        <v>36</v>
      </c>
      <c r="I8" s="201" t="s">
        <v>34</v>
      </c>
      <c r="J8" s="202"/>
      <c r="K8" s="202"/>
      <c r="L8" s="203"/>
      <c r="M8" s="199" t="s">
        <v>35</v>
      </c>
      <c r="N8" s="199" t="s">
        <v>37</v>
      </c>
      <c r="O8" s="199" t="s">
        <v>36</v>
      </c>
      <c r="P8" s="201" t="s">
        <v>34</v>
      </c>
      <c r="Q8" s="202"/>
      <c r="R8" s="202"/>
      <c r="S8" s="203"/>
      <c r="T8" s="199" t="s">
        <v>35</v>
      </c>
      <c r="U8" s="199" t="s">
        <v>37</v>
      </c>
    </row>
    <row r="9" spans="1:28" ht="12" customHeight="1" x14ac:dyDescent="0.2">
      <c r="A9" s="200"/>
      <c r="B9" s="57" t="s">
        <v>52</v>
      </c>
      <c r="C9" s="57" t="s">
        <v>0</v>
      </c>
      <c r="D9" s="57" t="s">
        <v>2</v>
      </c>
      <c r="E9" s="58" t="s">
        <v>3</v>
      </c>
      <c r="F9" s="200"/>
      <c r="G9" s="200"/>
      <c r="H9" s="200"/>
      <c r="I9" s="59" t="s">
        <v>52</v>
      </c>
      <c r="J9" s="59" t="s">
        <v>0</v>
      </c>
      <c r="K9" s="57" t="s">
        <v>2</v>
      </c>
      <c r="L9" s="58" t="s">
        <v>3</v>
      </c>
      <c r="M9" s="200"/>
      <c r="N9" s="200"/>
      <c r="O9" s="200"/>
      <c r="P9" s="59" t="s">
        <v>52</v>
      </c>
      <c r="Q9" s="59" t="s">
        <v>0</v>
      </c>
      <c r="R9" s="57" t="s">
        <v>2</v>
      </c>
      <c r="S9" s="58" t="s">
        <v>3</v>
      </c>
      <c r="T9" s="200"/>
      <c r="U9" s="200"/>
    </row>
    <row r="10" spans="1:28" ht="24" customHeight="1" x14ac:dyDescent="0.2">
      <c r="A10" s="60" t="s">
        <v>11</v>
      </c>
      <c r="B10" s="63">
        <v>7</v>
      </c>
      <c r="C10" s="63">
        <v>4</v>
      </c>
      <c r="D10" s="63">
        <v>7</v>
      </c>
      <c r="E10" s="63">
        <v>0</v>
      </c>
      <c r="F10" s="62">
        <f t="shared" ref="F10:F22" si="0">B10*0.5+C10*1+D10*2+E10*2.5</f>
        <v>21.5</v>
      </c>
      <c r="G10" s="63"/>
      <c r="H10" s="64" t="s">
        <v>4</v>
      </c>
      <c r="I10" s="2">
        <v>5</v>
      </c>
      <c r="J10" s="2">
        <v>9</v>
      </c>
      <c r="K10" s="2">
        <v>7</v>
      </c>
      <c r="L10" s="2">
        <v>1</v>
      </c>
      <c r="M10" s="62">
        <f t="shared" ref="M10:M22" si="1">I10*0.5+J10*1+K10*2+L10*2.5</f>
        <v>28</v>
      </c>
      <c r="N10" s="65">
        <f>F20+F21+F22+M10</f>
        <v>122</v>
      </c>
      <c r="O10" s="64" t="s">
        <v>43</v>
      </c>
      <c r="P10" s="2">
        <v>5</v>
      </c>
      <c r="Q10" s="2">
        <v>6</v>
      </c>
      <c r="R10" s="2">
        <v>7</v>
      </c>
      <c r="S10" s="2">
        <v>1</v>
      </c>
      <c r="T10" s="62">
        <f t="shared" ref="T10:T21" si="2">P10*0.5+Q10*1+R10*2+S10*2.5</f>
        <v>25</v>
      </c>
      <c r="U10" s="66"/>
      <c r="AB10" s="1"/>
    </row>
    <row r="11" spans="1:28" ht="24" customHeight="1" x14ac:dyDescent="0.2">
      <c r="A11" s="60" t="s">
        <v>14</v>
      </c>
      <c r="B11" s="63">
        <v>5</v>
      </c>
      <c r="C11" s="63">
        <v>6</v>
      </c>
      <c r="D11" s="63">
        <v>7</v>
      </c>
      <c r="E11" s="63">
        <v>0</v>
      </c>
      <c r="F11" s="62">
        <f t="shared" si="0"/>
        <v>22.5</v>
      </c>
      <c r="G11" s="63"/>
      <c r="H11" s="64" t="s">
        <v>5</v>
      </c>
      <c r="I11" s="2">
        <v>8</v>
      </c>
      <c r="J11" s="2">
        <v>11</v>
      </c>
      <c r="K11" s="2">
        <v>7</v>
      </c>
      <c r="L11" s="2">
        <v>2</v>
      </c>
      <c r="M11" s="62">
        <f t="shared" si="1"/>
        <v>34</v>
      </c>
      <c r="N11" s="65">
        <f>F21+F22+M10+M11</f>
        <v>124</v>
      </c>
      <c r="O11" s="64" t="s">
        <v>44</v>
      </c>
      <c r="P11" s="2">
        <v>3</v>
      </c>
      <c r="Q11" s="2">
        <v>9</v>
      </c>
      <c r="R11" s="2">
        <v>7</v>
      </c>
      <c r="S11" s="2">
        <v>0</v>
      </c>
      <c r="T11" s="62">
        <f t="shared" si="2"/>
        <v>24.5</v>
      </c>
      <c r="U11" s="63"/>
      <c r="AB11" s="1"/>
    </row>
    <row r="12" spans="1:28" ht="24" customHeight="1" x14ac:dyDescent="0.2">
      <c r="A12" s="60" t="s">
        <v>17</v>
      </c>
      <c r="B12" s="63">
        <v>13</v>
      </c>
      <c r="C12" s="63">
        <v>11</v>
      </c>
      <c r="D12" s="63">
        <v>9</v>
      </c>
      <c r="E12" s="63">
        <v>1</v>
      </c>
      <c r="F12" s="62">
        <f t="shared" si="0"/>
        <v>38</v>
      </c>
      <c r="G12" s="63"/>
      <c r="H12" s="64" t="s">
        <v>6</v>
      </c>
      <c r="I12" s="2">
        <v>9</v>
      </c>
      <c r="J12" s="2">
        <v>8</v>
      </c>
      <c r="K12" s="2">
        <v>4</v>
      </c>
      <c r="L12" s="2">
        <v>1</v>
      </c>
      <c r="M12" s="62">
        <f t="shared" si="1"/>
        <v>23</v>
      </c>
      <c r="N12" s="63">
        <f>F22+M10+M11+M12</f>
        <v>117.5</v>
      </c>
      <c r="O12" s="64" t="s">
        <v>32</v>
      </c>
      <c r="P12" s="2">
        <v>0</v>
      </c>
      <c r="Q12" s="2">
        <v>9</v>
      </c>
      <c r="R12" s="2">
        <v>3</v>
      </c>
      <c r="S12" s="2">
        <v>0</v>
      </c>
      <c r="T12" s="62">
        <f t="shared" si="2"/>
        <v>15</v>
      </c>
      <c r="U12" s="63"/>
      <c r="AB12" s="1"/>
    </row>
    <row r="13" spans="1:28" ht="24" customHeight="1" x14ac:dyDescent="0.2">
      <c r="A13" s="60" t="s">
        <v>19</v>
      </c>
      <c r="B13" s="63">
        <v>12</v>
      </c>
      <c r="C13" s="63">
        <v>17</v>
      </c>
      <c r="D13" s="63">
        <v>9</v>
      </c>
      <c r="E13" s="63">
        <v>2</v>
      </c>
      <c r="F13" s="62">
        <f t="shared" si="0"/>
        <v>46</v>
      </c>
      <c r="G13" s="63">
        <f t="shared" ref="G13:G19" si="3">F10+F11+F12+F13</f>
        <v>128</v>
      </c>
      <c r="H13" s="64" t="s">
        <v>7</v>
      </c>
      <c r="I13" s="2">
        <v>1</v>
      </c>
      <c r="J13" s="2">
        <v>8</v>
      </c>
      <c r="K13" s="2">
        <v>8</v>
      </c>
      <c r="L13" s="2">
        <v>0</v>
      </c>
      <c r="M13" s="62">
        <f t="shared" si="1"/>
        <v>24.5</v>
      </c>
      <c r="N13" s="63">
        <f t="shared" ref="N13:N18" si="4">M10+M11+M12+M13</f>
        <v>109.5</v>
      </c>
      <c r="O13" s="64" t="s">
        <v>33</v>
      </c>
      <c r="P13" s="2">
        <v>6</v>
      </c>
      <c r="Q13" s="2">
        <v>4</v>
      </c>
      <c r="R13" s="2">
        <v>0</v>
      </c>
      <c r="S13" s="2">
        <v>0</v>
      </c>
      <c r="T13" s="62">
        <f t="shared" si="2"/>
        <v>7</v>
      </c>
      <c r="U13" s="63">
        <f t="shared" ref="U13:U21" si="5">T10+T11+T12+T13</f>
        <v>71.5</v>
      </c>
      <c r="AB13" s="81">
        <v>241</v>
      </c>
    </row>
    <row r="14" spans="1:28" ht="24" customHeight="1" x14ac:dyDescent="0.2">
      <c r="A14" s="60" t="s">
        <v>21</v>
      </c>
      <c r="B14" s="63">
        <v>9</v>
      </c>
      <c r="C14" s="63">
        <v>9</v>
      </c>
      <c r="D14" s="63">
        <v>7</v>
      </c>
      <c r="E14" s="63">
        <v>0</v>
      </c>
      <c r="F14" s="62">
        <f t="shared" si="0"/>
        <v>27.5</v>
      </c>
      <c r="G14" s="63">
        <f t="shared" si="3"/>
        <v>134</v>
      </c>
      <c r="H14" s="64" t="s">
        <v>9</v>
      </c>
      <c r="I14" s="2">
        <v>3</v>
      </c>
      <c r="J14" s="2">
        <v>11</v>
      </c>
      <c r="K14" s="2">
        <v>6</v>
      </c>
      <c r="L14" s="2">
        <v>2</v>
      </c>
      <c r="M14" s="62">
        <f t="shared" si="1"/>
        <v>29.5</v>
      </c>
      <c r="N14" s="63">
        <f t="shared" si="4"/>
        <v>111</v>
      </c>
      <c r="O14" s="64" t="s">
        <v>29</v>
      </c>
      <c r="P14" s="35">
        <v>4</v>
      </c>
      <c r="Q14" s="35">
        <v>8</v>
      </c>
      <c r="R14" s="35">
        <v>7</v>
      </c>
      <c r="S14" s="35">
        <v>2</v>
      </c>
      <c r="T14" s="62">
        <f t="shared" si="2"/>
        <v>29</v>
      </c>
      <c r="U14" s="63">
        <f t="shared" si="5"/>
        <v>75.5</v>
      </c>
      <c r="AB14" s="81">
        <v>250</v>
      </c>
    </row>
    <row r="15" spans="1:28" ht="24" customHeight="1" x14ac:dyDescent="0.2">
      <c r="A15" s="60" t="s">
        <v>23</v>
      </c>
      <c r="B15" s="63">
        <v>3</v>
      </c>
      <c r="C15" s="63">
        <v>16</v>
      </c>
      <c r="D15" s="63">
        <v>8</v>
      </c>
      <c r="E15" s="63">
        <v>1</v>
      </c>
      <c r="F15" s="62">
        <f t="shared" si="0"/>
        <v>36</v>
      </c>
      <c r="G15" s="63">
        <f t="shared" si="3"/>
        <v>147.5</v>
      </c>
      <c r="H15" s="64" t="s">
        <v>12</v>
      </c>
      <c r="I15" s="2">
        <v>2</v>
      </c>
      <c r="J15" s="2">
        <v>13.26</v>
      </c>
      <c r="K15" s="2">
        <v>5</v>
      </c>
      <c r="L15" s="2">
        <v>0.84</v>
      </c>
      <c r="M15" s="62">
        <f t="shared" si="1"/>
        <v>26.36</v>
      </c>
      <c r="N15" s="63">
        <f t="shared" si="4"/>
        <v>103.36</v>
      </c>
      <c r="O15" s="60" t="s">
        <v>30</v>
      </c>
      <c r="P15" s="2">
        <v>7</v>
      </c>
      <c r="Q15" s="2">
        <v>6</v>
      </c>
      <c r="R15" s="2">
        <v>5</v>
      </c>
      <c r="S15" s="2">
        <v>0</v>
      </c>
      <c r="T15" s="62">
        <f t="shared" si="2"/>
        <v>19.5</v>
      </c>
      <c r="U15" s="63">
        <f t="shared" si="5"/>
        <v>70.5</v>
      </c>
      <c r="AB15" s="81">
        <v>262</v>
      </c>
    </row>
    <row r="16" spans="1:28" ht="24" customHeight="1" x14ac:dyDescent="0.2">
      <c r="A16" s="60" t="s">
        <v>39</v>
      </c>
      <c r="B16" s="63">
        <v>5</v>
      </c>
      <c r="C16" s="63">
        <v>12</v>
      </c>
      <c r="D16" s="63">
        <v>9</v>
      </c>
      <c r="E16" s="63">
        <v>1</v>
      </c>
      <c r="F16" s="62">
        <f t="shared" si="0"/>
        <v>35</v>
      </c>
      <c r="G16" s="63">
        <f t="shared" si="3"/>
        <v>144.5</v>
      </c>
      <c r="H16" s="64" t="s">
        <v>15</v>
      </c>
      <c r="I16" s="2">
        <v>4</v>
      </c>
      <c r="J16" s="2">
        <v>12.059999999999999</v>
      </c>
      <c r="K16" s="2">
        <v>6</v>
      </c>
      <c r="L16" s="2">
        <v>0.72</v>
      </c>
      <c r="M16" s="62">
        <f t="shared" si="1"/>
        <v>27.86</v>
      </c>
      <c r="N16" s="63">
        <f t="shared" si="4"/>
        <v>108.22</v>
      </c>
      <c r="O16" s="64" t="s">
        <v>8</v>
      </c>
      <c r="P16" s="2">
        <v>8</v>
      </c>
      <c r="Q16" s="2">
        <v>15</v>
      </c>
      <c r="R16" s="2">
        <v>5</v>
      </c>
      <c r="S16" s="2">
        <v>0</v>
      </c>
      <c r="T16" s="62">
        <f t="shared" si="2"/>
        <v>29</v>
      </c>
      <c r="U16" s="63">
        <f t="shared" si="5"/>
        <v>84.5</v>
      </c>
      <c r="AB16" s="81">
        <v>270.5</v>
      </c>
    </row>
    <row r="17" spans="1:28" ht="24" customHeight="1" x14ac:dyDescent="0.2">
      <c r="A17" s="60" t="s">
        <v>40</v>
      </c>
      <c r="B17" s="63">
        <v>1</v>
      </c>
      <c r="C17" s="63">
        <v>14</v>
      </c>
      <c r="D17" s="63">
        <v>7</v>
      </c>
      <c r="E17" s="63">
        <v>2</v>
      </c>
      <c r="F17" s="62">
        <f t="shared" si="0"/>
        <v>33.5</v>
      </c>
      <c r="G17" s="63">
        <f t="shared" si="3"/>
        <v>132</v>
      </c>
      <c r="H17" s="64" t="s">
        <v>18</v>
      </c>
      <c r="I17" s="2">
        <v>3</v>
      </c>
      <c r="J17" s="2">
        <v>6</v>
      </c>
      <c r="K17" s="2">
        <v>4</v>
      </c>
      <c r="L17" s="2">
        <v>0</v>
      </c>
      <c r="M17" s="62">
        <f t="shared" si="1"/>
        <v>15.5</v>
      </c>
      <c r="N17" s="63">
        <f t="shared" si="4"/>
        <v>99.22</v>
      </c>
      <c r="O17" s="64" t="s">
        <v>10</v>
      </c>
      <c r="P17" s="2">
        <v>5</v>
      </c>
      <c r="Q17" s="2">
        <v>6</v>
      </c>
      <c r="R17" s="2">
        <v>5</v>
      </c>
      <c r="S17" s="2">
        <v>1</v>
      </c>
      <c r="T17" s="62">
        <f t="shared" si="2"/>
        <v>21</v>
      </c>
      <c r="U17" s="63">
        <f t="shared" si="5"/>
        <v>98.5</v>
      </c>
      <c r="AB17" s="81">
        <v>289.5</v>
      </c>
    </row>
    <row r="18" spans="1:28" ht="24" customHeight="1" x14ac:dyDescent="0.2">
      <c r="A18" s="60" t="s">
        <v>41</v>
      </c>
      <c r="B18" s="63">
        <v>6</v>
      </c>
      <c r="C18" s="63">
        <v>14</v>
      </c>
      <c r="D18" s="63">
        <v>9</v>
      </c>
      <c r="E18" s="63">
        <v>0</v>
      </c>
      <c r="F18" s="62">
        <f t="shared" si="0"/>
        <v>35</v>
      </c>
      <c r="G18" s="63">
        <f t="shared" si="3"/>
        <v>139.5</v>
      </c>
      <c r="H18" s="64" t="s">
        <v>20</v>
      </c>
      <c r="I18" s="2">
        <v>4</v>
      </c>
      <c r="J18" s="2">
        <v>3</v>
      </c>
      <c r="K18" s="2">
        <v>5</v>
      </c>
      <c r="L18" s="2">
        <v>0</v>
      </c>
      <c r="M18" s="62">
        <f t="shared" si="1"/>
        <v>15</v>
      </c>
      <c r="N18" s="63">
        <f t="shared" si="4"/>
        <v>84.72</v>
      </c>
      <c r="O18" s="64" t="s">
        <v>13</v>
      </c>
      <c r="P18" s="2">
        <v>4</v>
      </c>
      <c r="Q18" s="2">
        <v>11</v>
      </c>
      <c r="R18" s="2">
        <v>4</v>
      </c>
      <c r="S18" s="2">
        <v>0.84</v>
      </c>
      <c r="T18" s="62">
        <f t="shared" si="2"/>
        <v>23.1</v>
      </c>
      <c r="U18" s="63">
        <f t="shared" si="5"/>
        <v>92.6</v>
      </c>
      <c r="AB18" s="81">
        <v>291</v>
      </c>
    </row>
    <row r="19" spans="1:28" ht="24" customHeight="1" thickBot="1" x14ac:dyDescent="0.25">
      <c r="A19" s="68" t="s">
        <v>42</v>
      </c>
      <c r="B19" s="71">
        <v>4</v>
      </c>
      <c r="C19" s="71">
        <v>13</v>
      </c>
      <c r="D19" s="71">
        <v>4</v>
      </c>
      <c r="E19" s="71">
        <v>0</v>
      </c>
      <c r="F19" s="70">
        <f t="shared" si="0"/>
        <v>23</v>
      </c>
      <c r="G19" s="71">
        <f t="shared" si="3"/>
        <v>126.5</v>
      </c>
      <c r="H19" s="72" t="s">
        <v>22</v>
      </c>
      <c r="I19" s="35">
        <v>6</v>
      </c>
      <c r="J19" s="35">
        <v>10</v>
      </c>
      <c r="K19" s="35">
        <v>5</v>
      </c>
      <c r="L19" s="35">
        <v>0</v>
      </c>
      <c r="M19" s="62">
        <f t="shared" si="1"/>
        <v>23</v>
      </c>
      <c r="N19" s="63">
        <f>M16+M17+M18+M19</f>
        <v>81.36</v>
      </c>
      <c r="O19" s="64" t="s">
        <v>16</v>
      </c>
      <c r="P19" s="2">
        <v>6</v>
      </c>
      <c r="Q19" s="2">
        <v>7</v>
      </c>
      <c r="R19" s="2">
        <v>5</v>
      </c>
      <c r="S19" s="2">
        <v>0.65999999999999992</v>
      </c>
      <c r="T19" s="62">
        <f t="shared" si="2"/>
        <v>21.65</v>
      </c>
      <c r="U19" s="63">
        <f t="shared" si="5"/>
        <v>94.75</v>
      </c>
      <c r="AB19" s="81">
        <v>294</v>
      </c>
    </row>
    <row r="20" spans="1:28" ht="24" customHeight="1" x14ac:dyDescent="0.2">
      <c r="A20" s="64" t="s">
        <v>27</v>
      </c>
      <c r="B20" s="74">
        <v>5</v>
      </c>
      <c r="C20" s="74">
        <v>13</v>
      </c>
      <c r="D20" s="74">
        <v>7</v>
      </c>
      <c r="E20" s="74">
        <v>1</v>
      </c>
      <c r="F20" s="73">
        <f t="shared" si="0"/>
        <v>32</v>
      </c>
      <c r="G20" s="74"/>
      <c r="H20" s="64" t="s">
        <v>24</v>
      </c>
      <c r="I20" s="2">
        <v>3</v>
      </c>
      <c r="J20" s="2">
        <v>9</v>
      </c>
      <c r="K20" s="2">
        <v>5</v>
      </c>
      <c r="L20" s="2">
        <v>1</v>
      </c>
      <c r="M20" s="73">
        <f t="shared" si="1"/>
        <v>23</v>
      </c>
      <c r="N20" s="63">
        <f>M17+M18+M19+M20</f>
        <v>76.5</v>
      </c>
      <c r="O20" s="64" t="s">
        <v>45</v>
      </c>
      <c r="P20" s="35">
        <v>7</v>
      </c>
      <c r="Q20" s="35">
        <v>8</v>
      </c>
      <c r="R20" s="35">
        <v>6</v>
      </c>
      <c r="S20" s="35">
        <v>0.72</v>
      </c>
      <c r="T20" s="73">
        <f t="shared" si="2"/>
        <v>25.3</v>
      </c>
      <c r="U20" s="63">
        <f t="shared" si="5"/>
        <v>91.05</v>
      </c>
      <c r="AB20" s="81">
        <v>299</v>
      </c>
    </row>
    <row r="21" spans="1:28" ht="24" customHeight="1" thickBot="1" x14ac:dyDescent="0.25">
      <c r="A21" s="64" t="s">
        <v>28</v>
      </c>
      <c r="B21" s="63">
        <v>3</v>
      </c>
      <c r="C21" s="63">
        <v>14</v>
      </c>
      <c r="D21" s="63">
        <v>7</v>
      </c>
      <c r="E21" s="63">
        <v>0</v>
      </c>
      <c r="F21" s="62">
        <f t="shared" si="0"/>
        <v>29.5</v>
      </c>
      <c r="G21" s="75"/>
      <c r="H21" s="72" t="s">
        <v>25</v>
      </c>
      <c r="I21" s="2">
        <v>4</v>
      </c>
      <c r="J21" s="2">
        <v>7</v>
      </c>
      <c r="K21" s="2">
        <v>5</v>
      </c>
      <c r="L21" s="2">
        <v>0</v>
      </c>
      <c r="M21" s="62">
        <f t="shared" si="1"/>
        <v>19</v>
      </c>
      <c r="N21" s="63">
        <f>M18+M19+M20+M21</f>
        <v>80</v>
      </c>
      <c r="O21" s="68" t="s">
        <v>46</v>
      </c>
      <c r="P21" s="3">
        <v>8</v>
      </c>
      <c r="Q21" s="3">
        <v>7</v>
      </c>
      <c r="R21" s="3">
        <v>6</v>
      </c>
      <c r="S21" s="3">
        <v>0.6</v>
      </c>
      <c r="T21" s="70">
        <f t="shared" si="2"/>
        <v>24.5</v>
      </c>
      <c r="U21" s="71">
        <f t="shared" si="5"/>
        <v>94.55</v>
      </c>
      <c r="AB21" s="81">
        <v>299.5</v>
      </c>
    </row>
    <row r="22" spans="1:28" ht="24" customHeight="1" thickBot="1" x14ac:dyDescent="0.25">
      <c r="A22" s="64" t="s">
        <v>1</v>
      </c>
      <c r="B22" s="63">
        <v>3</v>
      </c>
      <c r="C22" s="63">
        <v>16</v>
      </c>
      <c r="D22" s="63">
        <v>5</v>
      </c>
      <c r="E22" s="63">
        <v>2</v>
      </c>
      <c r="F22" s="62">
        <f t="shared" si="0"/>
        <v>32.5</v>
      </c>
      <c r="G22" s="63"/>
      <c r="H22" s="68" t="s">
        <v>26</v>
      </c>
      <c r="I22" s="3">
        <v>2</v>
      </c>
      <c r="J22" s="3">
        <v>6</v>
      </c>
      <c r="K22" s="3">
        <v>3</v>
      </c>
      <c r="L22" s="3">
        <v>2</v>
      </c>
      <c r="M22" s="62">
        <f t="shared" si="1"/>
        <v>18</v>
      </c>
      <c r="N22" s="71">
        <f>M19+M20+M21+M22</f>
        <v>83</v>
      </c>
      <c r="O22" s="64"/>
      <c r="P22" s="163"/>
      <c r="Q22" s="163"/>
      <c r="R22" s="163"/>
      <c r="S22" s="163"/>
      <c r="T22" s="73"/>
      <c r="U22" s="76"/>
      <c r="AB22" s="81"/>
    </row>
    <row r="23" spans="1:28" ht="13.5" customHeight="1" x14ac:dyDescent="0.2">
      <c r="A23" s="214" t="s">
        <v>47</v>
      </c>
      <c r="B23" s="215"/>
      <c r="C23" s="220" t="s">
        <v>50</v>
      </c>
      <c r="D23" s="221"/>
      <c r="E23" s="221"/>
      <c r="F23" s="222"/>
      <c r="G23" s="89">
        <f>MAX(G13:G19)</f>
        <v>147.5</v>
      </c>
      <c r="H23" s="218" t="s">
        <v>48</v>
      </c>
      <c r="I23" s="219"/>
      <c r="J23" s="211" t="s">
        <v>50</v>
      </c>
      <c r="K23" s="212"/>
      <c r="L23" s="212"/>
      <c r="M23" s="213"/>
      <c r="N23" s="90">
        <f>MAX(N10:N22)</f>
        <v>124</v>
      </c>
      <c r="O23" s="214" t="s">
        <v>49</v>
      </c>
      <c r="P23" s="215"/>
      <c r="Q23" s="220" t="s">
        <v>50</v>
      </c>
      <c r="R23" s="221"/>
      <c r="S23" s="221"/>
      <c r="T23" s="222"/>
      <c r="U23" s="89">
        <f>MAX(U13:U21)</f>
        <v>98.5</v>
      </c>
      <c r="AB23" s="1"/>
    </row>
    <row r="24" spans="1:28" ht="13.5" customHeight="1" x14ac:dyDescent="0.2">
      <c r="A24" s="216"/>
      <c r="B24" s="217"/>
      <c r="C24" s="83" t="s">
        <v>73</v>
      </c>
      <c r="D24" s="86"/>
      <c r="E24" s="86"/>
      <c r="F24" s="87" t="s">
        <v>79</v>
      </c>
      <c r="G24" s="88"/>
      <c r="H24" s="216"/>
      <c r="I24" s="217"/>
      <c r="J24" s="83" t="s">
        <v>73</v>
      </c>
      <c r="K24" s="86"/>
      <c r="L24" s="86"/>
      <c r="M24" s="87" t="s">
        <v>64</v>
      </c>
      <c r="N24" s="88"/>
      <c r="O24" s="216"/>
      <c r="P24" s="217"/>
      <c r="Q24" s="83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7" t="s">
        <v>51</v>
      </c>
      <c r="B26" s="197"/>
      <c r="C26" s="197"/>
      <c r="D26" s="197"/>
      <c r="E26" s="19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0" t="s">
        <v>62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2" t="str">
        <f>'G-1'!E4:H4</f>
        <v>DE OBRA</v>
      </c>
      <c r="F5" s="182"/>
      <c r="G5" s="182"/>
      <c r="H5" s="18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82" t="str">
        <f>'G-1'!D5:H5</f>
        <v>CALLE 30 X CARRERA 28</v>
      </c>
      <c r="E6" s="182"/>
      <c r="F6" s="182"/>
      <c r="G6" s="182"/>
      <c r="H6" s="182"/>
      <c r="I6" s="172" t="s">
        <v>53</v>
      </c>
      <c r="J6" s="172"/>
      <c r="K6" s="172"/>
      <c r="L6" s="183">
        <f>'G-1'!L5:N5</f>
        <v>2512</v>
      </c>
      <c r="M6" s="183"/>
      <c r="N6" s="183"/>
      <c r="O6" s="12"/>
      <c r="P6" s="172" t="s">
        <v>58</v>
      </c>
      <c r="Q6" s="172"/>
      <c r="R6" s="172"/>
      <c r="S6" s="223">
        <f>'G-1'!S6:U6</f>
        <v>42982</v>
      </c>
      <c r="T6" s="223"/>
      <c r="U6" s="223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0" t="s">
        <v>36</v>
      </c>
      <c r="B8" s="173" t="s">
        <v>34</v>
      </c>
      <c r="C8" s="174"/>
      <c r="D8" s="174"/>
      <c r="E8" s="175"/>
      <c r="F8" s="170" t="s">
        <v>35</v>
      </c>
      <c r="G8" s="170" t="s">
        <v>37</v>
      </c>
      <c r="H8" s="170" t="s">
        <v>36</v>
      </c>
      <c r="I8" s="173" t="s">
        <v>34</v>
      </c>
      <c r="J8" s="174"/>
      <c r="K8" s="174"/>
      <c r="L8" s="175"/>
      <c r="M8" s="170" t="s">
        <v>35</v>
      </c>
      <c r="N8" s="170" t="s">
        <v>37</v>
      </c>
      <c r="O8" s="170" t="s">
        <v>36</v>
      </c>
      <c r="P8" s="173" t="s">
        <v>34</v>
      </c>
      <c r="Q8" s="174"/>
      <c r="R8" s="174"/>
      <c r="S8" s="175"/>
      <c r="T8" s="170" t="s">
        <v>35</v>
      </c>
      <c r="U8" s="170" t="s">
        <v>37</v>
      </c>
    </row>
    <row r="9" spans="1:28" ht="12" customHeight="1" x14ac:dyDescent="0.2">
      <c r="A9" s="171"/>
      <c r="B9" s="15" t="s">
        <v>52</v>
      </c>
      <c r="C9" s="15" t="s">
        <v>0</v>
      </c>
      <c r="D9" s="15" t="s">
        <v>2</v>
      </c>
      <c r="E9" s="16" t="s">
        <v>3</v>
      </c>
      <c r="F9" s="171"/>
      <c r="G9" s="171"/>
      <c r="H9" s="171"/>
      <c r="I9" s="17" t="s">
        <v>52</v>
      </c>
      <c r="J9" s="17" t="s">
        <v>0</v>
      </c>
      <c r="K9" s="15" t="s">
        <v>2</v>
      </c>
      <c r="L9" s="16" t="s">
        <v>3</v>
      </c>
      <c r="M9" s="171"/>
      <c r="N9" s="171"/>
      <c r="O9" s="171"/>
      <c r="P9" s="17" t="s">
        <v>52</v>
      </c>
      <c r="Q9" s="17" t="s">
        <v>0</v>
      </c>
      <c r="R9" s="15" t="s">
        <v>2</v>
      </c>
      <c r="S9" s="16" t="s">
        <v>3</v>
      </c>
      <c r="T9" s="171"/>
      <c r="U9" s="171"/>
    </row>
    <row r="10" spans="1:28" ht="24" customHeight="1" x14ac:dyDescent="0.2">
      <c r="A10" s="18" t="s">
        <v>11</v>
      </c>
      <c r="B10" s="46">
        <f>'G-1'!B10+'G-2'!B10+'G-4'!B10</f>
        <v>558</v>
      </c>
      <c r="C10" s="46">
        <f>'G-1'!C10+'G-2'!C10+'G-4'!C10</f>
        <v>430</v>
      </c>
      <c r="D10" s="46">
        <f>'G-1'!D10+'G-2'!D10+'G-4'!D10</f>
        <v>125</v>
      </c>
      <c r="E10" s="46">
        <f>'G-1'!E10+'G-2'!E10+'G-4'!E10</f>
        <v>24</v>
      </c>
      <c r="F10" s="6">
        <f t="shared" ref="F10:F22" si="0">B10*0.5+C10*1+D10*2+E10*2.5</f>
        <v>1019</v>
      </c>
      <c r="G10" s="2"/>
      <c r="H10" s="19" t="s">
        <v>4</v>
      </c>
      <c r="I10" s="46">
        <f>'G-1'!I10+'G-2'!I10+'G-4'!I10</f>
        <v>277</v>
      </c>
      <c r="J10" s="46">
        <f>'G-1'!J10+'G-2'!J10+'G-4'!J10</f>
        <v>406</v>
      </c>
      <c r="K10" s="46">
        <f>'G-1'!K10+'G-2'!K10+'G-4'!K10</f>
        <v>96</v>
      </c>
      <c r="L10" s="46">
        <f>'G-1'!L10+'G-2'!L10+'G-4'!L10</f>
        <v>37</v>
      </c>
      <c r="M10" s="6">
        <f t="shared" ref="M10:M22" si="1">I10*0.5+J10*1+K10*2+L10*2.5</f>
        <v>829</v>
      </c>
      <c r="N10" s="9">
        <f>F20+F21+F22+M10</f>
        <v>3286.5</v>
      </c>
      <c r="O10" s="19" t="s">
        <v>43</v>
      </c>
      <c r="P10" s="46">
        <f>'G-1'!P10+'G-2'!P10+'G-4'!P10</f>
        <v>352</v>
      </c>
      <c r="Q10" s="46">
        <f>'G-1'!Q10+'G-2'!Q10+'G-4'!Q10</f>
        <v>393</v>
      </c>
      <c r="R10" s="46">
        <f>'G-1'!R10+'G-2'!R10+'G-4'!R10</f>
        <v>91</v>
      </c>
      <c r="S10" s="46">
        <f>'G-1'!S10+'G-2'!S10+'G-4'!S10</f>
        <v>28</v>
      </c>
      <c r="T10" s="6">
        <f t="shared" ref="T10:T21" si="2">P10*0.5+Q10*1+R10*2+S10*2.5</f>
        <v>821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542</v>
      </c>
      <c r="C11" s="46">
        <f>'G-1'!C11+'G-2'!C11+'G-4'!C11</f>
        <v>418</v>
      </c>
      <c r="D11" s="46">
        <f>'G-1'!D11+'G-2'!D11+'G-4'!D11</f>
        <v>121</v>
      </c>
      <c r="E11" s="46">
        <f>'G-1'!E11+'G-2'!E11+'G-4'!E11</f>
        <v>17</v>
      </c>
      <c r="F11" s="6">
        <f t="shared" si="0"/>
        <v>973.5</v>
      </c>
      <c r="G11" s="2"/>
      <c r="H11" s="19" t="s">
        <v>5</v>
      </c>
      <c r="I11" s="46">
        <f>'G-1'!I11+'G-2'!I11+'G-4'!I11</f>
        <v>300</v>
      </c>
      <c r="J11" s="46">
        <f>'G-1'!J11+'G-2'!J11+'G-4'!J11</f>
        <v>393</v>
      </c>
      <c r="K11" s="46">
        <f>'G-1'!K11+'G-2'!K11+'G-4'!K11</f>
        <v>115</v>
      </c>
      <c r="L11" s="46">
        <f>'G-1'!L11+'G-2'!L11+'G-4'!L11</f>
        <v>39</v>
      </c>
      <c r="M11" s="6">
        <f t="shared" si="1"/>
        <v>870.5</v>
      </c>
      <c r="N11" s="9">
        <f>F21+F22+M10+M11</f>
        <v>3326.5</v>
      </c>
      <c r="O11" s="19" t="s">
        <v>44</v>
      </c>
      <c r="P11" s="46">
        <f>'G-1'!P11+'G-2'!P11+'G-4'!P11</f>
        <v>342</v>
      </c>
      <c r="Q11" s="46">
        <f>'G-1'!Q11+'G-2'!Q11+'G-4'!Q11</f>
        <v>414</v>
      </c>
      <c r="R11" s="46">
        <f>'G-1'!R11+'G-2'!R11+'G-4'!R11</f>
        <v>92</v>
      </c>
      <c r="S11" s="46">
        <f>'G-1'!S11+'G-2'!S11+'G-4'!S11</f>
        <v>26</v>
      </c>
      <c r="T11" s="6">
        <f t="shared" si="2"/>
        <v>834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505</v>
      </c>
      <c r="C12" s="46">
        <f>'G-1'!C12+'G-2'!C12+'G-4'!C12</f>
        <v>438</v>
      </c>
      <c r="D12" s="46">
        <f>'G-1'!D12+'G-2'!D12+'G-4'!D12</f>
        <v>134</v>
      </c>
      <c r="E12" s="46">
        <f>'G-1'!E12+'G-2'!E12+'G-4'!E12</f>
        <v>24</v>
      </c>
      <c r="F12" s="6">
        <f t="shared" si="0"/>
        <v>1018.5</v>
      </c>
      <c r="G12" s="2"/>
      <c r="H12" s="19" t="s">
        <v>6</v>
      </c>
      <c r="I12" s="46">
        <f>'G-1'!I12+'G-2'!I12+'G-4'!I12</f>
        <v>241</v>
      </c>
      <c r="J12" s="46">
        <f>'G-1'!J12+'G-2'!J12+'G-4'!J12</f>
        <v>368</v>
      </c>
      <c r="K12" s="46">
        <f>'G-1'!K12+'G-2'!K12+'G-4'!K12</f>
        <v>100</v>
      </c>
      <c r="L12" s="46">
        <f>'G-1'!L12+'G-2'!L12+'G-4'!L12</f>
        <v>29</v>
      </c>
      <c r="M12" s="6">
        <f t="shared" si="1"/>
        <v>761</v>
      </c>
      <c r="N12" s="2">
        <f>F22+M10+M11+M12</f>
        <v>3257.5</v>
      </c>
      <c r="O12" s="19" t="s">
        <v>32</v>
      </c>
      <c r="P12" s="46">
        <f>'G-1'!P12+'G-2'!P12+'G-4'!P12</f>
        <v>366</v>
      </c>
      <c r="Q12" s="46">
        <f>'G-1'!Q12+'G-2'!Q12+'G-4'!Q12</f>
        <v>410</v>
      </c>
      <c r="R12" s="46">
        <f>'G-1'!R12+'G-2'!R12+'G-4'!R12</f>
        <v>110</v>
      </c>
      <c r="S12" s="46">
        <f>'G-1'!S12+'G-2'!S12+'G-4'!S12</f>
        <v>28</v>
      </c>
      <c r="T12" s="6">
        <f t="shared" si="2"/>
        <v>883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497</v>
      </c>
      <c r="C13" s="46">
        <f>'G-1'!C13+'G-2'!C13+'G-4'!C13</f>
        <v>412</v>
      </c>
      <c r="D13" s="46">
        <f>'G-1'!D13+'G-2'!D13+'G-4'!D13</f>
        <v>134</v>
      </c>
      <c r="E13" s="46">
        <f>'G-1'!E13+'G-2'!E13+'G-4'!E13</f>
        <v>25</v>
      </c>
      <c r="F13" s="6">
        <f t="shared" si="0"/>
        <v>991</v>
      </c>
      <c r="G13" s="2">
        <f t="shared" ref="G13:G19" si="3">F10+F11+F12+F13</f>
        <v>4002</v>
      </c>
      <c r="H13" s="19" t="s">
        <v>7</v>
      </c>
      <c r="I13" s="46">
        <f>'G-1'!I13+'G-2'!I13+'G-4'!I13</f>
        <v>221</v>
      </c>
      <c r="J13" s="46">
        <f>'G-1'!J13+'G-2'!J13+'G-4'!J13</f>
        <v>352</v>
      </c>
      <c r="K13" s="46">
        <f>'G-1'!K13+'G-2'!K13+'G-4'!K13</f>
        <v>107</v>
      </c>
      <c r="L13" s="46">
        <f>'G-1'!L13+'G-2'!L13+'G-4'!L13</f>
        <v>24</v>
      </c>
      <c r="M13" s="6">
        <f t="shared" si="1"/>
        <v>736.5</v>
      </c>
      <c r="N13" s="2">
        <f t="shared" ref="N13:N18" si="4">M10+M11+M12+M13</f>
        <v>3197</v>
      </c>
      <c r="O13" s="19" t="s">
        <v>33</v>
      </c>
      <c r="P13" s="46">
        <f>'G-1'!P13+'G-2'!P13+'G-4'!P13</f>
        <v>357</v>
      </c>
      <c r="Q13" s="46">
        <f>'G-1'!Q13+'G-2'!Q13+'G-4'!Q13</f>
        <v>389</v>
      </c>
      <c r="R13" s="46">
        <f>'G-1'!R13+'G-2'!R13+'G-4'!R13</f>
        <v>115</v>
      </c>
      <c r="S13" s="46">
        <f>'G-1'!S13+'G-2'!S13+'G-4'!S13</f>
        <v>21</v>
      </c>
      <c r="T13" s="6">
        <f t="shared" si="2"/>
        <v>850</v>
      </c>
      <c r="U13" s="2">
        <f t="shared" ref="U13:U21" si="5">T10+T11+T12+T13</f>
        <v>3388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'G-1'!B14+'G-2'!B14+'G-4'!B14</f>
        <v>431</v>
      </c>
      <c r="C14" s="46">
        <f>'G-1'!C14+'G-2'!C14+'G-4'!C14</f>
        <v>387</v>
      </c>
      <c r="D14" s="46">
        <f>'G-1'!D14+'G-2'!D14+'G-4'!D14</f>
        <v>101</v>
      </c>
      <c r="E14" s="46">
        <f>'G-1'!E14+'G-2'!E14+'G-4'!E14</f>
        <v>42</v>
      </c>
      <c r="F14" s="6">
        <f t="shared" si="0"/>
        <v>909.5</v>
      </c>
      <c r="G14" s="2">
        <f t="shared" si="3"/>
        <v>3892.5</v>
      </c>
      <c r="H14" s="19" t="s">
        <v>9</v>
      </c>
      <c r="I14" s="46">
        <f>'G-1'!I14+'G-2'!I14+'G-4'!I14</f>
        <v>233</v>
      </c>
      <c r="J14" s="46">
        <f>'G-1'!J14+'G-2'!J14+'G-4'!J14</f>
        <v>344</v>
      </c>
      <c r="K14" s="46">
        <f>'G-1'!K14+'G-2'!K14+'G-4'!K14</f>
        <v>97</v>
      </c>
      <c r="L14" s="46">
        <f>'G-1'!L14+'G-2'!L14+'G-4'!L14</f>
        <v>20</v>
      </c>
      <c r="M14" s="6">
        <f t="shared" si="1"/>
        <v>704.5</v>
      </c>
      <c r="N14" s="2">
        <f t="shared" si="4"/>
        <v>3072.5</v>
      </c>
      <c r="O14" s="19" t="s">
        <v>29</v>
      </c>
      <c r="P14" s="46">
        <f>'G-1'!P14+'G-2'!P14+'G-4'!P14</f>
        <v>398</v>
      </c>
      <c r="Q14" s="46">
        <f>'G-1'!Q14+'G-2'!Q14+'G-4'!Q14</f>
        <v>453</v>
      </c>
      <c r="R14" s="46">
        <f>'G-1'!R14+'G-2'!R14+'G-4'!R14</f>
        <v>109</v>
      </c>
      <c r="S14" s="46">
        <f>'G-1'!S14+'G-2'!S14+'G-4'!S14</f>
        <v>29</v>
      </c>
      <c r="T14" s="6">
        <f t="shared" si="2"/>
        <v>942.5</v>
      </c>
      <c r="U14" s="2">
        <f t="shared" si="5"/>
        <v>3509.5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'G-1'!B15+'G-2'!B15+'G-4'!B15</f>
        <v>367</v>
      </c>
      <c r="C15" s="46">
        <f>'G-1'!C15+'G-2'!C15+'G-4'!C15</f>
        <v>362</v>
      </c>
      <c r="D15" s="46">
        <f>'G-1'!D15+'G-2'!D15+'G-4'!D15</f>
        <v>107</v>
      </c>
      <c r="E15" s="46">
        <f>'G-1'!E15+'G-2'!E15+'G-4'!E15</f>
        <v>27</v>
      </c>
      <c r="F15" s="6">
        <f t="shared" si="0"/>
        <v>827</v>
      </c>
      <c r="G15" s="2">
        <f t="shared" si="3"/>
        <v>3746</v>
      </c>
      <c r="H15" s="19" t="s">
        <v>12</v>
      </c>
      <c r="I15" s="46">
        <f>'G-1'!I15+'G-2'!I15+'G-4'!I15</f>
        <v>266</v>
      </c>
      <c r="J15" s="46">
        <f>'G-1'!J15+'G-2'!J15+'G-4'!J15</f>
        <v>370</v>
      </c>
      <c r="K15" s="46">
        <f>'G-1'!K15+'G-2'!K15+'G-4'!K15</f>
        <v>99</v>
      </c>
      <c r="L15" s="46">
        <f>'G-1'!L15+'G-2'!L15+'G-4'!L15</f>
        <v>24</v>
      </c>
      <c r="M15" s="6">
        <f t="shared" si="1"/>
        <v>761</v>
      </c>
      <c r="N15" s="2">
        <f t="shared" si="4"/>
        <v>2963</v>
      </c>
      <c r="O15" s="18" t="s">
        <v>30</v>
      </c>
      <c r="P15" s="46">
        <f>'G-1'!P15+'G-2'!P15+'G-4'!P15</f>
        <v>472</v>
      </c>
      <c r="Q15" s="46">
        <f>'G-1'!Q15+'G-2'!Q15+'G-4'!Q15</f>
        <v>452</v>
      </c>
      <c r="R15" s="46">
        <f>'G-1'!R15+'G-2'!R15+'G-4'!R15</f>
        <v>101</v>
      </c>
      <c r="S15" s="46">
        <f>'G-1'!S15+'G-2'!S15+'G-4'!S15</f>
        <v>33</v>
      </c>
      <c r="T15" s="6">
        <f t="shared" si="2"/>
        <v>972.5</v>
      </c>
      <c r="U15" s="2">
        <f t="shared" si="5"/>
        <v>3648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'G-1'!B16+'G-2'!B16+'G-4'!B16</f>
        <v>320</v>
      </c>
      <c r="C16" s="46">
        <f>'G-1'!C16+'G-2'!C16+'G-4'!C16</f>
        <v>316</v>
      </c>
      <c r="D16" s="46">
        <f>'G-1'!D16+'G-2'!D16+'G-4'!D16</f>
        <v>106</v>
      </c>
      <c r="E16" s="46">
        <f>'G-1'!E16+'G-2'!E16+'G-4'!E16</f>
        <v>36</v>
      </c>
      <c r="F16" s="6">
        <f t="shared" si="0"/>
        <v>778</v>
      </c>
      <c r="G16" s="2">
        <f t="shared" si="3"/>
        <v>3505.5</v>
      </c>
      <c r="H16" s="19" t="s">
        <v>15</v>
      </c>
      <c r="I16" s="46">
        <f>'G-1'!I16+'G-2'!I16+'G-4'!I16</f>
        <v>231</v>
      </c>
      <c r="J16" s="46">
        <f>'G-1'!J16+'G-2'!J16+'G-4'!J16</f>
        <v>358</v>
      </c>
      <c r="K16" s="46">
        <f>'G-1'!K16+'G-2'!K16+'G-4'!K16</f>
        <v>99</v>
      </c>
      <c r="L16" s="46">
        <f>'G-1'!L16+'G-2'!L16+'G-4'!L16</f>
        <v>20</v>
      </c>
      <c r="M16" s="6">
        <f t="shared" si="1"/>
        <v>721.5</v>
      </c>
      <c r="N16" s="2">
        <f t="shared" si="4"/>
        <v>2923.5</v>
      </c>
      <c r="O16" s="19" t="s">
        <v>8</v>
      </c>
      <c r="P16" s="46">
        <f>'G-1'!P16+'G-2'!P16+'G-4'!P16</f>
        <v>451</v>
      </c>
      <c r="Q16" s="46">
        <f>'G-1'!Q16+'G-2'!Q16+'G-4'!Q16</f>
        <v>495</v>
      </c>
      <c r="R16" s="46">
        <f>'G-1'!R16+'G-2'!R16+'G-4'!R16</f>
        <v>113</v>
      </c>
      <c r="S16" s="46">
        <f>'G-1'!S16+'G-2'!S16+'G-4'!S16</f>
        <v>27</v>
      </c>
      <c r="T16" s="6">
        <f t="shared" si="2"/>
        <v>1014</v>
      </c>
      <c r="U16" s="2">
        <f t="shared" si="5"/>
        <v>3779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'G-1'!B17+'G-2'!B17+'G-4'!B17</f>
        <v>298</v>
      </c>
      <c r="C17" s="46">
        <f>'G-1'!C17+'G-2'!C17+'G-4'!C17</f>
        <v>357</v>
      </c>
      <c r="D17" s="46">
        <f>'G-1'!D17+'G-2'!D17+'G-4'!D17</f>
        <v>101</v>
      </c>
      <c r="E17" s="46">
        <f>'G-1'!E17+'G-2'!E17+'G-4'!E17</f>
        <v>32</v>
      </c>
      <c r="F17" s="6">
        <f t="shared" si="0"/>
        <v>788</v>
      </c>
      <c r="G17" s="2">
        <f t="shared" si="3"/>
        <v>3302.5</v>
      </c>
      <c r="H17" s="19" t="s">
        <v>18</v>
      </c>
      <c r="I17" s="46">
        <f>'G-1'!I17+'G-2'!I17+'G-4'!I17</f>
        <v>248</v>
      </c>
      <c r="J17" s="46">
        <f>'G-1'!J17+'G-2'!J17+'G-4'!J17</f>
        <v>326</v>
      </c>
      <c r="K17" s="46">
        <f>'G-1'!K17+'G-2'!K17+'G-4'!K17</f>
        <v>102</v>
      </c>
      <c r="L17" s="46">
        <f>'G-1'!L17+'G-2'!L17+'G-4'!L17</f>
        <v>23</v>
      </c>
      <c r="M17" s="6">
        <f t="shared" si="1"/>
        <v>711.5</v>
      </c>
      <c r="N17" s="2">
        <f t="shared" si="4"/>
        <v>2898.5</v>
      </c>
      <c r="O17" s="19" t="s">
        <v>10</v>
      </c>
      <c r="P17" s="46">
        <f>'G-1'!P17+'G-2'!P17+'G-4'!P17</f>
        <v>509</v>
      </c>
      <c r="Q17" s="46">
        <f>'G-1'!Q17+'G-2'!Q17+'G-4'!Q17</f>
        <v>471</v>
      </c>
      <c r="R17" s="46">
        <f>'G-1'!R17+'G-2'!R17+'G-4'!R17</f>
        <v>110</v>
      </c>
      <c r="S17" s="46">
        <f>'G-1'!S17+'G-2'!S17+'G-4'!S17</f>
        <v>20</v>
      </c>
      <c r="T17" s="6">
        <f t="shared" si="2"/>
        <v>995.5</v>
      </c>
      <c r="U17" s="2">
        <f t="shared" si="5"/>
        <v>3924.5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'G-1'!B18+'G-2'!B18+'G-4'!B18</f>
        <v>285</v>
      </c>
      <c r="C18" s="46">
        <f>'G-1'!C18+'G-2'!C18+'G-4'!C18</f>
        <v>392</v>
      </c>
      <c r="D18" s="46">
        <f>'G-1'!D18+'G-2'!D18+'G-4'!D18</f>
        <v>106</v>
      </c>
      <c r="E18" s="46">
        <f>'G-1'!E18+'G-2'!E18+'G-4'!E18</f>
        <v>32</v>
      </c>
      <c r="F18" s="6">
        <f t="shared" si="0"/>
        <v>826.5</v>
      </c>
      <c r="G18" s="2">
        <f t="shared" si="3"/>
        <v>3219.5</v>
      </c>
      <c r="H18" s="19" t="s">
        <v>20</v>
      </c>
      <c r="I18" s="46">
        <f>'G-1'!I18+'G-2'!I18+'G-4'!I18</f>
        <v>273</v>
      </c>
      <c r="J18" s="46">
        <f>'G-1'!J18+'G-2'!J18+'G-4'!J18</f>
        <v>358</v>
      </c>
      <c r="K18" s="46">
        <f>'G-1'!K18+'G-2'!K18+'G-4'!K18</f>
        <v>97</v>
      </c>
      <c r="L18" s="46">
        <f>'G-1'!L18+'G-2'!L18+'G-4'!L18</f>
        <v>24</v>
      </c>
      <c r="M18" s="6">
        <f t="shared" si="1"/>
        <v>748.5</v>
      </c>
      <c r="N18" s="2">
        <f t="shared" si="4"/>
        <v>2942.5</v>
      </c>
      <c r="O18" s="19" t="s">
        <v>13</v>
      </c>
      <c r="P18" s="46">
        <f>'G-1'!P18+'G-2'!P18+'G-4'!P18</f>
        <v>386</v>
      </c>
      <c r="Q18" s="46">
        <f>'G-1'!Q18+'G-2'!Q18+'G-4'!Q18</f>
        <v>430</v>
      </c>
      <c r="R18" s="46">
        <f>'G-1'!R18+'G-2'!R18+'G-4'!R18</f>
        <v>113</v>
      </c>
      <c r="S18" s="46">
        <f>'G-1'!S18+'G-2'!S18+'G-4'!S18</f>
        <v>24</v>
      </c>
      <c r="T18" s="6">
        <f t="shared" si="2"/>
        <v>909</v>
      </c>
      <c r="U18" s="2">
        <f t="shared" si="5"/>
        <v>3891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'G-1'!B19+'G-2'!B19+'G-4'!B19</f>
        <v>322</v>
      </c>
      <c r="C19" s="47">
        <f>'G-1'!C19+'G-2'!C19+'G-4'!C19</f>
        <v>395</v>
      </c>
      <c r="D19" s="47">
        <f>'G-1'!D19+'G-2'!D19+'G-4'!D19</f>
        <v>102</v>
      </c>
      <c r="E19" s="47">
        <f>'G-1'!E19+'G-2'!E19+'G-4'!E19</f>
        <v>26</v>
      </c>
      <c r="F19" s="7">
        <f t="shared" si="0"/>
        <v>825</v>
      </c>
      <c r="G19" s="3">
        <f t="shared" si="3"/>
        <v>3217.5</v>
      </c>
      <c r="H19" s="20" t="s">
        <v>22</v>
      </c>
      <c r="I19" s="46">
        <f>'G-1'!I19+'G-2'!I19+'G-4'!I19</f>
        <v>267</v>
      </c>
      <c r="J19" s="46">
        <f>'G-1'!J19+'G-2'!J19+'G-4'!J19</f>
        <v>334</v>
      </c>
      <c r="K19" s="46">
        <f>'G-1'!K19+'G-2'!K19+'G-4'!K19</f>
        <v>95</v>
      </c>
      <c r="L19" s="46">
        <f>'G-1'!L19+'G-2'!L19+'G-4'!L19</f>
        <v>35</v>
      </c>
      <c r="M19" s="6">
        <f t="shared" si="1"/>
        <v>745</v>
      </c>
      <c r="N19" s="2">
        <f>M16+M17+M18+M19</f>
        <v>2926.5</v>
      </c>
      <c r="O19" s="19" t="s">
        <v>16</v>
      </c>
      <c r="P19" s="46">
        <f>'G-1'!P19+'G-2'!P19+'G-4'!P19</f>
        <v>366</v>
      </c>
      <c r="Q19" s="46">
        <f>'G-1'!Q19+'G-2'!Q19+'G-4'!Q19</f>
        <v>422</v>
      </c>
      <c r="R19" s="46">
        <f>'G-1'!R19+'G-2'!R19+'G-4'!R19</f>
        <v>109</v>
      </c>
      <c r="S19" s="46">
        <f>'G-1'!S19+'G-2'!S19+'G-4'!S19</f>
        <v>23</v>
      </c>
      <c r="T19" s="6">
        <f t="shared" si="2"/>
        <v>880.5</v>
      </c>
      <c r="U19" s="2">
        <f t="shared" si="5"/>
        <v>3799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'G-1'!B20+'G-2'!B20+'G-4'!B20</f>
        <v>252</v>
      </c>
      <c r="C20" s="45">
        <f>'G-1'!C20+'G-2'!C20+'G-4'!C20</f>
        <v>390</v>
      </c>
      <c r="D20" s="45">
        <f>'G-1'!D20+'G-2'!D20+'G-4'!D20</f>
        <v>121</v>
      </c>
      <c r="E20" s="45">
        <f>'G-1'!E20+'G-2'!E20+'G-4'!E20</f>
        <v>29</v>
      </c>
      <c r="F20" s="8">
        <f t="shared" si="0"/>
        <v>830.5</v>
      </c>
      <c r="G20" s="35"/>
      <c r="H20" s="19" t="s">
        <v>24</v>
      </c>
      <c r="I20" s="46">
        <f>'G-1'!I20+'G-2'!I20+'G-4'!I20</f>
        <v>258</v>
      </c>
      <c r="J20" s="46">
        <f>'G-1'!J20+'G-2'!J20+'G-4'!J20</f>
        <v>351</v>
      </c>
      <c r="K20" s="46">
        <f>'G-1'!K20+'G-2'!K20+'G-4'!K20</f>
        <v>89</v>
      </c>
      <c r="L20" s="46">
        <f>'G-1'!L20+'G-2'!L20+'G-4'!L20</f>
        <v>33</v>
      </c>
      <c r="M20" s="8">
        <f t="shared" si="1"/>
        <v>740.5</v>
      </c>
      <c r="N20" s="2">
        <f>M17+M18+M19+M20</f>
        <v>2945.5</v>
      </c>
      <c r="O20" s="19" t="s">
        <v>45</v>
      </c>
      <c r="P20" s="46">
        <f>'G-1'!P20+'G-2'!P20+'G-4'!P20</f>
        <v>368</v>
      </c>
      <c r="Q20" s="46">
        <f>'G-1'!Q20+'G-2'!Q20+'G-4'!Q20</f>
        <v>466</v>
      </c>
      <c r="R20" s="46">
        <f>'G-1'!R20+'G-2'!R20+'G-4'!R20</f>
        <v>99</v>
      </c>
      <c r="S20" s="46">
        <f>'G-1'!S20+'G-2'!S20+'G-4'!S20</f>
        <v>23</v>
      </c>
      <c r="T20" s="8">
        <f t="shared" si="2"/>
        <v>905.5</v>
      </c>
      <c r="U20" s="2">
        <f t="shared" si="5"/>
        <v>3690.5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'G-1'!B21+'G-2'!B21+'G-4'!B21</f>
        <v>250</v>
      </c>
      <c r="C21" s="45">
        <f>'G-1'!C21+'G-2'!C21+'G-4'!C21</f>
        <v>405</v>
      </c>
      <c r="D21" s="45">
        <f>'G-1'!D21+'G-2'!D21+'G-4'!D21</f>
        <v>110</v>
      </c>
      <c r="E21" s="45">
        <f>'G-1'!E21+'G-2'!E21+'G-4'!E21</f>
        <v>32</v>
      </c>
      <c r="F21" s="6">
        <f t="shared" si="0"/>
        <v>830</v>
      </c>
      <c r="G21" s="36"/>
      <c r="H21" s="20" t="s">
        <v>25</v>
      </c>
      <c r="I21" s="46">
        <f>'G-1'!I21+'G-2'!I21+'G-4'!I21</f>
        <v>298</v>
      </c>
      <c r="J21" s="46">
        <f>'G-1'!J21+'G-2'!J21+'G-4'!J21</f>
        <v>362</v>
      </c>
      <c r="K21" s="46">
        <f>'G-1'!K21+'G-2'!K21+'G-4'!K21</f>
        <v>91</v>
      </c>
      <c r="L21" s="46">
        <f>'G-1'!L21+'G-2'!L21+'G-4'!L21</f>
        <v>21</v>
      </c>
      <c r="M21" s="6">
        <f t="shared" si="1"/>
        <v>745.5</v>
      </c>
      <c r="N21" s="2">
        <f>M18+M19+M20+M21</f>
        <v>2979.5</v>
      </c>
      <c r="O21" s="21" t="s">
        <v>46</v>
      </c>
      <c r="P21" s="47">
        <f>'G-1'!P21+'G-2'!P21+'G-4'!P21</f>
        <v>366</v>
      </c>
      <c r="Q21" s="47">
        <f>'G-1'!Q21+'G-2'!Q21+'G-4'!Q21</f>
        <v>419</v>
      </c>
      <c r="R21" s="47">
        <f>'G-1'!R21+'G-2'!R21+'G-4'!R21</f>
        <v>97</v>
      </c>
      <c r="S21" s="47">
        <f>'G-1'!S21+'G-2'!S21+'G-4'!S21</f>
        <v>19</v>
      </c>
      <c r="T21" s="7">
        <f t="shared" si="2"/>
        <v>843.5</v>
      </c>
      <c r="U21" s="3">
        <f t="shared" si="5"/>
        <v>3538.5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'G-1'!B22+'G-2'!B22+'G-4'!B22</f>
        <v>256</v>
      </c>
      <c r="C22" s="45">
        <f>'G-1'!C22+'G-2'!C22+'G-4'!C22</f>
        <v>379</v>
      </c>
      <c r="D22" s="45">
        <f>'G-1'!D22+'G-2'!D22+'G-4'!D22</f>
        <v>100</v>
      </c>
      <c r="E22" s="45">
        <f>'G-1'!E22+'G-2'!E22+'G-4'!E22</f>
        <v>36</v>
      </c>
      <c r="F22" s="6">
        <f t="shared" si="0"/>
        <v>797</v>
      </c>
      <c r="G22" s="2"/>
      <c r="H22" s="21" t="s">
        <v>26</v>
      </c>
      <c r="I22" s="46">
        <f>'G-1'!I22+'G-2'!I22+'G-4'!I22</f>
        <v>256</v>
      </c>
      <c r="J22" s="46">
        <f>'G-1'!J22+'G-2'!J22+'G-4'!J22</f>
        <v>347</v>
      </c>
      <c r="K22" s="46">
        <f>'G-1'!K22+'G-2'!K22+'G-4'!K22</f>
        <v>91</v>
      </c>
      <c r="L22" s="46">
        <f>'G-1'!L22+'G-2'!L22+'G-4'!L22</f>
        <v>32</v>
      </c>
      <c r="M22" s="6">
        <f t="shared" si="1"/>
        <v>737</v>
      </c>
      <c r="N22" s="3">
        <f>M19+M20+M21+M22</f>
        <v>2968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8" t="s">
        <v>47</v>
      </c>
      <c r="B23" s="189"/>
      <c r="C23" s="194" t="s">
        <v>50</v>
      </c>
      <c r="D23" s="195"/>
      <c r="E23" s="195"/>
      <c r="F23" s="196"/>
      <c r="G23" s="84">
        <f>MAX(G13:G19)</f>
        <v>4002</v>
      </c>
      <c r="H23" s="192" t="s">
        <v>48</v>
      </c>
      <c r="I23" s="193"/>
      <c r="J23" s="185" t="s">
        <v>50</v>
      </c>
      <c r="K23" s="186"/>
      <c r="L23" s="186"/>
      <c r="M23" s="187"/>
      <c r="N23" s="85">
        <f>MAX(N10:N22)</f>
        <v>3326.5</v>
      </c>
      <c r="O23" s="188" t="s">
        <v>49</v>
      </c>
      <c r="P23" s="189"/>
      <c r="Q23" s="194" t="s">
        <v>50</v>
      </c>
      <c r="R23" s="195"/>
      <c r="S23" s="195"/>
      <c r="T23" s="196"/>
      <c r="U23" s="84">
        <f>MAX(U13:U21)</f>
        <v>3924.5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0"/>
      <c r="B24" s="191"/>
      <c r="C24" s="82" t="s">
        <v>73</v>
      </c>
      <c r="D24" s="86"/>
      <c r="E24" s="86"/>
      <c r="F24" s="87" t="s">
        <v>65</v>
      </c>
      <c r="G24" s="88"/>
      <c r="H24" s="190"/>
      <c r="I24" s="191"/>
      <c r="J24" s="82" t="s">
        <v>73</v>
      </c>
      <c r="K24" s="86"/>
      <c r="L24" s="86"/>
      <c r="M24" s="87" t="s">
        <v>64</v>
      </c>
      <c r="N24" s="88"/>
      <c r="O24" s="190"/>
      <c r="P24" s="191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7" t="s">
        <v>51</v>
      </c>
      <c r="B26" s="197"/>
      <c r="C26" s="197"/>
      <c r="D26" s="197"/>
      <c r="E26" s="19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41" t="s">
        <v>111</v>
      </c>
      <c r="B2" s="241"/>
      <c r="C2" s="241"/>
      <c r="D2" s="241"/>
      <c r="E2" s="241"/>
      <c r="F2" s="241"/>
      <c r="G2" s="241"/>
      <c r="H2" s="241"/>
      <c r="I2" s="241"/>
      <c r="J2" s="24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42" t="s">
        <v>112</v>
      </c>
      <c r="B4" s="242"/>
      <c r="C4" s="243" t="s">
        <v>60</v>
      </c>
      <c r="D4" s="243"/>
      <c r="E4" s="243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44" t="str">
        <f>'G-1'!D5</f>
        <v>CALLE 30 X CARRERA 28</v>
      </c>
      <c r="D5" s="244"/>
      <c r="E5" s="244"/>
      <c r="F5" s="111"/>
      <c r="G5" s="112"/>
      <c r="H5" s="103" t="s">
        <v>53</v>
      </c>
      <c r="I5" s="245">
        <f>'G-1'!L5</f>
        <v>2512</v>
      </c>
      <c r="J5" s="245"/>
    </row>
    <row r="6" spans="1:10" x14ac:dyDescent="0.2">
      <c r="A6" s="172" t="s">
        <v>113</v>
      </c>
      <c r="B6" s="172"/>
      <c r="C6" s="230" t="s">
        <v>150</v>
      </c>
      <c r="D6" s="230"/>
      <c r="E6" s="230"/>
      <c r="F6" s="111"/>
      <c r="G6" s="112"/>
      <c r="H6" s="103" t="s">
        <v>58</v>
      </c>
      <c r="I6" s="231">
        <f>'G-1'!S6</f>
        <v>42982</v>
      </c>
      <c r="J6" s="231"/>
    </row>
    <row r="7" spans="1:10" x14ac:dyDescent="0.2">
      <c r="A7" s="113"/>
      <c r="B7" s="113"/>
      <c r="C7" s="232"/>
      <c r="D7" s="232"/>
      <c r="E7" s="232"/>
      <c r="F7" s="232"/>
      <c r="G7" s="110"/>
      <c r="H7" s="114"/>
      <c r="I7" s="115"/>
      <c r="J7" s="106"/>
    </row>
    <row r="8" spans="1:10" x14ac:dyDescent="0.2">
      <c r="A8" s="233" t="s">
        <v>114</v>
      </c>
      <c r="B8" s="235" t="s">
        <v>115</v>
      </c>
      <c r="C8" s="233" t="s">
        <v>116</v>
      </c>
      <c r="D8" s="23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7" t="s">
        <v>122</v>
      </c>
      <c r="J8" s="239" t="s">
        <v>123</v>
      </c>
    </row>
    <row r="9" spans="1:10" x14ac:dyDescent="0.2">
      <c r="A9" s="234"/>
      <c r="B9" s="236"/>
      <c r="C9" s="234"/>
      <c r="D9" s="236"/>
      <c r="E9" s="119" t="s">
        <v>52</v>
      </c>
      <c r="F9" s="120" t="s">
        <v>0</v>
      </c>
      <c r="G9" s="121" t="s">
        <v>2</v>
      </c>
      <c r="H9" s="120" t="s">
        <v>3</v>
      </c>
      <c r="I9" s="238"/>
      <c r="J9" s="240"/>
    </row>
    <row r="10" spans="1:10" x14ac:dyDescent="0.2">
      <c r="A10" s="224" t="s">
        <v>124</v>
      </c>
      <c r="B10" s="227">
        <v>3</v>
      </c>
      <c r="C10" s="122"/>
      <c r="D10" s="123" t="s">
        <v>125</v>
      </c>
      <c r="E10" s="75">
        <v>19</v>
      </c>
      <c r="F10" s="75">
        <v>27</v>
      </c>
      <c r="G10" s="75">
        <v>13</v>
      </c>
      <c r="H10" s="75">
        <v>1</v>
      </c>
      <c r="I10" s="75">
        <f>E10*0.5+F10+G10*2+H10*2.5</f>
        <v>65</v>
      </c>
      <c r="J10" s="124">
        <f>IF(I10=0,"0,00",I10/SUM(I10:I12)*100)</f>
        <v>8.0098582871226114</v>
      </c>
    </row>
    <row r="11" spans="1:10" x14ac:dyDescent="0.2">
      <c r="A11" s="225"/>
      <c r="B11" s="228"/>
      <c r="C11" s="122" t="s">
        <v>126</v>
      </c>
      <c r="D11" s="125" t="s">
        <v>127</v>
      </c>
      <c r="E11" s="126">
        <v>268</v>
      </c>
      <c r="F11" s="126">
        <v>395</v>
      </c>
      <c r="G11" s="126">
        <v>76</v>
      </c>
      <c r="H11" s="126">
        <v>17</v>
      </c>
      <c r="I11" s="126">
        <f t="shared" ref="I11:I45" si="0">E11*0.5+F11+G11*2+H11*2.5</f>
        <v>723.5</v>
      </c>
      <c r="J11" s="127">
        <f>IF(I11=0,"0,00",I11/SUM(I10:I12)*100)</f>
        <v>89.155884165126309</v>
      </c>
    </row>
    <row r="12" spans="1:10" x14ac:dyDescent="0.2">
      <c r="A12" s="225"/>
      <c r="B12" s="228"/>
      <c r="C12" s="128" t="s">
        <v>135</v>
      </c>
      <c r="D12" s="129" t="s">
        <v>128</v>
      </c>
      <c r="E12" s="74">
        <v>6</v>
      </c>
      <c r="F12" s="74">
        <v>10</v>
      </c>
      <c r="G12" s="74">
        <v>0</v>
      </c>
      <c r="H12" s="74">
        <v>4</v>
      </c>
      <c r="I12" s="130">
        <f t="shared" si="0"/>
        <v>23</v>
      </c>
      <c r="J12" s="131">
        <f>IF(I12=0,"0,00",I12/SUM(I10:I12)*100)</f>
        <v>2.8342575477510783</v>
      </c>
    </row>
    <row r="13" spans="1:10" x14ac:dyDescent="0.2">
      <c r="A13" s="225"/>
      <c r="B13" s="228"/>
      <c r="C13" s="132"/>
      <c r="D13" s="123" t="s">
        <v>125</v>
      </c>
      <c r="E13" s="75">
        <v>6</v>
      </c>
      <c r="F13" s="75">
        <v>13</v>
      </c>
      <c r="G13" s="75">
        <v>8</v>
      </c>
      <c r="H13" s="75">
        <v>2</v>
      </c>
      <c r="I13" s="75">
        <f t="shared" si="0"/>
        <v>37</v>
      </c>
      <c r="J13" s="124">
        <f>IF(I13=0,"0,00",I13/SUM(I13:I15)*100)</f>
        <v>5.3199137311286844</v>
      </c>
    </row>
    <row r="14" spans="1:10" x14ac:dyDescent="0.2">
      <c r="A14" s="225"/>
      <c r="B14" s="228"/>
      <c r="C14" s="122" t="s">
        <v>129</v>
      </c>
      <c r="D14" s="125" t="s">
        <v>127</v>
      </c>
      <c r="E14" s="126">
        <v>256</v>
      </c>
      <c r="F14" s="126">
        <v>303</v>
      </c>
      <c r="G14" s="126">
        <v>74</v>
      </c>
      <c r="H14" s="126">
        <v>25</v>
      </c>
      <c r="I14" s="126">
        <f t="shared" si="0"/>
        <v>641.5</v>
      </c>
      <c r="J14" s="127">
        <f>IF(I14=0,"0,00",I14/SUM(I13:I15)*100)</f>
        <v>92.235801581595979</v>
      </c>
    </row>
    <row r="15" spans="1:10" x14ac:dyDescent="0.2">
      <c r="A15" s="225"/>
      <c r="B15" s="228"/>
      <c r="C15" s="128" t="s">
        <v>136</v>
      </c>
      <c r="D15" s="129" t="s">
        <v>128</v>
      </c>
      <c r="E15" s="74">
        <v>4</v>
      </c>
      <c r="F15" s="74">
        <v>10</v>
      </c>
      <c r="G15" s="74">
        <v>0</v>
      </c>
      <c r="H15" s="74">
        <v>2</v>
      </c>
      <c r="I15" s="130">
        <f t="shared" si="0"/>
        <v>17</v>
      </c>
      <c r="J15" s="131">
        <f>IF(I15=0,"0,00",I15/SUM(I13:I15)*100)</f>
        <v>2.4442846872753416</v>
      </c>
    </row>
    <row r="16" spans="1:10" x14ac:dyDescent="0.2">
      <c r="A16" s="225"/>
      <c r="B16" s="228"/>
      <c r="C16" s="132"/>
      <c r="D16" s="123" t="s">
        <v>125</v>
      </c>
      <c r="E16" s="75">
        <v>13</v>
      </c>
      <c r="F16" s="75">
        <v>22</v>
      </c>
      <c r="G16" s="75">
        <v>10</v>
      </c>
      <c r="H16" s="75">
        <v>1</v>
      </c>
      <c r="I16" s="75">
        <f t="shared" si="0"/>
        <v>51</v>
      </c>
      <c r="J16" s="124">
        <f>IF(I16=0,"0,00",I16/SUM(I16:I18)*100)</f>
        <v>4.8479087452471479</v>
      </c>
    </row>
    <row r="17" spans="1:10" x14ac:dyDescent="0.2">
      <c r="A17" s="225"/>
      <c r="B17" s="228"/>
      <c r="C17" s="122" t="s">
        <v>130</v>
      </c>
      <c r="D17" s="125" t="s">
        <v>127</v>
      </c>
      <c r="E17" s="126">
        <v>582</v>
      </c>
      <c r="F17" s="126">
        <v>432</v>
      </c>
      <c r="G17" s="126">
        <v>104</v>
      </c>
      <c r="H17" s="126">
        <v>22</v>
      </c>
      <c r="I17" s="126">
        <f t="shared" si="0"/>
        <v>986</v>
      </c>
      <c r="J17" s="127">
        <f>IF(I17=0,"0,00",I17/SUM(I16:I18)*100)</f>
        <v>93.726235741444867</v>
      </c>
    </row>
    <row r="18" spans="1:10" x14ac:dyDescent="0.2">
      <c r="A18" s="226"/>
      <c r="B18" s="229"/>
      <c r="C18" s="133" t="s">
        <v>137</v>
      </c>
      <c r="D18" s="129" t="s">
        <v>128</v>
      </c>
      <c r="E18" s="74">
        <v>11</v>
      </c>
      <c r="F18" s="74">
        <v>7</v>
      </c>
      <c r="G18" s="74">
        <v>0</v>
      </c>
      <c r="H18" s="74">
        <v>1</v>
      </c>
      <c r="I18" s="130">
        <f t="shared" si="0"/>
        <v>15</v>
      </c>
      <c r="J18" s="131">
        <f>IF(I18=0,"0,00",I18/SUM(I16:I18)*100)</f>
        <v>1.4258555133079849</v>
      </c>
    </row>
    <row r="19" spans="1:10" x14ac:dyDescent="0.2">
      <c r="A19" s="224" t="s">
        <v>131</v>
      </c>
      <c r="B19" s="227">
        <v>3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5"/>
      <c r="B20" s="228"/>
      <c r="C20" s="122" t="s">
        <v>126</v>
      </c>
      <c r="D20" s="125" t="s">
        <v>127</v>
      </c>
      <c r="E20" s="126">
        <v>218</v>
      </c>
      <c r="F20" s="126">
        <v>223</v>
      </c>
      <c r="G20" s="126">
        <v>77</v>
      </c>
      <c r="H20" s="126">
        <v>26</v>
      </c>
      <c r="I20" s="126">
        <f t="shared" si="0"/>
        <v>551</v>
      </c>
      <c r="J20" s="127">
        <f>IF(I20=0,"0,00",I20/SUM(I19:I21)*100)</f>
        <v>97.092511013215855</v>
      </c>
    </row>
    <row r="21" spans="1:10" x14ac:dyDescent="0.2">
      <c r="A21" s="225"/>
      <c r="B21" s="228"/>
      <c r="C21" s="128" t="s">
        <v>138</v>
      </c>
      <c r="D21" s="129" t="s">
        <v>128</v>
      </c>
      <c r="E21" s="74">
        <v>13</v>
      </c>
      <c r="F21" s="74">
        <v>10</v>
      </c>
      <c r="G21" s="74">
        <v>0</v>
      </c>
      <c r="H21" s="74">
        <v>0</v>
      </c>
      <c r="I21" s="130">
        <f t="shared" si="0"/>
        <v>16.5</v>
      </c>
      <c r="J21" s="131">
        <f>IF(I21=0,"0,00",I21/SUM(I19:I21)*100)</f>
        <v>2.9074889867841409</v>
      </c>
    </row>
    <row r="22" spans="1:10" x14ac:dyDescent="0.2">
      <c r="A22" s="225"/>
      <c r="B22" s="228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5"/>
      <c r="B23" s="228"/>
      <c r="C23" s="122" t="s">
        <v>129</v>
      </c>
      <c r="D23" s="125" t="s">
        <v>127</v>
      </c>
      <c r="E23" s="126">
        <v>215</v>
      </c>
      <c r="F23" s="126">
        <v>319</v>
      </c>
      <c r="G23" s="126">
        <v>78</v>
      </c>
      <c r="H23" s="126">
        <v>16</v>
      </c>
      <c r="I23" s="126">
        <f t="shared" si="0"/>
        <v>622.5</v>
      </c>
      <c r="J23" s="127">
        <f>IF(I23=0,"0,00",I23/SUM(I22:I24)*100)</f>
        <v>97.113884555382214</v>
      </c>
    </row>
    <row r="24" spans="1:10" x14ac:dyDescent="0.2">
      <c r="A24" s="225"/>
      <c r="B24" s="228"/>
      <c r="C24" s="128" t="s">
        <v>139</v>
      </c>
      <c r="D24" s="129" t="s">
        <v>128</v>
      </c>
      <c r="E24" s="74">
        <v>11</v>
      </c>
      <c r="F24" s="74">
        <v>8</v>
      </c>
      <c r="G24" s="74">
        <v>0</v>
      </c>
      <c r="H24" s="74">
        <v>2</v>
      </c>
      <c r="I24" s="130">
        <f t="shared" si="0"/>
        <v>18.5</v>
      </c>
      <c r="J24" s="131">
        <f>IF(I24=0,"0,00",I24/SUM(I22:I24)*100)</f>
        <v>2.886115444617785</v>
      </c>
    </row>
    <row r="25" spans="1:10" x14ac:dyDescent="0.2">
      <c r="A25" s="225"/>
      <c r="B25" s="228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5"/>
      <c r="B26" s="228"/>
      <c r="C26" s="122" t="s">
        <v>130</v>
      </c>
      <c r="D26" s="125" t="s">
        <v>127</v>
      </c>
      <c r="E26" s="126">
        <v>250</v>
      </c>
      <c r="F26" s="126">
        <v>428</v>
      </c>
      <c r="G26" s="126">
        <v>86</v>
      </c>
      <c r="H26" s="126">
        <v>16</v>
      </c>
      <c r="I26" s="126">
        <f t="shared" si="0"/>
        <v>765</v>
      </c>
      <c r="J26" s="127">
        <f>IF(I26=0,"0,00",I26/SUM(I25:I27)*100)</f>
        <v>96.226415094339629</v>
      </c>
    </row>
    <row r="27" spans="1:10" x14ac:dyDescent="0.2">
      <c r="A27" s="226"/>
      <c r="B27" s="229"/>
      <c r="C27" s="133" t="s">
        <v>140</v>
      </c>
      <c r="D27" s="129" t="s">
        <v>128</v>
      </c>
      <c r="E27" s="74">
        <v>30</v>
      </c>
      <c r="F27" s="74">
        <v>15</v>
      </c>
      <c r="G27" s="74">
        <v>0</v>
      </c>
      <c r="H27" s="74">
        <v>0</v>
      </c>
      <c r="I27" s="130">
        <f t="shared" si="0"/>
        <v>30</v>
      </c>
      <c r="J27" s="131">
        <f>IF(I27=0,"0,00",I27/SUM(I25:I27)*100)</f>
        <v>3.7735849056603774</v>
      </c>
    </row>
    <row r="28" spans="1:10" x14ac:dyDescent="0.2">
      <c r="A28" s="224" t="s">
        <v>132</v>
      </c>
      <c r="B28" s="227"/>
      <c r="C28" s="134"/>
      <c r="D28" s="123" t="s">
        <v>125</v>
      </c>
      <c r="E28" s="157">
        <v>0</v>
      </c>
      <c r="F28" s="157">
        <v>0</v>
      </c>
      <c r="G28" s="157">
        <v>0</v>
      </c>
      <c r="H28" s="157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5"/>
      <c r="B29" s="228"/>
      <c r="C29" s="122" t="s">
        <v>126</v>
      </c>
      <c r="D29" s="125" t="s">
        <v>127</v>
      </c>
      <c r="E29" s="158">
        <v>0</v>
      </c>
      <c r="F29" s="158">
        <v>0</v>
      </c>
      <c r="G29" s="158">
        <v>0</v>
      </c>
      <c r="H29" s="158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25"/>
      <c r="B30" s="228"/>
      <c r="C30" s="128" t="s">
        <v>141</v>
      </c>
      <c r="D30" s="129" t="s">
        <v>128</v>
      </c>
      <c r="E30" s="159">
        <v>0</v>
      </c>
      <c r="F30" s="159">
        <v>0</v>
      </c>
      <c r="G30" s="159">
        <v>0</v>
      </c>
      <c r="H30" s="159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5"/>
      <c r="B31" s="228"/>
      <c r="C31" s="132"/>
      <c r="D31" s="123" t="s">
        <v>125</v>
      </c>
      <c r="E31" s="157">
        <v>0</v>
      </c>
      <c r="F31" s="157">
        <v>0</v>
      </c>
      <c r="G31" s="157">
        <v>0</v>
      </c>
      <c r="H31" s="157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5"/>
      <c r="B32" s="228"/>
      <c r="C32" s="122" t="s">
        <v>129</v>
      </c>
      <c r="D32" s="125" t="s">
        <v>127</v>
      </c>
      <c r="E32" s="158">
        <v>0</v>
      </c>
      <c r="F32" s="158">
        <v>0</v>
      </c>
      <c r="G32" s="158">
        <v>0</v>
      </c>
      <c r="H32" s="158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25"/>
      <c r="B33" s="228"/>
      <c r="C33" s="128" t="s">
        <v>142</v>
      </c>
      <c r="D33" s="129" t="s">
        <v>128</v>
      </c>
      <c r="E33" s="159">
        <v>0</v>
      </c>
      <c r="F33" s="159">
        <v>0</v>
      </c>
      <c r="G33" s="159">
        <v>0</v>
      </c>
      <c r="H33" s="159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5"/>
      <c r="B34" s="228"/>
      <c r="C34" s="132"/>
      <c r="D34" s="123" t="s">
        <v>125</v>
      </c>
      <c r="E34" s="157">
        <v>0</v>
      </c>
      <c r="F34" s="157">
        <v>0</v>
      </c>
      <c r="G34" s="157">
        <v>0</v>
      </c>
      <c r="H34" s="157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5"/>
      <c r="B35" s="228"/>
      <c r="C35" s="122" t="s">
        <v>130</v>
      </c>
      <c r="D35" s="125" t="s">
        <v>127</v>
      </c>
      <c r="E35" s="158">
        <v>0</v>
      </c>
      <c r="F35" s="158">
        <v>0</v>
      </c>
      <c r="G35" s="158">
        <v>0</v>
      </c>
      <c r="H35" s="158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26"/>
      <c r="B36" s="229"/>
      <c r="C36" s="133" t="s">
        <v>143</v>
      </c>
      <c r="D36" s="129" t="s">
        <v>128</v>
      </c>
      <c r="E36" s="159">
        <v>0</v>
      </c>
      <c r="F36" s="159">
        <v>0</v>
      </c>
      <c r="G36" s="159">
        <v>0</v>
      </c>
      <c r="H36" s="159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4" t="s">
        <v>133</v>
      </c>
      <c r="B37" s="227">
        <v>1</v>
      </c>
      <c r="C37" s="134"/>
      <c r="D37" s="123" t="s">
        <v>125</v>
      </c>
      <c r="E37" s="160">
        <v>9</v>
      </c>
      <c r="F37" s="160">
        <v>19</v>
      </c>
      <c r="G37" s="160">
        <v>13</v>
      </c>
      <c r="H37" s="160">
        <v>3</v>
      </c>
      <c r="I37" s="75">
        <f t="shared" si="0"/>
        <v>57</v>
      </c>
      <c r="J37" s="124">
        <f>IF(I37=0,"0,00",I37/SUM(I37:I39)*100)</f>
        <v>28.571428571428569</v>
      </c>
    </row>
    <row r="38" spans="1:10" x14ac:dyDescent="0.2">
      <c r="A38" s="225"/>
      <c r="B38" s="228"/>
      <c r="C38" s="122" t="s">
        <v>126</v>
      </c>
      <c r="D38" s="125" t="s">
        <v>127</v>
      </c>
      <c r="E38" s="126">
        <v>21</v>
      </c>
      <c r="F38" s="126">
        <v>19</v>
      </c>
      <c r="G38" s="126">
        <v>0</v>
      </c>
      <c r="H38" s="126">
        <v>6</v>
      </c>
      <c r="I38" s="126">
        <f t="shared" si="0"/>
        <v>44.5</v>
      </c>
      <c r="J38" s="127">
        <f>IF(I38=0,"0,00",I38/SUM(I37:I39)*100)</f>
        <v>22.305764411027567</v>
      </c>
    </row>
    <row r="39" spans="1:10" x14ac:dyDescent="0.2">
      <c r="A39" s="225"/>
      <c r="B39" s="228"/>
      <c r="C39" s="128" t="s">
        <v>144</v>
      </c>
      <c r="D39" s="129" t="s">
        <v>128</v>
      </c>
      <c r="E39" s="161">
        <v>31</v>
      </c>
      <c r="F39" s="161">
        <v>34</v>
      </c>
      <c r="G39" s="161">
        <v>18</v>
      </c>
      <c r="H39" s="161">
        <v>5</v>
      </c>
      <c r="I39" s="130">
        <f t="shared" si="0"/>
        <v>98</v>
      </c>
      <c r="J39" s="131">
        <f>IF(I39=0,"0,00",I39/SUM(I37:I39)*100)</f>
        <v>49.122807017543856</v>
      </c>
    </row>
    <row r="40" spans="1:10" x14ac:dyDescent="0.2">
      <c r="A40" s="225"/>
      <c r="B40" s="228"/>
      <c r="C40" s="132"/>
      <c r="D40" s="123" t="s">
        <v>125</v>
      </c>
      <c r="E40" s="160">
        <v>24</v>
      </c>
      <c r="F40" s="160">
        <v>9</v>
      </c>
      <c r="G40" s="160">
        <v>11</v>
      </c>
      <c r="H40" s="160">
        <v>2</v>
      </c>
      <c r="I40" s="75">
        <f t="shared" si="0"/>
        <v>48</v>
      </c>
      <c r="J40" s="124">
        <f>IF(I40=0,"0,00",I40/SUM(I40:I42)*100)</f>
        <v>31.788079470198678</v>
      </c>
    </row>
    <row r="41" spans="1:10" x14ac:dyDescent="0.2">
      <c r="A41" s="225"/>
      <c r="B41" s="228"/>
      <c r="C41" s="122" t="s">
        <v>129</v>
      </c>
      <c r="D41" s="125" t="s">
        <v>127</v>
      </c>
      <c r="E41" s="126">
        <v>13</v>
      </c>
      <c r="F41" s="126">
        <v>6</v>
      </c>
      <c r="G41" s="126">
        <v>0</v>
      </c>
      <c r="H41" s="126">
        <v>0</v>
      </c>
      <c r="I41" s="126">
        <f t="shared" si="0"/>
        <v>12.5</v>
      </c>
      <c r="J41" s="127">
        <f>IF(I41=0,"0,00",I41/SUM(I40:I42)*100)</f>
        <v>8.2781456953642394</v>
      </c>
    </row>
    <row r="42" spans="1:10" x14ac:dyDescent="0.2">
      <c r="A42" s="225"/>
      <c r="B42" s="228"/>
      <c r="C42" s="128" t="s">
        <v>145</v>
      </c>
      <c r="D42" s="129" t="s">
        <v>128</v>
      </c>
      <c r="E42" s="135">
        <v>35</v>
      </c>
      <c r="F42" s="135">
        <v>41</v>
      </c>
      <c r="G42" s="135">
        <v>11</v>
      </c>
      <c r="H42" s="135">
        <v>4</v>
      </c>
      <c r="I42" s="130">
        <f t="shared" si="0"/>
        <v>90.5</v>
      </c>
      <c r="J42" s="131">
        <f>IF(I42=0,"0,00",I42/SUM(I40:I42)*100)</f>
        <v>59.933774834437081</v>
      </c>
    </row>
    <row r="43" spans="1:10" x14ac:dyDescent="0.2">
      <c r="A43" s="225"/>
      <c r="B43" s="228"/>
      <c r="C43" s="132"/>
      <c r="D43" s="123" t="s">
        <v>125</v>
      </c>
      <c r="E43" s="162">
        <v>30</v>
      </c>
      <c r="F43" s="162">
        <v>34</v>
      </c>
      <c r="G43" s="162">
        <v>9</v>
      </c>
      <c r="H43" s="162">
        <v>2</v>
      </c>
      <c r="I43" s="75">
        <f t="shared" si="0"/>
        <v>72</v>
      </c>
      <c r="J43" s="124">
        <f>IF(I43=0,"0,00",I43/SUM(I43:I45)*100)</f>
        <v>40.793201133144471</v>
      </c>
    </row>
    <row r="44" spans="1:10" x14ac:dyDescent="0.2">
      <c r="A44" s="225"/>
      <c r="B44" s="228"/>
      <c r="C44" s="122" t="s">
        <v>130</v>
      </c>
      <c r="D44" s="125" t="s">
        <v>127</v>
      </c>
      <c r="E44" s="126">
        <v>19</v>
      </c>
      <c r="F44" s="126">
        <v>6</v>
      </c>
      <c r="G44" s="126">
        <v>0</v>
      </c>
      <c r="H44" s="126">
        <v>4</v>
      </c>
      <c r="I44" s="126">
        <f t="shared" si="0"/>
        <v>25.5</v>
      </c>
      <c r="J44" s="127">
        <f>IF(I44=0,"0,00",I44/SUM(I43:I45)*100)</f>
        <v>14.447592067988669</v>
      </c>
    </row>
    <row r="45" spans="1:10" x14ac:dyDescent="0.2">
      <c r="A45" s="226"/>
      <c r="B45" s="229"/>
      <c r="C45" s="133" t="s">
        <v>146</v>
      </c>
      <c r="D45" s="129" t="s">
        <v>128</v>
      </c>
      <c r="E45" s="135">
        <v>25</v>
      </c>
      <c r="F45" s="135">
        <v>36</v>
      </c>
      <c r="G45" s="135">
        <v>14</v>
      </c>
      <c r="H45" s="135">
        <v>1</v>
      </c>
      <c r="I45" s="135">
        <f t="shared" si="0"/>
        <v>79</v>
      </c>
      <c r="J45" s="131">
        <f>IF(I45=0,"0,00",I45/SUM(I43:I45)*100)</f>
        <v>44.759206798866856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3" t="s">
        <v>94</v>
      </c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3" t="s">
        <v>95</v>
      </c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3" t="s">
        <v>96</v>
      </c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9" t="s">
        <v>97</v>
      </c>
      <c r="B8" s="249"/>
      <c r="C8" s="248" t="s">
        <v>98</v>
      </c>
      <c r="D8" s="248"/>
      <c r="E8" s="248"/>
      <c r="F8" s="248"/>
      <c r="G8" s="248"/>
      <c r="H8" s="248"/>
      <c r="I8" s="92"/>
      <c r="J8" s="92"/>
      <c r="K8" s="92"/>
      <c r="L8" s="249" t="s">
        <v>99</v>
      </c>
      <c r="M8" s="249"/>
      <c r="N8" s="249"/>
      <c r="O8" s="248" t="str">
        <f>'G-1'!D5</f>
        <v>CALLE 30 X CARRERA 28</v>
      </c>
      <c r="P8" s="248"/>
      <c r="Q8" s="248"/>
      <c r="R8" s="248"/>
      <c r="S8" s="248"/>
      <c r="T8" s="92"/>
      <c r="U8" s="92"/>
      <c r="V8" s="249" t="s">
        <v>100</v>
      </c>
      <c r="W8" s="249"/>
      <c r="X8" s="249"/>
      <c r="Y8" s="248">
        <f>'G-1'!L5</f>
        <v>2512</v>
      </c>
      <c r="Z8" s="248"/>
      <c r="AA8" s="248"/>
      <c r="AB8" s="92"/>
      <c r="AC8" s="92"/>
      <c r="AD8" s="92"/>
      <c r="AE8" s="92"/>
      <c r="AF8" s="92"/>
      <c r="AG8" s="92"/>
      <c r="AH8" s="249" t="s">
        <v>101</v>
      </c>
      <c r="AI8" s="249"/>
      <c r="AJ8" s="250">
        <f>'G-1'!S6</f>
        <v>42982</v>
      </c>
      <c r="AK8" s="250"/>
      <c r="AL8" s="250"/>
      <c r="AM8" s="25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2" t="s">
        <v>47</v>
      </c>
      <c r="E10" s="252"/>
      <c r="F10" s="252"/>
      <c r="G10" s="25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2" t="s">
        <v>134</v>
      </c>
      <c r="T10" s="252"/>
      <c r="U10" s="252"/>
      <c r="V10" s="25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2" t="s">
        <v>49</v>
      </c>
      <c r="AI10" s="252"/>
      <c r="AJ10" s="252"/>
      <c r="AK10" s="25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1" t="s">
        <v>103</v>
      </c>
      <c r="U12" s="25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1543</v>
      </c>
      <c r="AV12" s="97">
        <f t="shared" si="0"/>
        <v>1559</v>
      </c>
      <c r="AW12" s="97">
        <f t="shared" si="0"/>
        <v>1562</v>
      </c>
      <c r="AX12" s="97">
        <f t="shared" si="0"/>
        <v>1501.5</v>
      </c>
      <c r="AY12" s="97">
        <f t="shared" si="0"/>
        <v>1441</v>
      </c>
      <c r="AZ12" s="97">
        <f t="shared" si="0"/>
        <v>1431</v>
      </c>
      <c r="BA12" s="97">
        <f t="shared" si="0"/>
        <v>1457.5</v>
      </c>
      <c r="BB12" s="97"/>
      <c r="BC12" s="97"/>
      <c r="BD12" s="97"/>
      <c r="BE12" s="97">
        <f t="shared" ref="BE12:BQ12" si="1">P14</f>
        <v>1691</v>
      </c>
      <c r="BF12" s="97">
        <f t="shared" si="1"/>
        <v>1741</v>
      </c>
      <c r="BG12" s="97">
        <f t="shared" si="1"/>
        <v>1700.5</v>
      </c>
      <c r="BH12" s="97">
        <f t="shared" si="1"/>
        <v>1652</v>
      </c>
      <c r="BI12" s="97">
        <f t="shared" si="1"/>
        <v>1566</v>
      </c>
      <c r="BJ12" s="97">
        <f t="shared" si="1"/>
        <v>1509</v>
      </c>
      <c r="BK12" s="97">
        <f t="shared" si="1"/>
        <v>1501.5</v>
      </c>
      <c r="BL12" s="97">
        <f t="shared" si="1"/>
        <v>1476.5</v>
      </c>
      <c r="BM12" s="97">
        <f t="shared" si="1"/>
        <v>1470.5</v>
      </c>
      <c r="BN12" s="97">
        <f t="shared" si="1"/>
        <v>1439</v>
      </c>
      <c r="BO12" s="97">
        <f t="shared" si="1"/>
        <v>1426</v>
      </c>
      <c r="BP12" s="97">
        <f t="shared" si="1"/>
        <v>1405</v>
      </c>
      <c r="BQ12" s="97">
        <f t="shared" si="1"/>
        <v>1420</v>
      </c>
      <c r="BR12" s="97"/>
      <c r="BS12" s="97"/>
      <c r="BT12" s="97"/>
      <c r="BU12" s="97">
        <f t="shared" ref="BU12:CC12" si="2">AG14</f>
        <v>1773.5</v>
      </c>
      <c r="BV12" s="97">
        <f t="shared" si="2"/>
        <v>1849.5</v>
      </c>
      <c r="BW12" s="97">
        <f t="shared" si="2"/>
        <v>1911</v>
      </c>
      <c r="BX12" s="97">
        <f t="shared" si="2"/>
        <v>1978.5</v>
      </c>
      <c r="BY12" s="97">
        <f t="shared" si="2"/>
        <v>2088.5</v>
      </c>
      <c r="BZ12" s="97">
        <f t="shared" si="2"/>
        <v>2056</v>
      </c>
      <c r="CA12" s="97">
        <f t="shared" si="2"/>
        <v>1985</v>
      </c>
      <c r="CB12" s="97">
        <f t="shared" si="2"/>
        <v>1957</v>
      </c>
      <c r="CC12" s="97">
        <f t="shared" si="2"/>
        <v>1849</v>
      </c>
    </row>
    <row r="13" spans="1:81" ht="16.5" customHeight="1" x14ac:dyDescent="0.2">
      <c r="A13" s="100" t="s">
        <v>104</v>
      </c>
      <c r="B13" s="149">
        <f>'G-1'!F10</f>
        <v>365.5</v>
      </c>
      <c r="C13" s="149">
        <f>'G-1'!F11</f>
        <v>365.5</v>
      </c>
      <c r="D13" s="149">
        <f>'G-1'!F12</f>
        <v>407</v>
      </c>
      <c r="E13" s="149">
        <f>'G-1'!F13</f>
        <v>405</v>
      </c>
      <c r="F13" s="149">
        <f>'G-1'!F14</f>
        <v>381.5</v>
      </c>
      <c r="G13" s="149">
        <f>'G-1'!F15</f>
        <v>368.5</v>
      </c>
      <c r="H13" s="149">
        <f>'G-1'!F16</f>
        <v>346.5</v>
      </c>
      <c r="I13" s="149">
        <f>'G-1'!F17</f>
        <v>344.5</v>
      </c>
      <c r="J13" s="149">
        <f>'G-1'!F18</f>
        <v>371.5</v>
      </c>
      <c r="K13" s="149">
        <f>'G-1'!F19</f>
        <v>395</v>
      </c>
      <c r="L13" s="150"/>
      <c r="M13" s="149">
        <f>'G-1'!F20</f>
        <v>405</v>
      </c>
      <c r="N13" s="149">
        <f>'G-1'!F21</f>
        <v>419</v>
      </c>
      <c r="O13" s="149">
        <f>'G-1'!F22</f>
        <v>415.5</v>
      </c>
      <c r="P13" s="149">
        <f>'G-1'!M10</f>
        <v>451.5</v>
      </c>
      <c r="Q13" s="149">
        <f>'G-1'!M11</f>
        <v>455</v>
      </c>
      <c r="R13" s="149">
        <f>'G-1'!M12</f>
        <v>378.5</v>
      </c>
      <c r="S13" s="149">
        <f>'G-1'!M13</f>
        <v>367</v>
      </c>
      <c r="T13" s="149">
        <f>'G-1'!M14</f>
        <v>365.5</v>
      </c>
      <c r="U13" s="149">
        <f>'G-1'!M15</f>
        <v>398</v>
      </c>
      <c r="V13" s="149">
        <f>'G-1'!M16</f>
        <v>371</v>
      </c>
      <c r="W13" s="149">
        <f>'G-1'!M17</f>
        <v>342</v>
      </c>
      <c r="X13" s="149">
        <f>'G-1'!M18</f>
        <v>359.5</v>
      </c>
      <c r="Y13" s="149">
        <f>'G-1'!M19</f>
        <v>366.5</v>
      </c>
      <c r="Z13" s="149">
        <f>'G-1'!M20</f>
        <v>358</v>
      </c>
      <c r="AA13" s="149">
        <f>'G-1'!M21</f>
        <v>321</v>
      </c>
      <c r="AB13" s="149">
        <f>'G-1'!M22</f>
        <v>374.5</v>
      </c>
      <c r="AC13" s="150"/>
      <c r="AD13" s="149">
        <f>'G-1'!T10</f>
        <v>439.5</v>
      </c>
      <c r="AE13" s="149">
        <f>'G-1'!T11</f>
        <v>459.5</v>
      </c>
      <c r="AF13" s="149">
        <f>'G-1'!T12</f>
        <v>449.5</v>
      </c>
      <c r="AG13" s="149">
        <f>'G-1'!T13</f>
        <v>425</v>
      </c>
      <c r="AH13" s="149">
        <f>'G-1'!T14</f>
        <v>515.5</v>
      </c>
      <c r="AI13" s="149">
        <f>'G-1'!T15</f>
        <v>521</v>
      </c>
      <c r="AJ13" s="149">
        <f>'G-1'!T16</f>
        <v>517</v>
      </c>
      <c r="AK13" s="149">
        <f>'G-1'!T17</f>
        <v>535</v>
      </c>
      <c r="AL13" s="149">
        <f>'G-1'!T18</f>
        <v>483</v>
      </c>
      <c r="AM13" s="149">
        <f>'G-1'!T19</f>
        <v>450</v>
      </c>
      <c r="AN13" s="149">
        <f>'G-1'!T20</f>
        <v>489</v>
      </c>
      <c r="AO13" s="149">
        <f>'G-1'!T21</f>
        <v>427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1543</v>
      </c>
      <c r="F14" s="149">
        <f t="shared" ref="F14:K14" si="3">C13+D13+E13+F13</f>
        <v>1559</v>
      </c>
      <c r="G14" s="149">
        <f t="shared" si="3"/>
        <v>1562</v>
      </c>
      <c r="H14" s="149">
        <f t="shared" si="3"/>
        <v>1501.5</v>
      </c>
      <c r="I14" s="149">
        <f t="shared" si="3"/>
        <v>1441</v>
      </c>
      <c r="J14" s="149">
        <f t="shared" si="3"/>
        <v>1431</v>
      </c>
      <c r="K14" s="149">
        <f t="shared" si="3"/>
        <v>1457.5</v>
      </c>
      <c r="L14" s="150"/>
      <c r="M14" s="149"/>
      <c r="N14" s="149"/>
      <c r="O14" s="149"/>
      <c r="P14" s="149">
        <f>M13+N13+O13+P13</f>
        <v>1691</v>
      </c>
      <c r="Q14" s="149">
        <f t="shared" ref="Q14:AB14" si="4">N13+O13+P13+Q13</f>
        <v>1741</v>
      </c>
      <c r="R14" s="149">
        <f t="shared" si="4"/>
        <v>1700.5</v>
      </c>
      <c r="S14" s="149">
        <f t="shared" si="4"/>
        <v>1652</v>
      </c>
      <c r="T14" s="149">
        <f t="shared" si="4"/>
        <v>1566</v>
      </c>
      <c r="U14" s="149">
        <f t="shared" si="4"/>
        <v>1509</v>
      </c>
      <c r="V14" s="149">
        <f t="shared" si="4"/>
        <v>1501.5</v>
      </c>
      <c r="W14" s="149">
        <f t="shared" si="4"/>
        <v>1476.5</v>
      </c>
      <c r="X14" s="149">
        <f t="shared" si="4"/>
        <v>1470.5</v>
      </c>
      <c r="Y14" s="149">
        <f t="shared" si="4"/>
        <v>1439</v>
      </c>
      <c r="Z14" s="149">
        <f t="shared" si="4"/>
        <v>1426</v>
      </c>
      <c r="AA14" s="149">
        <f t="shared" si="4"/>
        <v>1405</v>
      </c>
      <c r="AB14" s="149">
        <f t="shared" si="4"/>
        <v>1420</v>
      </c>
      <c r="AC14" s="150"/>
      <c r="AD14" s="149"/>
      <c r="AE14" s="149"/>
      <c r="AF14" s="149"/>
      <c r="AG14" s="149">
        <f>AD13+AE13+AF13+AG13</f>
        <v>1773.5</v>
      </c>
      <c r="AH14" s="149">
        <f t="shared" ref="AH14:AO14" si="5">AE13+AF13+AG13+AH13</f>
        <v>1849.5</v>
      </c>
      <c r="AI14" s="149">
        <f t="shared" si="5"/>
        <v>1911</v>
      </c>
      <c r="AJ14" s="149">
        <f t="shared" si="5"/>
        <v>1978.5</v>
      </c>
      <c r="AK14" s="149">
        <f t="shared" si="5"/>
        <v>2088.5</v>
      </c>
      <c r="AL14" s="149">
        <f t="shared" si="5"/>
        <v>2056</v>
      </c>
      <c r="AM14" s="149">
        <f t="shared" si="5"/>
        <v>1985</v>
      </c>
      <c r="AN14" s="149">
        <f t="shared" si="5"/>
        <v>1957</v>
      </c>
      <c r="AO14" s="149">
        <f t="shared" si="5"/>
        <v>1849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8.0098582871226121E-2</v>
      </c>
      <c r="E15" s="152"/>
      <c r="F15" s="152" t="s">
        <v>108</v>
      </c>
      <c r="G15" s="153">
        <f>DIRECCIONALIDAD!J11/100</f>
        <v>0.89155884165126309</v>
      </c>
      <c r="H15" s="152"/>
      <c r="I15" s="152" t="s">
        <v>109</v>
      </c>
      <c r="J15" s="153">
        <f>DIRECCIONALIDAD!J12/100</f>
        <v>2.8342575477510783E-2</v>
      </c>
      <c r="K15" s="154"/>
      <c r="L15" s="148"/>
      <c r="M15" s="151"/>
      <c r="N15" s="152"/>
      <c r="O15" s="152" t="s">
        <v>107</v>
      </c>
      <c r="P15" s="153">
        <f>DIRECCIONALIDAD!J13/100</f>
        <v>5.3199137311286844E-2</v>
      </c>
      <c r="Q15" s="152"/>
      <c r="R15" s="152"/>
      <c r="S15" s="152"/>
      <c r="T15" s="152" t="s">
        <v>108</v>
      </c>
      <c r="U15" s="153">
        <f>DIRECCIONALIDAD!J14/100</f>
        <v>0.92235801581595978</v>
      </c>
      <c r="V15" s="152"/>
      <c r="W15" s="152"/>
      <c r="X15" s="152"/>
      <c r="Y15" s="152" t="s">
        <v>109</v>
      </c>
      <c r="Z15" s="153">
        <f>DIRECCIONALIDAD!J15/100</f>
        <v>2.4442846872753415E-2</v>
      </c>
      <c r="AA15" s="152"/>
      <c r="AB15" s="154"/>
      <c r="AC15" s="148"/>
      <c r="AD15" s="151"/>
      <c r="AE15" s="152" t="s">
        <v>107</v>
      </c>
      <c r="AF15" s="153">
        <f>DIRECCIONALIDAD!J16/100</f>
        <v>4.8479087452471481E-2</v>
      </c>
      <c r="AG15" s="152"/>
      <c r="AH15" s="152"/>
      <c r="AI15" s="152"/>
      <c r="AJ15" s="152" t="s">
        <v>108</v>
      </c>
      <c r="AK15" s="153">
        <f>DIRECCIONALIDAD!J17/100</f>
        <v>0.93726235741444863</v>
      </c>
      <c r="AL15" s="152"/>
      <c r="AM15" s="152"/>
      <c r="AN15" s="152" t="s">
        <v>109</v>
      </c>
      <c r="AO15" s="155">
        <f>DIRECCIONALIDAD!J18/100</f>
        <v>1.4258555133079848E-2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5" t="s">
        <v>153</v>
      </c>
      <c r="B16" s="166">
        <f>MAX(B14:K14)</f>
        <v>1562</v>
      </c>
      <c r="C16" s="152" t="s">
        <v>107</v>
      </c>
      <c r="D16" s="167">
        <f>+B16*D15</f>
        <v>125.1139864448552</v>
      </c>
      <c r="E16" s="152"/>
      <c r="F16" s="152" t="s">
        <v>108</v>
      </c>
      <c r="G16" s="167">
        <f>+B16*G15</f>
        <v>1392.6149106592729</v>
      </c>
      <c r="H16" s="152"/>
      <c r="I16" s="152" t="s">
        <v>109</v>
      </c>
      <c r="J16" s="167">
        <f>+B16*J15</f>
        <v>44.271102895871842</v>
      </c>
      <c r="K16" s="154"/>
      <c r="L16" s="148"/>
      <c r="M16" s="166">
        <f>MAX(M14:AB14)</f>
        <v>1741</v>
      </c>
      <c r="N16" s="152"/>
      <c r="O16" s="152" t="s">
        <v>107</v>
      </c>
      <c r="P16" s="168">
        <f>+M16*P15</f>
        <v>92.619698058950391</v>
      </c>
      <c r="Q16" s="152"/>
      <c r="R16" s="152"/>
      <c r="S16" s="152"/>
      <c r="T16" s="152" t="s">
        <v>108</v>
      </c>
      <c r="U16" s="168">
        <f>+M16*U15</f>
        <v>1605.825305535586</v>
      </c>
      <c r="V16" s="152"/>
      <c r="W16" s="152"/>
      <c r="X16" s="152"/>
      <c r="Y16" s="152" t="s">
        <v>109</v>
      </c>
      <c r="Z16" s="168">
        <f>+M16*Z15</f>
        <v>42.554996405463697</v>
      </c>
      <c r="AA16" s="152"/>
      <c r="AB16" s="154"/>
      <c r="AC16" s="148"/>
      <c r="AD16" s="166">
        <f>MAX(AD14:AO14)</f>
        <v>2088.5</v>
      </c>
      <c r="AE16" s="152" t="s">
        <v>107</v>
      </c>
      <c r="AF16" s="167">
        <f>+AD16*AF15</f>
        <v>101.24857414448668</v>
      </c>
      <c r="AG16" s="152"/>
      <c r="AH16" s="152"/>
      <c r="AI16" s="152"/>
      <c r="AJ16" s="152" t="s">
        <v>108</v>
      </c>
      <c r="AK16" s="167">
        <f>+AD16*AK15</f>
        <v>1957.472433460076</v>
      </c>
      <c r="AL16" s="152"/>
      <c r="AM16" s="152"/>
      <c r="AN16" s="152" t="s">
        <v>109</v>
      </c>
      <c r="AO16" s="169">
        <f>+AD16*AO15</f>
        <v>29.778992395437264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492</v>
      </c>
      <c r="C18" s="149">
        <f>'G-2'!F11</f>
        <v>482.5</v>
      </c>
      <c r="D18" s="149">
        <f>'G-2'!F12</f>
        <v>498</v>
      </c>
      <c r="E18" s="149">
        <f>'G-2'!F13</f>
        <v>490.5</v>
      </c>
      <c r="F18" s="149">
        <f>'G-2'!F14</f>
        <v>472.5</v>
      </c>
      <c r="G18" s="149">
        <f>'G-2'!F15</f>
        <v>382</v>
      </c>
      <c r="H18" s="149">
        <f>'G-2'!F16</f>
        <v>357</v>
      </c>
      <c r="I18" s="149">
        <f>'G-2'!F17</f>
        <v>361.5</v>
      </c>
      <c r="J18" s="149">
        <f>'G-2'!F18</f>
        <v>383.5</v>
      </c>
      <c r="K18" s="149">
        <f>'G-2'!F19</f>
        <v>342.5</v>
      </c>
      <c r="L18" s="150"/>
      <c r="M18" s="149">
        <f>'G-2'!F20</f>
        <v>316</v>
      </c>
      <c r="N18" s="149">
        <f>'G-2'!F21</f>
        <v>326.5</v>
      </c>
      <c r="O18" s="149">
        <f>'G-2'!F22</f>
        <v>306.5</v>
      </c>
      <c r="P18" s="149">
        <f>'G-2'!M10</f>
        <v>289</v>
      </c>
      <c r="Q18" s="149">
        <f>'G-2'!M11</f>
        <v>342.5</v>
      </c>
      <c r="R18" s="149">
        <f>'G-2'!M12</f>
        <v>315</v>
      </c>
      <c r="S18" s="149">
        <f>'G-2'!M13</f>
        <v>315.5</v>
      </c>
      <c r="T18" s="149">
        <f>'G-2'!M14</f>
        <v>281.5</v>
      </c>
      <c r="U18" s="149">
        <f>'G-2'!M15</f>
        <v>308</v>
      </c>
      <c r="V18" s="149">
        <f>'G-2'!M16</f>
        <v>297.5</v>
      </c>
      <c r="W18" s="149">
        <f>'G-2'!M17</f>
        <v>296.5</v>
      </c>
      <c r="X18" s="149">
        <f>'G-2'!M18</f>
        <v>317.5</v>
      </c>
      <c r="Y18" s="149">
        <f>'G-2'!M19</f>
        <v>300.5</v>
      </c>
      <c r="Z18" s="149">
        <f>'G-2'!M20</f>
        <v>318.5</v>
      </c>
      <c r="AA18" s="149">
        <f>'G-2'!M21</f>
        <v>350.5</v>
      </c>
      <c r="AB18" s="149">
        <f>'G-2'!M22</f>
        <v>285.5</v>
      </c>
      <c r="AC18" s="150"/>
      <c r="AD18" s="149">
        <f>'G-2'!T10</f>
        <v>294</v>
      </c>
      <c r="AE18" s="149">
        <f>'G-2'!T11</f>
        <v>311.5</v>
      </c>
      <c r="AF18" s="149">
        <f>'G-2'!T12</f>
        <v>343</v>
      </c>
      <c r="AG18" s="149">
        <f>'G-2'!T13</f>
        <v>348</v>
      </c>
      <c r="AH18" s="149">
        <f>'G-2'!T14</f>
        <v>339.5</v>
      </c>
      <c r="AI18" s="149">
        <f>'G-2'!T15</f>
        <v>373.5</v>
      </c>
      <c r="AJ18" s="149">
        <f>'G-2'!T16</f>
        <v>409.5</v>
      </c>
      <c r="AK18" s="149">
        <f>'G-2'!T17</f>
        <v>385.5</v>
      </c>
      <c r="AL18" s="149">
        <f>'G-2'!T18</f>
        <v>356</v>
      </c>
      <c r="AM18" s="149">
        <f>'G-2'!T19</f>
        <v>351.5</v>
      </c>
      <c r="AN18" s="149">
        <f>'G-2'!T20</f>
        <v>344</v>
      </c>
      <c r="AO18" s="149">
        <f>'G-2'!T21</f>
        <v>341.5</v>
      </c>
      <c r="AP18" s="101"/>
      <c r="AQ18" s="101"/>
      <c r="AR18" s="101"/>
      <c r="AS18" s="101"/>
      <c r="AT18" s="101"/>
      <c r="AU18" s="101">
        <f t="shared" ref="AU18:BA18" si="6">E19</f>
        <v>1963</v>
      </c>
      <c r="AV18" s="101">
        <f t="shared" si="6"/>
        <v>1943.5</v>
      </c>
      <c r="AW18" s="101">
        <f t="shared" si="6"/>
        <v>1843</v>
      </c>
      <c r="AX18" s="101">
        <f t="shared" si="6"/>
        <v>1702</v>
      </c>
      <c r="AY18" s="101">
        <f t="shared" si="6"/>
        <v>1573</v>
      </c>
      <c r="AZ18" s="101">
        <f t="shared" si="6"/>
        <v>1484</v>
      </c>
      <c r="BA18" s="101">
        <f t="shared" si="6"/>
        <v>1444.5</v>
      </c>
      <c r="BB18" s="101"/>
      <c r="BC18" s="101"/>
      <c r="BD18" s="101"/>
      <c r="BE18" s="101">
        <f t="shared" ref="BE18:BQ18" si="7">P19</f>
        <v>1238</v>
      </c>
      <c r="BF18" s="101">
        <f t="shared" si="7"/>
        <v>1264.5</v>
      </c>
      <c r="BG18" s="101">
        <f t="shared" si="7"/>
        <v>1253</v>
      </c>
      <c r="BH18" s="101">
        <f t="shared" si="7"/>
        <v>1262</v>
      </c>
      <c r="BI18" s="101">
        <f t="shared" si="7"/>
        <v>1254.5</v>
      </c>
      <c r="BJ18" s="101">
        <f t="shared" si="7"/>
        <v>1220</v>
      </c>
      <c r="BK18" s="101">
        <f t="shared" si="7"/>
        <v>1202.5</v>
      </c>
      <c r="BL18" s="101">
        <f t="shared" si="7"/>
        <v>1183.5</v>
      </c>
      <c r="BM18" s="101">
        <f t="shared" si="7"/>
        <v>1219.5</v>
      </c>
      <c r="BN18" s="101">
        <f t="shared" si="7"/>
        <v>1212</v>
      </c>
      <c r="BO18" s="101">
        <f t="shared" si="7"/>
        <v>1233</v>
      </c>
      <c r="BP18" s="101">
        <f t="shared" si="7"/>
        <v>1287</v>
      </c>
      <c r="BQ18" s="101">
        <f t="shared" si="7"/>
        <v>1255</v>
      </c>
      <c r="BR18" s="101"/>
      <c r="BS18" s="101"/>
      <c r="BT18" s="101"/>
      <c r="BU18" s="101">
        <f t="shared" ref="BU18:CC18" si="8">AG19</f>
        <v>1296.5</v>
      </c>
      <c r="BV18" s="101">
        <f t="shared" si="8"/>
        <v>1342</v>
      </c>
      <c r="BW18" s="101">
        <f t="shared" si="8"/>
        <v>1404</v>
      </c>
      <c r="BX18" s="101">
        <f t="shared" si="8"/>
        <v>1470.5</v>
      </c>
      <c r="BY18" s="101">
        <f t="shared" si="8"/>
        <v>1508</v>
      </c>
      <c r="BZ18" s="101">
        <f t="shared" si="8"/>
        <v>1524.5</v>
      </c>
      <c r="CA18" s="101">
        <f t="shared" si="8"/>
        <v>1502.5</v>
      </c>
      <c r="CB18" s="101">
        <f t="shared" si="8"/>
        <v>1437</v>
      </c>
      <c r="CC18" s="101">
        <f t="shared" si="8"/>
        <v>1393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1963</v>
      </c>
      <c r="F19" s="149">
        <f t="shared" ref="F19:K19" si="9">C18+D18+E18+F18</f>
        <v>1943.5</v>
      </c>
      <c r="G19" s="149">
        <f t="shared" si="9"/>
        <v>1843</v>
      </c>
      <c r="H19" s="149">
        <f t="shared" si="9"/>
        <v>1702</v>
      </c>
      <c r="I19" s="149">
        <f t="shared" si="9"/>
        <v>1573</v>
      </c>
      <c r="J19" s="149">
        <f t="shared" si="9"/>
        <v>1484</v>
      </c>
      <c r="K19" s="149">
        <f t="shared" si="9"/>
        <v>1444.5</v>
      </c>
      <c r="L19" s="150"/>
      <c r="M19" s="149"/>
      <c r="N19" s="149"/>
      <c r="O19" s="149"/>
      <c r="P19" s="149">
        <f>M18+N18+O18+P18</f>
        <v>1238</v>
      </c>
      <c r="Q19" s="149">
        <f t="shared" ref="Q19:AB19" si="10">N18+O18+P18+Q18</f>
        <v>1264.5</v>
      </c>
      <c r="R19" s="149">
        <f t="shared" si="10"/>
        <v>1253</v>
      </c>
      <c r="S19" s="149">
        <f t="shared" si="10"/>
        <v>1262</v>
      </c>
      <c r="T19" s="149">
        <f t="shared" si="10"/>
        <v>1254.5</v>
      </c>
      <c r="U19" s="149">
        <f t="shared" si="10"/>
        <v>1220</v>
      </c>
      <c r="V19" s="149">
        <f t="shared" si="10"/>
        <v>1202.5</v>
      </c>
      <c r="W19" s="149">
        <f t="shared" si="10"/>
        <v>1183.5</v>
      </c>
      <c r="X19" s="149">
        <f t="shared" si="10"/>
        <v>1219.5</v>
      </c>
      <c r="Y19" s="149">
        <f t="shared" si="10"/>
        <v>1212</v>
      </c>
      <c r="Z19" s="149">
        <f t="shared" si="10"/>
        <v>1233</v>
      </c>
      <c r="AA19" s="149">
        <f t="shared" si="10"/>
        <v>1287</v>
      </c>
      <c r="AB19" s="149">
        <f t="shared" si="10"/>
        <v>1255</v>
      </c>
      <c r="AC19" s="150"/>
      <c r="AD19" s="149"/>
      <c r="AE19" s="149"/>
      <c r="AF19" s="149"/>
      <c r="AG19" s="149">
        <f>AD18+AE18+AF18+AG18</f>
        <v>1296.5</v>
      </c>
      <c r="AH19" s="149">
        <f t="shared" ref="AH19:AO19" si="11">AE18+AF18+AG18+AH18</f>
        <v>1342</v>
      </c>
      <c r="AI19" s="149">
        <f t="shared" si="11"/>
        <v>1404</v>
      </c>
      <c r="AJ19" s="149">
        <f t="shared" si="11"/>
        <v>1470.5</v>
      </c>
      <c r="AK19" s="149">
        <f t="shared" si="11"/>
        <v>1508</v>
      </c>
      <c r="AL19" s="149">
        <f t="shared" si="11"/>
        <v>1524.5</v>
      </c>
      <c r="AM19" s="149">
        <f t="shared" si="11"/>
        <v>1502.5</v>
      </c>
      <c r="AN19" s="149">
        <f t="shared" si="11"/>
        <v>1437</v>
      </c>
      <c r="AO19" s="149">
        <f t="shared" si="11"/>
        <v>1393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0.97092511013215854</v>
      </c>
      <c r="H20" s="152"/>
      <c r="I20" s="152" t="s">
        <v>109</v>
      </c>
      <c r="J20" s="153">
        <f>DIRECCIONALIDAD!J21/100</f>
        <v>2.9074889867841409E-2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0.97113884555382213</v>
      </c>
      <c r="V20" s="152"/>
      <c r="W20" s="152"/>
      <c r="X20" s="152"/>
      <c r="Y20" s="152" t="s">
        <v>109</v>
      </c>
      <c r="Z20" s="153">
        <f>DIRECCIONALIDAD!J24/100</f>
        <v>2.8861154446177852E-2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0.96226415094339623</v>
      </c>
      <c r="AL20" s="152"/>
      <c r="AM20" s="152"/>
      <c r="AN20" s="152" t="s">
        <v>109</v>
      </c>
      <c r="AO20" s="155">
        <f>DIRECCIONALIDAD!J27/100</f>
        <v>3.7735849056603772E-2</v>
      </c>
      <c r="AP20" s="92"/>
      <c r="AQ20" s="92"/>
      <c r="AR20" s="92"/>
      <c r="AS20" s="92"/>
      <c r="AT20" s="92"/>
      <c r="AU20" s="92">
        <f t="shared" ref="AU20:BA20" si="15">E24</f>
        <v>0</v>
      </c>
      <c r="AV20" s="92">
        <f t="shared" si="15"/>
        <v>0</v>
      </c>
      <c r="AW20" s="92">
        <f t="shared" si="15"/>
        <v>0</v>
      </c>
      <c r="AX20" s="92">
        <f t="shared" si="15"/>
        <v>0</v>
      </c>
      <c r="AY20" s="92">
        <f t="shared" si="15"/>
        <v>0</v>
      </c>
      <c r="AZ20" s="92">
        <f t="shared" si="15"/>
        <v>0</v>
      </c>
      <c r="BA20" s="92">
        <f t="shared" si="15"/>
        <v>0</v>
      </c>
      <c r="BB20" s="92"/>
      <c r="BC20" s="92"/>
      <c r="BD20" s="92"/>
      <c r="BE20" s="92">
        <f t="shared" ref="BE20:BQ20" si="16">P24</f>
        <v>0</v>
      </c>
      <c r="BF20" s="92">
        <f t="shared" si="16"/>
        <v>0</v>
      </c>
      <c r="BG20" s="92">
        <f t="shared" si="16"/>
        <v>0</v>
      </c>
      <c r="BH20" s="92">
        <f t="shared" si="16"/>
        <v>0</v>
      </c>
      <c r="BI20" s="92">
        <f t="shared" si="16"/>
        <v>0</v>
      </c>
      <c r="BJ20" s="92">
        <f t="shared" si="16"/>
        <v>0</v>
      </c>
      <c r="BK20" s="92">
        <f t="shared" si="16"/>
        <v>0</v>
      </c>
      <c r="BL20" s="92">
        <f t="shared" si="16"/>
        <v>0</v>
      </c>
      <c r="BM20" s="92">
        <f t="shared" si="16"/>
        <v>0</v>
      </c>
      <c r="BN20" s="92">
        <f t="shared" si="16"/>
        <v>0</v>
      </c>
      <c r="BO20" s="92">
        <f t="shared" si="16"/>
        <v>0</v>
      </c>
      <c r="BP20" s="92">
        <f t="shared" si="16"/>
        <v>0</v>
      </c>
      <c r="BQ20" s="92">
        <f t="shared" si="16"/>
        <v>0</v>
      </c>
      <c r="BR20" s="92"/>
      <c r="BS20" s="92"/>
      <c r="BT20" s="92"/>
      <c r="BU20" s="92">
        <f t="shared" ref="BU20:CC20" si="17">AG24</f>
        <v>0</v>
      </c>
      <c r="BV20" s="92">
        <f t="shared" si="17"/>
        <v>0</v>
      </c>
      <c r="BW20" s="92">
        <f t="shared" si="17"/>
        <v>0</v>
      </c>
      <c r="BX20" s="92">
        <f t="shared" si="17"/>
        <v>0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5" t="s">
        <v>153</v>
      </c>
      <c r="B21" s="166">
        <f>MAX(B19:K19)</f>
        <v>1963</v>
      </c>
      <c r="C21" s="152" t="s">
        <v>107</v>
      </c>
      <c r="D21" s="167">
        <f>+B21*D20</f>
        <v>0</v>
      </c>
      <c r="E21" s="152"/>
      <c r="F21" s="152" t="s">
        <v>108</v>
      </c>
      <c r="G21" s="167">
        <f>+B21*G20</f>
        <v>1905.9259911894271</v>
      </c>
      <c r="H21" s="152"/>
      <c r="I21" s="152" t="s">
        <v>109</v>
      </c>
      <c r="J21" s="167">
        <f>+B21*J20</f>
        <v>57.074008810572685</v>
      </c>
      <c r="K21" s="154"/>
      <c r="L21" s="148"/>
      <c r="M21" s="166">
        <f>MAX(M19:AB19)</f>
        <v>1287</v>
      </c>
      <c r="N21" s="152"/>
      <c r="O21" s="152" t="s">
        <v>107</v>
      </c>
      <c r="P21" s="168">
        <f>+M21*P20</f>
        <v>0</v>
      </c>
      <c r="Q21" s="152"/>
      <c r="R21" s="152"/>
      <c r="S21" s="152"/>
      <c r="T21" s="152" t="s">
        <v>108</v>
      </c>
      <c r="U21" s="168">
        <f>+M21*U20</f>
        <v>1249.8556942277692</v>
      </c>
      <c r="V21" s="152"/>
      <c r="W21" s="152"/>
      <c r="X21" s="152"/>
      <c r="Y21" s="152" t="s">
        <v>109</v>
      </c>
      <c r="Z21" s="168">
        <f>+M21*Z20</f>
        <v>37.144305772230894</v>
      </c>
      <c r="AA21" s="152"/>
      <c r="AB21" s="154"/>
      <c r="AC21" s="148"/>
      <c r="AD21" s="166">
        <f>MAX(AD19:AO19)</f>
        <v>1524.5</v>
      </c>
      <c r="AE21" s="152" t="s">
        <v>107</v>
      </c>
      <c r="AF21" s="167">
        <f>+AD21*AF20</f>
        <v>0</v>
      </c>
      <c r="AG21" s="152"/>
      <c r="AH21" s="152"/>
      <c r="AI21" s="152"/>
      <c r="AJ21" s="152" t="s">
        <v>108</v>
      </c>
      <c r="AK21" s="167">
        <f>+AD21*AK20</f>
        <v>1466.9716981132076</v>
      </c>
      <c r="AL21" s="152"/>
      <c r="AM21" s="152"/>
      <c r="AN21" s="152" t="s">
        <v>109</v>
      </c>
      <c r="AO21" s="169">
        <f>+AD21*AO20</f>
        <v>57.528301886792448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103</v>
      </c>
      <c r="U22" s="246"/>
      <c r="V22" s="156">
        <v>4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3745.5</v>
      </c>
      <c r="AV22" s="92">
        <f t="shared" si="18"/>
        <v>3728.5</v>
      </c>
      <c r="AW22" s="92">
        <f t="shared" si="18"/>
        <v>3621</v>
      </c>
      <c r="AX22" s="92">
        <f t="shared" si="18"/>
        <v>3392</v>
      </c>
      <c r="AY22" s="92">
        <f t="shared" si="18"/>
        <v>3193.5</v>
      </c>
      <c r="AZ22" s="92">
        <f t="shared" si="18"/>
        <v>3103</v>
      </c>
      <c r="BA22" s="92">
        <f t="shared" si="18"/>
        <v>3074</v>
      </c>
      <c r="BB22" s="92"/>
      <c r="BC22" s="92"/>
      <c r="BD22" s="92"/>
      <c r="BE22" s="92">
        <f t="shared" ref="BE22:BQ22" si="19">P33</f>
        <v>3144</v>
      </c>
      <c r="BF22" s="92">
        <f t="shared" si="19"/>
        <v>3222.5</v>
      </c>
      <c r="BG22" s="92">
        <f t="shared" si="19"/>
        <v>3185.5</v>
      </c>
      <c r="BH22" s="92">
        <f t="shared" si="19"/>
        <v>3113.5</v>
      </c>
      <c r="BI22" s="92">
        <f t="shared" si="19"/>
        <v>3005</v>
      </c>
      <c r="BJ22" s="92">
        <f t="shared" si="19"/>
        <v>2908.5</v>
      </c>
      <c r="BK22" s="92">
        <f t="shared" si="19"/>
        <v>2857</v>
      </c>
      <c r="BL22" s="92">
        <f t="shared" si="19"/>
        <v>2834</v>
      </c>
      <c r="BM22" s="92">
        <f t="shared" si="19"/>
        <v>2858</v>
      </c>
      <c r="BN22" s="92">
        <f t="shared" si="19"/>
        <v>2817</v>
      </c>
      <c r="BO22" s="92">
        <f t="shared" si="19"/>
        <v>2835</v>
      </c>
      <c r="BP22" s="92">
        <f t="shared" si="19"/>
        <v>2861.5</v>
      </c>
      <c r="BQ22" s="92">
        <f t="shared" si="19"/>
        <v>2845.5</v>
      </c>
      <c r="BR22" s="92"/>
      <c r="BS22" s="92"/>
      <c r="BT22" s="92"/>
      <c r="BU22" s="92">
        <f t="shared" ref="BU22:CC22" si="20">AG33</f>
        <v>3266</v>
      </c>
      <c r="BV22" s="92">
        <f t="shared" si="20"/>
        <v>3378.5</v>
      </c>
      <c r="BW22" s="92">
        <f t="shared" si="20"/>
        <v>3505</v>
      </c>
      <c r="BX22" s="92">
        <f t="shared" si="20"/>
        <v>3636.5</v>
      </c>
      <c r="BY22" s="92">
        <f t="shared" si="20"/>
        <v>3797</v>
      </c>
      <c r="BZ22" s="92">
        <f t="shared" si="20"/>
        <v>3740.5</v>
      </c>
      <c r="CA22" s="92">
        <f t="shared" si="20"/>
        <v>3595</v>
      </c>
      <c r="CB22" s="92">
        <f t="shared" si="20"/>
        <v>3452</v>
      </c>
      <c r="CC22" s="92">
        <f t="shared" si="20"/>
        <v>3242</v>
      </c>
    </row>
    <row r="23" spans="1:81" ht="16.5" customHeight="1" x14ac:dyDescent="0.2">
      <c r="A23" s="100" t="s">
        <v>104</v>
      </c>
      <c r="B23" s="149"/>
      <c r="C23" s="149"/>
      <c r="D23" s="149"/>
      <c r="E23" s="149"/>
      <c r="F23" s="149"/>
      <c r="G23" s="149"/>
      <c r="H23" s="149"/>
      <c r="I23" s="149"/>
      <c r="J23" s="149"/>
      <c r="K23" s="149"/>
      <c r="L23" s="150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50"/>
      <c r="AD23" s="149"/>
      <c r="AE23" s="149"/>
      <c r="AF23" s="149"/>
      <c r="AG23" s="149"/>
      <c r="AH23" s="149"/>
      <c r="AI23" s="149"/>
      <c r="AJ23" s="149"/>
      <c r="AK23" s="149"/>
      <c r="AL23" s="149"/>
      <c r="AM23" s="149"/>
      <c r="AN23" s="149"/>
      <c r="AO23" s="149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0</v>
      </c>
      <c r="F24" s="149">
        <f t="shared" ref="F24:K24" si="21">C23+D23+E23+F23</f>
        <v>0</v>
      </c>
      <c r="G24" s="149">
        <f t="shared" si="21"/>
        <v>0</v>
      </c>
      <c r="H24" s="149">
        <f t="shared" si="21"/>
        <v>0</v>
      </c>
      <c r="I24" s="149">
        <f t="shared" si="21"/>
        <v>0</v>
      </c>
      <c r="J24" s="149">
        <f t="shared" si="21"/>
        <v>0</v>
      </c>
      <c r="K24" s="149">
        <f t="shared" si="21"/>
        <v>0</v>
      </c>
      <c r="L24" s="150"/>
      <c r="M24" s="149"/>
      <c r="N24" s="149"/>
      <c r="O24" s="149"/>
      <c r="P24" s="149">
        <f>M23+N23+O23+P23</f>
        <v>0</v>
      </c>
      <c r="Q24" s="149">
        <f t="shared" ref="Q24:AB24" si="22">N23+O23+P23+Q23</f>
        <v>0</v>
      </c>
      <c r="R24" s="149">
        <f t="shared" si="22"/>
        <v>0</v>
      </c>
      <c r="S24" s="149">
        <f t="shared" si="22"/>
        <v>0</v>
      </c>
      <c r="T24" s="149">
        <f t="shared" si="22"/>
        <v>0</v>
      </c>
      <c r="U24" s="149">
        <f t="shared" si="22"/>
        <v>0</v>
      </c>
      <c r="V24" s="149">
        <f t="shared" si="22"/>
        <v>0</v>
      </c>
      <c r="W24" s="149">
        <f t="shared" si="22"/>
        <v>0</v>
      </c>
      <c r="X24" s="149">
        <f t="shared" si="22"/>
        <v>0</v>
      </c>
      <c r="Y24" s="149">
        <f t="shared" si="22"/>
        <v>0</v>
      </c>
      <c r="Z24" s="149">
        <f t="shared" si="22"/>
        <v>0</v>
      </c>
      <c r="AA24" s="149">
        <f t="shared" si="22"/>
        <v>0</v>
      </c>
      <c r="AB24" s="149">
        <f t="shared" si="22"/>
        <v>0</v>
      </c>
      <c r="AC24" s="150"/>
      <c r="AD24" s="149"/>
      <c r="AE24" s="149"/>
      <c r="AF24" s="149"/>
      <c r="AG24" s="149">
        <f>AD23+AE23+AF23+AG23</f>
        <v>0</v>
      </c>
      <c r="AH24" s="149">
        <f t="shared" ref="AH24:AO24" si="23">AE23+AF23+AG23+AH23</f>
        <v>0</v>
      </c>
      <c r="AI24" s="149">
        <f t="shared" si="23"/>
        <v>0</v>
      </c>
      <c r="AJ24" s="149">
        <f t="shared" si="23"/>
        <v>0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/>
      <c r="E25" s="152"/>
      <c r="F25" s="152" t="s">
        <v>108</v>
      </c>
      <c r="G25" s="153"/>
      <c r="H25" s="152"/>
      <c r="I25" s="152" t="s">
        <v>109</v>
      </c>
      <c r="J25" s="153"/>
      <c r="K25" s="154"/>
      <c r="L25" s="148"/>
      <c r="M25" s="151"/>
      <c r="N25" s="152"/>
      <c r="O25" s="152" t="s">
        <v>107</v>
      </c>
      <c r="P25" s="153"/>
      <c r="Q25" s="152"/>
      <c r="R25" s="152"/>
      <c r="S25" s="152"/>
      <c r="T25" s="152" t="s">
        <v>108</v>
      </c>
      <c r="U25" s="153"/>
      <c r="V25" s="152"/>
      <c r="W25" s="152"/>
      <c r="X25" s="152"/>
      <c r="Y25" s="152" t="s">
        <v>109</v>
      </c>
      <c r="Z25" s="153"/>
      <c r="AA25" s="152"/>
      <c r="AB25" s="152"/>
      <c r="AC25" s="148"/>
      <c r="AD25" s="151"/>
      <c r="AE25" s="152" t="s">
        <v>107</v>
      </c>
      <c r="AF25" s="153"/>
      <c r="AG25" s="152"/>
      <c r="AH25" s="152"/>
      <c r="AI25" s="152"/>
      <c r="AJ25" s="152" t="s">
        <v>108</v>
      </c>
      <c r="AK25" s="153"/>
      <c r="AL25" s="152"/>
      <c r="AM25" s="152"/>
      <c r="AN25" s="152" t="s">
        <v>109</v>
      </c>
      <c r="AO25" s="155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6" t="s">
        <v>103</v>
      </c>
      <c r="U26" s="246"/>
      <c r="V26" s="156"/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v>59</v>
      </c>
      <c r="C27" s="149">
        <v>63</v>
      </c>
      <c r="D27" s="149">
        <v>66</v>
      </c>
      <c r="E27" s="149">
        <v>51.5</v>
      </c>
      <c r="F27" s="149">
        <v>45.5</v>
      </c>
      <c r="G27" s="149">
        <v>53</v>
      </c>
      <c r="H27" s="149">
        <v>38.5</v>
      </c>
      <c r="I27" s="149">
        <v>42.5</v>
      </c>
      <c r="J27" s="149">
        <v>54</v>
      </c>
      <c r="K27" s="149">
        <v>37</v>
      </c>
      <c r="L27" s="150"/>
      <c r="M27" s="149">
        <v>40</v>
      </c>
      <c r="N27" s="149">
        <v>53.5</v>
      </c>
      <c r="O27" s="149">
        <v>58.5</v>
      </c>
      <c r="P27" s="149">
        <v>63</v>
      </c>
      <c r="Q27" s="149">
        <v>42</v>
      </c>
      <c r="R27" s="149">
        <v>68.5</v>
      </c>
      <c r="S27" s="149">
        <v>26</v>
      </c>
      <c r="T27" s="149">
        <v>48</v>
      </c>
      <c r="U27" s="149">
        <v>37</v>
      </c>
      <c r="V27" s="149">
        <v>42</v>
      </c>
      <c r="W27" s="149">
        <v>47</v>
      </c>
      <c r="X27" s="149">
        <v>42</v>
      </c>
      <c r="Y27" s="149">
        <v>35</v>
      </c>
      <c r="Z27" s="149">
        <v>52</v>
      </c>
      <c r="AA27" s="149">
        <v>40.5</v>
      </c>
      <c r="AB27" s="149">
        <v>43</v>
      </c>
      <c r="AC27" s="150"/>
      <c r="AD27" s="149">
        <v>49.5</v>
      </c>
      <c r="AE27" s="149">
        <v>49.5</v>
      </c>
      <c r="AF27" s="149">
        <v>52</v>
      </c>
      <c r="AG27" s="149">
        <v>45</v>
      </c>
      <c r="AH27" s="149">
        <v>40.5</v>
      </c>
      <c r="AI27" s="149">
        <v>52.5</v>
      </c>
      <c r="AJ27" s="149">
        <v>49.5</v>
      </c>
      <c r="AK27" s="149">
        <v>58</v>
      </c>
      <c r="AL27" s="149">
        <v>0</v>
      </c>
      <c r="AM27" s="149">
        <v>0</v>
      </c>
      <c r="AN27" s="149">
        <v>0</v>
      </c>
      <c r="AO27" s="149"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0.2857142857142857</v>
      </c>
      <c r="E29" s="152"/>
      <c r="F29" s="152" t="s">
        <v>108</v>
      </c>
      <c r="G29" s="153">
        <f>DIRECCIONALIDAD!J38/100</f>
        <v>0.22305764411027568</v>
      </c>
      <c r="H29" s="152"/>
      <c r="I29" s="152" t="s">
        <v>109</v>
      </c>
      <c r="J29" s="153">
        <f>DIRECCIONALIDAD!J39/100</f>
        <v>0.49122807017543857</v>
      </c>
      <c r="K29" s="154"/>
      <c r="L29" s="148"/>
      <c r="M29" s="151"/>
      <c r="N29" s="152"/>
      <c r="O29" s="152" t="s">
        <v>107</v>
      </c>
      <c r="P29" s="153">
        <f>DIRECCIONALIDAD!J40/100</f>
        <v>0.31788079470198677</v>
      </c>
      <c r="Q29" s="152"/>
      <c r="R29" s="152"/>
      <c r="S29" s="152"/>
      <c r="T29" s="152" t="s">
        <v>108</v>
      </c>
      <c r="U29" s="153">
        <f>DIRECCIONALIDAD!J41/100</f>
        <v>8.2781456953642391E-2</v>
      </c>
      <c r="V29" s="152"/>
      <c r="W29" s="152"/>
      <c r="X29" s="152"/>
      <c r="Y29" s="152" t="s">
        <v>109</v>
      </c>
      <c r="Z29" s="153">
        <f>DIRECCIONALIDAD!J42/100</f>
        <v>0.59933774834437081</v>
      </c>
      <c r="AA29" s="152"/>
      <c r="AB29" s="154"/>
      <c r="AC29" s="148"/>
      <c r="AD29" s="151"/>
      <c r="AE29" s="152" t="s">
        <v>107</v>
      </c>
      <c r="AF29" s="153">
        <f>DIRECCIONALIDAD!J43/100</f>
        <v>0.40793201133144469</v>
      </c>
      <c r="AG29" s="152"/>
      <c r="AH29" s="152"/>
      <c r="AI29" s="152"/>
      <c r="AJ29" s="152" t="s">
        <v>108</v>
      </c>
      <c r="AK29" s="153">
        <f>DIRECCIONALIDAD!J44/100</f>
        <v>0.14447592067988668</v>
      </c>
      <c r="AL29" s="152"/>
      <c r="AM29" s="152"/>
      <c r="AN29" s="152" t="s">
        <v>109</v>
      </c>
      <c r="AO29" s="155">
        <f>DIRECCIONALIDAD!J45/100</f>
        <v>0.44759206798866857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5" t="s">
        <v>153</v>
      </c>
      <c r="B30" s="166">
        <f>MAX(B28:K28)</f>
        <v>0</v>
      </c>
      <c r="C30" s="152" t="s">
        <v>107</v>
      </c>
      <c r="D30" s="167">
        <f>+B30*D29</f>
        <v>0</v>
      </c>
      <c r="E30" s="152"/>
      <c r="F30" s="152" t="s">
        <v>108</v>
      </c>
      <c r="G30" s="167">
        <f>+B30*G29</f>
        <v>0</v>
      </c>
      <c r="H30" s="152"/>
      <c r="I30" s="152" t="s">
        <v>109</v>
      </c>
      <c r="J30" s="167">
        <f>+B30*J29</f>
        <v>0</v>
      </c>
      <c r="K30" s="154"/>
      <c r="L30" s="148"/>
      <c r="M30" s="166">
        <f>MAX(M28:AB28)</f>
        <v>0</v>
      </c>
      <c r="N30" s="152"/>
      <c r="O30" s="152" t="s">
        <v>107</v>
      </c>
      <c r="P30" s="168">
        <f>+M30*P29</f>
        <v>0</v>
      </c>
      <c r="Q30" s="152"/>
      <c r="R30" s="152"/>
      <c r="S30" s="152"/>
      <c r="T30" s="152" t="s">
        <v>108</v>
      </c>
      <c r="U30" s="168">
        <f>+M30*U29</f>
        <v>0</v>
      </c>
      <c r="V30" s="152"/>
      <c r="W30" s="152"/>
      <c r="X30" s="152"/>
      <c r="Y30" s="152" t="s">
        <v>109</v>
      </c>
      <c r="Z30" s="168">
        <f>+M30*Z29</f>
        <v>0</v>
      </c>
      <c r="AA30" s="152"/>
      <c r="AB30" s="154"/>
      <c r="AC30" s="148"/>
      <c r="AD30" s="166">
        <f>MAX(AD28:AO28)</f>
        <v>0</v>
      </c>
      <c r="AE30" s="152" t="s">
        <v>107</v>
      </c>
      <c r="AF30" s="167">
        <f>+AD30*AF29</f>
        <v>0</v>
      </c>
      <c r="AG30" s="152"/>
      <c r="AH30" s="152"/>
      <c r="AI30" s="152"/>
      <c r="AJ30" s="152" t="s">
        <v>108</v>
      </c>
      <c r="AK30" s="167">
        <f>+AD30*AK29</f>
        <v>0</v>
      </c>
      <c r="AL30" s="152"/>
      <c r="AM30" s="152"/>
      <c r="AN30" s="152" t="s">
        <v>109</v>
      </c>
      <c r="AO30" s="169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6" t="s">
        <v>103</v>
      </c>
      <c r="U31" s="246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B13+B18+B23+B27</f>
        <v>916.5</v>
      </c>
      <c r="C32" s="149">
        <f t="shared" ref="C32:K32" si="24">C13+C18+C23+C27</f>
        <v>911</v>
      </c>
      <c r="D32" s="149">
        <f t="shared" si="24"/>
        <v>971</v>
      </c>
      <c r="E32" s="149">
        <f t="shared" si="24"/>
        <v>947</v>
      </c>
      <c r="F32" s="149">
        <f t="shared" si="24"/>
        <v>899.5</v>
      </c>
      <c r="G32" s="149">
        <f t="shared" si="24"/>
        <v>803.5</v>
      </c>
      <c r="H32" s="149">
        <f t="shared" si="24"/>
        <v>742</v>
      </c>
      <c r="I32" s="149">
        <f t="shared" si="24"/>
        <v>748.5</v>
      </c>
      <c r="J32" s="149">
        <f t="shared" si="24"/>
        <v>809</v>
      </c>
      <c r="K32" s="149">
        <f t="shared" si="24"/>
        <v>774.5</v>
      </c>
      <c r="L32" s="150"/>
      <c r="M32" s="149">
        <f>M13+M18+M23+M27</f>
        <v>761</v>
      </c>
      <c r="N32" s="149">
        <f t="shared" ref="N32:AB32" si="25">N13+N18+N23+N27</f>
        <v>799</v>
      </c>
      <c r="O32" s="149">
        <f t="shared" si="25"/>
        <v>780.5</v>
      </c>
      <c r="P32" s="149">
        <f t="shared" si="25"/>
        <v>803.5</v>
      </c>
      <c r="Q32" s="149">
        <f t="shared" si="25"/>
        <v>839.5</v>
      </c>
      <c r="R32" s="149">
        <f t="shared" si="25"/>
        <v>762</v>
      </c>
      <c r="S32" s="149">
        <f t="shared" si="25"/>
        <v>708.5</v>
      </c>
      <c r="T32" s="149">
        <f t="shared" si="25"/>
        <v>695</v>
      </c>
      <c r="U32" s="149">
        <f t="shared" si="25"/>
        <v>743</v>
      </c>
      <c r="V32" s="149">
        <f t="shared" si="25"/>
        <v>710.5</v>
      </c>
      <c r="W32" s="149">
        <f t="shared" si="25"/>
        <v>685.5</v>
      </c>
      <c r="X32" s="149">
        <f t="shared" si="25"/>
        <v>719</v>
      </c>
      <c r="Y32" s="149">
        <f t="shared" si="25"/>
        <v>702</v>
      </c>
      <c r="Z32" s="149">
        <f t="shared" si="25"/>
        <v>728.5</v>
      </c>
      <c r="AA32" s="149">
        <f t="shared" si="25"/>
        <v>712</v>
      </c>
      <c r="AB32" s="149">
        <f t="shared" si="25"/>
        <v>703</v>
      </c>
      <c r="AC32" s="150"/>
      <c r="AD32" s="149">
        <f>AD13+AD18+AD23+AD27</f>
        <v>783</v>
      </c>
      <c r="AE32" s="149">
        <f t="shared" ref="AE32:AO32" si="26">AE13+AE18+AE23+AE27</f>
        <v>820.5</v>
      </c>
      <c r="AF32" s="149">
        <f t="shared" si="26"/>
        <v>844.5</v>
      </c>
      <c r="AG32" s="149">
        <f t="shared" si="26"/>
        <v>818</v>
      </c>
      <c r="AH32" s="149">
        <f t="shared" si="26"/>
        <v>895.5</v>
      </c>
      <c r="AI32" s="149">
        <f t="shared" si="26"/>
        <v>947</v>
      </c>
      <c r="AJ32" s="149">
        <f t="shared" si="26"/>
        <v>976</v>
      </c>
      <c r="AK32" s="149">
        <f t="shared" si="26"/>
        <v>978.5</v>
      </c>
      <c r="AL32" s="149">
        <f t="shared" si="26"/>
        <v>839</v>
      </c>
      <c r="AM32" s="149">
        <f t="shared" si="26"/>
        <v>801.5</v>
      </c>
      <c r="AN32" s="149">
        <f t="shared" si="26"/>
        <v>833</v>
      </c>
      <c r="AO32" s="149">
        <f t="shared" si="26"/>
        <v>768.5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3745.5</v>
      </c>
      <c r="F33" s="149">
        <f t="shared" ref="F33:K33" si="27">C32+D32+E32+F32</f>
        <v>3728.5</v>
      </c>
      <c r="G33" s="149">
        <f t="shared" si="27"/>
        <v>3621</v>
      </c>
      <c r="H33" s="149">
        <f t="shared" si="27"/>
        <v>3392</v>
      </c>
      <c r="I33" s="149">
        <f t="shared" si="27"/>
        <v>3193.5</v>
      </c>
      <c r="J33" s="149">
        <f t="shared" si="27"/>
        <v>3103</v>
      </c>
      <c r="K33" s="149">
        <f t="shared" si="27"/>
        <v>3074</v>
      </c>
      <c r="L33" s="150"/>
      <c r="M33" s="149"/>
      <c r="N33" s="149"/>
      <c r="O33" s="149"/>
      <c r="P33" s="149">
        <f>M32+N32+O32+P32</f>
        <v>3144</v>
      </c>
      <c r="Q33" s="149">
        <f t="shared" ref="Q33:AB33" si="28">N32+O32+P32+Q32</f>
        <v>3222.5</v>
      </c>
      <c r="R33" s="149">
        <f t="shared" si="28"/>
        <v>3185.5</v>
      </c>
      <c r="S33" s="149">
        <f t="shared" si="28"/>
        <v>3113.5</v>
      </c>
      <c r="T33" s="149">
        <f t="shared" si="28"/>
        <v>3005</v>
      </c>
      <c r="U33" s="149">
        <f t="shared" si="28"/>
        <v>2908.5</v>
      </c>
      <c r="V33" s="149">
        <f t="shared" si="28"/>
        <v>2857</v>
      </c>
      <c r="W33" s="149">
        <f t="shared" si="28"/>
        <v>2834</v>
      </c>
      <c r="X33" s="149">
        <f t="shared" si="28"/>
        <v>2858</v>
      </c>
      <c r="Y33" s="149">
        <f t="shared" si="28"/>
        <v>2817</v>
      </c>
      <c r="Z33" s="149">
        <f t="shared" si="28"/>
        <v>2835</v>
      </c>
      <c r="AA33" s="149">
        <f t="shared" si="28"/>
        <v>2861.5</v>
      </c>
      <c r="AB33" s="149">
        <f t="shared" si="28"/>
        <v>2845.5</v>
      </c>
      <c r="AC33" s="150"/>
      <c r="AD33" s="149"/>
      <c r="AE33" s="149"/>
      <c r="AF33" s="149"/>
      <c r="AG33" s="149">
        <f>AD32+AE32+AF32+AG32</f>
        <v>3266</v>
      </c>
      <c r="AH33" s="149">
        <f t="shared" ref="AH33:AO33" si="29">AE32+AF32+AG32+AH32</f>
        <v>3378.5</v>
      </c>
      <c r="AI33" s="149">
        <f t="shared" si="29"/>
        <v>3505</v>
      </c>
      <c r="AJ33" s="149">
        <f t="shared" si="29"/>
        <v>3636.5</v>
      </c>
      <c r="AK33" s="149">
        <f t="shared" si="29"/>
        <v>3797</v>
      </c>
      <c r="AL33" s="149">
        <f t="shared" si="29"/>
        <v>3740.5</v>
      </c>
      <c r="AM33" s="149">
        <f t="shared" si="29"/>
        <v>3595</v>
      </c>
      <c r="AN33" s="149">
        <f t="shared" si="29"/>
        <v>3452</v>
      </c>
      <c r="AO33" s="149">
        <f t="shared" si="29"/>
        <v>3242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7"/>
      <c r="R35" s="247"/>
      <c r="S35" s="247"/>
      <c r="T35" s="247"/>
      <c r="U35" s="247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G-4</vt:lpstr>
      <vt:lpstr>G-5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'G-5'!Área_de_impresión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2016-08-05T21:48:18Z</cp:lastPrinted>
  <dcterms:created xsi:type="dcterms:W3CDTF">1998-04-02T13:38:56Z</dcterms:created>
  <dcterms:modified xsi:type="dcterms:W3CDTF">2017-09-20T22:28:46Z</dcterms:modified>
</cp:coreProperties>
</file>