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2\CR 54 y 58\2017\"/>
    </mc:Choice>
  </mc:AlternateContent>
  <bookViews>
    <workbookView xWindow="0" yWindow="0" windowWidth="21600" windowHeight="9735" tabRatio="736" activeTab="6"/>
  </bookViews>
  <sheets>
    <sheet name="G-12" sheetId="4678" r:id="rId1"/>
    <sheet name="G-3A" sheetId="4677" r:id="rId2"/>
    <sheet name="G-3" sheetId="4682" r:id="rId3"/>
    <sheet name="G-4A" sheetId="4683" r:id="rId4"/>
    <sheet name="G-4B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'G-12'!$A$1:$U$58</definedName>
    <definedName name="_xlnm.Print_Area" localSheetId="2">'G-3'!$A$1:$U$58</definedName>
    <definedName name="_xlnm.Print_Area" localSheetId="1">'G-3A'!$A$1:$U$58</definedName>
    <definedName name="_xlnm.Print_Area" localSheetId="3">'G-4A'!$A$1:$U$58</definedName>
    <definedName name="_xlnm.Print_Area" localSheetId="4">'G-4B'!$A$1:$U$58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35" i="4685" l="1"/>
  <c r="G35" i="4685"/>
  <c r="H35" i="4685"/>
  <c r="E35" i="4685"/>
  <c r="F32" i="4685"/>
  <c r="G32" i="4685"/>
  <c r="H32" i="4685"/>
  <c r="E32" i="4685"/>
  <c r="F29" i="4685"/>
  <c r="G29" i="4685"/>
  <c r="H29" i="4685"/>
  <c r="E29" i="4685"/>
  <c r="F26" i="4685"/>
  <c r="G26" i="4685"/>
  <c r="H26" i="4685"/>
  <c r="E26" i="4685"/>
  <c r="F23" i="4685"/>
  <c r="G23" i="4685"/>
  <c r="H23" i="4685"/>
  <c r="E23" i="4685"/>
  <c r="F20" i="4685"/>
  <c r="G20" i="4685"/>
  <c r="H20" i="4685"/>
  <c r="E20" i="4685"/>
  <c r="D5" i="4684" l="1"/>
  <c r="D5" i="4682"/>
  <c r="D5" i="4683"/>
  <c r="D5" i="4677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5" i="4685"/>
  <c r="I44" i="4685"/>
  <c r="I43" i="4685"/>
  <c r="I42" i="4685"/>
  <c r="I41" i="4685"/>
  <c r="I40" i="4685"/>
  <c r="I39" i="4685"/>
  <c r="I38" i="4685"/>
  <c r="I37" i="4685"/>
  <c r="J44" i="4685" l="1"/>
  <c r="AK30" i="4686" s="1"/>
  <c r="J39" i="4685"/>
  <c r="J30" i="4686" s="1"/>
  <c r="J42" i="4685"/>
  <c r="Z30" i="4686" s="1"/>
  <c r="J45" i="4685"/>
  <c r="AO30" i="4686" s="1"/>
  <c r="J38" i="4685"/>
  <c r="G30" i="4686" s="1"/>
  <c r="J41" i="4685"/>
  <c r="U30" i="4686" s="1"/>
  <c r="J40" i="4685"/>
  <c r="P30" i="4686" s="1"/>
  <c r="J37" i="4685"/>
  <c r="D30" i="4686" s="1"/>
  <c r="J43" i="4685"/>
  <c r="AF30" i="4686" s="1"/>
  <c r="B12" i="4681" l="1"/>
  <c r="I54" i="4685" l="1"/>
  <c r="I53" i="4685"/>
  <c r="I52" i="4685"/>
  <c r="I51" i="4685"/>
  <c r="I50" i="4685"/>
  <c r="I49" i="4685"/>
  <c r="I48" i="4685"/>
  <c r="I47" i="4685"/>
  <c r="I46" i="4685"/>
  <c r="I36" i="4685"/>
  <c r="J36" i="4685" s="1"/>
  <c r="AO35" i="4686" s="1"/>
  <c r="I35" i="4685"/>
  <c r="I34" i="4685"/>
  <c r="I33" i="4685"/>
  <c r="J33" i="4685" s="1"/>
  <c r="I32" i="4685"/>
  <c r="I31" i="4685"/>
  <c r="I30" i="4685"/>
  <c r="J30" i="4685" s="1"/>
  <c r="I29" i="4685"/>
  <c r="I28" i="4685"/>
  <c r="I27" i="4685"/>
  <c r="I26" i="4685"/>
  <c r="I25" i="4685"/>
  <c r="I24" i="4685"/>
  <c r="I23" i="4685"/>
  <c r="I22" i="4685"/>
  <c r="I21" i="4685"/>
  <c r="I20" i="4685"/>
  <c r="I19" i="4685"/>
  <c r="I18" i="4685"/>
  <c r="I17" i="4685"/>
  <c r="I16" i="4685"/>
  <c r="I15" i="4685"/>
  <c r="I14" i="4685"/>
  <c r="I13" i="4685"/>
  <c r="I12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F154" i="4678" s="1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I115" i="4678" s="1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F109" i="4678" s="1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S21" i="4681"/>
  <c r="R21" i="4681"/>
  <c r="Q21" i="4681"/>
  <c r="P21" i="4681"/>
  <c r="S20" i="4681"/>
  <c r="R20" i="4681"/>
  <c r="Q20" i="4681"/>
  <c r="P20" i="4681"/>
  <c r="S19" i="4681"/>
  <c r="R19" i="4681"/>
  <c r="Q19" i="4681"/>
  <c r="P19" i="4681"/>
  <c r="S18" i="4681"/>
  <c r="R18" i="4681"/>
  <c r="Q18" i="4681"/>
  <c r="P18" i="4681"/>
  <c r="S17" i="4681"/>
  <c r="R17" i="4681"/>
  <c r="Q17" i="4681"/>
  <c r="P17" i="4681"/>
  <c r="S16" i="4681"/>
  <c r="R16" i="4681"/>
  <c r="Q16" i="4681"/>
  <c r="P16" i="4681"/>
  <c r="S15" i="4681"/>
  <c r="R15" i="4681"/>
  <c r="Q15" i="4681"/>
  <c r="P15" i="4681"/>
  <c r="S14" i="4681"/>
  <c r="R14" i="4681"/>
  <c r="Q14" i="4681"/>
  <c r="P14" i="4681"/>
  <c r="S13" i="4681"/>
  <c r="R13" i="4681"/>
  <c r="Q13" i="4681"/>
  <c r="P13" i="4681"/>
  <c r="S12" i="4681"/>
  <c r="R12" i="4681"/>
  <c r="Q12" i="4681"/>
  <c r="P12" i="4681"/>
  <c r="S11" i="4681"/>
  <c r="R11" i="4681"/>
  <c r="Q11" i="4681"/>
  <c r="P11" i="4681"/>
  <c r="S10" i="4681"/>
  <c r="R10" i="4681"/>
  <c r="Q10" i="4681"/>
  <c r="P10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L5" i="4683"/>
  <c r="F10" i="4683"/>
  <c r="B23" i="4686" s="1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F11" i="4683"/>
  <c r="C23" i="4686" s="1"/>
  <c r="M11" i="4683"/>
  <c r="Q23" i="4686" s="1"/>
  <c r="T11" i="4683"/>
  <c r="AE23" i="4686" s="1"/>
  <c r="F12" i="4683"/>
  <c r="D23" i="4686" s="1"/>
  <c r="M12" i="4683"/>
  <c r="R23" i="4686" s="1"/>
  <c r="T12" i="4683"/>
  <c r="AF23" i="4686" s="1"/>
  <c r="F13" i="4683"/>
  <c r="E23" i="4686" s="1"/>
  <c r="M13" i="4683"/>
  <c r="S23" i="4686" s="1"/>
  <c r="T13" i="4683"/>
  <c r="AG23" i="4686" s="1"/>
  <c r="F14" i="4683"/>
  <c r="F23" i="4686" s="1"/>
  <c r="M14" i="4683"/>
  <c r="T23" i="4686" s="1"/>
  <c r="T14" i="4683"/>
  <c r="AH23" i="4686" s="1"/>
  <c r="F15" i="4683"/>
  <c r="G23" i="4686" s="1"/>
  <c r="M15" i="4683"/>
  <c r="U23" i="4686" s="1"/>
  <c r="T15" i="4683"/>
  <c r="AI23" i="4686" s="1"/>
  <c r="F16" i="4683"/>
  <c r="H23" i="4686" s="1"/>
  <c r="M16" i="4683"/>
  <c r="V23" i="4686" s="1"/>
  <c r="T16" i="4683"/>
  <c r="AJ23" i="4686" s="1"/>
  <c r="F17" i="4683"/>
  <c r="I23" i="4686" s="1"/>
  <c r="M17" i="4683"/>
  <c r="W23" i="4686" s="1"/>
  <c r="T17" i="4683"/>
  <c r="AK23" i="4686" s="1"/>
  <c r="F18" i="4683"/>
  <c r="J23" i="4686" s="1"/>
  <c r="M18" i="4683"/>
  <c r="X23" i="4686" s="1"/>
  <c r="T18" i="4683"/>
  <c r="AL23" i="4686" s="1"/>
  <c r="F19" i="4683"/>
  <c r="K23" i="4686" s="1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48" i="4685" l="1"/>
  <c r="J20" i="4686" s="1"/>
  <c r="J54" i="4685"/>
  <c r="AO20" i="4686" s="1"/>
  <c r="J51" i="4685"/>
  <c r="Z20" i="4686" s="1"/>
  <c r="I125" i="4678"/>
  <c r="J25" i="4685"/>
  <c r="AF25" i="4686" s="1"/>
  <c r="J16" i="4685"/>
  <c r="AF15" i="4686" s="1"/>
  <c r="J10" i="4685"/>
  <c r="D15" i="4686" s="1"/>
  <c r="J12" i="4685"/>
  <c r="J15" i="4686" s="1"/>
  <c r="J14" i="4685"/>
  <c r="U15" i="4686" s="1"/>
  <c r="AO29" i="4686"/>
  <c r="CC21" i="4686" s="1"/>
  <c r="Z19" i="4686"/>
  <c r="BO18" i="4686" s="1"/>
  <c r="R19" i="4686"/>
  <c r="BG18" i="4686" s="1"/>
  <c r="E19" i="4686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AU18" i="4686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J18" i="4685"/>
  <c r="AO15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39" i="4686" s="1"/>
  <c r="AX22" i="4686" s="1"/>
  <c r="H14" i="4686"/>
  <c r="AX12" i="4686" s="1"/>
  <c r="C38" i="4686"/>
  <c r="F39" i="4686" s="1"/>
  <c r="AV22" i="4686" s="1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15" i="4685"/>
  <c r="Z15" i="4686" s="1"/>
  <c r="J35" i="4686"/>
  <c r="Z35" i="4686"/>
  <c r="J53" i="4685"/>
  <c r="AK20" i="4686" s="1"/>
  <c r="J52" i="4685"/>
  <c r="AF20" i="4686" s="1"/>
  <c r="J50" i="4685"/>
  <c r="U20" i="4686" s="1"/>
  <c r="J49" i="4685"/>
  <c r="P20" i="4686" s="1"/>
  <c r="J47" i="4685"/>
  <c r="G20" i="4686" s="1"/>
  <c r="J46" i="4685"/>
  <c r="D20" i="4686" s="1"/>
  <c r="J35" i="4685"/>
  <c r="AK35" i="4686" s="1"/>
  <c r="J29" i="4685"/>
  <c r="G35" i="4686" s="1"/>
  <c r="J17" i="4685"/>
  <c r="AK15" i="4686" s="1"/>
  <c r="J13" i="4685"/>
  <c r="P15" i="4686" s="1"/>
  <c r="J11" i="4685"/>
  <c r="G1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G17" i="4683"/>
  <c r="G16" i="4683"/>
  <c r="F13" i="4681"/>
  <c r="G14" i="4683"/>
  <c r="G15" i="4683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G13" i="4683"/>
  <c r="G19" i="4683"/>
  <c r="G18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AB24" i="4686" l="1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<sst xmlns="http://schemas.openxmlformats.org/spreadsheetml/2006/main" count="1143" uniqueCount="174">
  <si>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</si>
  <si>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</si>
  <si>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</si>
  <si>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</si>
  <si>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</si>
  <si>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</si>
  <si>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</si>
  <si>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</si>
  <si>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</si>
  <si>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</si>
  <si>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</si>
  <si>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</si>
  <si>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</si>
  <si>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</si>
  <si>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</si>
  <si>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</si>
  <si>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</si>
  <si>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</si>
  <si>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</si>
  <si>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</si>
  <si>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</si>
  <si>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</si>
  <si>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</si>
  <si>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</si>
  <si>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</si>
  <si>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</si>
  <si>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</si>
  <si>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</si>
  <si>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</si>
  <si>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</si>
  <si>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</si>
  <si>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</si>
  <si>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</si>
  <si>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</si>
  <si>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</si>
  <si>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</si>
  <si>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</si>
  <si>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</si>
  <si>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</si>
  <si>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</si>
  <si>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</si>
  <si>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</si>
  <si>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</si>
  <si>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</si>
  <si>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</si>
  <si>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</si>
  <si>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</si>
  <si>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</si>
  <si>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</si>
  <si>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</si>
  <si>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</si>
  <si>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</si>
  <si>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</si>
  <si>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</si>
  <si>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</si>
  <si>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</si>
  <si>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</si>
  <si>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</si>
  <si>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</si>
  <si>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</si>
  <si>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</si>
  <si>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</si>
  <si>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</si>
  <si>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3A (OCC-OR)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</si>
  <si>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</si>
  <si>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</si>
  <si>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</si>
  <si>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</si>
  <si>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</si>
  <si>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</si>
  <si>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</si>
  <si>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</si>
  <si>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</si>
  <si>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</si>
  <si>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</si>
  <si>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</si>
  <si>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</si>
  <si>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</si>
  <si>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</si>
  <si>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</si>
  <si>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</si>
  <si>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</si>
  <si>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</si>
  <si>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</si>
  <si>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</si>
  <si>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</si>
  <si>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</si>
  <si>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</si>
  <si>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</si>
  <si>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</si>
  <si>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</si>
  <si>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</si>
  <si>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</si>
  <si>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</si>
  <si>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</si>
  <si>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Calle 64 por 54 y 58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</si>
  <si>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</si>
  <si>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</si>
  <si>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</si>
  <si>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</si>
  <si>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</si>
  <si>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</si>
  <si>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</si>
  <si>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</si>
  <si>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</si>
  <si>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</si>
  <si>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</si>
  <si>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</si>
  <si>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4A (OR-OCC)</t>
  </si>
  <si>
    <t>4B (OR-OCC)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</si>
  <si>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</si>
  <si>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</si>
  <si>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</si>
  <si>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</si>
  <si>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</si>
  <si>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</si>
  <si>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</si>
  <si>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</si>
  <si>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</si>
  <si>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</si>
  <si>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</si>
  <si>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</si>
  <si>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</si>
  <si>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</si>
  <si>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</si>
  <si>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</si>
  <si>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</si>
  <si>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</si>
  <si>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</si>
  <si>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</si>
  <si>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</si>
  <si>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</si>
  <si>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</si>
  <si>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</si>
  <si>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</si>
  <si>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</si>
  <si>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</si>
  <si>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</si>
  <si>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</si>
  <si>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</si>
  <si>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</si>
  <si>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64 - CR 54-58</t>
  </si>
  <si>
    <t>IVAN FONSECA</t>
  </si>
  <si>
    <t>12                  (S-N)</t>
  </si>
  <si>
    <t>4B                (OR-OCC)</t>
  </si>
  <si>
    <t>3A                (OCC-OR)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</si>
  <si>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</si>
  <si>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</si>
  <si>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</si>
  <si>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</si>
  <si>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</si>
  <si>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</si>
  <si>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</si>
  <si>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</si>
  <si>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</si>
  <si>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</si>
  <si>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</si>
  <si>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</si>
  <si>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</si>
  <si>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</si>
  <si>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</si>
  <si>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</si>
  <si>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</si>
  <si>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</si>
  <si>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</si>
  <si>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</si>
  <si>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</si>
  <si>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</si>
  <si>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</si>
  <si>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</si>
  <si>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CL 64 - CRS 54 Y 58</t>
  </si>
  <si>
    <t>4A               (OR-OCC)</t>
  </si>
  <si>
    <t>JHONY NAVARRO</t>
  </si>
  <si>
    <t>27/01/2017 30/01/2017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</si>
</sst>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16" fillId="0" borderId="0"/>
  </cellStyleXfs>
  <cellXfs count="217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49" fontId="18" fillId="0" borderId="9" xfId="0" applyNumberFormat="1" applyFont="1" applyBorder="1" applyAlignment="1" applyProtection="1">
      <alignment horizontal="left"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20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2" fillId="0" borderId="4" xfId="2" applyNumberFormat="1" applyFont="1" applyBorder="1" applyAlignment="1">
      <alignment horizontal="center"/>
    </xf>
    <xf numFmtId="165" fontId="22" fillId="0" borderId="10" xfId="2" applyNumberFormat="1" applyFont="1" applyBorder="1" applyAlignment="1">
      <alignment horizontal="center"/>
    </xf>
    <xf numFmtId="38" fontId="22" fillId="0" borderId="10" xfId="2" applyNumberFormat="1" applyFont="1" applyBorder="1" applyAlignment="1">
      <alignment horizontal="center"/>
    </xf>
    <xf numFmtId="165" fontId="22" fillId="0" borderId="12" xfId="2" applyNumberFormat="1" applyFont="1" applyBorder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/>
    <xf numFmtId="0" fontId="24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5" fillId="0" borderId="1" xfId="2" applyNumberFormat="1" applyFont="1" applyFill="1" applyBorder="1"/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10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1" fillId="0" borderId="9" xfId="2" applyFont="1" applyBorder="1" applyAlignment="1">
      <alignment horizontal="center"/>
    </xf>
    <xf numFmtId="0" fontId="22" fillId="0" borderId="10" xfId="2" applyFont="1" applyBorder="1" applyAlignment="1">
      <alignment horizontal="center"/>
    </xf>
    <xf numFmtId="0" fontId="23" fillId="0" borderId="0" xfId="2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'G-12'!$F$10:$F$19</c:f>
              <c:numCache>
                <c:formatCode>0</c:formatCode>
                <c:ptCount val="10"/>
                <c:pt idx="0">
                  <c:v>273.5</c:v>
                </c:pt>
                <c:pt idx="1">
                  <c:v>297</c:v>
                </c:pt>
                <c:pt idx="2">
                  <c:v>331.5</c:v>
                </c:pt>
                <c:pt idx="3">
                  <c:v>287.5</c:v>
                </c:pt>
                <c:pt idx="4">
                  <c:v>248.5</c:v>
                </c:pt>
                <c:pt idx="5">
                  <c:v>246.5</c:v>
                </c:pt>
                <c:pt idx="6">
                  <c:v>221.5</c:v>
                </c:pt>
                <c:pt idx="7">
                  <c:v>216.5</c:v>
                </c:pt>
                <c:pt idx="8">
                  <c:v>210.5</c:v>
                </c:pt>
                <c:pt idx="9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90768"/>
        <c:axId val="157894984"/>
      </c:barChart>
      <c:catAx>
        <c:axId val="15789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9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9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9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'G-4A'!$F$10:$F$19</c:f>
              <c:numCache>
                <c:formatCode>0</c:formatCode>
                <c:ptCount val="10"/>
                <c:pt idx="0">
                  <c:v>154.5</c:v>
                </c:pt>
                <c:pt idx="1">
                  <c:v>177</c:v>
                </c:pt>
                <c:pt idx="2">
                  <c:v>162.5</c:v>
                </c:pt>
                <c:pt idx="3">
                  <c:v>155</c:v>
                </c:pt>
                <c:pt idx="4">
                  <c:v>172</c:v>
                </c:pt>
                <c:pt idx="5">
                  <c:v>157</c:v>
                </c:pt>
                <c:pt idx="6">
                  <c:v>138</c:v>
                </c:pt>
                <c:pt idx="7">
                  <c:v>136.5</c:v>
                </c:pt>
                <c:pt idx="8">
                  <c:v>162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40896"/>
        <c:axId val="159633312"/>
      </c:barChart>
      <c:catAx>
        <c:axId val="15634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3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4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('G-4A'!$F$20:$F$22,'G-4A'!$M$10:$M$22)</c:f>
              <c:numCache>
                <c:formatCode>0</c:formatCode>
                <c:ptCount val="16"/>
                <c:pt idx="0">
                  <c:v>106.5</c:v>
                </c:pt>
                <c:pt idx="1">
                  <c:v>108.5</c:v>
                </c:pt>
                <c:pt idx="2">
                  <c:v>118</c:v>
                </c:pt>
                <c:pt idx="3">
                  <c:v>109</c:v>
                </c:pt>
                <c:pt idx="4">
                  <c:v>130</c:v>
                </c:pt>
                <c:pt idx="5">
                  <c:v>150.5</c:v>
                </c:pt>
                <c:pt idx="6">
                  <c:v>157.5</c:v>
                </c:pt>
                <c:pt idx="7">
                  <c:v>142.5</c:v>
                </c:pt>
                <c:pt idx="8">
                  <c:v>134</c:v>
                </c:pt>
                <c:pt idx="9">
                  <c:v>133</c:v>
                </c:pt>
                <c:pt idx="10">
                  <c:v>150.5</c:v>
                </c:pt>
                <c:pt idx="11">
                  <c:v>155</c:v>
                </c:pt>
                <c:pt idx="12">
                  <c:v>172.5</c:v>
                </c:pt>
                <c:pt idx="13">
                  <c:v>158.5</c:v>
                </c:pt>
                <c:pt idx="14">
                  <c:v>154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34096"/>
        <c:axId val="159634488"/>
      </c:barChart>
      <c:catAx>
        <c:axId val="15963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34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'G-4A'!$T$10:$T$21</c:f>
              <c:numCache>
                <c:formatCode>0</c:formatCode>
                <c:ptCount val="12"/>
                <c:pt idx="0">
                  <c:v>113.5</c:v>
                </c:pt>
                <c:pt idx="1">
                  <c:v>115.5</c:v>
                </c:pt>
                <c:pt idx="2">
                  <c:v>122.5</c:v>
                </c:pt>
                <c:pt idx="3">
                  <c:v>123.5</c:v>
                </c:pt>
                <c:pt idx="4">
                  <c:v>151.5</c:v>
                </c:pt>
                <c:pt idx="5">
                  <c:v>122</c:v>
                </c:pt>
                <c:pt idx="6">
                  <c:v>123</c:v>
                </c:pt>
                <c:pt idx="7">
                  <c:v>144</c:v>
                </c:pt>
                <c:pt idx="8">
                  <c:v>169.5</c:v>
                </c:pt>
                <c:pt idx="9">
                  <c:v>178.5</c:v>
                </c:pt>
                <c:pt idx="10">
                  <c:v>159.5</c:v>
                </c:pt>
                <c:pt idx="11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35272"/>
        <c:axId val="159635664"/>
      </c:barChart>
      <c:catAx>
        <c:axId val="15963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3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'G-4B'!$F$10:$F$19</c:f>
              <c:numCache>
                <c:formatCode>0</c:formatCode>
                <c:ptCount val="10"/>
                <c:pt idx="0">
                  <c:v>114.5</c:v>
                </c:pt>
                <c:pt idx="1">
                  <c:v>132.5</c:v>
                </c:pt>
                <c:pt idx="2">
                  <c:v>132.5</c:v>
                </c:pt>
                <c:pt idx="3">
                  <c:v>122</c:v>
                </c:pt>
                <c:pt idx="4">
                  <c:v>104</c:v>
                </c:pt>
                <c:pt idx="5">
                  <c:v>118</c:v>
                </c:pt>
                <c:pt idx="6">
                  <c:v>107</c:v>
                </c:pt>
                <c:pt idx="7">
                  <c:v>111.5</c:v>
                </c:pt>
                <c:pt idx="8">
                  <c:v>112.5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36448"/>
        <c:axId val="159636840"/>
      </c:barChart>
      <c:catAx>
        <c:axId val="1596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36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'G-4B'!$W$46:$W$61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('G-4B'!$F$20:$F$22,'G-4B'!$M$10:$M$22)</c:f>
              <c:numCache>
                <c:formatCode>0</c:formatCode>
                <c:ptCount val="16"/>
                <c:pt idx="0">
                  <c:v>116</c:v>
                </c:pt>
                <c:pt idx="1">
                  <c:v>129</c:v>
                </c:pt>
                <c:pt idx="2">
                  <c:v>130.5</c:v>
                </c:pt>
                <c:pt idx="3">
                  <c:v>122</c:v>
                </c:pt>
                <c:pt idx="4">
                  <c:v>118</c:v>
                </c:pt>
                <c:pt idx="5">
                  <c:v>118.5</c:v>
                </c:pt>
                <c:pt idx="6">
                  <c:v>130.5</c:v>
                </c:pt>
                <c:pt idx="7">
                  <c:v>123</c:v>
                </c:pt>
                <c:pt idx="8">
                  <c:v>113.5</c:v>
                </c:pt>
                <c:pt idx="9">
                  <c:v>108.5</c:v>
                </c:pt>
                <c:pt idx="10">
                  <c:v>114</c:v>
                </c:pt>
                <c:pt idx="11">
                  <c:v>123.5</c:v>
                </c:pt>
                <c:pt idx="12">
                  <c:v>125.5</c:v>
                </c:pt>
                <c:pt idx="13">
                  <c:v>111</c:v>
                </c:pt>
                <c:pt idx="14">
                  <c:v>119</c:v>
                </c:pt>
                <c:pt idx="15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64616"/>
        <c:axId val="158865008"/>
      </c:barChart>
      <c:catAx>
        <c:axId val="15886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'G-4B'!$T$10:$T$21</c:f>
              <c:numCache>
                <c:formatCode>0</c:formatCode>
                <c:ptCount val="12"/>
                <c:pt idx="0">
                  <c:v>114</c:v>
                </c:pt>
                <c:pt idx="1">
                  <c:v>113.5</c:v>
                </c:pt>
                <c:pt idx="2">
                  <c:v>107.5</c:v>
                </c:pt>
                <c:pt idx="3">
                  <c:v>113</c:v>
                </c:pt>
                <c:pt idx="4">
                  <c:v>103.5</c:v>
                </c:pt>
                <c:pt idx="5">
                  <c:v>101</c:v>
                </c:pt>
                <c:pt idx="6">
                  <c:v>100</c:v>
                </c:pt>
                <c:pt idx="7">
                  <c:v>128.5</c:v>
                </c:pt>
                <c:pt idx="8">
                  <c:v>106.5</c:v>
                </c:pt>
                <c:pt idx="9">
                  <c:v>105.5</c:v>
                </c:pt>
                <c:pt idx="10">
                  <c:v>103</c:v>
                </c:pt>
                <c:pt idx="1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65792"/>
        <c:axId val="158866184"/>
      </c:barChart>
      <c:catAx>
        <c:axId val="15886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753.5</c:v>
                </c:pt>
                <c:pt idx="1">
                  <c:v>841</c:v>
                </c:pt>
                <c:pt idx="2">
                  <c:v>812.5</c:v>
                </c:pt>
                <c:pt idx="3">
                  <c:v>768</c:v>
                </c:pt>
                <c:pt idx="4">
                  <c:v>722.5</c:v>
                </c:pt>
                <c:pt idx="5">
                  <c:v>741</c:v>
                </c:pt>
                <c:pt idx="6">
                  <c:v>700.5</c:v>
                </c:pt>
                <c:pt idx="7">
                  <c:v>671</c:v>
                </c:pt>
                <c:pt idx="8">
                  <c:v>709.5</c:v>
                </c:pt>
                <c:pt idx="9">
                  <c:v>686.5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67360"/>
        <c:axId val="158867752"/>
      </c:barChart>
      <c:catAx>
        <c:axId val="15886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615.5</c:v>
                </c:pt>
                <c:pt idx="1">
                  <c:v>648.5</c:v>
                </c:pt>
                <c:pt idx="2">
                  <c:v>683</c:v>
                </c:pt>
                <c:pt idx="3">
                  <c:v>671</c:v>
                </c:pt>
                <c:pt idx="4">
                  <c:v>735</c:v>
                </c:pt>
                <c:pt idx="5">
                  <c:v>728</c:v>
                </c:pt>
                <c:pt idx="6">
                  <c:v>703</c:v>
                </c:pt>
                <c:pt idx="7">
                  <c:v>656.5</c:v>
                </c:pt>
                <c:pt idx="8">
                  <c:v>627</c:v>
                </c:pt>
                <c:pt idx="9">
                  <c:v>612</c:v>
                </c:pt>
                <c:pt idx="10">
                  <c:v>657.5</c:v>
                </c:pt>
                <c:pt idx="11">
                  <c:v>703</c:v>
                </c:pt>
                <c:pt idx="12">
                  <c:v>740</c:v>
                </c:pt>
                <c:pt idx="13">
                  <c:v>727.5</c:v>
                </c:pt>
                <c:pt idx="14">
                  <c:v>788</c:v>
                </c:pt>
                <c:pt idx="15">
                  <c:v>737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4272"/>
        <c:axId val="174924664"/>
      </c:barChart>
      <c:catAx>
        <c:axId val="17492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684.5</c:v>
                </c:pt>
                <c:pt idx="1">
                  <c:v>719.5</c:v>
                </c:pt>
                <c:pt idx="2">
                  <c:v>727</c:v>
                </c:pt>
                <c:pt idx="3">
                  <c:v>689.5</c:v>
                </c:pt>
                <c:pt idx="4">
                  <c:v>696</c:v>
                </c:pt>
                <c:pt idx="5">
                  <c:v>718.5</c:v>
                </c:pt>
                <c:pt idx="6">
                  <c:v>671</c:v>
                </c:pt>
                <c:pt idx="7">
                  <c:v>740</c:v>
                </c:pt>
                <c:pt idx="8">
                  <c:v>693</c:v>
                </c:pt>
                <c:pt idx="9">
                  <c:v>723.5</c:v>
                </c:pt>
                <c:pt idx="10">
                  <c:v>658.5</c:v>
                </c:pt>
                <c:pt idx="11">
                  <c:v>624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5448"/>
        <c:axId val="174925840"/>
      </c:barChart>
      <c:catAx>
        <c:axId val="17492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5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1189.5</c:v>
                </c:pt>
                <c:pt idx="4">
                  <c:v>1164.5</c:v>
                </c:pt>
                <c:pt idx="5">
                  <c:v>1114</c:v>
                </c:pt>
                <c:pt idx="6">
                  <c:v>1004</c:v>
                </c:pt>
                <c:pt idx="7">
                  <c:v>933</c:v>
                </c:pt>
                <c:pt idx="8">
                  <c:v>895</c:v>
                </c:pt>
                <c:pt idx="9">
                  <c:v>865.5</c:v>
                </c:pt>
                <c:pt idx="13">
                  <c:v>841</c:v>
                </c:pt>
                <c:pt idx="14">
                  <c:v>882</c:v>
                </c:pt>
                <c:pt idx="15">
                  <c:v>887.5</c:v>
                </c:pt>
                <c:pt idx="16">
                  <c:v>860.5</c:v>
                </c:pt>
                <c:pt idx="17">
                  <c:v>806.5</c:v>
                </c:pt>
                <c:pt idx="18">
                  <c:v>741.5</c:v>
                </c:pt>
                <c:pt idx="19">
                  <c:v>722.5</c:v>
                </c:pt>
                <c:pt idx="20">
                  <c:v>731</c:v>
                </c:pt>
                <c:pt idx="21">
                  <c:v>783.5</c:v>
                </c:pt>
                <c:pt idx="22">
                  <c:v>843.5</c:v>
                </c:pt>
                <c:pt idx="23">
                  <c:v>919</c:v>
                </c:pt>
                <c:pt idx="24">
                  <c:v>983</c:v>
                </c:pt>
                <c:pt idx="25">
                  <c:v>1002.5</c:v>
                </c:pt>
                <c:pt idx="29">
                  <c:v>891.5</c:v>
                </c:pt>
                <c:pt idx="30">
                  <c:v>867.5</c:v>
                </c:pt>
                <c:pt idx="31">
                  <c:v>865.5</c:v>
                </c:pt>
                <c:pt idx="32">
                  <c:v>861.5</c:v>
                </c:pt>
                <c:pt idx="33">
                  <c:v>870.5</c:v>
                </c:pt>
                <c:pt idx="34">
                  <c:v>906</c:v>
                </c:pt>
                <c:pt idx="35">
                  <c:v>894.5</c:v>
                </c:pt>
                <c:pt idx="36">
                  <c:v>853</c:v>
                </c:pt>
                <c:pt idx="37">
                  <c:v>814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463</c:v>
                </c:pt>
                <c:pt idx="4">
                  <c:v>452</c:v>
                </c:pt>
                <c:pt idx="5">
                  <c:v>472</c:v>
                </c:pt>
                <c:pt idx="6">
                  <c:v>523</c:v>
                </c:pt>
                <c:pt idx="7">
                  <c:v>529</c:v>
                </c:pt>
                <c:pt idx="8">
                  <c:v>566.5</c:v>
                </c:pt>
                <c:pt idx="9">
                  <c:v>579</c:v>
                </c:pt>
                <c:pt idx="13">
                  <c:v>533.5</c:v>
                </c:pt>
                <c:pt idx="14">
                  <c:v>576.5</c:v>
                </c:pt>
                <c:pt idx="15">
                  <c:v>630</c:v>
                </c:pt>
                <c:pt idx="16">
                  <c:v>630.5</c:v>
                </c:pt>
                <c:pt idx="17">
                  <c:v>639</c:v>
                </c:pt>
                <c:pt idx="18">
                  <c:v>613</c:v>
                </c:pt>
                <c:pt idx="19">
                  <c:v>550</c:v>
                </c:pt>
                <c:pt idx="20">
                  <c:v>529.5</c:v>
                </c:pt>
                <c:pt idx="21">
                  <c:v>506</c:v>
                </c:pt>
                <c:pt idx="22">
                  <c:v>491</c:v>
                </c:pt>
                <c:pt idx="23">
                  <c:v>493</c:v>
                </c:pt>
                <c:pt idx="24">
                  <c:v>547</c:v>
                </c:pt>
                <c:pt idx="25">
                  <c:v>597</c:v>
                </c:pt>
                <c:pt idx="29">
                  <c:v>629</c:v>
                </c:pt>
                <c:pt idx="30">
                  <c:v>643.5</c:v>
                </c:pt>
                <c:pt idx="31">
                  <c:v>669</c:v>
                </c:pt>
                <c:pt idx="32">
                  <c:v>650</c:v>
                </c:pt>
                <c:pt idx="33">
                  <c:v>635.5</c:v>
                </c:pt>
                <c:pt idx="34">
                  <c:v>580.5</c:v>
                </c:pt>
                <c:pt idx="35">
                  <c:v>534</c:v>
                </c:pt>
                <c:pt idx="36">
                  <c:v>517.5</c:v>
                </c:pt>
                <c:pt idx="37">
                  <c:v>505.5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649</c:v>
                </c:pt>
                <c:pt idx="4">
                  <c:v>666.5</c:v>
                </c:pt>
                <c:pt idx="5">
                  <c:v>646.5</c:v>
                </c:pt>
                <c:pt idx="6">
                  <c:v>622</c:v>
                </c:pt>
                <c:pt idx="7">
                  <c:v>603.5</c:v>
                </c:pt>
                <c:pt idx="8">
                  <c:v>593.5</c:v>
                </c:pt>
                <c:pt idx="9">
                  <c:v>557</c:v>
                </c:pt>
                <c:pt idx="13">
                  <c:v>442</c:v>
                </c:pt>
                <c:pt idx="14">
                  <c:v>465.5</c:v>
                </c:pt>
                <c:pt idx="15">
                  <c:v>507.5</c:v>
                </c:pt>
                <c:pt idx="16">
                  <c:v>547</c:v>
                </c:pt>
                <c:pt idx="17">
                  <c:v>580.5</c:v>
                </c:pt>
                <c:pt idx="18">
                  <c:v>584.5</c:v>
                </c:pt>
                <c:pt idx="19">
                  <c:v>567</c:v>
                </c:pt>
                <c:pt idx="20">
                  <c:v>560</c:v>
                </c:pt>
                <c:pt idx="21">
                  <c:v>572.5</c:v>
                </c:pt>
                <c:pt idx="22">
                  <c:v>611</c:v>
                </c:pt>
                <c:pt idx="23">
                  <c:v>636.5</c:v>
                </c:pt>
                <c:pt idx="24">
                  <c:v>640</c:v>
                </c:pt>
                <c:pt idx="25">
                  <c:v>611</c:v>
                </c:pt>
                <c:pt idx="29">
                  <c:v>475</c:v>
                </c:pt>
                <c:pt idx="30">
                  <c:v>513</c:v>
                </c:pt>
                <c:pt idx="31">
                  <c:v>519.5</c:v>
                </c:pt>
                <c:pt idx="32">
                  <c:v>520</c:v>
                </c:pt>
                <c:pt idx="33">
                  <c:v>540.5</c:v>
                </c:pt>
                <c:pt idx="34">
                  <c:v>558.5</c:v>
                </c:pt>
                <c:pt idx="35">
                  <c:v>615</c:v>
                </c:pt>
                <c:pt idx="36">
                  <c:v>651.5</c:v>
                </c:pt>
                <c:pt idx="37">
                  <c:v>647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372</c:v>
                </c:pt>
                <c:pt idx="4" formatCode="0">
                  <c:v>370</c:v>
                </c:pt>
                <c:pt idx="5" formatCode="0">
                  <c:v>335</c:v>
                </c:pt>
                <c:pt idx="6" formatCode="0">
                  <c:v>332</c:v>
                </c:pt>
                <c:pt idx="7" formatCode="0">
                  <c:v>329</c:v>
                </c:pt>
                <c:pt idx="8" formatCode="0">
                  <c:v>318</c:v>
                </c:pt>
                <c:pt idx="9" formatCode="0">
                  <c:v>316</c:v>
                </c:pt>
                <c:pt idx="13" formatCode="0">
                  <c:v>304</c:v>
                </c:pt>
                <c:pt idx="14" formatCode="0">
                  <c:v>314</c:v>
                </c:pt>
                <c:pt idx="15" formatCode="0">
                  <c:v>303</c:v>
                </c:pt>
                <c:pt idx="16" formatCode="0">
                  <c:v>310</c:v>
                </c:pt>
                <c:pt idx="17" formatCode="0">
                  <c:v>306.5</c:v>
                </c:pt>
                <c:pt idx="18" formatCode="0">
                  <c:v>290</c:v>
                </c:pt>
                <c:pt idx="19" formatCode="0">
                  <c:v>283.5</c:v>
                </c:pt>
                <c:pt idx="20" formatCode="0">
                  <c:v>273.5</c:v>
                </c:pt>
                <c:pt idx="21" formatCode="0">
                  <c:v>278</c:v>
                </c:pt>
                <c:pt idx="22" formatCode="0">
                  <c:v>295.5</c:v>
                </c:pt>
                <c:pt idx="23" formatCode="0">
                  <c:v>305.5</c:v>
                </c:pt>
                <c:pt idx="24" formatCode="0">
                  <c:v>309.5</c:v>
                </c:pt>
                <c:pt idx="25" formatCode="0">
                  <c:v>318</c:v>
                </c:pt>
                <c:pt idx="29" formatCode="0">
                  <c:v>377</c:v>
                </c:pt>
                <c:pt idx="30" formatCode="0">
                  <c:v>370.5</c:v>
                </c:pt>
                <c:pt idx="31" formatCode="0">
                  <c:v>352</c:v>
                </c:pt>
                <c:pt idx="32" formatCode="0">
                  <c:v>326</c:v>
                </c:pt>
                <c:pt idx="33" formatCode="0">
                  <c:v>346</c:v>
                </c:pt>
                <c:pt idx="34" formatCode="0">
                  <c:v>341.5</c:v>
                </c:pt>
                <c:pt idx="35" formatCode="0">
                  <c:v>343.5</c:v>
                </c:pt>
                <c:pt idx="36" formatCode="0">
                  <c:v>349.5</c:v>
                </c:pt>
                <c:pt idx="37" formatCode="0">
                  <c:v>323.5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501.5</c:v>
                </c:pt>
                <c:pt idx="4">
                  <c:v>491</c:v>
                </c:pt>
                <c:pt idx="5">
                  <c:v>476.5</c:v>
                </c:pt>
                <c:pt idx="6">
                  <c:v>451</c:v>
                </c:pt>
                <c:pt idx="7">
                  <c:v>440.5</c:v>
                </c:pt>
                <c:pt idx="8">
                  <c:v>449</c:v>
                </c:pt>
                <c:pt idx="9">
                  <c:v>450</c:v>
                </c:pt>
                <c:pt idx="13">
                  <c:v>497.5</c:v>
                </c:pt>
                <c:pt idx="14">
                  <c:v>499.5</c:v>
                </c:pt>
                <c:pt idx="15">
                  <c:v>489</c:v>
                </c:pt>
                <c:pt idx="16">
                  <c:v>489</c:v>
                </c:pt>
                <c:pt idx="17">
                  <c:v>490</c:v>
                </c:pt>
                <c:pt idx="18">
                  <c:v>485.5</c:v>
                </c:pt>
                <c:pt idx="19">
                  <c:v>475.5</c:v>
                </c:pt>
                <c:pt idx="20">
                  <c:v>459</c:v>
                </c:pt>
                <c:pt idx="21">
                  <c:v>459.5</c:v>
                </c:pt>
                <c:pt idx="22">
                  <c:v>471.5</c:v>
                </c:pt>
                <c:pt idx="23">
                  <c:v>474</c:v>
                </c:pt>
                <c:pt idx="24">
                  <c:v>479</c:v>
                </c:pt>
                <c:pt idx="25">
                  <c:v>464</c:v>
                </c:pt>
                <c:pt idx="29">
                  <c:v>448</c:v>
                </c:pt>
                <c:pt idx="30">
                  <c:v>437.5</c:v>
                </c:pt>
                <c:pt idx="31">
                  <c:v>425</c:v>
                </c:pt>
                <c:pt idx="32">
                  <c:v>417.5</c:v>
                </c:pt>
                <c:pt idx="33">
                  <c:v>433</c:v>
                </c:pt>
                <c:pt idx="34">
                  <c:v>436</c:v>
                </c:pt>
                <c:pt idx="35">
                  <c:v>440.5</c:v>
                </c:pt>
                <c:pt idx="36">
                  <c:v>443.5</c:v>
                </c:pt>
                <c:pt idx="37">
                  <c:v>409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3175</c:v>
                </c:pt>
                <c:pt idx="4">
                  <c:v>3144</c:v>
                </c:pt>
                <c:pt idx="5">
                  <c:v>3044</c:v>
                </c:pt>
                <c:pt idx="6">
                  <c:v>2932</c:v>
                </c:pt>
                <c:pt idx="7">
                  <c:v>2835</c:v>
                </c:pt>
                <c:pt idx="8">
                  <c:v>2822</c:v>
                </c:pt>
                <c:pt idx="9">
                  <c:v>2767.5</c:v>
                </c:pt>
                <c:pt idx="13">
                  <c:v>2618</c:v>
                </c:pt>
                <c:pt idx="14">
                  <c:v>2737.5</c:v>
                </c:pt>
                <c:pt idx="15">
                  <c:v>2817</c:v>
                </c:pt>
                <c:pt idx="16">
                  <c:v>2837</c:v>
                </c:pt>
                <c:pt idx="17">
                  <c:v>2822.5</c:v>
                </c:pt>
                <c:pt idx="18">
                  <c:v>2714.5</c:v>
                </c:pt>
                <c:pt idx="19">
                  <c:v>2598.5</c:v>
                </c:pt>
                <c:pt idx="20">
                  <c:v>2553</c:v>
                </c:pt>
                <c:pt idx="21">
                  <c:v>2599.5</c:v>
                </c:pt>
                <c:pt idx="22">
                  <c:v>2712.5</c:v>
                </c:pt>
                <c:pt idx="23">
                  <c:v>2828</c:v>
                </c:pt>
                <c:pt idx="24">
                  <c:v>2958.5</c:v>
                </c:pt>
                <c:pt idx="25">
                  <c:v>2992.5</c:v>
                </c:pt>
                <c:pt idx="29">
                  <c:v>2820.5</c:v>
                </c:pt>
                <c:pt idx="30">
                  <c:v>2832</c:v>
                </c:pt>
                <c:pt idx="31">
                  <c:v>2831</c:v>
                </c:pt>
                <c:pt idx="32">
                  <c:v>2775</c:v>
                </c:pt>
                <c:pt idx="33">
                  <c:v>2825.5</c:v>
                </c:pt>
                <c:pt idx="34">
                  <c:v>2822.5</c:v>
                </c:pt>
                <c:pt idx="35">
                  <c:v>2827.5</c:v>
                </c:pt>
                <c:pt idx="36">
                  <c:v>2815</c:v>
                </c:pt>
                <c:pt idx="37">
                  <c:v>2699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26624"/>
        <c:axId val="174927016"/>
      </c:lineChart>
      <c:catAx>
        <c:axId val="174926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2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7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26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('G-12'!$F$20:$F$22,'G-12'!$M$10:$M$21)</c:f>
              <c:numCache>
                <c:formatCode>0</c:formatCode>
                <c:ptCount val="15"/>
                <c:pt idx="0">
                  <c:v>194</c:v>
                </c:pt>
                <c:pt idx="1">
                  <c:v>206.5</c:v>
                </c:pt>
                <c:pt idx="2">
                  <c:v>218</c:v>
                </c:pt>
                <c:pt idx="3">
                  <c:v>222.5</c:v>
                </c:pt>
                <c:pt idx="4">
                  <c:v>235</c:v>
                </c:pt>
                <c:pt idx="5">
                  <c:v>212</c:v>
                </c:pt>
                <c:pt idx="6">
                  <c:v>191</c:v>
                </c:pt>
                <c:pt idx="7">
                  <c:v>168.5</c:v>
                </c:pt>
                <c:pt idx="8">
                  <c:v>170</c:v>
                </c:pt>
                <c:pt idx="9">
                  <c:v>193</c:v>
                </c:pt>
                <c:pt idx="10">
                  <c:v>199.5</c:v>
                </c:pt>
                <c:pt idx="11">
                  <c:v>221</c:v>
                </c:pt>
                <c:pt idx="12">
                  <c:v>230</c:v>
                </c:pt>
                <c:pt idx="13">
                  <c:v>268.5</c:v>
                </c:pt>
                <c:pt idx="14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09112"/>
        <c:axId val="158130976"/>
      </c:barChart>
      <c:catAx>
        <c:axId val="15810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3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'G-12'!$T$10:$T$21</c:f>
              <c:numCache>
                <c:formatCode>0</c:formatCode>
                <c:ptCount val="12"/>
                <c:pt idx="0">
                  <c:v>215.5</c:v>
                </c:pt>
                <c:pt idx="1">
                  <c:v>226</c:v>
                </c:pt>
                <c:pt idx="2">
                  <c:v>234</c:v>
                </c:pt>
                <c:pt idx="3">
                  <c:v>216</c:v>
                </c:pt>
                <c:pt idx="4">
                  <c:v>191.5</c:v>
                </c:pt>
                <c:pt idx="5">
                  <c:v>224</c:v>
                </c:pt>
                <c:pt idx="6">
                  <c:v>230</c:v>
                </c:pt>
                <c:pt idx="7">
                  <c:v>225</c:v>
                </c:pt>
                <c:pt idx="8">
                  <c:v>227</c:v>
                </c:pt>
                <c:pt idx="9">
                  <c:v>212.5</c:v>
                </c:pt>
                <c:pt idx="10">
                  <c:v>188.5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983144"/>
        <c:axId val="158006296"/>
      </c:barChart>
      <c:catAx>
        <c:axId val="15798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0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0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8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120</c:v>
                </c:pt>
                <c:pt idx="1">
                  <c:v>128</c:v>
                </c:pt>
                <c:pt idx="2">
                  <c:v>96.5</c:v>
                </c:pt>
                <c:pt idx="3">
                  <c:v>118.5</c:v>
                </c:pt>
                <c:pt idx="4">
                  <c:v>109</c:v>
                </c:pt>
                <c:pt idx="5">
                  <c:v>148</c:v>
                </c:pt>
                <c:pt idx="6">
                  <c:v>147.5</c:v>
                </c:pt>
                <c:pt idx="7">
                  <c:v>124.5</c:v>
                </c:pt>
                <c:pt idx="8">
                  <c:v>146.5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18056"/>
        <c:axId val="158719360"/>
      </c:barChart>
      <c:catAx>
        <c:axId val="15821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1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1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125</c:v>
                </c:pt>
                <c:pt idx="1">
                  <c:v>129</c:v>
                </c:pt>
                <c:pt idx="2">
                  <c:v>138.5</c:v>
                </c:pt>
                <c:pt idx="3">
                  <c:v>141</c:v>
                </c:pt>
                <c:pt idx="4">
                  <c:v>168</c:v>
                </c:pt>
                <c:pt idx="5">
                  <c:v>182.5</c:v>
                </c:pt>
                <c:pt idx="6">
                  <c:v>139</c:v>
                </c:pt>
                <c:pt idx="7">
                  <c:v>149.5</c:v>
                </c:pt>
                <c:pt idx="8">
                  <c:v>142</c:v>
                </c:pt>
                <c:pt idx="9">
                  <c:v>119.5</c:v>
                </c:pt>
                <c:pt idx="10">
                  <c:v>118.5</c:v>
                </c:pt>
                <c:pt idx="11">
                  <c:v>126</c:v>
                </c:pt>
                <c:pt idx="12">
                  <c:v>127</c:v>
                </c:pt>
                <c:pt idx="13">
                  <c:v>121.5</c:v>
                </c:pt>
                <c:pt idx="14">
                  <c:v>172.5</c:v>
                </c:pt>
                <c:pt idx="15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9192"/>
        <c:axId val="158676208"/>
      </c:barChart>
      <c:catAx>
        <c:axId val="15834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7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7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149</c:v>
                </c:pt>
                <c:pt idx="1">
                  <c:v>154.5</c:v>
                </c:pt>
                <c:pt idx="2">
                  <c:v>163.5</c:v>
                </c:pt>
                <c:pt idx="3">
                  <c:v>162</c:v>
                </c:pt>
                <c:pt idx="4">
                  <c:v>163.5</c:v>
                </c:pt>
                <c:pt idx="5">
                  <c:v>180</c:v>
                </c:pt>
                <c:pt idx="6">
                  <c:v>144.5</c:v>
                </c:pt>
                <c:pt idx="7">
                  <c:v>147.5</c:v>
                </c:pt>
                <c:pt idx="8">
                  <c:v>108.5</c:v>
                </c:pt>
                <c:pt idx="9">
                  <c:v>133.5</c:v>
                </c:pt>
                <c:pt idx="10">
                  <c:v>128</c:v>
                </c:pt>
                <c:pt idx="11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1112"/>
        <c:axId val="158347200"/>
      </c:barChart>
      <c:catAx>
        <c:axId val="15834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4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91</c:v>
                </c:pt>
                <c:pt idx="1">
                  <c:v>106.5</c:v>
                </c:pt>
                <c:pt idx="2">
                  <c:v>89.5</c:v>
                </c:pt>
                <c:pt idx="3">
                  <c:v>85</c:v>
                </c:pt>
                <c:pt idx="4">
                  <c:v>89</c:v>
                </c:pt>
                <c:pt idx="5">
                  <c:v>71.5</c:v>
                </c:pt>
                <c:pt idx="6">
                  <c:v>86.5</c:v>
                </c:pt>
                <c:pt idx="7">
                  <c:v>82</c:v>
                </c:pt>
                <c:pt idx="8">
                  <c:v>78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3704"/>
        <c:axId val="156664096"/>
      </c:barChart>
      <c:catAx>
        <c:axId val="15666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6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74</c:v>
                </c:pt>
                <c:pt idx="1">
                  <c:v>75.5</c:v>
                </c:pt>
                <c:pt idx="2">
                  <c:v>78</c:v>
                </c:pt>
                <c:pt idx="3">
                  <c:v>76.5</c:v>
                </c:pt>
                <c:pt idx="4">
                  <c:v>84</c:v>
                </c:pt>
                <c:pt idx="5">
                  <c:v>64.5</c:v>
                </c:pt>
                <c:pt idx="6">
                  <c:v>85</c:v>
                </c:pt>
                <c:pt idx="7">
                  <c:v>73</c:v>
                </c:pt>
                <c:pt idx="8">
                  <c:v>67.5</c:v>
                </c:pt>
                <c:pt idx="9">
                  <c:v>58</c:v>
                </c:pt>
                <c:pt idx="10">
                  <c:v>75</c:v>
                </c:pt>
                <c:pt idx="11">
                  <c:v>77.5</c:v>
                </c:pt>
                <c:pt idx="12">
                  <c:v>85</c:v>
                </c:pt>
                <c:pt idx="13">
                  <c:v>68</c:v>
                </c:pt>
                <c:pt idx="14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2920"/>
        <c:axId val="156664880"/>
      </c:barChart>
      <c:catAx>
        <c:axId val="15666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6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92.5</c:v>
                </c:pt>
                <c:pt idx="1">
                  <c:v>110</c:v>
                </c:pt>
                <c:pt idx="2">
                  <c:v>99.5</c:v>
                </c:pt>
                <c:pt idx="3">
                  <c:v>75</c:v>
                </c:pt>
                <c:pt idx="4">
                  <c:v>86</c:v>
                </c:pt>
                <c:pt idx="5">
                  <c:v>91.5</c:v>
                </c:pt>
                <c:pt idx="6">
                  <c:v>73.5</c:v>
                </c:pt>
                <c:pt idx="7">
                  <c:v>95</c:v>
                </c:pt>
                <c:pt idx="8">
                  <c:v>81.5</c:v>
                </c:pt>
                <c:pt idx="9">
                  <c:v>93.5</c:v>
                </c:pt>
                <c:pt idx="10">
                  <c:v>79.5</c:v>
                </c:pt>
                <c:pt idx="11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5664"/>
        <c:axId val="156339328"/>
      </c:barChart>
      <c:catAx>
        <c:axId val="15666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3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topLeftCell="A12" workbookViewId="0">
      <selection activeCell="U18" sqref="U18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40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40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">
        <v>60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">
        <v>170</v>
      </c>
      <c r="E5" s="175"/>
      <c r="F5" s="175"/>
      <c r="G5" s="175"/>
      <c r="H5" s="175"/>
      <c r="I5" s="169" t="s">
        <v>53</v>
      </c>
      <c r="J5" s="169"/>
      <c r="K5" s="169"/>
      <c r="L5" s="176">
        <v>1272</v>
      </c>
      <c r="M5" s="176"/>
      <c r="N5" s="176"/>
      <c r="O5" s="14"/>
      <c r="P5" s="169" t="s">
        <v>57</v>
      </c>
      <c r="Q5" s="169"/>
      <c r="R5" s="169"/>
      <c r="S5" s="174" t="s">
        <v>61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172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v>42762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99</v>
      </c>
      <c r="C10" s="48">
        <v>210</v>
      </c>
      <c r="D10" s="48">
        <v>7</v>
      </c>
      <c r="E10" s="48">
        <v>0</v>
      </c>
      <c r="F10" s="134">
        <f t="shared" ref="F10:F22" si="0">B10*0.5+C10*1+D10*2+E10*2.5</f>
        <v>273.5</v>
      </c>
      <c r="G10" s="4"/>
      <c r="H10" s="21" t="s">
        <v>4</v>
      </c>
      <c r="I10" s="48">
        <v>61</v>
      </c>
      <c r="J10" s="48">
        <v>179</v>
      </c>
      <c r="K10" s="48">
        <v>4</v>
      </c>
      <c r="L10" s="48">
        <v>2</v>
      </c>
      <c r="M10" s="134">
        <f t="shared" ref="M10:M22" si="1">I10*0.5+J10*1+K10*2+L10*2.5</f>
        <v>222.5</v>
      </c>
      <c r="N10" s="11">
        <f>F20+F21+F22+M10</f>
        <v>841</v>
      </c>
      <c r="O10" s="21" t="s">
        <v>43</v>
      </c>
      <c r="P10" s="48">
        <v>59</v>
      </c>
      <c r="Q10" s="48">
        <v>168</v>
      </c>
      <c r="R10" s="48">
        <v>4</v>
      </c>
      <c r="S10" s="48">
        <v>4</v>
      </c>
      <c r="T10" s="134">
        <f t="shared" ref="T10:T21" si="2">P10*0.5+Q10*1+R10*2+S10*2.5</f>
        <v>215.5</v>
      </c>
      <c r="U10" s="12"/>
      <c r="W10" s="1"/>
      <c r="X10" s="1"/>
      <c r="Y10" s="1" t="s">
        <v>81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106</v>
      </c>
      <c r="C11" s="48">
        <v>226</v>
      </c>
      <c r="D11" s="48">
        <v>9</v>
      </c>
      <c r="E11" s="48">
        <v>0</v>
      </c>
      <c r="F11" s="134">
        <f t="shared" si="0"/>
        <v>297</v>
      </c>
      <c r="G11" s="4"/>
      <c r="H11" s="21" t="s">
        <v>5</v>
      </c>
      <c r="I11" s="48">
        <v>53</v>
      </c>
      <c r="J11" s="48">
        <v>193</v>
      </c>
      <c r="K11" s="48">
        <v>4</v>
      </c>
      <c r="L11" s="48">
        <v>3</v>
      </c>
      <c r="M11" s="134">
        <f t="shared" si="1"/>
        <v>235</v>
      </c>
      <c r="N11" s="11">
        <f>F21+F22+M10+M11</f>
        <v>882</v>
      </c>
      <c r="O11" s="21" t="s">
        <v>44</v>
      </c>
      <c r="P11" s="48">
        <v>67</v>
      </c>
      <c r="Q11" s="48">
        <v>173</v>
      </c>
      <c r="R11" s="48">
        <v>6</v>
      </c>
      <c r="S11" s="48">
        <v>3</v>
      </c>
      <c r="T11" s="134">
        <f t="shared" si="2"/>
        <v>226</v>
      </c>
      <c r="U11" s="4"/>
      <c r="W11" s="1"/>
      <c r="X11" s="1"/>
      <c r="Y11" s="1" t="s">
        <v>84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155</v>
      </c>
      <c r="C12" s="48">
        <v>231</v>
      </c>
      <c r="D12" s="48">
        <v>9</v>
      </c>
      <c r="E12" s="48">
        <v>2</v>
      </c>
      <c r="F12" s="134">
        <f t="shared" si="0"/>
        <v>331.5</v>
      </c>
      <c r="G12" s="4"/>
      <c r="H12" s="21" t="s">
        <v>6</v>
      </c>
      <c r="I12" s="48">
        <v>47</v>
      </c>
      <c r="J12" s="48">
        <v>178</v>
      </c>
      <c r="K12" s="48">
        <v>4</v>
      </c>
      <c r="L12" s="48">
        <v>1</v>
      </c>
      <c r="M12" s="134">
        <f t="shared" si="1"/>
        <v>212</v>
      </c>
      <c r="N12" s="4">
        <f>F22+M10+M11+M12</f>
        <v>887.5</v>
      </c>
      <c r="O12" s="21" t="s">
        <v>32</v>
      </c>
      <c r="P12" s="48">
        <v>63</v>
      </c>
      <c r="Q12" s="48">
        <v>178</v>
      </c>
      <c r="R12" s="48">
        <v>6</v>
      </c>
      <c r="S12" s="48">
        <v>5</v>
      </c>
      <c r="T12" s="134">
        <f t="shared" si="2"/>
        <v>234</v>
      </c>
      <c r="U12" s="4"/>
      <c r="W12" s="1"/>
      <c r="X12" s="1"/>
      <c r="Y12" s="1" t="s">
        <v>78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96</v>
      </c>
      <c r="C13" s="48">
        <v>223</v>
      </c>
      <c r="D13" s="48">
        <v>7</v>
      </c>
      <c r="E13" s="48">
        <v>1</v>
      </c>
      <c r="F13" s="134">
        <f t="shared" si="0"/>
        <v>287.5</v>
      </c>
      <c r="G13" s="4">
        <f t="shared" ref="G13:G19" si="3">F10+F11+F12+F13</f>
        <v>1189.5</v>
      </c>
      <c r="H13" s="21" t="s">
        <v>7</v>
      </c>
      <c r="I13" s="48">
        <v>42</v>
      </c>
      <c r="J13" s="48">
        <v>155</v>
      </c>
      <c r="K13" s="48">
        <v>5</v>
      </c>
      <c r="L13" s="48">
        <v>2</v>
      </c>
      <c r="M13" s="134">
        <f t="shared" si="1"/>
        <v>191</v>
      </c>
      <c r="N13" s="4">
        <f t="shared" ref="N13:N18" si="4">M10+M11+M12+M13</f>
        <v>860.5</v>
      </c>
      <c r="O13" s="21" t="s">
        <v>33</v>
      </c>
      <c r="P13" s="48">
        <v>52</v>
      </c>
      <c r="Q13" s="48">
        <v>173</v>
      </c>
      <c r="R13" s="48">
        <v>6</v>
      </c>
      <c r="S13" s="48">
        <v>2</v>
      </c>
      <c r="T13" s="134">
        <f t="shared" si="2"/>
        <v>216</v>
      </c>
      <c r="U13" s="4">
        <f t="shared" ref="U13:U21" si="5">T10+T11+T12+T13</f>
        <v>891.5</v>
      </c>
      <c r="W13" s="1" t="s">
        <v>86</v>
      </c>
      <c r="X13" s="50">
        <v>797.5</v>
      </c>
      <c r="Y13" s="1" t="s">
        <v>87</v>
      </c>
      <c r="Z13" s="50">
        <v>787.5</v>
      </c>
      <c r="AA13" s="1" t="s">
        <v>73</v>
      </c>
      <c r="AB13" s="50">
        <v>828.5</v>
      </c>
    </row>
    <row r="14" spans="1:28" ht="24" customHeight="1" x14ac:dyDescent="0.2">
      <c r="A14" s="20" t="s">
        <v>21</v>
      </c>
      <c r="B14" s="48">
        <v>76</v>
      </c>
      <c r="C14" s="48">
        <v>196</v>
      </c>
      <c r="D14" s="48">
        <v>6</v>
      </c>
      <c r="E14" s="48">
        <v>1</v>
      </c>
      <c r="F14" s="134">
        <f t="shared" si="0"/>
        <v>248.5</v>
      </c>
      <c r="G14" s="4">
        <f t="shared" si="3"/>
        <v>1164.5</v>
      </c>
      <c r="H14" s="21" t="s">
        <v>9</v>
      </c>
      <c r="I14" s="48">
        <v>39</v>
      </c>
      <c r="J14" s="48">
        <v>141</v>
      </c>
      <c r="K14" s="48">
        <v>4</v>
      </c>
      <c r="L14" s="48">
        <v>0</v>
      </c>
      <c r="M14" s="134">
        <f t="shared" si="1"/>
        <v>168.5</v>
      </c>
      <c r="N14" s="4">
        <f t="shared" si="4"/>
        <v>806.5</v>
      </c>
      <c r="O14" s="21" t="s">
        <v>29</v>
      </c>
      <c r="P14" s="47">
        <v>37</v>
      </c>
      <c r="Q14" s="47">
        <v>153</v>
      </c>
      <c r="R14" s="47">
        <v>5</v>
      </c>
      <c r="S14" s="47">
        <v>4</v>
      </c>
      <c r="T14" s="134">
        <f t="shared" si="2"/>
        <v>191.5</v>
      </c>
      <c r="U14" s="4">
        <f t="shared" si="5"/>
        <v>867.5</v>
      </c>
      <c r="W14" s="1" t="s">
        <v>83</v>
      </c>
      <c r="X14" s="50">
        <v>862</v>
      </c>
      <c r="Y14" s="1" t="s">
        <v>65</v>
      </c>
      <c r="Z14" s="50">
        <v>793</v>
      </c>
      <c r="AA14" s="1" t="s">
        <v>76</v>
      </c>
      <c r="AB14" s="50">
        <v>848.5</v>
      </c>
    </row>
    <row r="15" spans="1:28" ht="24" customHeight="1" x14ac:dyDescent="0.2">
      <c r="A15" s="20" t="s">
        <v>23</v>
      </c>
      <c r="B15" s="48">
        <v>65</v>
      </c>
      <c r="C15" s="48">
        <v>193</v>
      </c>
      <c r="D15" s="48">
        <v>8</v>
      </c>
      <c r="E15" s="48">
        <v>2</v>
      </c>
      <c r="F15" s="134">
        <f t="shared" si="0"/>
        <v>246.5</v>
      </c>
      <c r="G15" s="4">
        <f t="shared" si="3"/>
        <v>1114</v>
      </c>
      <c r="H15" s="21" t="s">
        <v>12</v>
      </c>
      <c r="I15" s="48">
        <v>40</v>
      </c>
      <c r="J15" s="48">
        <v>139</v>
      </c>
      <c r="K15" s="48">
        <v>3</v>
      </c>
      <c r="L15" s="48">
        <v>2</v>
      </c>
      <c r="M15" s="134">
        <f t="shared" si="1"/>
        <v>170</v>
      </c>
      <c r="N15" s="4">
        <f t="shared" si="4"/>
        <v>741.5</v>
      </c>
      <c r="O15" s="20" t="s">
        <v>30</v>
      </c>
      <c r="P15" s="48">
        <v>49</v>
      </c>
      <c r="Q15" s="48">
        <v>175</v>
      </c>
      <c r="R15" s="48">
        <v>6</v>
      </c>
      <c r="S15" s="48">
        <v>5</v>
      </c>
      <c r="T15" s="134">
        <f t="shared" si="2"/>
        <v>224</v>
      </c>
      <c r="U15" s="4">
        <f t="shared" si="5"/>
        <v>865.5</v>
      </c>
      <c r="W15" s="1" t="s">
        <v>80</v>
      </c>
      <c r="X15" s="50">
        <v>875</v>
      </c>
      <c r="Y15" s="1" t="s">
        <v>75</v>
      </c>
      <c r="Z15" s="50">
        <v>822.5</v>
      </c>
      <c r="AA15" s="1" t="s">
        <v>70</v>
      </c>
      <c r="AB15" s="50">
        <v>859</v>
      </c>
    </row>
    <row r="16" spans="1:28" ht="24" customHeight="1" x14ac:dyDescent="0.2">
      <c r="A16" s="20" t="s">
        <v>39</v>
      </c>
      <c r="B16" s="48">
        <v>63</v>
      </c>
      <c r="C16" s="48">
        <v>171</v>
      </c>
      <c r="D16" s="48">
        <v>7</v>
      </c>
      <c r="E16" s="48">
        <v>2</v>
      </c>
      <c r="F16" s="134">
        <f t="shared" si="0"/>
        <v>221.5</v>
      </c>
      <c r="G16" s="4">
        <f t="shared" si="3"/>
        <v>1004</v>
      </c>
      <c r="H16" s="21" t="s">
        <v>15</v>
      </c>
      <c r="I16" s="48">
        <v>45</v>
      </c>
      <c r="J16" s="48">
        <v>158</v>
      </c>
      <c r="K16" s="48">
        <v>5</v>
      </c>
      <c r="L16" s="48">
        <v>1</v>
      </c>
      <c r="M16" s="134">
        <f t="shared" si="1"/>
        <v>193</v>
      </c>
      <c r="N16" s="4">
        <f t="shared" si="4"/>
        <v>722.5</v>
      </c>
      <c r="O16" s="21" t="s">
        <v>8</v>
      </c>
      <c r="P16" s="48">
        <v>58</v>
      </c>
      <c r="Q16" s="48">
        <v>181</v>
      </c>
      <c r="R16" s="48">
        <v>5</v>
      </c>
      <c r="S16" s="48">
        <v>4</v>
      </c>
      <c r="T16" s="134">
        <f t="shared" si="2"/>
        <v>230</v>
      </c>
      <c r="U16" s="4">
        <f t="shared" si="5"/>
        <v>861.5</v>
      </c>
      <c r="W16" s="1" t="s">
        <v>77</v>
      </c>
      <c r="X16" s="50">
        <v>924</v>
      </c>
      <c r="Y16" s="1" t="s">
        <v>66</v>
      </c>
      <c r="Z16" s="50">
        <v>830.5</v>
      </c>
      <c r="AA16" s="1" t="s">
        <v>79</v>
      </c>
      <c r="AB16" s="50">
        <v>881</v>
      </c>
    </row>
    <row r="17" spans="1:28" ht="24" customHeight="1" x14ac:dyDescent="0.2">
      <c r="A17" s="20" t="s">
        <v>40</v>
      </c>
      <c r="B17" s="48">
        <v>61</v>
      </c>
      <c r="C17" s="48">
        <v>168</v>
      </c>
      <c r="D17" s="48">
        <v>4</v>
      </c>
      <c r="E17" s="48">
        <v>4</v>
      </c>
      <c r="F17" s="134">
        <f t="shared" si="0"/>
        <v>216.5</v>
      </c>
      <c r="G17" s="4">
        <f t="shared" si="3"/>
        <v>933</v>
      </c>
      <c r="H17" s="21" t="s">
        <v>18</v>
      </c>
      <c r="I17" s="48">
        <v>47</v>
      </c>
      <c r="J17" s="48">
        <v>168</v>
      </c>
      <c r="K17" s="48">
        <v>4</v>
      </c>
      <c r="L17" s="48">
        <v>0</v>
      </c>
      <c r="M17" s="134">
        <f t="shared" si="1"/>
        <v>199.5</v>
      </c>
      <c r="N17" s="4">
        <f t="shared" si="4"/>
        <v>731</v>
      </c>
      <c r="O17" s="21" t="s">
        <v>10</v>
      </c>
      <c r="P17" s="48">
        <v>63</v>
      </c>
      <c r="Q17" s="48">
        <v>174</v>
      </c>
      <c r="R17" s="48">
        <v>6</v>
      </c>
      <c r="S17" s="48">
        <v>3</v>
      </c>
      <c r="T17" s="134">
        <f t="shared" si="2"/>
        <v>225</v>
      </c>
      <c r="U17" s="4">
        <f t="shared" si="5"/>
        <v>870.5</v>
      </c>
      <c r="W17" s="1" t="s">
        <v>74</v>
      </c>
      <c r="X17" s="50">
        <v>1041.5</v>
      </c>
      <c r="Y17" s="1" t="s">
        <v>89</v>
      </c>
      <c r="Z17" s="50">
        <v>882.5</v>
      </c>
      <c r="AA17" s="1" t="s">
        <v>82</v>
      </c>
      <c r="AB17" s="50">
        <v>917.5</v>
      </c>
    </row>
    <row r="18" spans="1:28" ht="24" customHeight="1" x14ac:dyDescent="0.2">
      <c r="A18" s="20" t="s">
        <v>41</v>
      </c>
      <c r="B18" s="48">
        <v>63</v>
      </c>
      <c r="C18" s="48">
        <v>160</v>
      </c>
      <c r="D18" s="48">
        <v>7</v>
      </c>
      <c r="E18" s="48">
        <v>2</v>
      </c>
      <c r="F18" s="134">
        <f t="shared" si="0"/>
        <v>210.5</v>
      </c>
      <c r="G18" s="4">
        <f t="shared" si="3"/>
        <v>895</v>
      </c>
      <c r="H18" s="21" t="s">
        <v>20</v>
      </c>
      <c r="I18" s="48">
        <v>53</v>
      </c>
      <c r="J18" s="48">
        <v>180</v>
      </c>
      <c r="K18" s="48">
        <v>6</v>
      </c>
      <c r="L18" s="48">
        <v>1</v>
      </c>
      <c r="M18" s="134">
        <f t="shared" si="1"/>
        <v>221</v>
      </c>
      <c r="N18" s="4">
        <f t="shared" si="4"/>
        <v>783.5</v>
      </c>
      <c r="O18" s="21" t="s">
        <v>13</v>
      </c>
      <c r="P18" s="48">
        <v>55</v>
      </c>
      <c r="Q18" s="48">
        <v>187</v>
      </c>
      <c r="R18" s="48">
        <v>5</v>
      </c>
      <c r="S18" s="48">
        <v>1</v>
      </c>
      <c r="T18" s="134">
        <f t="shared" si="2"/>
        <v>227</v>
      </c>
      <c r="U18" s="4">
        <f t="shared" si="5"/>
        <v>906</v>
      </c>
      <c r="W18" s="1" t="s">
        <v>71</v>
      </c>
      <c r="X18" s="50">
        <v>1113.5</v>
      </c>
      <c r="Y18" s="1" t="s">
        <v>72</v>
      </c>
      <c r="Z18" s="50">
        <v>884.5</v>
      </c>
      <c r="AA18" s="1" t="s">
        <v>92</v>
      </c>
      <c r="AB18" s="50">
        <v>953</v>
      </c>
    </row>
    <row r="19" spans="1:28" ht="24" customHeight="1" thickBot="1" x14ac:dyDescent="0.25">
      <c r="A19" s="23" t="s">
        <v>42</v>
      </c>
      <c r="B19" s="49">
        <v>58</v>
      </c>
      <c r="C19" s="49">
        <v>175</v>
      </c>
      <c r="D19" s="49">
        <v>4</v>
      </c>
      <c r="E19" s="49">
        <v>2</v>
      </c>
      <c r="F19" s="142">
        <f t="shared" si="0"/>
        <v>217</v>
      </c>
      <c r="G19" s="5">
        <f t="shared" si="3"/>
        <v>865.5</v>
      </c>
      <c r="H19" s="22" t="s">
        <v>22</v>
      </c>
      <c r="I19" s="47">
        <v>50</v>
      </c>
      <c r="J19" s="47">
        <v>194</v>
      </c>
      <c r="K19" s="47">
        <v>3</v>
      </c>
      <c r="L19" s="47">
        <v>2</v>
      </c>
      <c r="M19" s="134">
        <f t="shared" si="1"/>
        <v>230</v>
      </c>
      <c r="N19" s="4">
        <f>M16+M17+M18+M19</f>
        <v>843.5</v>
      </c>
      <c r="O19" s="21" t="s">
        <v>16</v>
      </c>
      <c r="P19" s="48">
        <v>60</v>
      </c>
      <c r="Q19" s="48">
        <v>169</v>
      </c>
      <c r="R19" s="48">
        <v>3</v>
      </c>
      <c r="S19" s="48">
        <v>3</v>
      </c>
      <c r="T19" s="134">
        <f t="shared" si="2"/>
        <v>212.5</v>
      </c>
      <c r="U19" s="4">
        <f t="shared" si="5"/>
        <v>894.5</v>
      </c>
      <c r="W19" s="1" t="s">
        <v>68</v>
      </c>
      <c r="X19" s="50">
        <v>1122</v>
      </c>
      <c r="Y19" s="1" t="s">
        <v>67</v>
      </c>
      <c r="Z19" s="50">
        <v>909</v>
      </c>
      <c r="AA19" s="1" t="s">
        <v>85</v>
      </c>
      <c r="AB19" s="50">
        <v>1000</v>
      </c>
    </row>
    <row r="20" spans="1:28" ht="24" customHeight="1" x14ac:dyDescent="0.2">
      <c r="A20" s="21" t="s">
        <v>27</v>
      </c>
      <c r="B20" s="47">
        <v>40</v>
      </c>
      <c r="C20" s="47">
        <v>161</v>
      </c>
      <c r="D20" s="47">
        <v>4</v>
      </c>
      <c r="E20" s="47">
        <v>2</v>
      </c>
      <c r="F20" s="135">
        <f t="shared" si="0"/>
        <v>194</v>
      </c>
      <c r="G20" s="37"/>
      <c r="H20" s="21" t="s">
        <v>24</v>
      </c>
      <c r="I20" s="48">
        <v>59</v>
      </c>
      <c r="J20" s="48">
        <v>215</v>
      </c>
      <c r="K20" s="48">
        <v>7</v>
      </c>
      <c r="L20" s="48">
        <v>4</v>
      </c>
      <c r="M20" s="135">
        <f t="shared" si="1"/>
        <v>268.5</v>
      </c>
      <c r="N20" s="4">
        <f>M17+M18+M19+M20</f>
        <v>919</v>
      </c>
      <c r="O20" s="21" t="s">
        <v>45</v>
      </c>
      <c r="P20" s="47">
        <v>51</v>
      </c>
      <c r="Q20" s="47">
        <v>153</v>
      </c>
      <c r="R20" s="47">
        <v>5</v>
      </c>
      <c r="S20" s="47">
        <v>0</v>
      </c>
      <c r="T20" s="135">
        <f t="shared" si="2"/>
        <v>188.5</v>
      </c>
      <c r="U20" s="4">
        <f t="shared" si="5"/>
        <v>853</v>
      </c>
      <c r="W20" s="1"/>
      <c r="X20" s="1"/>
      <c r="Y20" s="1" t="s">
        <v>69</v>
      </c>
      <c r="Z20" s="50">
        <v>926</v>
      </c>
      <c r="AA20" s="1" t="s">
        <v>90</v>
      </c>
      <c r="AB20" s="50">
        <v>1005.5</v>
      </c>
    </row>
    <row r="21" spans="1:28" ht="24" customHeight="1" thickBot="1" x14ac:dyDescent="0.25">
      <c r="A21" s="21" t="s">
        <v>28</v>
      </c>
      <c r="B21" s="48">
        <v>33</v>
      </c>
      <c r="C21" s="48">
        <v>168</v>
      </c>
      <c r="D21" s="48">
        <v>6</v>
      </c>
      <c r="E21" s="48">
        <v>4</v>
      </c>
      <c r="F21" s="134">
        <f t="shared" si="0"/>
        <v>206.5</v>
      </c>
      <c r="G21" s="38"/>
      <c r="H21" s="22" t="s">
        <v>25</v>
      </c>
      <c r="I21" s="48">
        <v>64</v>
      </c>
      <c r="J21" s="48">
        <v>207</v>
      </c>
      <c r="K21" s="48">
        <v>6</v>
      </c>
      <c r="L21" s="48">
        <v>5</v>
      </c>
      <c r="M21" s="134">
        <f t="shared" si="1"/>
        <v>263.5</v>
      </c>
      <c r="N21" s="4">
        <f>M18+M19+M20+M21</f>
        <v>983</v>
      </c>
      <c r="O21" s="23" t="s">
        <v>46</v>
      </c>
      <c r="P21" s="49">
        <v>43</v>
      </c>
      <c r="Q21" s="49">
        <v>158</v>
      </c>
      <c r="R21" s="49">
        <v>2</v>
      </c>
      <c r="S21" s="49">
        <v>1</v>
      </c>
      <c r="T21" s="142">
        <f t="shared" si="2"/>
        <v>186</v>
      </c>
      <c r="U21" s="5">
        <f t="shared" si="5"/>
        <v>814</v>
      </c>
      <c r="W21" s="1"/>
      <c r="X21" s="1"/>
      <c r="Y21" s="1" t="s">
        <v>91</v>
      </c>
      <c r="Z21" s="50">
        <v>962.5</v>
      </c>
      <c r="AA21" s="1" t="s">
        <v>88</v>
      </c>
      <c r="AB21" s="50">
        <v>1022.5</v>
      </c>
    </row>
    <row r="22" spans="1:28" ht="24" customHeight="1" thickBot="1" x14ac:dyDescent="0.25">
      <c r="A22" s="21" t="s">
        <v>1</v>
      </c>
      <c r="B22" s="48">
        <v>50</v>
      </c>
      <c r="C22" s="48">
        <v>182</v>
      </c>
      <c r="D22" s="48">
        <v>3</v>
      </c>
      <c r="E22" s="48">
        <v>2</v>
      </c>
      <c r="F22" s="134">
        <f t="shared" si="0"/>
        <v>218</v>
      </c>
      <c r="G22" s="4"/>
      <c r="H22" s="23" t="s">
        <v>26</v>
      </c>
      <c r="I22" s="49">
        <v>58</v>
      </c>
      <c r="J22" s="49">
        <v>196</v>
      </c>
      <c r="K22" s="49">
        <v>4</v>
      </c>
      <c r="L22" s="49">
        <v>3</v>
      </c>
      <c r="M22" s="134">
        <f t="shared" si="1"/>
        <v>240.5</v>
      </c>
      <c r="N22" s="5">
        <f>M19+M20+M21+M22</f>
        <v>1002.5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93</v>
      </c>
      <c r="Z22" s="50">
        <v>999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1189.5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1002.5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906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68</v>
      </c>
      <c r="G24" s="57"/>
      <c r="H24" s="165"/>
      <c r="I24" s="166"/>
      <c r="J24" s="52" t="s">
        <v>94</v>
      </c>
      <c r="K24" s="55"/>
      <c r="L24" s="55"/>
      <c r="M24" s="136" t="s">
        <v>93</v>
      </c>
      <c r="N24" s="57"/>
      <c r="O24" s="165"/>
      <c r="P24" s="166"/>
      <c r="Q24" s="52" t="s">
        <v>94</v>
      </c>
      <c r="R24" s="55"/>
      <c r="S24" s="55"/>
      <c r="T24" s="136" t="s">
        <v>85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21</v>
      </c>
      <c r="F63" s="139">
        <f>INT(B10*$Q$66)</f>
        <v>14</v>
      </c>
      <c r="G63" s="6"/>
      <c r="H63" s="6"/>
      <c r="I63" s="6">
        <f>INT(E10*$Q$67)</f>
        <v>0</v>
      </c>
      <c r="J63" s="6"/>
      <c r="K63" s="6"/>
      <c r="L63" s="6">
        <f>INT(D10*$Q$68)</f>
        <v>3</v>
      </c>
      <c r="M63" s="139"/>
      <c r="R63" s="6"/>
      <c r="S63" s="6"/>
      <c r="T63" s="139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22</v>
      </c>
      <c r="F64" s="139">
        <f t="shared" ref="F64:F72" si="7">INT(B11*$Q$66)</f>
        <v>15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4</v>
      </c>
      <c r="M64" s="139"/>
      <c r="R64" s="6"/>
      <c r="S64" s="6"/>
      <c r="T64" s="139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23</v>
      </c>
      <c r="F65" s="139">
        <f t="shared" si="7"/>
        <v>23</v>
      </c>
      <c r="G65" s="6"/>
      <c r="H65" s="6"/>
      <c r="I65" s="6">
        <f t="shared" si="8"/>
        <v>0</v>
      </c>
      <c r="J65" s="6"/>
      <c r="K65" s="6"/>
      <c r="L65" s="6">
        <f t="shared" si="9"/>
        <v>4</v>
      </c>
      <c r="M65" s="139"/>
      <c r="P65" s="6" t="s">
        <v>104</v>
      </c>
      <c r="Q65" s="6">
        <v>0.1</v>
      </c>
      <c r="R65" s="6"/>
      <c r="S65" s="6"/>
      <c r="T65" s="139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22</v>
      </c>
      <c r="F66" s="139">
        <f t="shared" si="7"/>
        <v>14</v>
      </c>
      <c r="G66" s="6"/>
      <c r="H66" s="6"/>
      <c r="I66" s="6">
        <f t="shared" si="8"/>
        <v>0</v>
      </c>
      <c r="J66" s="6"/>
      <c r="K66" s="6"/>
      <c r="L66" s="6">
        <f t="shared" si="9"/>
        <v>3</v>
      </c>
      <c r="M66" s="139"/>
      <c r="P66" s="6" t="s">
        <v>105</v>
      </c>
      <c r="Q66" s="6">
        <v>0.15</v>
      </c>
      <c r="R66" s="6"/>
      <c r="S66" s="6"/>
      <c r="T66" s="139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19</v>
      </c>
      <c r="F67" s="139">
        <f t="shared" si="7"/>
        <v>11</v>
      </c>
      <c r="G67" s="6"/>
      <c r="H67" s="6"/>
      <c r="I67" s="6">
        <f t="shared" si="8"/>
        <v>0</v>
      </c>
      <c r="J67" s="6"/>
      <c r="K67" s="6"/>
      <c r="L67" s="6">
        <f t="shared" si="9"/>
        <v>3</v>
      </c>
      <c r="M67" s="139"/>
      <c r="P67" s="6" t="s">
        <v>106</v>
      </c>
      <c r="Q67" s="6">
        <v>0.15</v>
      </c>
      <c r="R67" s="6"/>
      <c r="S67" s="6"/>
      <c r="T67" s="139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19</v>
      </c>
      <c r="F68" s="139">
        <f t="shared" si="7"/>
        <v>9</v>
      </c>
      <c r="G68" s="6"/>
      <c r="H68" s="6"/>
      <c r="I68" s="6">
        <f t="shared" si="8"/>
        <v>0</v>
      </c>
      <c r="J68" s="6"/>
      <c r="K68" s="6"/>
      <c r="L68" s="6">
        <f t="shared" si="9"/>
        <v>4</v>
      </c>
      <c r="M68" s="139"/>
      <c r="P68" s="6" t="s">
        <v>107</v>
      </c>
      <c r="Q68" s="6">
        <v>0.5</v>
      </c>
      <c r="R68" s="6"/>
      <c r="S68" s="6"/>
      <c r="T68" s="139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17</v>
      </c>
      <c r="F69" s="139">
        <f t="shared" si="7"/>
        <v>9</v>
      </c>
      <c r="G69" s="6"/>
      <c r="H69" s="6"/>
      <c r="I69" s="6">
        <f t="shared" si="8"/>
        <v>0</v>
      </c>
      <c r="J69" s="6"/>
      <c r="K69" s="6"/>
      <c r="L69" s="6">
        <f t="shared" si="9"/>
        <v>3</v>
      </c>
      <c r="M69" s="139"/>
      <c r="P69" s="6"/>
      <c r="Q69" s="6"/>
      <c r="R69" s="6"/>
      <c r="S69" s="6"/>
      <c r="T69" s="139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16</v>
      </c>
      <c r="F70" s="139">
        <f t="shared" si="7"/>
        <v>9</v>
      </c>
      <c r="G70" s="6"/>
      <c r="H70" s="6"/>
      <c r="I70" s="6">
        <f t="shared" si="8"/>
        <v>0</v>
      </c>
      <c r="J70" s="6"/>
      <c r="K70" s="6"/>
      <c r="L70" s="6">
        <f t="shared" si="9"/>
        <v>2</v>
      </c>
      <c r="M70" s="139"/>
      <c r="P70" s="6"/>
      <c r="Q70" s="6"/>
      <c r="R70" s="6"/>
      <c r="S70" s="6"/>
      <c r="T70" s="139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16</v>
      </c>
      <c r="F71" s="139">
        <f t="shared" si="7"/>
        <v>9</v>
      </c>
      <c r="G71" s="6"/>
      <c r="H71" s="6"/>
      <c r="I71" s="6">
        <f t="shared" si="8"/>
        <v>0</v>
      </c>
      <c r="J71" s="6"/>
      <c r="K71" s="6"/>
      <c r="L71" s="6">
        <f t="shared" si="9"/>
        <v>3</v>
      </c>
      <c r="M71" s="139"/>
      <c r="P71" s="6"/>
      <c r="Q71" s="6"/>
      <c r="R71" s="6"/>
      <c r="S71" s="6"/>
      <c r="T71" s="139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17</v>
      </c>
      <c r="F72" s="139">
        <f t="shared" si="7"/>
        <v>8</v>
      </c>
      <c r="G72" s="6"/>
      <c r="H72" s="6"/>
      <c r="I72" s="6">
        <f t="shared" si="8"/>
        <v>0</v>
      </c>
      <c r="J72" s="6"/>
      <c r="K72" s="6"/>
      <c r="L72" s="6">
        <f t="shared" si="9"/>
        <v>2</v>
      </c>
      <c r="M72" s="139"/>
      <c r="P72" s="6"/>
      <c r="Q72" s="6"/>
      <c r="R72" s="6"/>
      <c r="S72" s="6"/>
      <c r="T72" s="139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P73" s="6"/>
      <c r="Q73" s="6"/>
      <c r="R73" s="6"/>
      <c r="S73" s="6"/>
      <c r="T73" s="139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P74" s="6"/>
      <c r="Q74" s="6"/>
      <c r="R74" s="6"/>
      <c r="S74" s="6"/>
      <c r="T74" s="139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P75" s="6"/>
      <c r="Q75" s="6"/>
      <c r="R75" s="6"/>
      <c r="S75" s="6"/>
      <c r="T75" s="139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P76" s="6"/>
      <c r="Q76" s="6"/>
      <c r="R76" s="6"/>
      <c r="S76" s="6"/>
      <c r="T76" s="139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19</v>
      </c>
      <c r="F77" s="139">
        <f>INT(B20*$Q$80)</f>
        <v>5</v>
      </c>
      <c r="G77" s="6"/>
      <c r="H77" s="6"/>
      <c r="I77" s="6">
        <f>INT(E20*$Q$81)</f>
        <v>1</v>
      </c>
      <c r="J77" s="6"/>
      <c r="K77" s="6"/>
      <c r="L77" s="6">
        <f>INT(D20*$Q$82)</f>
        <v>2</v>
      </c>
      <c r="M77" s="139"/>
      <c r="P77" s="6"/>
      <c r="Q77" s="6"/>
      <c r="R77" s="6"/>
      <c r="S77" s="6"/>
      <c r="T77" s="139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20</v>
      </c>
      <c r="F78" s="139">
        <f>INT(B21*$Q$80)</f>
        <v>4</v>
      </c>
      <c r="G78" s="6"/>
      <c r="H78" s="6"/>
      <c r="I78" s="6">
        <f>INT(E21*$Q$81)</f>
        <v>2</v>
      </c>
      <c r="J78" s="6"/>
      <c r="K78" s="6"/>
      <c r="L78" s="6">
        <f>INT(D21*$Q$82)</f>
        <v>3</v>
      </c>
      <c r="M78" s="139"/>
      <c r="P78" s="6"/>
      <c r="Q78" s="6"/>
      <c r="R78" s="6"/>
      <c r="S78" s="6"/>
      <c r="T78" s="139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21</v>
      </c>
      <c r="F79" s="139">
        <f>INT(B22*$Q$80)</f>
        <v>6</v>
      </c>
      <c r="G79" s="6"/>
      <c r="H79" s="6"/>
      <c r="I79" s="6">
        <f>INT(E22*$Q$81)</f>
        <v>1</v>
      </c>
      <c r="J79" s="6"/>
      <c r="K79" s="6"/>
      <c r="L79" s="6">
        <f>INT(D22*$Q$82)</f>
        <v>1</v>
      </c>
      <c r="M79" s="139"/>
      <c r="P79" s="6" t="s">
        <v>104</v>
      </c>
      <c r="Q79" s="6">
        <v>0.12</v>
      </c>
      <c r="R79" s="6"/>
      <c r="S79" s="6"/>
      <c r="T79" s="139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21</v>
      </c>
      <c r="F80" s="139">
        <f t="shared" ref="F80:F92" si="10">INT(I10*$Q$80)</f>
        <v>7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2</v>
      </c>
      <c r="M80" s="139"/>
      <c r="P80" s="6" t="s">
        <v>105</v>
      </c>
      <c r="Q80" s="6">
        <v>0.13</v>
      </c>
      <c r="R80" s="6"/>
      <c r="S80" s="6"/>
      <c r="T80" s="139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23</v>
      </c>
      <c r="F81" s="139">
        <f t="shared" si="10"/>
        <v>6</v>
      </c>
      <c r="G81" s="6"/>
      <c r="H81" s="6"/>
      <c r="I81" s="6">
        <f t="shared" si="11"/>
        <v>1</v>
      </c>
      <c r="J81" s="6"/>
      <c r="K81" s="6"/>
      <c r="L81" s="6">
        <f t="shared" si="12"/>
        <v>2</v>
      </c>
      <c r="M81" s="139"/>
      <c r="P81" s="6" t="s">
        <v>106</v>
      </c>
      <c r="Q81" s="6">
        <v>0.5</v>
      </c>
      <c r="R81" s="6"/>
      <c r="S81" s="6"/>
      <c r="T81" s="139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21</v>
      </c>
      <c r="F82" s="139">
        <f t="shared" si="10"/>
        <v>6</v>
      </c>
      <c r="G82" s="6"/>
      <c r="H82" s="6"/>
      <c r="I82" s="6">
        <f t="shared" si="11"/>
        <v>0</v>
      </c>
      <c r="J82" s="6"/>
      <c r="K82" s="6"/>
      <c r="L82" s="6">
        <f t="shared" si="12"/>
        <v>2</v>
      </c>
      <c r="M82" s="139"/>
      <c r="P82" s="6" t="s">
        <v>107</v>
      </c>
      <c r="Q82" s="6">
        <v>0.5</v>
      </c>
      <c r="R82" s="6"/>
      <c r="S82" s="6"/>
      <c r="T82" s="139"/>
      <c r="U82" s="6"/>
    </row>
    <row r="83" spans="1:21" x14ac:dyDescent="0.2">
      <c r="A83">
        <v>12</v>
      </c>
      <c r="B83">
        <v>3</v>
      </c>
      <c r="E83" s="6">
        <f t="shared" si="13"/>
        <v>18</v>
      </c>
      <c r="F83" s="139">
        <f t="shared" si="10"/>
        <v>5</v>
      </c>
      <c r="I83" s="6">
        <f t="shared" si="11"/>
        <v>1</v>
      </c>
      <c r="L83" s="6">
        <f t="shared" si="12"/>
        <v>2</v>
      </c>
    </row>
    <row r="84" spans="1:21" x14ac:dyDescent="0.2">
      <c r="A84">
        <v>12</v>
      </c>
      <c r="B84">
        <v>3</v>
      </c>
      <c r="E84" s="6">
        <f t="shared" si="13"/>
        <v>16</v>
      </c>
      <c r="F84" s="139">
        <f t="shared" si="10"/>
        <v>5</v>
      </c>
      <c r="I84" s="6">
        <f t="shared" si="11"/>
        <v>0</v>
      </c>
      <c r="L84" s="6">
        <f t="shared" si="12"/>
        <v>2</v>
      </c>
    </row>
    <row r="85" spans="1:21" x14ac:dyDescent="0.2">
      <c r="A85">
        <v>12</v>
      </c>
      <c r="B85">
        <v>3</v>
      </c>
      <c r="E85" s="6">
        <f t="shared" si="13"/>
        <v>16</v>
      </c>
      <c r="F85" s="139">
        <f t="shared" si="10"/>
        <v>5</v>
      </c>
      <c r="I85" s="6">
        <f t="shared" si="11"/>
        <v>1</v>
      </c>
      <c r="L85" s="6">
        <f t="shared" si="12"/>
        <v>1</v>
      </c>
    </row>
    <row r="86" spans="1:21" x14ac:dyDescent="0.2">
      <c r="A86">
        <v>12</v>
      </c>
      <c r="B86">
        <v>3</v>
      </c>
      <c r="E86" s="6">
        <f t="shared" si="13"/>
        <v>18</v>
      </c>
      <c r="F86" s="139">
        <f t="shared" si="10"/>
        <v>5</v>
      </c>
      <c r="I86" s="6">
        <f t="shared" si="11"/>
        <v>0</v>
      </c>
      <c r="L86" s="6">
        <f t="shared" si="12"/>
        <v>2</v>
      </c>
    </row>
    <row r="87" spans="1:21" x14ac:dyDescent="0.2">
      <c r="A87">
        <v>12</v>
      </c>
      <c r="B87">
        <v>3</v>
      </c>
      <c r="E87" s="6">
        <f t="shared" si="13"/>
        <v>20</v>
      </c>
      <c r="F87" s="139">
        <f t="shared" si="10"/>
        <v>6</v>
      </c>
      <c r="I87" s="6">
        <f t="shared" si="11"/>
        <v>0</v>
      </c>
      <c r="L87" s="6">
        <f t="shared" si="12"/>
        <v>2</v>
      </c>
    </row>
    <row r="88" spans="1:21" x14ac:dyDescent="0.2">
      <c r="A88">
        <v>12</v>
      </c>
      <c r="B88">
        <v>3</v>
      </c>
      <c r="E88" s="6">
        <f t="shared" si="13"/>
        <v>21</v>
      </c>
      <c r="F88" s="139">
        <f t="shared" si="10"/>
        <v>6</v>
      </c>
      <c r="I88" s="6">
        <f t="shared" si="11"/>
        <v>0</v>
      </c>
      <c r="L88" s="6">
        <f t="shared" si="12"/>
        <v>3</v>
      </c>
    </row>
    <row r="89" spans="1:21" x14ac:dyDescent="0.2">
      <c r="A89">
        <v>12</v>
      </c>
      <c r="B89">
        <v>3</v>
      </c>
      <c r="E89" s="6">
        <f t="shared" si="13"/>
        <v>23</v>
      </c>
      <c r="F89" s="139">
        <f t="shared" si="10"/>
        <v>6</v>
      </c>
      <c r="I89" s="6">
        <f t="shared" si="11"/>
        <v>1</v>
      </c>
      <c r="L89" s="6">
        <f t="shared" si="12"/>
        <v>1</v>
      </c>
    </row>
    <row r="90" spans="1:21" x14ac:dyDescent="0.2">
      <c r="A90">
        <v>12</v>
      </c>
      <c r="B90">
        <v>3</v>
      </c>
      <c r="E90" s="6">
        <f t="shared" si="13"/>
        <v>25</v>
      </c>
      <c r="F90" s="139">
        <f t="shared" si="10"/>
        <v>7</v>
      </c>
      <c r="I90" s="6">
        <f t="shared" si="11"/>
        <v>2</v>
      </c>
      <c r="L90" s="6">
        <f t="shared" si="12"/>
        <v>3</v>
      </c>
    </row>
    <row r="91" spans="1:21" x14ac:dyDescent="0.2">
      <c r="A91">
        <v>12</v>
      </c>
      <c r="B91">
        <v>3</v>
      </c>
      <c r="E91" s="6">
        <f t="shared" si="13"/>
        <v>24</v>
      </c>
      <c r="F91" s="139">
        <f t="shared" si="10"/>
        <v>8</v>
      </c>
      <c r="I91" s="6">
        <f t="shared" si="11"/>
        <v>2</v>
      </c>
      <c r="L91" s="6">
        <f t="shared" si="12"/>
        <v>3</v>
      </c>
    </row>
    <row r="92" spans="1:21" x14ac:dyDescent="0.2">
      <c r="A92">
        <v>12</v>
      </c>
      <c r="B92">
        <v>3</v>
      </c>
      <c r="E92" s="6">
        <f t="shared" si="13"/>
        <v>23</v>
      </c>
      <c r="F92" s="139">
        <f t="shared" si="10"/>
        <v>7</v>
      </c>
      <c r="I92" s="6">
        <f t="shared" si="11"/>
        <v>1</v>
      </c>
      <c r="L92" s="6">
        <f t="shared" si="12"/>
        <v>2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16</v>
      </c>
      <c r="F97" s="140">
        <f t="shared" ref="F97:F108" si="14">INT(P10*$Q$100)</f>
        <v>7</v>
      </c>
      <c r="I97" s="1">
        <f t="shared" ref="I97:I108" si="15">INT(S10*$Q$101)</f>
        <v>2</v>
      </c>
      <c r="L97" s="1">
        <f t="shared" ref="L97:L108" si="16">INT(R10*$Q$102)</f>
        <v>2</v>
      </c>
    </row>
    <row r="98" spans="1:17" x14ac:dyDescent="0.2">
      <c r="A98">
        <v>12</v>
      </c>
      <c r="B98">
        <v>3</v>
      </c>
      <c r="E98" s="1">
        <f t="shared" ref="E98:E108" si="17">INT(Q11*$Q$99)</f>
        <v>17</v>
      </c>
      <c r="F98" s="140">
        <f t="shared" si="14"/>
        <v>8</v>
      </c>
      <c r="I98" s="1">
        <f t="shared" si="15"/>
        <v>1</v>
      </c>
      <c r="L98" s="1">
        <f t="shared" si="16"/>
        <v>3</v>
      </c>
    </row>
    <row r="99" spans="1:17" x14ac:dyDescent="0.2">
      <c r="A99">
        <v>12</v>
      </c>
      <c r="B99">
        <v>3</v>
      </c>
      <c r="E99" s="1">
        <f t="shared" si="17"/>
        <v>17</v>
      </c>
      <c r="F99" s="140">
        <f t="shared" si="14"/>
        <v>8</v>
      </c>
      <c r="I99" s="1">
        <f t="shared" si="15"/>
        <v>2</v>
      </c>
      <c r="L99" s="1">
        <f t="shared" si="16"/>
        <v>3</v>
      </c>
      <c r="P99" s="6" t="s">
        <v>104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17</v>
      </c>
      <c r="F100" s="140">
        <f t="shared" si="14"/>
        <v>6</v>
      </c>
      <c r="I100" s="1">
        <f t="shared" si="15"/>
        <v>1</v>
      </c>
      <c r="L100" s="1">
        <f t="shared" si="16"/>
        <v>3</v>
      </c>
      <c r="P100" s="6" t="s">
        <v>105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15</v>
      </c>
      <c r="F101" s="140">
        <f t="shared" si="14"/>
        <v>4</v>
      </c>
      <c r="I101" s="1">
        <f t="shared" si="15"/>
        <v>2</v>
      </c>
      <c r="L101" s="1">
        <f t="shared" si="16"/>
        <v>2</v>
      </c>
      <c r="P101" s="6" t="s">
        <v>106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17</v>
      </c>
      <c r="F102" s="140">
        <f t="shared" si="14"/>
        <v>6</v>
      </c>
      <c r="I102" s="1">
        <f t="shared" si="15"/>
        <v>2</v>
      </c>
      <c r="L102" s="1">
        <f t="shared" si="16"/>
        <v>3</v>
      </c>
      <c r="P102" s="6" t="s">
        <v>107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18</v>
      </c>
      <c r="F103" s="140">
        <f t="shared" si="14"/>
        <v>7</v>
      </c>
      <c r="I103" s="1">
        <f t="shared" si="15"/>
        <v>2</v>
      </c>
      <c r="L103" s="1">
        <f t="shared" si="16"/>
        <v>2</v>
      </c>
    </row>
    <row r="104" spans="1:17" x14ac:dyDescent="0.2">
      <c r="A104">
        <v>12</v>
      </c>
      <c r="B104">
        <v>3</v>
      </c>
      <c r="E104" s="1">
        <f t="shared" si="17"/>
        <v>17</v>
      </c>
      <c r="F104" s="140">
        <f t="shared" si="14"/>
        <v>8</v>
      </c>
      <c r="I104" s="1">
        <f t="shared" si="15"/>
        <v>1</v>
      </c>
      <c r="L104" s="1">
        <f t="shared" si="16"/>
        <v>3</v>
      </c>
    </row>
    <row r="105" spans="1:17" x14ac:dyDescent="0.2">
      <c r="A105">
        <v>12</v>
      </c>
      <c r="B105">
        <v>3</v>
      </c>
      <c r="E105" s="1">
        <f t="shared" si="17"/>
        <v>18</v>
      </c>
      <c r="F105" s="140">
        <f t="shared" si="14"/>
        <v>7</v>
      </c>
      <c r="I105" s="1">
        <f t="shared" si="15"/>
        <v>0</v>
      </c>
      <c r="L105" s="1">
        <f t="shared" si="16"/>
        <v>2</v>
      </c>
    </row>
    <row r="106" spans="1:17" x14ac:dyDescent="0.2">
      <c r="A106">
        <v>12</v>
      </c>
      <c r="B106">
        <v>3</v>
      </c>
      <c r="E106" s="1">
        <f t="shared" si="17"/>
        <v>16</v>
      </c>
      <c r="F106" s="140">
        <f t="shared" si="14"/>
        <v>7</v>
      </c>
      <c r="I106" s="1">
        <f t="shared" si="15"/>
        <v>1</v>
      </c>
      <c r="L106" s="1">
        <f t="shared" si="16"/>
        <v>1</v>
      </c>
    </row>
    <row r="107" spans="1:17" x14ac:dyDescent="0.2">
      <c r="A107">
        <v>12</v>
      </c>
      <c r="B107">
        <v>3</v>
      </c>
      <c r="E107" s="1">
        <f t="shared" si="17"/>
        <v>15</v>
      </c>
      <c r="F107" s="140">
        <f t="shared" si="14"/>
        <v>6</v>
      </c>
      <c r="I107" s="1">
        <f t="shared" si="15"/>
        <v>0</v>
      </c>
      <c r="L107" s="1">
        <f t="shared" si="16"/>
        <v>2</v>
      </c>
    </row>
    <row r="108" spans="1:17" x14ac:dyDescent="0.2">
      <c r="A108">
        <v>12</v>
      </c>
      <c r="B108">
        <v>3</v>
      </c>
      <c r="E108" s="1">
        <f t="shared" si="17"/>
        <v>15</v>
      </c>
      <c r="F108" s="140">
        <f t="shared" si="14"/>
        <v>5</v>
      </c>
      <c r="I108" s="1">
        <f t="shared" si="15"/>
        <v>0</v>
      </c>
      <c r="L108" s="1">
        <f t="shared" si="16"/>
        <v>1</v>
      </c>
    </row>
    <row r="109" spans="1:17" x14ac:dyDescent="0.2">
      <c r="A109">
        <v>12</v>
      </c>
      <c r="B109">
        <v>7</v>
      </c>
      <c r="E109" s="50">
        <f>C10-E63-E155</f>
        <v>175</v>
      </c>
      <c r="F109" s="140">
        <f>B10-F63-F155</f>
        <v>77</v>
      </c>
      <c r="I109" s="1">
        <f>E10-I63-I155</f>
        <v>0</v>
      </c>
      <c r="L109" s="1">
        <f>D10-L63-L155</f>
        <v>3</v>
      </c>
    </row>
    <row r="110" spans="1:17" x14ac:dyDescent="0.2">
      <c r="A110">
        <v>12</v>
      </c>
      <c r="B110">
        <v>7</v>
      </c>
      <c r="E110" s="50">
        <f t="shared" ref="E110:E118" si="18">C11-E64-E156</f>
        <v>189</v>
      </c>
      <c r="F110" s="140">
        <f t="shared" ref="F110:F118" si="19">B11-F64-F156</f>
        <v>82</v>
      </c>
      <c r="I110" s="1">
        <f t="shared" ref="I110:I118" si="20">E11-I64-I156</f>
        <v>0</v>
      </c>
      <c r="L110" s="1">
        <f t="shared" ref="L110:L118" si="21">D11-L64-L156</f>
        <v>3</v>
      </c>
    </row>
    <row r="111" spans="1:17" x14ac:dyDescent="0.2">
      <c r="A111">
        <v>12</v>
      </c>
      <c r="B111">
        <v>7</v>
      </c>
      <c r="E111" s="50">
        <f t="shared" si="18"/>
        <v>192</v>
      </c>
      <c r="F111" s="140">
        <f t="shared" si="19"/>
        <v>119</v>
      </c>
      <c r="I111" s="1">
        <f t="shared" si="20"/>
        <v>2</v>
      </c>
      <c r="L111" s="1">
        <f t="shared" si="21"/>
        <v>3</v>
      </c>
    </row>
    <row r="112" spans="1:17" x14ac:dyDescent="0.2">
      <c r="A112">
        <v>12</v>
      </c>
      <c r="B112">
        <v>7</v>
      </c>
      <c r="E112" s="50">
        <f t="shared" si="18"/>
        <v>186</v>
      </c>
      <c r="F112" s="140">
        <f t="shared" si="19"/>
        <v>74</v>
      </c>
      <c r="I112" s="1">
        <f t="shared" si="20"/>
        <v>1</v>
      </c>
      <c r="L112" s="1">
        <f t="shared" si="21"/>
        <v>3</v>
      </c>
    </row>
    <row r="113" spans="1:12" x14ac:dyDescent="0.2">
      <c r="A113">
        <v>12</v>
      </c>
      <c r="B113">
        <v>7</v>
      </c>
      <c r="E113" s="50">
        <f t="shared" si="18"/>
        <v>164</v>
      </c>
      <c r="F113" s="140">
        <f t="shared" si="19"/>
        <v>59</v>
      </c>
      <c r="I113" s="1">
        <f t="shared" si="20"/>
        <v>1</v>
      </c>
      <c r="L113" s="1">
        <f t="shared" si="21"/>
        <v>2</v>
      </c>
    </row>
    <row r="114" spans="1:12" x14ac:dyDescent="0.2">
      <c r="A114">
        <v>12</v>
      </c>
      <c r="B114">
        <v>7</v>
      </c>
      <c r="E114" s="50">
        <f t="shared" si="18"/>
        <v>161</v>
      </c>
      <c r="F114" s="140">
        <f t="shared" si="19"/>
        <v>51</v>
      </c>
      <c r="I114" s="1">
        <f t="shared" si="20"/>
        <v>2</v>
      </c>
      <c r="L114" s="1">
        <f t="shared" si="21"/>
        <v>2</v>
      </c>
    </row>
    <row r="115" spans="1:12" x14ac:dyDescent="0.2">
      <c r="A115">
        <v>12</v>
      </c>
      <c r="B115">
        <v>7</v>
      </c>
      <c r="E115" s="50">
        <f t="shared" si="18"/>
        <v>143</v>
      </c>
      <c r="F115" s="140">
        <f t="shared" si="19"/>
        <v>49</v>
      </c>
      <c r="I115" s="1">
        <f t="shared" si="20"/>
        <v>2</v>
      </c>
      <c r="L115" s="1">
        <f t="shared" si="21"/>
        <v>3</v>
      </c>
    </row>
    <row r="116" spans="1:12" x14ac:dyDescent="0.2">
      <c r="A116">
        <v>12</v>
      </c>
      <c r="B116">
        <v>7</v>
      </c>
      <c r="E116" s="50">
        <f t="shared" si="18"/>
        <v>141</v>
      </c>
      <c r="F116" s="140">
        <f t="shared" si="19"/>
        <v>47</v>
      </c>
      <c r="I116" s="1">
        <f t="shared" si="20"/>
        <v>3</v>
      </c>
      <c r="L116" s="1">
        <f t="shared" si="21"/>
        <v>1</v>
      </c>
    </row>
    <row r="117" spans="1:12" x14ac:dyDescent="0.2">
      <c r="A117">
        <v>12</v>
      </c>
      <c r="B117">
        <v>7</v>
      </c>
      <c r="E117" s="50">
        <f t="shared" si="18"/>
        <v>133</v>
      </c>
      <c r="F117" s="140">
        <f t="shared" si="19"/>
        <v>49</v>
      </c>
      <c r="I117" s="1">
        <f t="shared" si="20"/>
        <v>2</v>
      </c>
      <c r="L117" s="1">
        <f t="shared" si="21"/>
        <v>3</v>
      </c>
    </row>
    <row r="118" spans="1:12" x14ac:dyDescent="0.2">
      <c r="A118">
        <v>12</v>
      </c>
      <c r="B118">
        <v>7</v>
      </c>
      <c r="E118" s="50">
        <f t="shared" si="18"/>
        <v>146</v>
      </c>
      <c r="F118" s="140">
        <f t="shared" si="19"/>
        <v>45</v>
      </c>
      <c r="I118" s="1">
        <f t="shared" si="20"/>
        <v>2</v>
      </c>
      <c r="L118" s="1">
        <f t="shared" si="21"/>
        <v>1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126</v>
      </c>
      <c r="F123" s="140">
        <f>B20-F77-F169</f>
        <v>31</v>
      </c>
      <c r="I123" s="1">
        <f>E20-I77-I169</f>
        <v>0</v>
      </c>
      <c r="L123" s="1">
        <f>D20-L77-L169</f>
        <v>0</v>
      </c>
    </row>
    <row r="124" spans="1:12" x14ac:dyDescent="0.2">
      <c r="A124">
        <v>12</v>
      </c>
      <c r="B124">
        <v>7</v>
      </c>
      <c r="E124" s="1">
        <f>C21-E78-E170</f>
        <v>132</v>
      </c>
      <c r="F124" s="140">
        <f>B21-F78-F170</f>
        <v>26</v>
      </c>
      <c r="I124" s="1">
        <f>E21-I78-I170</f>
        <v>0</v>
      </c>
      <c r="L124" s="1">
        <f>D21-L78-L170</f>
        <v>0</v>
      </c>
    </row>
    <row r="125" spans="1:12" x14ac:dyDescent="0.2">
      <c r="A125">
        <v>12</v>
      </c>
      <c r="B125">
        <v>7</v>
      </c>
      <c r="E125" s="1">
        <f>C22-E79-E171</f>
        <v>143</v>
      </c>
      <c r="F125" s="140">
        <f>B22-F79-F171</f>
        <v>39</v>
      </c>
      <c r="I125" s="1">
        <f>E22-I79-I171</f>
        <v>0</v>
      </c>
      <c r="L125" s="1">
        <f>D22-L79-L171</f>
        <v>1</v>
      </c>
    </row>
    <row r="126" spans="1:12" x14ac:dyDescent="0.2">
      <c r="A126">
        <v>12</v>
      </c>
      <c r="B126">
        <v>7</v>
      </c>
      <c r="E126" s="1">
        <f>J10-E80-E172</f>
        <v>141</v>
      </c>
      <c r="F126" s="140">
        <f>I10-F80-F172</f>
        <v>48</v>
      </c>
      <c r="I126" s="1">
        <f>L10-I80-I172</f>
        <v>0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151</v>
      </c>
      <c r="F127" s="140">
        <f t="shared" ref="F127:F138" si="23">I11-F81-F173</f>
        <v>42</v>
      </c>
      <c r="I127" s="1">
        <f t="shared" ref="I127:I138" si="24">L11-I81-I173</f>
        <v>1</v>
      </c>
      <c r="L127" s="1">
        <f t="shared" ref="L127:L138" si="25">K11-L81-L173</f>
        <v>0</v>
      </c>
    </row>
    <row r="128" spans="1:12" x14ac:dyDescent="0.2">
      <c r="A128">
        <v>12</v>
      </c>
      <c r="B128">
        <v>7</v>
      </c>
      <c r="E128" s="1">
        <f t="shared" si="22"/>
        <v>140</v>
      </c>
      <c r="F128" s="140">
        <f t="shared" si="23"/>
        <v>37</v>
      </c>
      <c r="I128" s="1">
        <f t="shared" si="24"/>
        <v>1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122</v>
      </c>
      <c r="F129" s="140">
        <f t="shared" si="23"/>
        <v>33</v>
      </c>
      <c r="I129" s="1">
        <f t="shared" si="24"/>
        <v>0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111</v>
      </c>
      <c r="F130" s="140">
        <f t="shared" si="23"/>
        <v>31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110</v>
      </c>
      <c r="F131" s="140">
        <f t="shared" si="23"/>
        <v>31</v>
      </c>
      <c r="I131" s="1">
        <f t="shared" si="24"/>
        <v>0</v>
      </c>
      <c r="L131" s="1">
        <f t="shared" si="25"/>
        <v>1</v>
      </c>
    </row>
    <row r="132" spans="1:12" x14ac:dyDescent="0.2">
      <c r="A132">
        <v>12</v>
      </c>
      <c r="B132">
        <v>7</v>
      </c>
      <c r="E132" s="1">
        <f t="shared" si="22"/>
        <v>125</v>
      </c>
      <c r="F132" s="140">
        <f t="shared" si="23"/>
        <v>36</v>
      </c>
      <c r="I132" s="1">
        <f t="shared" si="24"/>
        <v>1</v>
      </c>
      <c r="L132" s="1">
        <f t="shared" si="25"/>
        <v>1</v>
      </c>
    </row>
    <row r="133" spans="1:12" x14ac:dyDescent="0.2">
      <c r="A133">
        <v>12</v>
      </c>
      <c r="B133">
        <v>7</v>
      </c>
      <c r="E133" s="1">
        <f t="shared" si="22"/>
        <v>132</v>
      </c>
      <c r="F133" s="140">
        <f t="shared" si="23"/>
        <v>37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141</v>
      </c>
      <c r="F134" s="140">
        <f t="shared" si="23"/>
        <v>42</v>
      </c>
      <c r="I134" s="1">
        <f t="shared" si="24"/>
        <v>1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152</v>
      </c>
      <c r="F135" s="140">
        <f t="shared" si="23"/>
        <v>39</v>
      </c>
      <c r="I135" s="1">
        <f t="shared" si="24"/>
        <v>0</v>
      </c>
      <c r="L135" s="1">
        <f t="shared" si="25"/>
        <v>1</v>
      </c>
    </row>
    <row r="136" spans="1:12" x14ac:dyDescent="0.2">
      <c r="A136">
        <v>12</v>
      </c>
      <c r="B136">
        <v>7</v>
      </c>
      <c r="E136" s="1">
        <f t="shared" si="22"/>
        <v>169</v>
      </c>
      <c r="F136" s="140">
        <f t="shared" si="23"/>
        <v>47</v>
      </c>
      <c r="I136" s="1">
        <f t="shared" si="24"/>
        <v>0</v>
      </c>
      <c r="L136" s="1">
        <f t="shared" si="25"/>
        <v>1</v>
      </c>
    </row>
    <row r="137" spans="1:12" x14ac:dyDescent="0.2">
      <c r="A137">
        <v>12</v>
      </c>
      <c r="B137">
        <v>7</v>
      </c>
      <c r="E137" s="1">
        <f t="shared" si="22"/>
        <v>163</v>
      </c>
      <c r="F137" s="140">
        <f t="shared" si="23"/>
        <v>50</v>
      </c>
      <c r="I137" s="1">
        <f t="shared" si="24"/>
        <v>1</v>
      </c>
      <c r="L137" s="1">
        <f t="shared" si="25"/>
        <v>0</v>
      </c>
    </row>
    <row r="138" spans="1:12" x14ac:dyDescent="0.2">
      <c r="A138">
        <v>12</v>
      </c>
      <c r="B138">
        <v>7</v>
      </c>
      <c r="E138" s="1">
        <f t="shared" si="22"/>
        <v>154</v>
      </c>
      <c r="F138" s="140">
        <f t="shared" si="23"/>
        <v>46</v>
      </c>
      <c r="I138" s="1">
        <f t="shared" si="24"/>
        <v>1</v>
      </c>
      <c r="L138" s="1">
        <f t="shared" si="25"/>
        <v>0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136</v>
      </c>
      <c r="F143" s="140">
        <f>P10-F97-F189</f>
        <v>47</v>
      </c>
      <c r="I143" s="1">
        <f>S10-I97-I189</f>
        <v>1</v>
      </c>
      <c r="L143" s="1">
        <f>R10-L97-L189</f>
        <v>1</v>
      </c>
    </row>
    <row r="144" spans="1:12" x14ac:dyDescent="0.2">
      <c r="A144">
        <v>12</v>
      </c>
      <c r="B144">
        <v>7</v>
      </c>
      <c r="E144" s="1">
        <f t="shared" ref="E144:E154" si="26">Q11-E98-E190</f>
        <v>139</v>
      </c>
      <c r="F144" s="140">
        <f t="shared" ref="F144:F154" si="27">P11-F98-F190</f>
        <v>53</v>
      </c>
      <c r="I144" s="1">
        <f t="shared" ref="I144:I154" si="28">S11-I98-I190</f>
        <v>2</v>
      </c>
      <c r="L144" s="1">
        <f t="shared" ref="L144:L154" si="29">R11-L98-L190</f>
        <v>2</v>
      </c>
    </row>
    <row r="145" spans="1:17" x14ac:dyDescent="0.2">
      <c r="A145">
        <v>12</v>
      </c>
      <c r="B145">
        <v>7</v>
      </c>
      <c r="E145" s="1">
        <f t="shared" si="26"/>
        <v>144</v>
      </c>
      <c r="F145" s="140">
        <f t="shared" si="27"/>
        <v>49</v>
      </c>
      <c r="I145" s="1">
        <f t="shared" si="28"/>
        <v>2</v>
      </c>
      <c r="L145" s="1">
        <f t="shared" si="29"/>
        <v>2</v>
      </c>
    </row>
    <row r="146" spans="1:17" x14ac:dyDescent="0.2">
      <c r="A146">
        <v>12</v>
      </c>
      <c r="B146">
        <v>7</v>
      </c>
      <c r="E146" s="1">
        <f t="shared" si="26"/>
        <v>139</v>
      </c>
      <c r="F146" s="140">
        <f t="shared" si="27"/>
        <v>41</v>
      </c>
      <c r="I146" s="1">
        <f t="shared" si="28"/>
        <v>1</v>
      </c>
      <c r="L146" s="1">
        <f t="shared" si="29"/>
        <v>2</v>
      </c>
    </row>
    <row r="147" spans="1:17" x14ac:dyDescent="0.2">
      <c r="A147">
        <v>12</v>
      </c>
      <c r="B147">
        <v>7</v>
      </c>
      <c r="E147" s="1">
        <f t="shared" si="26"/>
        <v>123</v>
      </c>
      <c r="F147" s="140">
        <f t="shared" si="27"/>
        <v>30</v>
      </c>
      <c r="I147" s="1">
        <f t="shared" si="28"/>
        <v>1</v>
      </c>
      <c r="L147" s="1">
        <f t="shared" si="29"/>
        <v>2</v>
      </c>
    </row>
    <row r="148" spans="1:17" x14ac:dyDescent="0.2">
      <c r="A148">
        <v>12</v>
      </c>
      <c r="B148">
        <v>7</v>
      </c>
      <c r="E148" s="1">
        <f t="shared" si="26"/>
        <v>141</v>
      </c>
      <c r="F148" s="140">
        <f t="shared" si="27"/>
        <v>39</v>
      </c>
      <c r="I148" s="1">
        <f t="shared" si="28"/>
        <v>2</v>
      </c>
      <c r="L148" s="1">
        <f t="shared" si="29"/>
        <v>2</v>
      </c>
    </row>
    <row r="149" spans="1:17" x14ac:dyDescent="0.2">
      <c r="A149">
        <v>12</v>
      </c>
      <c r="B149">
        <v>7</v>
      </c>
      <c r="E149" s="1">
        <f t="shared" si="26"/>
        <v>145</v>
      </c>
      <c r="F149" s="140">
        <f t="shared" si="27"/>
        <v>46</v>
      </c>
      <c r="I149" s="1">
        <f t="shared" si="28"/>
        <v>1</v>
      </c>
      <c r="L149" s="1">
        <f t="shared" si="29"/>
        <v>2</v>
      </c>
    </row>
    <row r="150" spans="1:17" x14ac:dyDescent="0.2">
      <c r="A150">
        <v>12</v>
      </c>
      <c r="B150">
        <v>7</v>
      </c>
      <c r="E150" s="1">
        <f t="shared" si="26"/>
        <v>140</v>
      </c>
      <c r="F150" s="140">
        <f t="shared" si="27"/>
        <v>49</v>
      </c>
      <c r="I150" s="1">
        <f t="shared" si="28"/>
        <v>2</v>
      </c>
      <c r="L150" s="1">
        <f t="shared" si="29"/>
        <v>2</v>
      </c>
    </row>
    <row r="151" spans="1:17" x14ac:dyDescent="0.2">
      <c r="A151">
        <v>12</v>
      </c>
      <c r="B151">
        <v>7</v>
      </c>
      <c r="E151" s="1">
        <f t="shared" si="26"/>
        <v>151</v>
      </c>
      <c r="F151" s="140">
        <f t="shared" si="27"/>
        <v>43</v>
      </c>
      <c r="I151" s="1">
        <f t="shared" si="28"/>
        <v>1</v>
      </c>
      <c r="L151" s="1">
        <f t="shared" si="29"/>
        <v>2</v>
      </c>
    </row>
    <row r="152" spans="1:17" x14ac:dyDescent="0.2">
      <c r="A152">
        <v>12</v>
      </c>
      <c r="B152">
        <v>7</v>
      </c>
      <c r="E152" s="1">
        <f t="shared" si="26"/>
        <v>137</v>
      </c>
      <c r="F152" s="140">
        <f t="shared" si="27"/>
        <v>47</v>
      </c>
      <c r="I152" s="1">
        <f t="shared" si="28"/>
        <v>2</v>
      </c>
      <c r="L152" s="1">
        <f t="shared" si="29"/>
        <v>2</v>
      </c>
    </row>
    <row r="153" spans="1:17" x14ac:dyDescent="0.2">
      <c r="A153">
        <v>12</v>
      </c>
      <c r="B153">
        <v>7</v>
      </c>
      <c r="E153" s="1">
        <f t="shared" si="26"/>
        <v>123</v>
      </c>
      <c r="F153" s="140">
        <f t="shared" si="27"/>
        <v>40</v>
      </c>
      <c r="I153" s="1">
        <f t="shared" si="28"/>
        <v>0</v>
      </c>
      <c r="L153" s="1">
        <f t="shared" si="29"/>
        <v>2</v>
      </c>
    </row>
    <row r="154" spans="1:17" x14ac:dyDescent="0.2">
      <c r="A154">
        <v>12</v>
      </c>
      <c r="B154">
        <v>7</v>
      </c>
      <c r="E154" s="1">
        <f t="shared" si="26"/>
        <v>128</v>
      </c>
      <c r="F154" s="140">
        <f t="shared" si="27"/>
        <v>34</v>
      </c>
      <c r="I154" s="1">
        <f t="shared" si="28"/>
        <v>1</v>
      </c>
      <c r="L154" s="1">
        <f t="shared" si="29"/>
        <v>1</v>
      </c>
    </row>
    <row r="155" spans="1:17" x14ac:dyDescent="0.2">
      <c r="A155">
        <v>12</v>
      </c>
      <c r="B155">
        <v>31</v>
      </c>
      <c r="E155" s="58">
        <f>INT(C10*$Q$157)</f>
        <v>14</v>
      </c>
      <c r="F155" s="139">
        <f>INT(B10*$Q$158)</f>
        <v>8</v>
      </c>
      <c r="G155" s="6"/>
      <c r="H155" s="6"/>
      <c r="I155" s="6">
        <f>INT(E10*$Q$159)</f>
        <v>0</v>
      </c>
      <c r="J155" s="6"/>
      <c r="K155" s="6"/>
      <c r="L155" s="6">
        <f>INT(D10*$Q$160)</f>
        <v>1</v>
      </c>
    </row>
    <row r="156" spans="1:17" x14ac:dyDescent="0.2">
      <c r="A156">
        <v>12</v>
      </c>
      <c r="B156">
        <v>31</v>
      </c>
      <c r="E156" s="58">
        <f t="shared" ref="E156:E164" si="30">INT(C11*$Q$157)</f>
        <v>15</v>
      </c>
      <c r="F156" s="139">
        <f t="shared" ref="F156:F164" si="31">INT(B11*$Q$158)</f>
        <v>9</v>
      </c>
      <c r="G156" s="6"/>
      <c r="H156" s="6"/>
      <c r="I156" s="6">
        <f t="shared" ref="I156:I164" si="32">INT(E11*$Q$159)</f>
        <v>0</v>
      </c>
      <c r="J156" s="6"/>
      <c r="K156" s="6"/>
      <c r="L156" s="6">
        <f t="shared" ref="L156:L164" si="33">INT(D11*$Q$160)</f>
        <v>2</v>
      </c>
    </row>
    <row r="157" spans="1:17" x14ac:dyDescent="0.2">
      <c r="A157">
        <v>12</v>
      </c>
      <c r="B157">
        <v>31</v>
      </c>
      <c r="E157" s="58">
        <f t="shared" si="30"/>
        <v>16</v>
      </c>
      <c r="F157" s="139">
        <f t="shared" si="31"/>
        <v>13</v>
      </c>
      <c r="G157" s="6"/>
      <c r="H157" s="6"/>
      <c r="I157" s="6">
        <f t="shared" si="32"/>
        <v>0</v>
      </c>
      <c r="J157" s="6"/>
      <c r="K157" s="6"/>
      <c r="L157" s="6">
        <f t="shared" si="33"/>
        <v>2</v>
      </c>
      <c r="O157" s="6"/>
      <c r="P157" s="6" t="s">
        <v>104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15</v>
      </c>
      <c r="F158" s="139">
        <f t="shared" si="31"/>
        <v>8</v>
      </c>
      <c r="G158" s="6"/>
      <c r="H158" s="6"/>
      <c r="I158" s="6">
        <f t="shared" si="32"/>
        <v>0</v>
      </c>
      <c r="J158" s="6"/>
      <c r="K158" s="6"/>
      <c r="L158" s="6">
        <f t="shared" si="33"/>
        <v>1</v>
      </c>
      <c r="O158" s="6"/>
      <c r="P158" s="6" t="s">
        <v>105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13</v>
      </c>
      <c r="F159" s="139">
        <f t="shared" si="31"/>
        <v>6</v>
      </c>
      <c r="G159" s="6"/>
      <c r="H159" s="6"/>
      <c r="I159" s="6">
        <f t="shared" si="32"/>
        <v>0</v>
      </c>
      <c r="J159" s="6"/>
      <c r="K159" s="6"/>
      <c r="L159" s="6">
        <f t="shared" si="33"/>
        <v>1</v>
      </c>
      <c r="O159" s="6"/>
      <c r="P159" s="6" t="s">
        <v>106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13</v>
      </c>
      <c r="F160" s="139">
        <f t="shared" si="31"/>
        <v>5</v>
      </c>
      <c r="G160" s="6"/>
      <c r="H160" s="6"/>
      <c r="I160" s="6">
        <f t="shared" si="32"/>
        <v>0</v>
      </c>
      <c r="J160" s="6"/>
      <c r="K160" s="6"/>
      <c r="L160" s="6">
        <f t="shared" si="33"/>
        <v>2</v>
      </c>
      <c r="O160" s="6"/>
      <c r="P160" s="6" t="s">
        <v>107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11</v>
      </c>
      <c r="F161" s="139">
        <f t="shared" si="31"/>
        <v>5</v>
      </c>
      <c r="G161" s="6"/>
      <c r="H161" s="6"/>
      <c r="I161" s="6">
        <f t="shared" si="32"/>
        <v>0</v>
      </c>
      <c r="J161" s="6"/>
      <c r="K161" s="6"/>
      <c r="L161" s="6">
        <f t="shared" si="33"/>
        <v>1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11</v>
      </c>
      <c r="F162" s="139">
        <f t="shared" si="31"/>
        <v>5</v>
      </c>
      <c r="G162" s="6"/>
      <c r="H162" s="6"/>
      <c r="I162" s="6">
        <f t="shared" si="32"/>
        <v>1</v>
      </c>
      <c r="J162" s="6"/>
      <c r="K162" s="6"/>
      <c r="L162" s="6">
        <f t="shared" si="33"/>
        <v>1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11</v>
      </c>
      <c r="F163" s="139">
        <f t="shared" si="31"/>
        <v>5</v>
      </c>
      <c r="G163" s="6"/>
      <c r="H163" s="6"/>
      <c r="I163" s="6">
        <f t="shared" si="32"/>
        <v>0</v>
      </c>
      <c r="J163" s="6"/>
      <c r="K163" s="6"/>
      <c r="L163" s="6">
        <f t="shared" si="33"/>
        <v>1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12</v>
      </c>
      <c r="F164" s="139">
        <f t="shared" si="31"/>
        <v>5</v>
      </c>
      <c r="G164" s="6"/>
      <c r="H164" s="6"/>
      <c r="I164" s="6">
        <f t="shared" si="32"/>
        <v>0</v>
      </c>
      <c r="J164" s="6"/>
      <c r="K164" s="6"/>
      <c r="L164" s="6">
        <f t="shared" si="33"/>
        <v>1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9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9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9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9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16</v>
      </c>
      <c r="F169" s="139">
        <f>INT(B20*$Q$172)</f>
        <v>4</v>
      </c>
      <c r="G169" s="6"/>
      <c r="H169" s="6"/>
      <c r="I169" s="6">
        <f>INT(E20*$Q$173)</f>
        <v>1</v>
      </c>
      <c r="J169" s="6"/>
      <c r="K169" s="6"/>
      <c r="L169" s="6">
        <f>INT(D20*$Q$174)</f>
        <v>2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16</v>
      </c>
      <c r="F170" s="139">
        <f>INT(B21*$Q$172)</f>
        <v>3</v>
      </c>
      <c r="G170" s="6"/>
      <c r="H170" s="6"/>
      <c r="I170" s="6">
        <f>INT(E21*$Q$173)</f>
        <v>2</v>
      </c>
      <c r="J170" s="6"/>
      <c r="K170" s="6"/>
      <c r="L170" s="6">
        <f>INT(D21*$Q$174)</f>
        <v>3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18</v>
      </c>
      <c r="F171" s="139">
        <f>INT(B22*$Q$172)</f>
        <v>5</v>
      </c>
      <c r="G171" s="6"/>
      <c r="H171" s="6"/>
      <c r="I171" s="6">
        <f>INT(E22*$Q$173)</f>
        <v>1</v>
      </c>
      <c r="J171" s="6"/>
      <c r="K171" s="6"/>
      <c r="L171" s="6">
        <f>INT(D22*$Q$174)</f>
        <v>1</v>
      </c>
      <c r="O171" s="6"/>
      <c r="P171" s="6" t="s">
        <v>104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17</v>
      </c>
      <c r="F172" s="139">
        <f>INT(I10*$Q$172)</f>
        <v>6</v>
      </c>
      <c r="G172" s="6"/>
      <c r="H172" s="6"/>
      <c r="I172" s="6">
        <f>INT(L10*$Q$173)</f>
        <v>1</v>
      </c>
      <c r="J172" s="6"/>
      <c r="K172" s="6"/>
      <c r="L172" s="6">
        <f>INT(K10*$Q$174)</f>
        <v>2</v>
      </c>
      <c r="O172" s="6"/>
      <c r="P172" s="6" t="s">
        <v>105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19</v>
      </c>
      <c r="F173" s="139">
        <f t="shared" ref="F173:F184" si="35">INT(I11*$Q$172)</f>
        <v>5</v>
      </c>
      <c r="G173" s="6"/>
      <c r="H173" s="6"/>
      <c r="I173" s="6">
        <f t="shared" ref="I173:I184" si="36">INT(L11*$Q$173)</f>
        <v>1</v>
      </c>
      <c r="J173" s="6"/>
      <c r="K173" s="6"/>
      <c r="L173" s="6">
        <f t="shared" ref="L173:L184" si="37">INT(K11*$Q$174)</f>
        <v>2</v>
      </c>
      <c r="O173" s="6"/>
      <c r="P173" s="6" t="s">
        <v>106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17</v>
      </c>
      <c r="F174" s="139">
        <f t="shared" si="35"/>
        <v>4</v>
      </c>
      <c r="G174" s="6"/>
      <c r="H174" s="6"/>
      <c r="I174" s="6">
        <f t="shared" si="36"/>
        <v>0</v>
      </c>
      <c r="J174" s="6"/>
      <c r="K174" s="6"/>
      <c r="L174" s="6">
        <f t="shared" si="37"/>
        <v>2</v>
      </c>
      <c r="O174" s="6"/>
      <c r="P174" s="6" t="s">
        <v>107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15</v>
      </c>
      <c r="F175" s="139">
        <f t="shared" si="35"/>
        <v>4</v>
      </c>
      <c r="I175" s="6">
        <f t="shared" si="36"/>
        <v>1</v>
      </c>
      <c r="L175" s="6">
        <f t="shared" si="37"/>
        <v>2</v>
      </c>
    </row>
    <row r="176" spans="1:17" x14ac:dyDescent="0.2">
      <c r="A176">
        <v>12</v>
      </c>
      <c r="B176">
        <v>31</v>
      </c>
      <c r="E176" s="6">
        <f t="shared" si="34"/>
        <v>14</v>
      </c>
      <c r="F176" s="139">
        <f t="shared" si="35"/>
        <v>3</v>
      </c>
      <c r="I176" s="6">
        <f t="shared" si="36"/>
        <v>0</v>
      </c>
      <c r="L176" s="6">
        <f t="shared" si="37"/>
        <v>2</v>
      </c>
    </row>
    <row r="177" spans="1:17" x14ac:dyDescent="0.2">
      <c r="A177">
        <v>12</v>
      </c>
      <c r="B177">
        <v>31</v>
      </c>
      <c r="E177" s="6">
        <f t="shared" si="34"/>
        <v>13</v>
      </c>
      <c r="F177" s="139">
        <f t="shared" si="35"/>
        <v>4</v>
      </c>
      <c r="I177" s="6">
        <f t="shared" si="36"/>
        <v>1</v>
      </c>
      <c r="L177" s="6">
        <f t="shared" si="37"/>
        <v>1</v>
      </c>
    </row>
    <row r="178" spans="1:17" x14ac:dyDescent="0.2">
      <c r="A178">
        <v>12</v>
      </c>
      <c r="B178">
        <v>31</v>
      </c>
      <c r="E178" s="6">
        <f t="shared" si="34"/>
        <v>15</v>
      </c>
      <c r="F178" s="139">
        <f t="shared" si="35"/>
        <v>4</v>
      </c>
      <c r="I178" s="6">
        <f t="shared" si="36"/>
        <v>0</v>
      </c>
      <c r="L178" s="6">
        <f t="shared" si="37"/>
        <v>2</v>
      </c>
    </row>
    <row r="179" spans="1:17" x14ac:dyDescent="0.2">
      <c r="A179">
        <v>12</v>
      </c>
      <c r="B179">
        <v>31</v>
      </c>
      <c r="E179" s="6">
        <f t="shared" si="34"/>
        <v>16</v>
      </c>
      <c r="F179" s="139">
        <f t="shared" si="35"/>
        <v>4</v>
      </c>
      <c r="I179" s="6">
        <f t="shared" si="36"/>
        <v>0</v>
      </c>
      <c r="L179" s="6">
        <f t="shared" si="37"/>
        <v>2</v>
      </c>
    </row>
    <row r="180" spans="1:17" x14ac:dyDescent="0.2">
      <c r="A180">
        <v>12</v>
      </c>
      <c r="B180">
        <v>31</v>
      </c>
      <c r="E180" s="6">
        <f t="shared" si="34"/>
        <v>18</v>
      </c>
      <c r="F180" s="139">
        <f t="shared" si="35"/>
        <v>5</v>
      </c>
      <c r="I180" s="6">
        <f t="shared" si="36"/>
        <v>0</v>
      </c>
      <c r="L180" s="6">
        <f t="shared" si="37"/>
        <v>3</v>
      </c>
    </row>
    <row r="181" spans="1:17" x14ac:dyDescent="0.2">
      <c r="A181">
        <v>12</v>
      </c>
      <c r="B181">
        <v>31</v>
      </c>
      <c r="E181" s="6">
        <f t="shared" si="34"/>
        <v>19</v>
      </c>
      <c r="F181" s="139">
        <f t="shared" si="35"/>
        <v>5</v>
      </c>
      <c r="I181" s="6">
        <f t="shared" si="36"/>
        <v>1</v>
      </c>
      <c r="L181" s="6">
        <f t="shared" si="37"/>
        <v>1</v>
      </c>
    </row>
    <row r="182" spans="1:17" x14ac:dyDescent="0.2">
      <c r="A182">
        <v>12</v>
      </c>
      <c r="B182">
        <v>31</v>
      </c>
      <c r="E182" s="6">
        <f t="shared" si="34"/>
        <v>21</v>
      </c>
      <c r="F182" s="139">
        <f t="shared" si="35"/>
        <v>5</v>
      </c>
      <c r="I182" s="6">
        <f t="shared" si="36"/>
        <v>2</v>
      </c>
      <c r="L182" s="6">
        <f t="shared" si="37"/>
        <v>3</v>
      </c>
    </row>
    <row r="183" spans="1:17" x14ac:dyDescent="0.2">
      <c r="A183">
        <v>12</v>
      </c>
      <c r="B183">
        <v>31</v>
      </c>
      <c r="E183" s="6">
        <f t="shared" si="34"/>
        <v>20</v>
      </c>
      <c r="F183" s="139">
        <f t="shared" si="35"/>
        <v>6</v>
      </c>
      <c r="I183" s="6">
        <f t="shared" si="36"/>
        <v>2</v>
      </c>
      <c r="L183" s="6">
        <f t="shared" si="37"/>
        <v>3</v>
      </c>
    </row>
    <row r="184" spans="1:17" x14ac:dyDescent="0.2">
      <c r="A184">
        <v>12</v>
      </c>
      <c r="B184">
        <v>31</v>
      </c>
      <c r="E184" s="6">
        <f t="shared" si="34"/>
        <v>19</v>
      </c>
      <c r="F184" s="139">
        <f t="shared" si="35"/>
        <v>5</v>
      </c>
      <c r="I184" s="6">
        <f t="shared" si="36"/>
        <v>1</v>
      </c>
      <c r="L184" s="6">
        <f t="shared" si="37"/>
        <v>2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16</v>
      </c>
      <c r="F189" s="140">
        <f>INT(P10*$Q$192)</f>
        <v>5</v>
      </c>
      <c r="I189" s="1">
        <f>INT(S10*$Q$193)</f>
        <v>1</v>
      </c>
      <c r="L189" s="1">
        <f>INT(R10*$Q$194)</f>
        <v>1</v>
      </c>
    </row>
    <row r="190" spans="1:17" x14ac:dyDescent="0.2">
      <c r="A190">
        <v>12</v>
      </c>
      <c r="B190">
        <v>31</v>
      </c>
      <c r="E190" s="1">
        <f t="shared" ref="E190:E200" si="38">INT(Q11*$Q$191)</f>
        <v>17</v>
      </c>
      <c r="F190" s="140">
        <f t="shared" ref="F190:F200" si="39">INT(P11*$Q$192)</f>
        <v>6</v>
      </c>
      <c r="I190" s="1">
        <f t="shared" ref="I190:I200" si="40">INT(S11*$Q$193)</f>
        <v>0</v>
      </c>
      <c r="L190" s="1">
        <f t="shared" ref="L190:L200" si="41">INT(R11*$Q$194)</f>
        <v>1</v>
      </c>
    </row>
    <row r="191" spans="1:17" x14ac:dyDescent="0.2">
      <c r="A191">
        <v>12</v>
      </c>
      <c r="B191">
        <v>31</v>
      </c>
      <c r="E191" s="1">
        <f t="shared" si="38"/>
        <v>17</v>
      </c>
      <c r="F191" s="140">
        <f t="shared" si="39"/>
        <v>6</v>
      </c>
      <c r="I191" s="1">
        <f t="shared" si="40"/>
        <v>1</v>
      </c>
      <c r="L191" s="1">
        <f t="shared" si="41"/>
        <v>1</v>
      </c>
      <c r="O191" s="6"/>
      <c r="P191" s="6" t="s">
        <v>104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17</v>
      </c>
      <c r="F192" s="140">
        <f t="shared" si="39"/>
        <v>5</v>
      </c>
      <c r="I192" s="1">
        <f t="shared" si="40"/>
        <v>0</v>
      </c>
      <c r="L192" s="1">
        <f t="shared" si="41"/>
        <v>1</v>
      </c>
      <c r="O192" s="6"/>
      <c r="P192" s="6" t="s">
        <v>105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15</v>
      </c>
      <c r="F193" s="140">
        <f t="shared" si="39"/>
        <v>3</v>
      </c>
      <c r="I193" s="1">
        <f t="shared" si="40"/>
        <v>1</v>
      </c>
      <c r="L193" s="1">
        <f t="shared" si="41"/>
        <v>1</v>
      </c>
      <c r="O193" s="6"/>
      <c r="P193" s="6" t="s">
        <v>106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17</v>
      </c>
      <c r="F194" s="140">
        <f t="shared" si="39"/>
        <v>4</v>
      </c>
      <c r="I194" s="1">
        <f t="shared" si="40"/>
        <v>1</v>
      </c>
      <c r="L194" s="1">
        <f t="shared" si="41"/>
        <v>1</v>
      </c>
      <c r="O194" s="6"/>
      <c r="P194" s="6" t="s">
        <v>107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18</v>
      </c>
      <c r="F195" s="140">
        <f t="shared" si="39"/>
        <v>5</v>
      </c>
      <c r="I195" s="1">
        <f t="shared" si="40"/>
        <v>1</v>
      </c>
      <c r="L195" s="1">
        <f t="shared" si="41"/>
        <v>1</v>
      </c>
    </row>
    <row r="196" spans="1:17" x14ac:dyDescent="0.2">
      <c r="A196">
        <v>12</v>
      </c>
      <c r="B196">
        <v>31</v>
      </c>
      <c r="E196" s="1">
        <f t="shared" si="38"/>
        <v>17</v>
      </c>
      <c r="F196" s="140">
        <f t="shared" si="39"/>
        <v>6</v>
      </c>
      <c r="I196" s="1">
        <f t="shared" si="40"/>
        <v>0</v>
      </c>
      <c r="L196" s="1">
        <f t="shared" si="41"/>
        <v>1</v>
      </c>
    </row>
    <row r="197" spans="1:17" x14ac:dyDescent="0.2">
      <c r="A197">
        <v>12</v>
      </c>
      <c r="B197">
        <v>31</v>
      </c>
      <c r="E197" s="1">
        <f t="shared" si="38"/>
        <v>18</v>
      </c>
      <c r="F197" s="140">
        <f t="shared" si="39"/>
        <v>5</v>
      </c>
      <c r="I197" s="1">
        <f t="shared" si="40"/>
        <v>0</v>
      </c>
      <c r="L197" s="1">
        <f t="shared" si="41"/>
        <v>1</v>
      </c>
    </row>
    <row r="198" spans="1:17" x14ac:dyDescent="0.2">
      <c r="A198">
        <v>12</v>
      </c>
      <c r="B198">
        <v>31</v>
      </c>
      <c r="E198" s="1">
        <f t="shared" si="38"/>
        <v>16</v>
      </c>
      <c r="F198" s="140">
        <f t="shared" si="39"/>
        <v>6</v>
      </c>
      <c r="I198" s="1">
        <f t="shared" si="40"/>
        <v>0</v>
      </c>
      <c r="L198" s="1">
        <f t="shared" si="41"/>
        <v>0</v>
      </c>
    </row>
    <row r="199" spans="1:17" x14ac:dyDescent="0.2">
      <c r="A199">
        <v>12</v>
      </c>
      <c r="B199">
        <v>31</v>
      </c>
      <c r="E199" s="1">
        <f t="shared" si="38"/>
        <v>15</v>
      </c>
      <c r="F199" s="140">
        <f t="shared" si="39"/>
        <v>5</v>
      </c>
      <c r="I199" s="1">
        <f t="shared" si="40"/>
        <v>0</v>
      </c>
      <c r="L199" s="1">
        <f t="shared" si="41"/>
        <v>1</v>
      </c>
    </row>
    <row r="200" spans="1:17" x14ac:dyDescent="0.2">
      <c r="A200">
        <v>12</v>
      </c>
      <c r="B200">
        <v>31</v>
      </c>
      <c r="E200" s="1">
        <f t="shared" si="38"/>
        <v>15</v>
      </c>
      <c r="F200" s="140">
        <f t="shared" si="39"/>
        <v>4</v>
      </c>
      <c r="I200" s="1">
        <f t="shared" si="40"/>
        <v>0</v>
      </c>
      <c r="L200" s="1">
        <f t="shared" si="41"/>
        <v>0</v>
      </c>
    </row>
  </sheetData>
  <mergeCells count="35"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4:C4"/>
    <mergeCell ref="A5:C5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3" workbookViewId="0">
      <selection activeCell="W28" sqref="W28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'G-12'!E4:H4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f>'G-12'!L5:N5</f>
        <v>1272</v>
      </c>
      <c r="M5" s="176"/>
      <c r="N5" s="176"/>
      <c r="O5" s="14"/>
      <c r="P5" s="169" t="s">
        <v>57</v>
      </c>
      <c r="Q5" s="169"/>
      <c r="R5" s="169"/>
      <c r="S5" s="174" t="s">
        <v>63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110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f>'G-12'!S6:U6</f>
        <v>42762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>
        <v>5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12</v>
      </c>
      <c r="C10" s="48">
        <v>76</v>
      </c>
      <c r="D10" s="48">
        <v>14</v>
      </c>
      <c r="E10" s="48">
        <v>4</v>
      </c>
      <c r="F10" s="134">
        <f>B10*0.5+C10*1+D10*2+E10*2.5</f>
        <v>120</v>
      </c>
      <c r="G10" s="4"/>
      <c r="H10" s="21" t="s">
        <v>4</v>
      </c>
      <c r="I10" s="48">
        <v>23</v>
      </c>
      <c r="J10" s="48">
        <v>93</v>
      </c>
      <c r="K10" s="48">
        <v>17</v>
      </c>
      <c r="L10" s="48">
        <v>1</v>
      </c>
      <c r="M10" s="134">
        <f>I10*0.5+J10*1+K10*2+L10*2.5</f>
        <v>141</v>
      </c>
      <c r="N10" s="11">
        <f>F20+F21+F22+M10</f>
        <v>533.5</v>
      </c>
      <c r="O10" s="21" t="s">
        <v>43</v>
      </c>
      <c r="P10" s="48">
        <v>19</v>
      </c>
      <c r="Q10" s="48">
        <v>96</v>
      </c>
      <c r="R10" s="48">
        <v>18</v>
      </c>
      <c r="S10" s="48">
        <v>3</v>
      </c>
      <c r="T10" s="134">
        <f>P10*0.5+Q10*1+R10*2+S10*2.5</f>
        <v>149</v>
      </c>
      <c r="U10" s="12"/>
      <c r="W10" s="1"/>
      <c r="X10" s="1"/>
      <c r="Y10" s="1" t="s">
        <v>84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9</v>
      </c>
      <c r="C11" s="48">
        <v>87</v>
      </c>
      <c r="D11" s="48">
        <v>17</v>
      </c>
      <c r="E11" s="48">
        <v>1</v>
      </c>
      <c r="F11" s="134">
        <f t="shared" ref="F11:F22" si="0">B11*0.5+C11*1+D11*2+E11*2.5</f>
        <v>128</v>
      </c>
      <c r="G11" s="4"/>
      <c r="H11" s="21" t="s">
        <v>5</v>
      </c>
      <c r="I11" s="48">
        <v>28</v>
      </c>
      <c r="J11" s="48">
        <v>121</v>
      </c>
      <c r="K11" s="48">
        <v>14</v>
      </c>
      <c r="L11" s="48">
        <v>2</v>
      </c>
      <c r="M11" s="134">
        <f t="shared" ref="M11:M22" si="1">I11*0.5+J11*1+K11*2+L11*2.5</f>
        <v>168</v>
      </c>
      <c r="N11" s="11">
        <f>F21+F22+M10+M11</f>
        <v>576.5</v>
      </c>
      <c r="O11" s="21" t="s">
        <v>44</v>
      </c>
      <c r="P11" s="48">
        <v>21</v>
      </c>
      <c r="Q11" s="48">
        <v>99</v>
      </c>
      <c r="R11" s="48">
        <v>20</v>
      </c>
      <c r="S11" s="48">
        <v>2</v>
      </c>
      <c r="T11" s="134">
        <f t="shared" ref="T11:T21" si="2">P11*0.5+Q11*1+R11*2+S11*2.5</f>
        <v>154.5</v>
      </c>
      <c r="U11" s="4"/>
      <c r="W11" s="1"/>
      <c r="X11" s="1"/>
      <c r="Y11" s="1" t="s">
        <v>81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15</v>
      </c>
      <c r="C12" s="48">
        <v>65</v>
      </c>
      <c r="D12" s="48">
        <v>12</v>
      </c>
      <c r="E12" s="48">
        <v>0</v>
      </c>
      <c r="F12" s="134">
        <f t="shared" si="0"/>
        <v>96.5</v>
      </c>
      <c r="G12" s="4"/>
      <c r="H12" s="21" t="s">
        <v>6</v>
      </c>
      <c r="I12" s="48">
        <v>32</v>
      </c>
      <c r="J12" s="48">
        <v>130</v>
      </c>
      <c r="K12" s="48">
        <v>17</v>
      </c>
      <c r="L12" s="48">
        <v>1</v>
      </c>
      <c r="M12" s="134">
        <f t="shared" si="1"/>
        <v>182.5</v>
      </c>
      <c r="N12" s="4">
        <f>F22+M10+M11+M12</f>
        <v>630</v>
      </c>
      <c r="O12" s="21" t="s">
        <v>32</v>
      </c>
      <c r="P12" s="48">
        <v>25</v>
      </c>
      <c r="Q12" s="48">
        <v>102</v>
      </c>
      <c r="R12" s="48">
        <v>22</v>
      </c>
      <c r="S12" s="48">
        <v>2</v>
      </c>
      <c r="T12" s="134">
        <f t="shared" si="2"/>
        <v>163.5</v>
      </c>
      <c r="U12" s="4"/>
      <c r="W12" s="1"/>
      <c r="X12" s="1"/>
      <c r="Y12" s="1" t="s">
        <v>78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15</v>
      </c>
      <c r="C13" s="48">
        <v>81</v>
      </c>
      <c r="D13" s="48">
        <v>15</v>
      </c>
      <c r="E13" s="48">
        <v>0</v>
      </c>
      <c r="F13" s="134">
        <f t="shared" si="0"/>
        <v>118.5</v>
      </c>
      <c r="G13" s="4">
        <f>F10+F11+F12+F13</f>
        <v>463</v>
      </c>
      <c r="H13" s="21" t="s">
        <v>7</v>
      </c>
      <c r="I13" s="48">
        <v>14</v>
      </c>
      <c r="J13" s="48">
        <v>109</v>
      </c>
      <c r="K13" s="48">
        <v>9</v>
      </c>
      <c r="L13" s="48">
        <v>2</v>
      </c>
      <c r="M13" s="134">
        <f t="shared" si="1"/>
        <v>139</v>
      </c>
      <c r="N13" s="4">
        <f t="shared" ref="N13:N18" si="3">M10+M11+M12+M13</f>
        <v>630.5</v>
      </c>
      <c r="O13" s="21" t="s">
        <v>33</v>
      </c>
      <c r="P13" s="48">
        <v>27</v>
      </c>
      <c r="Q13" s="48">
        <v>110</v>
      </c>
      <c r="R13" s="48">
        <v>18</v>
      </c>
      <c r="S13" s="48">
        <v>1</v>
      </c>
      <c r="T13" s="134">
        <f t="shared" si="2"/>
        <v>162</v>
      </c>
      <c r="U13" s="4">
        <f t="shared" ref="U13:U21" si="4">T10+T11+T12+T13</f>
        <v>629</v>
      </c>
      <c r="W13" s="1" t="s">
        <v>83</v>
      </c>
      <c r="X13" s="50">
        <v>585.5</v>
      </c>
      <c r="Y13" s="1" t="s">
        <v>87</v>
      </c>
      <c r="Z13" s="50">
        <v>416.5</v>
      </c>
      <c r="AA13" s="1" t="s">
        <v>79</v>
      </c>
      <c r="AB13" s="50">
        <v>520</v>
      </c>
    </row>
    <row r="14" spans="1:28" ht="24" customHeight="1" x14ac:dyDescent="0.2">
      <c r="A14" s="20" t="s">
        <v>21</v>
      </c>
      <c r="B14" s="48">
        <v>16</v>
      </c>
      <c r="C14" s="48">
        <v>71</v>
      </c>
      <c r="D14" s="48">
        <v>15</v>
      </c>
      <c r="E14" s="48">
        <v>0</v>
      </c>
      <c r="F14" s="134">
        <f t="shared" si="0"/>
        <v>109</v>
      </c>
      <c r="G14" s="4">
        <f t="shared" ref="G14:G19" si="5">F11+F12+F13+F14</f>
        <v>452</v>
      </c>
      <c r="H14" s="21" t="s">
        <v>9</v>
      </c>
      <c r="I14" s="48">
        <v>20</v>
      </c>
      <c r="J14" s="48">
        <v>115</v>
      </c>
      <c r="K14" s="48">
        <v>11</v>
      </c>
      <c r="L14" s="48">
        <v>1</v>
      </c>
      <c r="M14" s="134">
        <f t="shared" si="1"/>
        <v>149.5</v>
      </c>
      <c r="N14" s="4">
        <f t="shared" si="3"/>
        <v>639</v>
      </c>
      <c r="O14" s="21" t="s">
        <v>29</v>
      </c>
      <c r="P14" s="47">
        <v>29</v>
      </c>
      <c r="Q14" s="47">
        <v>119</v>
      </c>
      <c r="R14" s="47">
        <v>15</v>
      </c>
      <c r="S14" s="47">
        <v>0</v>
      </c>
      <c r="T14" s="134">
        <f t="shared" si="2"/>
        <v>163.5</v>
      </c>
      <c r="U14" s="4">
        <f t="shared" si="4"/>
        <v>643.5</v>
      </c>
      <c r="W14" s="1" t="s">
        <v>86</v>
      </c>
      <c r="X14" s="50">
        <v>605</v>
      </c>
      <c r="Y14" s="1" t="s">
        <v>75</v>
      </c>
      <c r="Z14" s="50">
        <v>463.5</v>
      </c>
      <c r="AA14" s="1" t="s">
        <v>73</v>
      </c>
      <c r="AB14" s="50">
        <v>520.5</v>
      </c>
    </row>
    <row r="15" spans="1:28" ht="24" customHeight="1" x14ac:dyDescent="0.2">
      <c r="A15" s="20" t="s">
        <v>23</v>
      </c>
      <c r="B15" s="48">
        <v>10</v>
      </c>
      <c r="C15" s="48">
        <v>113</v>
      </c>
      <c r="D15" s="48">
        <v>15</v>
      </c>
      <c r="E15" s="48">
        <v>0</v>
      </c>
      <c r="F15" s="134">
        <f t="shared" si="0"/>
        <v>148</v>
      </c>
      <c r="G15" s="4">
        <f t="shared" si="5"/>
        <v>472</v>
      </c>
      <c r="H15" s="21" t="s">
        <v>12</v>
      </c>
      <c r="I15" s="48">
        <v>19</v>
      </c>
      <c r="J15" s="48">
        <v>110</v>
      </c>
      <c r="K15" s="48">
        <v>10</v>
      </c>
      <c r="L15" s="48">
        <v>1</v>
      </c>
      <c r="M15" s="134">
        <f t="shared" si="1"/>
        <v>142</v>
      </c>
      <c r="N15" s="4">
        <f t="shared" si="3"/>
        <v>613</v>
      </c>
      <c r="O15" s="20" t="s">
        <v>30</v>
      </c>
      <c r="P15" s="48">
        <v>36</v>
      </c>
      <c r="Q15" s="48">
        <v>122</v>
      </c>
      <c r="R15" s="48">
        <v>20</v>
      </c>
      <c r="S15" s="48">
        <v>0</v>
      </c>
      <c r="T15" s="134">
        <f t="shared" si="2"/>
        <v>180</v>
      </c>
      <c r="U15" s="4">
        <f t="shared" si="4"/>
        <v>669</v>
      </c>
      <c r="W15" s="1" t="s">
        <v>80</v>
      </c>
      <c r="X15" s="50">
        <v>608.5</v>
      </c>
      <c r="Y15" s="1" t="s">
        <v>65</v>
      </c>
      <c r="Z15" s="50">
        <v>464.5</v>
      </c>
      <c r="AA15" s="1" t="s">
        <v>76</v>
      </c>
      <c r="AB15" s="50">
        <v>528.5</v>
      </c>
    </row>
    <row r="16" spans="1:28" ht="24" customHeight="1" x14ac:dyDescent="0.2">
      <c r="A16" s="20" t="s">
        <v>39</v>
      </c>
      <c r="B16" s="48">
        <v>27</v>
      </c>
      <c r="C16" s="48">
        <v>96</v>
      </c>
      <c r="D16" s="48">
        <v>19</v>
      </c>
      <c r="E16" s="48">
        <v>0</v>
      </c>
      <c r="F16" s="134">
        <f t="shared" si="0"/>
        <v>147.5</v>
      </c>
      <c r="G16" s="4">
        <f t="shared" si="5"/>
        <v>523</v>
      </c>
      <c r="H16" s="21" t="s">
        <v>15</v>
      </c>
      <c r="I16" s="48">
        <v>18</v>
      </c>
      <c r="J16" s="48">
        <v>90</v>
      </c>
      <c r="K16" s="48">
        <v>9</v>
      </c>
      <c r="L16" s="48">
        <v>1</v>
      </c>
      <c r="M16" s="134">
        <f t="shared" si="1"/>
        <v>119.5</v>
      </c>
      <c r="N16" s="4">
        <f t="shared" si="3"/>
        <v>550</v>
      </c>
      <c r="O16" s="21" t="s">
        <v>8</v>
      </c>
      <c r="P16" s="48">
        <v>20</v>
      </c>
      <c r="Q16" s="48">
        <v>112</v>
      </c>
      <c r="R16" s="48">
        <v>10</v>
      </c>
      <c r="S16" s="48">
        <v>1</v>
      </c>
      <c r="T16" s="134">
        <f t="shared" si="2"/>
        <v>144.5</v>
      </c>
      <c r="U16" s="4">
        <f t="shared" si="4"/>
        <v>650</v>
      </c>
      <c r="W16" s="1" t="s">
        <v>77</v>
      </c>
      <c r="X16" s="50">
        <v>617</v>
      </c>
      <c r="Y16" s="1" t="s">
        <v>89</v>
      </c>
      <c r="Z16" s="50">
        <v>471.5</v>
      </c>
      <c r="AA16" s="1" t="s">
        <v>82</v>
      </c>
      <c r="AB16" s="50">
        <v>534.5</v>
      </c>
    </row>
    <row r="17" spans="1:28" ht="24" customHeight="1" x14ac:dyDescent="0.2">
      <c r="A17" s="20" t="s">
        <v>40</v>
      </c>
      <c r="B17" s="48">
        <v>16</v>
      </c>
      <c r="C17" s="48">
        <v>78</v>
      </c>
      <c r="D17" s="48">
        <v>18</v>
      </c>
      <c r="E17" s="48">
        <v>1</v>
      </c>
      <c r="F17" s="134">
        <f t="shared" si="0"/>
        <v>124.5</v>
      </c>
      <c r="G17" s="4">
        <f t="shared" si="5"/>
        <v>529</v>
      </c>
      <c r="H17" s="21" t="s">
        <v>18</v>
      </c>
      <c r="I17" s="48">
        <v>14</v>
      </c>
      <c r="J17" s="48">
        <v>81</v>
      </c>
      <c r="K17" s="48">
        <v>14</v>
      </c>
      <c r="L17" s="48">
        <v>1</v>
      </c>
      <c r="M17" s="134">
        <f t="shared" si="1"/>
        <v>118.5</v>
      </c>
      <c r="N17" s="4">
        <f t="shared" si="3"/>
        <v>529.5</v>
      </c>
      <c r="O17" s="21" t="s">
        <v>10</v>
      </c>
      <c r="P17" s="48">
        <v>26</v>
      </c>
      <c r="Q17" s="48">
        <v>98</v>
      </c>
      <c r="R17" s="48">
        <v>17</v>
      </c>
      <c r="S17" s="48">
        <v>1</v>
      </c>
      <c r="T17" s="134">
        <f t="shared" si="2"/>
        <v>147.5</v>
      </c>
      <c r="U17" s="4">
        <f t="shared" si="4"/>
        <v>635.5</v>
      </c>
      <c r="W17" s="1" t="s">
        <v>68</v>
      </c>
      <c r="X17" s="50">
        <v>621</v>
      </c>
      <c r="Y17" s="1" t="s">
        <v>66</v>
      </c>
      <c r="Z17" s="50">
        <v>482</v>
      </c>
      <c r="AA17" s="1" t="s">
        <v>70</v>
      </c>
      <c r="AB17" s="50">
        <v>538</v>
      </c>
    </row>
    <row r="18" spans="1:28" ht="24" customHeight="1" x14ac:dyDescent="0.2">
      <c r="A18" s="20" t="s">
        <v>41</v>
      </c>
      <c r="B18" s="48">
        <v>12</v>
      </c>
      <c r="C18" s="48">
        <v>91</v>
      </c>
      <c r="D18" s="48">
        <v>21</v>
      </c>
      <c r="E18" s="48">
        <v>3</v>
      </c>
      <c r="F18" s="134">
        <f t="shared" si="0"/>
        <v>146.5</v>
      </c>
      <c r="G18" s="4">
        <f t="shared" si="5"/>
        <v>566.5</v>
      </c>
      <c r="H18" s="21" t="s">
        <v>20</v>
      </c>
      <c r="I18" s="48">
        <v>12</v>
      </c>
      <c r="J18" s="48">
        <v>90</v>
      </c>
      <c r="K18" s="48">
        <v>15</v>
      </c>
      <c r="L18" s="48">
        <v>0</v>
      </c>
      <c r="M18" s="134">
        <f t="shared" si="1"/>
        <v>126</v>
      </c>
      <c r="N18" s="4">
        <f t="shared" si="3"/>
        <v>506</v>
      </c>
      <c r="O18" s="21" t="s">
        <v>13</v>
      </c>
      <c r="P18" s="48">
        <v>35</v>
      </c>
      <c r="Q18" s="48">
        <v>63</v>
      </c>
      <c r="R18" s="48">
        <v>14</v>
      </c>
      <c r="S18" s="48">
        <v>0</v>
      </c>
      <c r="T18" s="134">
        <f t="shared" si="2"/>
        <v>108.5</v>
      </c>
      <c r="U18" s="4">
        <f t="shared" si="4"/>
        <v>580.5</v>
      </c>
      <c r="W18" s="1" t="s">
        <v>74</v>
      </c>
      <c r="X18" s="50">
        <v>638.5</v>
      </c>
      <c r="Y18" s="1" t="s">
        <v>72</v>
      </c>
      <c r="Z18" s="50">
        <v>488.5</v>
      </c>
      <c r="AA18" s="1" t="s">
        <v>85</v>
      </c>
      <c r="AB18" s="50">
        <v>548.5</v>
      </c>
    </row>
    <row r="19" spans="1:28" ht="24" customHeight="1" thickBot="1" x14ac:dyDescent="0.25">
      <c r="A19" s="23" t="s">
        <v>42</v>
      </c>
      <c r="B19" s="49">
        <v>8</v>
      </c>
      <c r="C19" s="49">
        <v>106</v>
      </c>
      <c r="D19" s="49">
        <v>24</v>
      </c>
      <c r="E19" s="49">
        <v>1</v>
      </c>
      <c r="F19" s="142">
        <f t="shared" si="0"/>
        <v>160.5</v>
      </c>
      <c r="G19" s="5">
        <f t="shared" si="5"/>
        <v>579</v>
      </c>
      <c r="H19" s="22" t="s">
        <v>22</v>
      </c>
      <c r="I19" s="47">
        <v>23</v>
      </c>
      <c r="J19" s="47">
        <v>87</v>
      </c>
      <c r="K19" s="47">
        <v>13</v>
      </c>
      <c r="L19" s="47">
        <v>1</v>
      </c>
      <c r="M19" s="134">
        <f t="shared" si="1"/>
        <v>127</v>
      </c>
      <c r="N19" s="4">
        <f>M16+M17+M18+M19</f>
        <v>491</v>
      </c>
      <c r="O19" s="21" t="s">
        <v>16</v>
      </c>
      <c r="P19" s="48">
        <v>35</v>
      </c>
      <c r="Q19" s="48">
        <v>79</v>
      </c>
      <c r="R19" s="48">
        <v>16</v>
      </c>
      <c r="S19" s="48">
        <v>2</v>
      </c>
      <c r="T19" s="134">
        <f t="shared" si="2"/>
        <v>133.5</v>
      </c>
      <c r="U19" s="4">
        <f t="shared" si="4"/>
        <v>534</v>
      </c>
      <c r="W19" s="1" t="s">
        <v>71</v>
      </c>
      <c r="X19" s="50">
        <v>657.5</v>
      </c>
      <c r="Y19" s="1" t="s">
        <v>67</v>
      </c>
      <c r="Z19" s="50">
        <v>501.5</v>
      </c>
      <c r="AA19" s="1" t="s">
        <v>88</v>
      </c>
      <c r="AB19" s="50">
        <v>551.5</v>
      </c>
    </row>
    <row r="20" spans="1:28" ht="24" customHeight="1" x14ac:dyDescent="0.2">
      <c r="A20" s="21" t="s">
        <v>27</v>
      </c>
      <c r="B20" s="47">
        <v>18</v>
      </c>
      <c r="C20" s="47">
        <v>77</v>
      </c>
      <c r="D20" s="47">
        <v>17</v>
      </c>
      <c r="E20" s="47">
        <v>2</v>
      </c>
      <c r="F20" s="135">
        <f t="shared" si="0"/>
        <v>125</v>
      </c>
      <c r="G20" s="37"/>
      <c r="H20" s="21" t="s">
        <v>24</v>
      </c>
      <c r="I20" s="48">
        <v>20</v>
      </c>
      <c r="J20" s="48">
        <v>83</v>
      </c>
      <c r="K20" s="48">
        <v>13</v>
      </c>
      <c r="L20" s="48">
        <v>1</v>
      </c>
      <c r="M20" s="135">
        <f t="shared" si="1"/>
        <v>121.5</v>
      </c>
      <c r="N20" s="4">
        <f>M17+M18+M19+M20</f>
        <v>493</v>
      </c>
      <c r="O20" s="21" t="s">
        <v>45</v>
      </c>
      <c r="P20" s="47">
        <v>21</v>
      </c>
      <c r="Q20" s="47">
        <v>85</v>
      </c>
      <c r="R20" s="47">
        <v>15</v>
      </c>
      <c r="S20" s="47">
        <v>1</v>
      </c>
      <c r="T20" s="135">
        <f t="shared" si="2"/>
        <v>128</v>
      </c>
      <c r="U20" s="4">
        <f t="shared" si="4"/>
        <v>517.5</v>
      </c>
      <c r="W20" s="1"/>
      <c r="X20" s="1"/>
      <c r="Y20" s="1" t="s">
        <v>91</v>
      </c>
      <c r="Z20" s="50">
        <v>505.5</v>
      </c>
      <c r="AA20" s="1" t="s">
        <v>92</v>
      </c>
      <c r="AB20" s="50">
        <v>553</v>
      </c>
    </row>
    <row r="21" spans="1:28" ht="24" customHeight="1" thickBot="1" x14ac:dyDescent="0.25">
      <c r="A21" s="21" t="s">
        <v>28</v>
      </c>
      <c r="B21" s="48">
        <v>22</v>
      </c>
      <c r="C21" s="48">
        <v>80</v>
      </c>
      <c r="D21" s="48">
        <v>14</v>
      </c>
      <c r="E21" s="48">
        <v>4</v>
      </c>
      <c r="F21" s="134">
        <f t="shared" si="0"/>
        <v>129</v>
      </c>
      <c r="G21" s="38"/>
      <c r="H21" s="22" t="s">
        <v>25</v>
      </c>
      <c r="I21" s="48">
        <v>30</v>
      </c>
      <c r="J21" s="48">
        <v>121</v>
      </c>
      <c r="K21" s="48">
        <v>17</v>
      </c>
      <c r="L21" s="48">
        <v>1</v>
      </c>
      <c r="M21" s="134">
        <f t="shared" si="1"/>
        <v>172.5</v>
      </c>
      <c r="N21" s="4">
        <f>M18+M19+M20+M21</f>
        <v>547</v>
      </c>
      <c r="O21" s="23" t="s">
        <v>46</v>
      </c>
      <c r="P21" s="49">
        <v>17</v>
      </c>
      <c r="Q21" s="49">
        <v>89</v>
      </c>
      <c r="R21" s="49">
        <v>19</v>
      </c>
      <c r="S21" s="49">
        <v>0</v>
      </c>
      <c r="T21" s="142">
        <f t="shared" si="2"/>
        <v>135.5</v>
      </c>
      <c r="U21" s="5">
        <f t="shared" si="4"/>
        <v>505.5</v>
      </c>
      <c r="W21" s="1"/>
      <c r="X21" s="1"/>
      <c r="Y21" s="1" t="s">
        <v>69</v>
      </c>
      <c r="Z21" s="50">
        <v>507.5</v>
      </c>
      <c r="AA21" s="1" t="s">
        <v>90</v>
      </c>
      <c r="AB21" s="50">
        <v>561</v>
      </c>
    </row>
    <row r="22" spans="1:28" ht="24" customHeight="1" thickBot="1" x14ac:dyDescent="0.25">
      <c r="A22" s="21" t="s">
        <v>1</v>
      </c>
      <c r="B22" s="48">
        <v>25</v>
      </c>
      <c r="C22" s="48">
        <v>91</v>
      </c>
      <c r="D22" s="48">
        <v>15</v>
      </c>
      <c r="E22" s="48">
        <v>2</v>
      </c>
      <c r="F22" s="134">
        <f t="shared" si="0"/>
        <v>138.5</v>
      </c>
      <c r="G22" s="4"/>
      <c r="H22" s="23" t="s">
        <v>26</v>
      </c>
      <c r="I22" s="49">
        <v>25</v>
      </c>
      <c r="J22" s="49">
        <v>129</v>
      </c>
      <c r="K22" s="49">
        <v>16</v>
      </c>
      <c r="L22" s="49">
        <v>1</v>
      </c>
      <c r="M22" s="134">
        <f t="shared" si="1"/>
        <v>176</v>
      </c>
      <c r="N22" s="5">
        <f>M19+M20+M21+M22</f>
        <v>597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93</v>
      </c>
      <c r="Z22" s="50">
        <v>555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579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639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669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86</v>
      </c>
      <c r="G24" s="57"/>
      <c r="H24" s="165"/>
      <c r="I24" s="166"/>
      <c r="J24" s="52" t="s">
        <v>94</v>
      </c>
      <c r="K24" s="55"/>
      <c r="L24" s="55"/>
      <c r="M24" s="136" t="s">
        <v>72</v>
      </c>
      <c r="N24" s="57"/>
      <c r="O24" s="165"/>
      <c r="P24" s="166"/>
      <c r="Q24" s="52" t="s">
        <v>94</v>
      </c>
      <c r="R24" s="55"/>
      <c r="S24" s="55"/>
      <c r="T24" s="136" t="s">
        <v>76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51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7</v>
      </c>
      <c r="F63" s="139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8</v>
      </c>
      <c r="F64" s="139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6</v>
      </c>
      <c r="F65" s="139">
        <f t="shared" si="7"/>
        <v>1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9"/>
      <c r="N65" s="6"/>
      <c r="O65" s="6"/>
      <c r="P65" s="6" t="s">
        <v>104</v>
      </c>
      <c r="Q65" s="6">
        <v>0.1</v>
      </c>
      <c r="R65" s="6"/>
      <c r="S65" s="6"/>
      <c r="T65" s="139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8</v>
      </c>
      <c r="F66" s="139">
        <f t="shared" si="7"/>
        <v>1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105</v>
      </c>
      <c r="Q66" s="6">
        <v>7.0000000000000007E-2</v>
      </c>
      <c r="R66" s="6"/>
      <c r="S66" s="6"/>
      <c r="T66" s="139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7</v>
      </c>
      <c r="F67" s="139">
        <f t="shared" si="7"/>
        <v>1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9"/>
      <c r="N67" s="6"/>
      <c r="O67" s="6"/>
      <c r="P67" s="6" t="s">
        <v>106</v>
      </c>
      <c r="Q67" s="6">
        <v>0.05</v>
      </c>
      <c r="R67" s="6"/>
      <c r="S67" s="6"/>
      <c r="T67" s="139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11</v>
      </c>
      <c r="F68" s="139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107</v>
      </c>
      <c r="Q68" s="6">
        <v>0</v>
      </c>
      <c r="R68" s="6"/>
      <c r="S68" s="6"/>
      <c r="T68" s="139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9</v>
      </c>
      <c r="F69" s="139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7</v>
      </c>
      <c r="F70" s="139">
        <f t="shared" si="7"/>
        <v>1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9</v>
      </c>
      <c r="F71" s="139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10</v>
      </c>
      <c r="F72" s="139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8</v>
      </c>
      <c r="F77" s="139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8</v>
      </c>
      <c r="F78" s="139">
        <f>INT(B21*$Q$80)</f>
        <v>1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10</v>
      </c>
      <c r="F79" s="139">
        <f>INT(B22*$Q$80)</f>
        <v>2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104</v>
      </c>
      <c r="Q79" s="6">
        <v>0.11</v>
      </c>
      <c r="R79" s="6"/>
      <c r="S79" s="6"/>
      <c r="T79" s="139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10</v>
      </c>
      <c r="F80" s="139">
        <f t="shared" ref="F80:F92" si="10">INT(I10*$Q$80)</f>
        <v>1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105</v>
      </c>
      <c r="Q80" s="6">
        <v>0.08</v>
      </c>
      <c r="R80" s="6"/>
      <c r="S80" s="6"/>
      <c r="T80" s="139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13</v>
      </c>
      <c r="F81" s="139">
        <f t="shared" si="10"/>
        <v>2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9"/>
      <c r="N81" s="6"/>
      <c r="O81" s="6"/>
      <c r="P81" s="6" t="s">
        <v>106</v>
      </c>
      <c r="Q81" s="6">
        <v>0.2</v>
      </c>
      <c r="R81" s="6"/>
      <c r="S81" s="6"/>
      <c r="T81" s="139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14</v>
      </c>
      <c r="F82" s="139">
        <f t="shared" si="10"/>
        <v>2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107</v>
      </c>
      <c r="Q82" s="6">
        <v>0</v>
      </c>
      <c r="R82" s="6"/>
      <c r="S82" s="6"/>
      <c r="T82" s="139"/>
      <c r="U82" s="6"/>
    </row>
    <row r="83" spans="1:21" x14ac:dyDescent="0.2">
      <c r="A83">
        <v>3</v>
      </c>
      <c r="B83">
        <v>7</v>
      </c>
      <c r="E83" s="6">
        <f t="shared" si="13"/>
        <v>11</v>
      </c>
      <c r="F83" s="139">
        <f t="shared" si="10"/>
        <v>1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12</v>
      </c>
      <c r="F84" s="139">
        <f t="shared" si="10"/>
        <v>1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12</v>
      </c>
      <c r="F85" s="139">
        <f t="shared" si="10"/>
        <v>1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9</v>
      </c>
      <c r="F86" s="139">
        <f t="shared" si="10"/>
        <v>1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8</v>
      </c>
      <c r="F87" s="139">
        <f t="shared" si="10"/>
        <v>1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9</v>
      </c>
      <c r="F88" s="139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9</v>
      </c>
      <c r="F89" s="139">
        <f t="shared" si="10"/>
        <v>1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9</v>
      </c>
      <c r="F90" s="139">
        <f t="shared" si="10"/>
        <v>1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13</v>
      </c>
      <c r="F91" s="139">
        <f t="shared" si="10"/>
        <v>2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14</v>
      </c>
      <c r="F92" s="139">
        <f t="shared" si="10"/>
        <v>2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12</v>
      </c>
      <c r="F97" s="140">
        <f t="shared" ref="F97:F108" si="14">INT(P10*$Q$100)</f>
        <v>2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12</v>
      </c>
      <c r="F98" s="140">
        <f t="shared" si="14"/>
        <v>2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13</v>
      </c>
      <c r="F99" s="140">
        <f t="shared" si="14"/>
        <v>2</v>
      </c>
      <c r="I99" s="1">
        <f t="shared" si="15"/>
        <v>0</v>
      </c>
      <c r="L99" s="1">
        <f t="shared" si="16"/>
        <v>0</v>
      </c>
      <c r="P99" s="6" t="s">
        <v>104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14</v>
      </c>
      <c r="F100" s="140">
        <f t="shared" si="14"/>
        <v>2</v>
      </c>
      <c r="I100" s="1">
        <f t="shared" si="15"/>
        <v>0</v>
      </c>
      <c r="L100" s="1">
        <f t="shared" si="16"/>
        <v>0</v>
      </c>
      <c r="P100" s="6" t="s">
        <v>105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15</v>
      </c>
      <c r="F101" s="140">
        <f t="shared" si="14"/>
        <v>3</v>
      </c>
      <c r="I101" s="1">
        <f t="shared" si="15"/>
        <v>0</v>
      </c>
      <c r="L101" s="1">
        <f t="shared" si="16"/>
        <v>0</v>
      </c>
      <c r="P101" s="6" t="s">
        <v>106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15</v>
      </c>
      <c r="F102" s="140">
        <f t="shared" si="14"/>
        <v>3</v>
      </c>
      <c r="I102" s="1">
        <f t="shared" si="15"/>
        <v>0</v>
      </c>
      <c r="L102" s="1">
        <f t="shared" si="16"/>
        <v>0</v>
      </c>
      <c r="P102" s="6" t="s">
        <v>107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14</v>
      </c>
      <c r="F103" s="140">
        <f t="shared" si="14"/>
        <v>2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12</v>
      </c>
      <c r="F104" s="140">
        <f t="shared" si="14"/>
        <v>2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8</v>
      </c>
      <c r="F105" s="140">
        <f t="shared" si="14"/>
        <v>3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10</v>
      </c>
      <c r="F106" s="140">
        <f t="shared" si="14"/>
        <v>3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11</v>
      </c>
      <c r="F107" s="140">
        <f t="shared" si="14"/>
        <v>2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11</v>
      </c>
      <c r="F108" s="140">
        <f t="shared" si="14"/>
        <v>1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69</v>
      </c>
      <c r="F109" s="140">
        <f t="shared" ref="F109:F118" si="19">B10-F63</f>
        <v>12</v>
      </c>
      <c r="I109" s="1">
        <f t="shared" ref="I109:I118" si="20">E10-I63</f>
        <v>4</v>
      </c>
      <c r="L109" s="1">
        <f t="shared" ref="L109:L118" si="21">D10-L63</f>
        <v>14</v>
      </c>
    </row>
    <row r="110" spans="1:17" x14ac:dyDescent="0.2">
      <c r="A110">
        <v>3</v>
      </c>
      <c r="B110">
        <v>8</v>
      </c>
      <c r="E110" s="50">
        <f t="shared" si="18"/>
        <v>79</v>
      </c>
      <c r="F110" s="140">
        <f t="shared" si="19"/>
        <v>9</v>
      </c>
      <c r="I110" s="1">
        <f t="shared" si="20"/>
        <v>1</v>
      </c>
      <c r="L110" s="1">
        <f t="shared" si="21"/>
        <v>17</v>
      </c>
    </row>
    <row r="111" spans="1:17" x14ac:dyDescent="0.2">
      <c r="A111">
        <v>3</v>
      </c>
      <c r="B111">
        <v>8</v>
      </c>
      <c r="E111" s="50">
        <f t="shared" si="18"/>
        <v>59</v>
      </c>
      <c r="F111" s="140">
        <f t="shared" si="19"/>
        <v>14</v>
      </c>
      <c r="I111" s="1">
        <f t="shared" si="20"/>
        <v>0</v>
      </c>
      <c r="L111" s="1">
        <f t="shared" si="21"/>
        <v>12</v>
      </c>
    </row>
    <row r="112" spans="1:17" x14ac:dyDescent="0.2">
      <c r="A112">
        <v>3</v>
      </c>
      <c r="B112">
        <v>8</v>
      </c>
      <c r="E112" s="50">
        <f t="shared" si="18"/>
        <v>73</v>
      </c>
      <c r="F112" s="140">
        <f t="shared" si="19"/>
        <v>14</v>
      </c>
      <c r="I112" s="1">
        <f t="shared" si="20"/>
        <v>0</v>
      </c>
      <c r="L112" s="1">
        <f t="shared" si="21"/>
        <v>15</v>
      </c>
    </row>
    <row r="113" spans="1:12" x14ac:dyDescent="0.2">
      <c r="A113">
        <v>3</v>
      </c>
      <c r="B113">
        <v>8</v>
      </c>
      <c r="E113" s="50">
        <f t="shared" si="18"/>
        <v>64</v>
      </c>
      <c r="F113" s="140">
        <f t="shared" si="19"/>
        <v>15</v>
      </c>
      <c r="I113" s="1">
        <f t="shared" si="20"/>
        <v>0</v>
      </c>
      <c r="L113" s="1">
        <f t="shared" si="21"/>
        <v>15</v>
      </c>
    </row>
    <row r="114" spans="1:12" x14ac:dyDescent="0.2">
      <c r="A114">
        <v>3</v>
      </c>
      <c r="B114">
        <v>8</v>
      </c>
      <c r="E114" s="50">
        <f t="shared" si="18"/>
        <v>102</v>
      </c>
      <c r="F114" s="140">
        <f t="shared" si="19"/>
        <v>10</v>
      </c>
      <c r="I114" s="1">
        <f t="shared" si="20"/>
        <v>0</v>
      </c>
      <c r="L114" s="1">
        <f t="shared" si="21"/>
        <v>15</v>
      </c>
    </row>
    <row r="115" spans="1:12" x14ac:dyDescent="0.2">
      <c r="A115">
        <v>3</v>
      </c>
      <c r="B115">
        <v>8</v>
      </c>
      <c r="E115" s="50">
        <f t="shared" si="18"/>
        <v>87</v>
      </c>
      <c r="F115" s="140">
        <f t="shared" si="19"/>
        <v>26</v>
      </c>
      <c r="I115" s="1">
        <f t="shared" si="20"/>
        <v>0</v>
      </c>
      <c r="L115" s="1">
        <f t="shared" si="21"/>
        <v>19</v>
      </c>
    </row>
    <row r="116" spans="1:12" x14ac:dyDescent="0.2">
      <c r="A116">
        <v>3</v>
      </c>
      <c r="B116">
        <v>8</v>
      </c>
      <c r="E116" s="50">
        <f t="shared" si="18"/>
        <v>71</v>
      </c>
      <c r="F116" s="140">
        <f t="shared" si="19"/>
        <v>15</v>
      </c>
      <c r="I116" s="1">
        <f t="shared" si="20"/>
        <v>1</v>
      </c>
      <c r="L116" s="1">
        <f t="shared" si="21"/>
        <v>18</v>
      </c>
    </row>
    <row r="117" spans="1:12" x14ac:dyDescent="0.2">
      <c r="A117">
        <v>3</v>
      </c>
      <c r="B117">
        <v>8</v>
      </c>
      <c r="E117" s="50">
        <f t="shared" si="18"/>
        <v>82</v>
      </c>
      <c r="F117" s="140">
        <f t="shared" si="19"/>
        <v>12</v>
      </c>
      <c r="I117" s="1">
        <f t="shared" si="20"/>
        <v>3</v>
      </c>
      <c r="L117" s="1">
        <f t="shared" si="21"/>
        <v>21</v>
      </c>
    </row>
    <row r="118" spans="1:12" x14ac:dyDescent="0.2">
      <c r="A118">
        <v>3</v>
      </c>
      <c r="B118">
        <v>8</v>
      </c>
      <c r="E118" s="50">
        <f t="shared" si="18"/>
        <v>96</v>
      </c>
      <c r="F118" s="140">
        <f t="shared" si="19"/>
        <v>8</v>
      </c>
      <c r="I118" s="1">
        <f t="shared" si="20"/>
        <v>1</v>
      </c>
      <c r="L118" s="1">
        <f t="shared" si="21"/>
        <v>24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69</v>
      </c>
      <c r="F123" s="140">
        <f>B20-F77</f>
        <v>17</v>
      </c>
      <c r="I123" s="1">
        <f>E20-I77</f>
        <v>2</v>
      </c>
      <c r="L123" s="1">
        <f>D20-L77</f>
        <v>17</v>
      </c>
    </row>
    <row r="124" spans="1:12" x14ac:dyDescent="0.2">
      <c r="A124">
        <v>3</v>
      </c>
      <c r="B124">
        <v>8</v>
      </c>
      <c r="E124" s="1">
        <f>C21-E78</f>
        <v>72</v>
      </c>
      <c r="F124" s="140">
        <f>B21-F78</f>
        <v>21</v>
      </c>
      <c r="I124" s="1">
        <f>E21-I78</f>
        <v>4</v>
      </c>
      <c r="L124" s="1">
        <f>D21-L78</f>
        <v>14</v>
      </c>
    </row>
    <row r="125" spans="1:12" x14ac:dyDescent="0.2">
      <c r="A125">
        <v>3</v>
      </c>
      <c r="B125">
        <v>8</v>
      </c>
      <c r="E125" s="1">
        <f>C22-E79</f>
        <v>81</v>
      </c>
      <c r="F125" s="140">
        <f>B22-F79</f>
        <v>23</v>
      </c>
      <c r="I125" s="1">
        <f>E22-I79</f>
        <v>2</v>
      </c>
      <c r="L125" s="1">
        <f>D22-L79</f>
        <v>15</v>
      </c>
    </row>
    <row r="126" spans="1:12" x14ac:dyDescent="0.2">
      <c r="A126">
        <v>3</v>
      </c>
      <c r="B126">
        <v>8</v>
      </c>
      <c r="E126" s="1">
        <f t="shared" ref="E126:E138" si="22">J10-E80</f>
        <v>83</v>
      </c>
      <c r="F126" s="140">
        <f t="shared" ref="F126:F138" si="23">I10-F80</f>
        <v>22</v>
      </c>
      <c r="I126" s="1">
        <f t="shared" ref="I126:I138" si="24">L10-I80</f>
        <v>1</v>
      </c>
      <c r="L126" s="1">
        <f t="shared" ref="L126:L138" si="25">K10-L80</f>
        <v>17</v>
      </c>
    </row>
    <row r="127" spans="1:12" x14ac:dyDescent="0.2">
      <c r="A127">
        <v>3</v>
      </c>
      <c r="B127">
        <v>8</v>
      </c>
      <c r="E127" s="1">
        <f t="shared" si="22"/>
        <v>108</v>
      </c>
      <c r="F127" s="140">
        <f t="shared" si="23"/>
        <v>26</v>
      </c>
      <c r="I127" s="1">
        <f t="shared" si="24"/>
        <v>2</v>
      </c>
      <c r="L127" s="1">
        <f t="shared" si="25"/>
        <v>14</v>
      </c>
    </row>
    <row r="128" spans="1:12" x14ac:dyDescent="0.2">
      <c r="A128">
        <v>3</v>
      </c>
      <c r="B128">
        <v>8</v>
      </c>
      <c r="E128" s="1">
        <f t="shared" si="22"/>
        <v>116</v>
      </c>
      <c r="F128" s="140">
        <f t="shared" si="23"/>
        <v>30</v>
      </c>
      <c r="I128" s="1">
        <f t="shared" si="24"/>
        <v>1</v>
      </c>
      <c r="L128" s="1">
        <f t="shared" si="25"/>
        <v>17</v>
      </c>
    </row>
    <row r="129" spans="1:12" x14ac:dyDescent="0.2">
      <c r="A129">
        <v>3</v>
      </c>
      <c r="B129">
        <v>8</v>
      </c>
      <c r="E129" s="1">
        <f t="shared" si="22"/>
        <v>98</v>
      </c>
      <c r="F129" s="140">
        <f t="shared" si="23"/>
        <v>13</v>
      </c>
      <c r="I129" s="1">
        <f t="shared" si="24"/>
        <v>2</v>
      </c>
      <c r="L129" s="1">
        <f t="shared" si="25"/>
        <v>9</v>
      </c>
    </row>
    <row r="130" spans="1:12" x14ac:dyDescent="0.2">
      <c r="A130">
        <v>3</v>
      </c>
      <c r="B130">
        <v>8</v>
      </c>
      <c r="E130" s="1">
        <f t="shared" si="22"/>
        <v>103</v>
      </c>
      <c r="F130" s="140">
        <f t="shared" si="23"/>
        <v>19</v>
      </c>
      <c r="I130" s="1">
        <f t="shared" si="24"/>
        <v>1</v>
      </c>
      <c r="L130" s="1">
        <f t="shared" si="25"/>
        <v>11</v>
      </c>
    </row>
    <row r="131" spans="1:12" x14ac:dyDescent="0.2">
      <c r="A131">
        <v>3</v>
      </c>
      <c r="B131">
        <v>8</v>
      </c>
      <c r="E131" s="1">
        <f t="shared" si="22"/>
        <v>98</v>
      </c>
      <c r="F131" s="140">
        <f t="shared" si="23"/>
        <v>18</v>
      </c>
      <c r="I131" s="1">
        <f t="shared" si="24"/>
        <v>1</v>
      </c>
      <c r="L131" s="1">
        <f t="shared" si="25"/>
        <v>10</v>
      </c>
    </row>
    <row r="132" spans="1:12" x14ac:dyDescent="0.2">
      <c r="A132">
        <v>3</v>
      </c>
      <c r="B132">
        <v>8</v>
      </c>
      <c r="E132" s="1">
        <f t="shared" si="22"/>
        <v>81</v>
      </c>
      <c r="F132" s="140">
        <f t="shared" si="23"/>
        <v>17</v>
      </c>
      <c r="I132" s="1">
        <f t="shared" si="24"/>
        <v>1</v>
      </c>
      <c r="L132" s="1">
        <f t="shared" si="25"/>
        <v>9</v>
      </c>
    </row>
    <row r="133" spans="1:12" x14ac:dyDescent="0.2">
      <c r="A133">
        <v>3</v>
      </c>
      <c r="B133">
        <v>8</v>
      </c>
      <c r="E133" s="1">
        <f t="shared" si="22"/>
        <v>73</v>
      </c>
      <c r="F133" s="140">
        <f t="shared" si="23"/>
        <v>13</v>
      </c>
      <c r="I133" s="1">
        <f t="shared" si="24"/>
        <v>1</v>
      </c>
      <c r="L133" s="1">
        <f t="shared" si="25"/>
        <v>14</v>
      </c>
    </row>
    <row r="134" spans="1:12" x14ac:dyDescent="0.2">
      <c r="A134">
        <v>3</v>
      </c>
      <c r="B134">
        <v>8</v>
      </c>
      <c r="E134" s="1">
        <f t="shared" si="22"/>
        <v>81</v>
      </c>
      <c r="F134" s="140">
        <f t="shared" si="23"/>
        <v>12</v>
      </c>
      <c r="I134" s="1">
        <f t="shared" si="24"/>
        <v>0</v>
      </c>
      <c r="L134" s="1">
        <f t="shared" si="25"/>
        <v>15</v>
      </c>
    </row>
    <row r="135" spans="1:12" x14ac:dyDescent="0.2">
      <c r="A135">
        <v>3</v>
      </c>
      <c r="B135">
        <v>8</v>
      </c>
      <c r="E135" s="1">
        <f t="shared" si="22"/>
        <v>78</v>
      </c>
      <c r="F135" s="140">
        <f t="shared" si="23"/>
        <v>22</v>
      </c>
      <c r="I135" s="1">
        <f t="shared" si="24"/>
        <v>1</v>
      </c>
      <c r="L135" s="1">
        <f t="shared" si="25"/>
        <v>13</v>
      </c>
    </row>
    <row r="136" spans="1:12" x14ac:dyDescent="0.2">
      <c r="A136">
        <v>3</v>
      </c>
      <c r="B136">
        <v>8</v>
      </c>
      <c r="E136" s="1">
        <f t="shared" si="22"/>
        <v>74</v>
      </c>
      <c r="F136" s="140">
        <f t="shared" si="23"/>
        <v>19</v>
      </c>
      <c r="I136" s="1">
        <f t="shared" si="24"/>
        <v>1</v>
      </c>
      <c r="L136" s="1">
        <f t="shared" si="25"/>
        <v>13</v>
      </c>
    </row>
    <row r="137" spans="1:12" x14ac:dyDescent="0.2">
      <c r="A137">
        <v>3</v>
      </c>
      <c r="B137">
        <v>8</v>
      </c>
      <c r="E137" s="1">
        <f t="shared" si="22"/>
        <v>108</v>
      </c>
      <c r="F137" s="140">
        <f t="shared" si="23"/>
        <v>28</v>
      </c>
      <c r="I137" s="1">
        <f t="shared" si="24"/>
        <v>1</v>
      </c>
      <c r="L137" s="1">
        <f t="shared" si="25"/>
        <v>17</v>
      </c>
    </row>
    <row r="138" spans="1:12" x14ac:dyDescent="0.2">
      <c r="A138">
        <v>3</v>
      </c>
      <c r="B138">
        <v>8</v>
      </c>
      <c r="E138" s="1">
        <f t="shared" si="22"/>
        <v>115</v>
      </c>
      <c r="F138" s="140">
        <f t="shared" si="23"/>
        <v>23</v>
      </c>
      <c r="I138" s="1">
        <f t="shared" si="24"/>
        <v>1</v>
      </c>
      <c r="L138" s="1">
        <f t="shared" si="25"/>
        <v>16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84</v>
      </c>
      <c r="F143" s="140">
        <f t="shared" ref="F143:F154" si="27">P10-F97</f>
        <v>17</v>
      </c>
      <c r="I143" s="1">
        <f t="shared" ref="I143:I154" si="28">S10-I97</f>
        <v>3</v>
      </c>
      <c r="L143" s="1">
        <f t="shared" ref="L143:L154" si="29">R10-L97</f>
        <v>18</v>
      </c>
    </row>
    <row r="144" spans="1:12" x14ac:dyDescent="0.2">
      <c r="A144">
        <v>3</v>
      </c>
      <c r="B144">
        <v>8</v>
      </c>
      <c r="E144" s="1">
        <f t="shared" si="26"/>
        <v>87</v>
      </c>
      <c r="F144" s="140">
        <f t="shared" si="27"/>
        <v>19</v>
      </c>
      <c r="I144" s="1">
        <f t="shared" si="28"/>
        <v>2</v>
      </c>
      <c r="L144" s="1">
        <f t="shared" si="29"/>
        <v>20</v>
      </c>
    </row>
    <row r="145" spans="1:12" x14ac:dyDescent="0.2">
      <c r="A145">
        <v>3</v>
      </c>
      <c r="B145">
        <v>8</v>
      </c>
      <c r="E145" s="1">
        <f t="shared" si="26"/>
        <v>89</v>
      </c>
      <c r="F145" s="140">
        <f t="shared" si="27"/>
        <v>23</v>
      </c>
      <c r="I145" s="1">
        <f t="shared" si="28"/>
        <v>2</v>
      </c>
      <c r="L145" s="1">
        <f t="shared" si="29"/>
        <v>22</v>
      </c>
    </row>
    <row r="146" spans="1:12" x14ac:dyDescent="0.2">
      <c r="A146">
        <v>3</v>
      </c>
      <c r="B146">
        <v>8</v>
      </c>
      <c r="E146" s="1">
        <f t="shared" si="26"/>
        <v>96</v>
      </c>
      <c r="F146" s="140">
        <f t="shared" si="27"/>
        <v>25</v>
      </c>
      <c r="I146" s="1">
        <f t="shared" si="28"/>
        <v>1</v>
      </c>
      <c r="L146" s="1">
        <f t="shared" si="29"/>
        <v>18</v>
      </c>
    </row>
    <row r="147" spans="1:12" x14ac:dyDescent="0.2">
      <c r="A147">
        <v>3</v>
      </c>
      <c r="B147">
        <v>8</v>
      </c>
      <c r="E147" s="1">
        <f t="shared" si="26"/>
        <v>104</v>
      </c>
      <c r="F147" s="140">
        <f t="shared" si="27"/>
        <v>26</v>
      </c>
      <c r="I147" s="1">
        <f t="shared" si="28"/>
        <v>0</v>
      </c>
      <c r="L147" s="1">
        <f t="shared" si="29"/>
        <v>15</v>
      </c>
    </row>
    <row r="148" spans="1:12" x14ac:dyDescent="0.2">
      <c r="A148">
        <v>3</v>
      </c>
      <c r="B148">
        <v>8</v>
      </c>
      <c r="E148" s="1">
        <f t="shared" si="26"/>
        <v>107</v>
      </c>
      <c r="F148" s="140">
        <f t="shared" si="27"/>
        <v>33</v>
      </c>
      <c r="I148" s="1">
        <f t="shared" si="28"/>
        <v>0</v>
      </c>
      <c r="L148" s="1">
        <f t="shared" si="29"/>
        <v>20</v>
      </c>
    </row>
    <row r="149" spans="1:12" x14ac:dyDescent="0.2">
      <c r="A149">
        <v>3</v>
      </c>
      <c r="B149">
        <v>8</v>
      </c>
      <c r="E149" s="1">
        <f t="shared" si="26"/>
        <v>98</v>
      </c>
      <c r="F149" s="140">
        <f t="shared" si="27"/>
        <v>18</v>
      </c>
      <c r="I149" s="1">
        <f t="shared" si="28"/>
        <v>1</v>
      </c>
      <c r="L149" s="1">
        <f t="shared" si="29"/>
        <v>10</v>
      </c>
    </row>
    <row r="150" spans="1:12" x14ac:dyDescent="0.2">
      <c r="A150">
        <v>3</v>
      </c>
      <c r="B150">
        <v>8</v>
      </c>
      <c r="E150" s="1">
        <f t="shared" si="26"/>
        <v>86</v>
      </c>
      <c r="F150" s="140">
        <f t="shared" si="27"/>
        <v>24</v>
      </c>
      <c r="I150" s="1">
        <f t="shared" si="28"/>
        <v>1</v>
      </c>
      <c r="L150" s="1">
        <f t="shared" si="29"/>
        <v>17</v>
      </c>
    </row>
    <row r="151" spans="1:12" x14ac:dyDescent="0.2">
      <c r="A151">
        <v>3</v>
      </c>
      <c r="B151">
        <v>8</v>
      </c>
      <c r="E151" s="1">
        <f t="shared" si="26"/>
        <v>55</v>
      </c>
      <c r="F151" s="140">
        <f t="shared" si="27"/>
        <v>32</v>
      </c>
      <c r="I151" s="1">
        <f t="shared" si="28"/>
        <v>0</v>
      </c>
      <c r="L151" s="1">
        <f t="shared" si="29"/>
        <v>14</v>
      </c>
    </row>
    <row r="152" spans="1:12" x14ac:dyDescent="0.2">
      <c r="A152">
        <v>3</v>
      </c>
      <c r="B152">
        <v>8</v>
      </c>
      <c r="E152" s="1">
        <f t="shared" si="26"/>
        <v>69</v>
      </c>
      <c r="F152" s="140">
        <f t="shared" si="27"/>
        <v>32</v>
      </c>
      <c r="I152" s="1">
        <f t="shared" si="28"/>
        <v>2</v>
      </c>
      <c r="L152" s="1">
        <f t="shared" si="29"/>
        <v>16</v>
      </c>
    </row>
    <row r="153" spans="1:12" x14ac:dyDescent="0.2">
      <c r="A153">
        <v>3</v>
      </c>
      <c r="B153">
        <v>8</v>
      </c>
      <c r="E153" s="1">
        <f t="shared" si="26"/>
        <v>74</v>
      </c>
      <c r="F153" s="140">
        <f t="shared" si="27"/>
        <v>19</v>
      </c>
      <c r="I153" s="1">
        <f t="shared" si="28"/>
        <v>1</v>
      </c>
      <c r="L153" s="1">
        <f t="shared" si="29"/>
        <v>15</v>
      </c>
    </row>
    <row r="154" spans="1:12" x14ac:dyDescent="0.2">
      <c r="A154">
        <v>3</v>
      </c>
      <c r="B154">
        <v>8</v>
      </c>
      <c r="E154" s="1">
        <f t="shared" si="26"/>
        <v>78</v>
      </c>
      <c r="F154" s="140">
        <f t="shared" si="27"/>
        <v>16</v>
      </c>
      <c r="I154" s="1">
        <f t="shared" si="28"/>
        <v>0</v>
      </c>
      <c r="L154" s="1">
        <f t="shared" si="29"/>
        <v>19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5" workbookViewId="0">
      <selection activeCell="U13" sqref="U13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">
        <v>60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v>1272</v>
      </c>
      <c r="M5" s="176"/>
      <c r="N5" s="176"/>
      <c r="O5" s="14"/>
      <c r="P5" s="169" t="s">
        <v>57</v>
      </c>
      <c r="Q5" s="169"/>
      <c r="R5" s="169"/>
      <c r="S5" s="174" t="s">
        <v>64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142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f>'G-12'!S6:U6</f>
        <v>42762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10</v>
      </c>
      <c r="C10" s="48">
        <v>54</v>
      </c>
      <c r="D10" s="48">
        <v>16</v>
      </c>
      <c r="E10" s="48">
        <v>0</v>
      </c>
      <c r="F10" s="134">
        <f t="shared" ref="F10:F22" si="0">B10*0.5+C10*1+D10*2+E10*2.5</f>
        <v>91</v>
      </c>
      <c r="G10" s="4"/>
      <c r="H10" s="21" t="s">
        <v>4</v>
      </c>
      <c r="I10" s="48">
        <v>10</v>
      </c>
      <c r="J10" s="48">
        <v>43</v>
      </c>
      <c r="K10" s="48">
        <v>13</v>
      </c>
      <c r="L10" s="48">
        <v>1</v>
      </c>
      <c r="M10" s="134">
        <f t="shared" ref="M10:M22" si="1">I10*0.5+J10*1+K10*2+L10*2.5</f>
        <v>76.5</v>
      </c>
      <c r="N10" s="11">
        <f>F20+F21+F22+M10</f>
        <v>304</v>
      </c>
      <c r="O10" s="21" t="s">
        <v>43</v>
      </c>
      <c r="P10" s="48">
        <v>11</v>
      </c>
      <c r="Q10" s="48">
        <v>59</v>
      </c>
      <c r="R10" s="48">
        <v>14</v>
      </c>
      <c r="S10" s="48">
        <v>0</v>
      </c>
      <c r="T10" s="134">
        <f t="shared" ref="T10:T21" si="2">P10*0.5+Q10*1+R10*2+S10*2.5</f>
        <v>92.5</v>
      </c>
      <c r="U10" s="12"/>
      <c r="W10" s="1"/>
      <c r="X10" s="1"/>
      <c r="Y10" s="1" t="s">
        <v>84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19</v>
      </c>
      <c r="C11" s="48">
        <v>63</v>
      </c>
      <c r="D11" s="48">
        <v>17</v>
      </c>
      <c r="E11" s="48">
        <v>0</v>
      </c>
      <c r="F11" s="134">
        <f t="shared" si="0"/>
        <v>106.5</v>
      </c>
      <c r="G11" s="4"/>
      <c r="H11" s="21" t="s">
        <v>5</v>
      </c>
      <c r="I11" s="48">
        <v>14</v>
      </c>
      <c r="J11" s="48">
        <v>49</v>
      </c>
      <c r="K11" s="48">
        <v>14</v>
      </c>
      <c r="L11" s="48">
        <v>0</v>
      </c>
      <c r="M11" s="134">
        <f t="shared" si="1"/>
        <v>84</v>
      </c>
      <c r="N11" s="11">
        <f>F21+F22+M10+M11</f>
        <v>314</v>
      </c>
      <c r="O11" s="21" t="s">
        <v>44</v>
      </c>
      <c r="P11" s="48">
        <v>19</v>
      </c>
      <c r="Q11" s="48">
        <v>64</v>
      </c>
      <c r="R11" s="48">
        <v>17</v>
      </c>
      <c r="S11" s="48">
        <v>1</v>
      </c>
      <c r="T11" s="134">
        <f t="shared" si="2"/>
        <v>110</v>
      </c>
      <c r="U11" s="4"/>
      <c r="W11" s="1"/>
      <c r="X11" s="1"/>
      <c r="Y11" s="1" t="s">
        <v>81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11</v>
      </c>
      <c r="C12" s="48">
        <v>54</v>
      </c>
      <c r="D12" s="48">
        <v>15</v>
      </c>
      <c r="E12" s="48">
        <v>0</v>
      </c>
      <c r="F12" s="134">
        <f t="shared" si="0"/>
        <v>89.5</v>
      </c>
      <c r="G12" s="4"/>
      <c r="H12" s="21" t="s">
        <v>6</v>
      </c>
      <c r="I12" s="48">
        <v>9</v>
      </c>
      <c r="J12" s="48">
        <v>34</v>
      </c>
      <c r="K12" s="48">
        <v>13</v>
      </c>
      <c r="L12" s="48">
        <v>0</v>
      </c>
      <c r="M12" s="134">
        <f t="shared" si="1"/>
        <v>64.5</v>
      </c>
      <c r="N12" s="4">
        <f>F22+M10+M11+M12</f>
        <v>303</v>
      </c>
      <c r="O12" s="21" t="s">
        <v>32</v>
      </c>
      <c r="P12" s="48">
        <v>17</v>
      </c>
      <c r="Q12" s="48">
        <v>58</v>
      </c>
      <c r="R12" s="48">
        <v>14</v>
      </c>
      <c r="S12" s="48">
        <v>2</v>
      </c>
      <c r="T12" s="134">
        <f t="shared" si="2"/>
        <v>99.5</v>
      </c>
      <c r="U12" s="4"/>
      <c r="W12" s="1"/>
      <c r="X12" s="1"/>
      <c r="Y12" s="1" t="s">
        <v>87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9</v>
      </c>
      <c r="C13" s="48">
        <v>31</v>
      </c>
      <c r="D13" s="48">
        <v>21</v>
      </c>
      <c r="E13" s="48">
        <v>3</v>
      </c>
      <c r="F13" s="134">
        <f t="shared" si="0"/>
        <v>85</v>
      </c>
      <c r="G13" s="4">
        <f t="shared" ref="G13:G19" si="3">F10+F11+F12+F13</f>
        <v>372</v>
      </c>
      <c r="H13" s="21" t="s">
        <v>7</v>
      </c>
      <c r="I13" s="48">
        <v>4</v>
      </c>
      <c r="J13" s="48">
        <v>53</v>
      </c>
      <c r="K13" s="48">
        <v>15</v>
      </c>
      <c r="L13" s="48">
        <v>0</v>
      </c>
      <c r="M13" s="134">
        <f t="shared" si="1"/>
        <v>85</v>
      </c>
      <c r="N13" s="4">
        <f t="shared" ref="N13:N22" si="4">M10+M11+M12+M13</f>
        <v>310</v>
      </c>
      <c r="O13" s="21" t="s">
        <v>33</v>
      </c>
      <c r="P13" s="48">
        <v>12</v>
      </c>
      <c r="Q13" s="48">
        <v>49</v>
      </c>
      <c r="R13" s="48">
        <v>10</v>
      </c>
      <c r="S13" s="48">
        <v>0</v>
      </c>
      <c r="T13" s="134">
        <f t="shared" si="2"/>
        <v>75</v>
      </c>
      <c r="U13" s="4">
        <f t="shared" ref="U13:U21" si="5">T10+T11+T12+T13</f>
        <v>377</v>
      </c>
      <c r="W13" s="1" t="s">
        <v>68</v>
      </c>
      <c r="X13" s="50">
        <v>557</v>
      </c>
      <c r="Y13" s="1" t="s">
        <v>78</v>
      </c>
      <c r="Z13" s="50">
        <v>339</v>
      </c>
      <c r="AA13" s="1" t="s">
        <v>82</v>
      </c>
      <c r="AB13" s="50">
        <v>517.5</v>
      </c>
    </row>
    <row r="14" spans="1:28" ht="24" customHeight="1" x14ac:dyDescent="0.2">
      <c r="A14" s="20" t="s">
        <v>21</v>
      </c>
      <c r="B14" s="48">
        <v>6</v>
      </c>
      <c r="C14" s="48">
        <v>52</v>
      </c>
      <c r="D14" s="48">
        <v>17</v>
      </c>
      <c r="E14" s="48">
        <v>0</v>
      </c>
      <c r="F14" s="134">
        <f t="shared" si="0"/>
        <v>89</v>
      </c>
      <c r="G14" s="4">
        <f t="shared" si="3"/>
        <v>370</v>
      </c>
      <c r="H14" s="21" t="s">
        <v>9</v>
      </c>
      <c r="I14" s="48">
        <v>2</v>
      </c>
      <c r="J14" s="48">
        <v>46</v>
      </c>
      <c r="K14" s="48">
        <v>13</v>
      </c>
      <c r="L14" s="48">
        <v>0</v>
      </c>
      <c r="M14" s="134">
        <f t="shared" si="1"/>
        <v>73</v>
      </c>
      <c r="N14" s="4">
        <f t="shared" si="4"/>
        <v>306.5</v>
      </c>
      <c r="O14" s="21" t="s">
        <v>29</v>
      </c>
      <c r="P14" s="47">
        <v>16</v>
      </c>
      <c r="Q14" s="47">
        <v>50</v>
      </c>
      <c r="R14" s="47">
        <v>14</v>
      </c>
      <c r="S14" s="47">
        <v>0</v>
      </c>
      <c r="T14" s="134">
        <f t="shared" si="2"/>
        <v>86</v>
      </c>
      <c r="U14" s="4">
        <f t="shared" si="5"/>
        <v>370.5</v>
      </c>
      <c r="W14" s="1" t="s">
        <v>71</v>
      </c>
      <c r="X14" s="50">
        <v>590</v>
      </c>
      <c r="Y14" s="1" t="s">
        <v>75</v>
      </c>
      <c r="Z14" s="50">
        <v>394.5</v>
      </c>
      <c r="AA14" s="1" t="s">
        <v>85</v>
      </c>
      <c r="AB14" s="50">
        <v>536</v>
      </c>
    </row>
    <row r="15" spans="1:28" ht="24" customHeight="1" x14ac:dyDescent="0.2">
      <c r="A15" s="20" t="s">
        <v>23</v>
      </c>
      <c r="B15" s="48">
        <v>7</v>
      </c>
      <c r="C15" s="48">
        <v>38</v>
      </c>
      <c r="D15" s="48">
        <v>15</v>
      </c>
      <c r="E15" s="48">
        <v>0</v>
      </c>
      <c r="F15" s="134">
        <f t="shared" si="0"/>
        <v>71.5</v>
      </c>
      <c r="G15" s="4">
        <f t="shared" si="3"/>
        <v>335</v>
      </c>
      <c r="H15" s="21" t="s">
        <v>12</v>
      </c>
      <c r="I15" s="48">
        <v>3</v>
      </c>
      <c r="J15" s="48">
        <v>42</v>
      </c>
      <c r="K15" s="48">
        <v>12</v>
      </c>
      <c r="L15" s="48">
        <v>0</v>
      </c>
      <c r="M15" s="134">
        <f t="shared" si="1"/>
        <v>67.5</v>
      </c>
      <c r="N15" s="4">
        <f t="shared" si="4"/>
        <v>290</v>
      </c>
      <c r="O15" s="20" t="s">
        <v>30</v>
      </c>
      <c r="P15" s="48">
        <v>7</v>
      </c>
      <c r="Q15" s="48">
        <v>54</v>
      </c>
      <c r="R15" s="48">
        <v>17</v>
      </c>
      <c r="S15" s="48">
        <v>0</v>
      </c>
      <c r="T15" s="134">
        <f t="shared" si="2"/>
        <v>91.5</v>
      </c>
      <c r="U15" s="4">
        <f t="shared" si="5"/>
        <v>352</v>
      </c>
      <c r="W15" s="1" t="s">
        <v>74</v>
      </c>
      <c r="X15" s="50">
        <v>621</v>
      </c>
      <c r="Y15" s="1" t="s">
        <v>89</v>
      </c>
      <c r="Z15" s="50">
        <v>404</v>
      </c>
      <c r="AA15" s="1" t="s">
        <v>79</v>
      </c>
      <c r="AB15" s="50">
        <v>536.5</v>
      </c>
    </row>
    <row r="16" spans="1:28" ht="24" customHeight="1" x14ac:dyDescent="0.2">
      <c r="A16" s="20" t="s">
        <v>39</v>
      </c>
      <c r="B16" s="48">
        <v>13</v>
      </c>
      <c r="C16" s="48">
        <v>43</v>
      </c>
      <c r="D16" s="48">
        <v>16</v>
      </c>
      <c r="E16" s="48">
        <v>2</v>
      </c>
      <c r="F16" s="134">
        <f t="shared" si="0"/>
        <v>86.5</v>
      </c>
      <c r="G16" s="4">
        <f t="shared" si="3"/>
        <v>332</v>
      </c>
      <c r="H16" s="21" t="s">
        <v>15</v>
      </c>
      <c r="I16" s="48">
        <v>2</v>
      </c>
      <c r="J16" s="48">
        <v>35</v>
      </c>
      <c r="K16" s="48">
        <v>11</v>
      </c>
      <c r="L16" s="48">
        <v>0</v>
      </c>
      <c r="M16" s="134">
        <f t="shared" si="1"/>
        <v>58</v>
      </c>
      <c r="N16" s="4">
        <f t="shared" si="4"/>
        <v>283.5</v>
      </c>
      <c r="O16" s="21" t="s">
        <v>8</v>
      </c>
      <c r="P16" s="48">
        <v>7</v>
      </c>
      <c r="Q16" s="48">
        <v>48</v>
      </c>
      <c r="R16" s="48">
        <v>11</v>
      </c>
      <c r="S16" s="48">
        <v>0</v>
      </c>
      <c r="T16" s="134">
        <f t="shared" si="2"/>
        <v>73.5</v>
      </c>
      <c r="U16" s="4">
        <f t="shared" si="5"/>
        <v>326</v>
      </c>
      <c r="W16" s="1" t="s">
        <v>77</v>
      </c>
      <c r="X16" s="50">
        <v>621.5</v>
      </c>
      <c r="Y16" s="1" t="s">
        <v>72</v>
      </c>
      <c r="Z16" s="50">
        <v>453</v>
      </c>
      <c r="AA16" s="1" t="s">
        <v>88</v>
      </c>
      <c r="AB16" s="50">
        <v>550</v>
      </c>
    </row>
    <row r="17" spans="1:28" ht="24" customHeight="1" x14ac:dyDescent="0.2">
      <c r="A17" s="20" t="s">
        <v>40</v>
      </c>
      <c r="B17" s="48">
        <v>10</v>
      </c>
      <c r="C17" s="48">
        <v>38</v>
      </c>
      <c r="D17" s="48">
        <v>17</v>
      </c>
      <c r="E17" s="48">
        <v>2</v>
      </c>
      <c r="F17" s="134">
        <f t="shared" si="0"/>
        <v>82</v>
      </c>
      <c r="G17" s="4">
        <f t="shared" si="3"/>
        <v>329</v>
      </c>
      <c r="H17" s="21" t="s">
        <v>18</v>
      </c>
      <c r="I17" s="48">
        <v>12</v>
      </c>
      <c r="J17" s="48">
        <v>39</v>
      </c>
      <c r="K17" s="48">
        <v>15</v>
      </c>
      <c r="L17" s="48">
        <v>0</v>
      </c>
      <c r="M17" s="134">
        <f t="shared" si="1"/>
        <v>75</v>
      </c>
      <c r="N17" s="4">
        <f t="shared" si="4"/>
        <v>273.5</v>
      </c>
      <c r="O17" s="21" t="s">
        <v>10</v>
      </c>
      <c r="P17" s="48">
        <v>13</v>
      </c>
      <c r="Q17" s="48">
        <v>58</v>
      </c>
      <c r="R17" s="48">
        <v>14</v>
      </c>
      <c r="S17" s="48">
        <v>1</v>
      </c>
      <c r="T17" s="134">
        <f t="shared" si="2"/>
        <v>95</v>
      </c>
      <c r="U17" s="4">
        <f t="shared" si="5"/>
        <v>346</v>
      </c>
      <c r="W17" s="1" t="s">
        <v>86</v>
      </c>
      <c r="X17" s="50">
        <v>630.5</v>
      </c>
      <c r="Y17" s="1" t="s">
        <v>91</v>
      </c>
      <c r="Z17" s="50">
        <v>490.5</v>
      </c>
      <c r="AA17" s="1" t="s">
        <v>90</v>
      </c>
      <c r="AB17" s="50">
        <v>552</v>
      </c>
    </row>
    <row r="18" spans="1:28" ht="24" customHeight="1" x14ac:dyDescent="0.2">
      <c r="A18" s="20" t="s">
        <v>41</v>
      </c>
      <c r="B18" s="48">
        <v>17</v>
      </c>
      <c r="C18" s="48">
        <v>33</v>
      </c>
      <c r="D18" s="48">
        <v>17</v>
      </c>
      <c r="E18" s="48">
        <v>1</v>
      </c>
      <c r="F18" s="134">
        <f t="shared" si="0"/>
        <v>78</v>
      </c>
      <c r="G18" s="4">
        <f t="shared" si="3"/>
        <v>318</v>
      </c>
      <c r="H18" s="21" t="s">
        <v>20</v>
      </c>
      <c r="I18" s="48">
        <v>17</v>
      </c>
      <c r="J18" s="48">
        <v>41</v>
      </c>
      <c r="K18" s="48">
        <v>14</v>
      </c>
      <c r="L18" s="48">
        <v>0</v>
      </c>
      <c r="M18" s="134">
        <f t="shared" si="1"/>
        <v>77.5</v>
      </c>
      <c r="N18" s="4">
        <f t="shared" si="4"/>
        <v>278</v>
      </c>
      <c r="O18" s="21" t="s">
        <v>13</v>
      </c>
      <c r="P18" s="48">
        <v>7</v>
      </c>
      <c r="Q18" s="48">
        <v>46</v>
      </c>
      <c r="R18" s="48">
        <v>16</v>
      </c>
      <c r="S18" s="48">
        <v>0</v>
      </c>
      <c r="T18" s="134">
        <f t="shared" si="2"/>
        <v>81.5</v>
      </c>
      <c r="U18" s="4">
        <f t="shared" si="5"/>
        <v>341.5</v>
      </c>
      <c r="W18" s="1" t="s">
        <v>80</v>
      </c>
      <c r="X18" s="50">
        <v>639.5</v>
      </c>
      <c r="Y18" s="1" t="s">
        <v>69</v>
      </c>
      <c r="Z18" s="50">
        <v>504.5</v>
      </c>
      <c r="AA18" s="1" t="s">
        <v>92</v>
      </c>
      <c r="AB18" s="50">
        <v>562</v>
      </c>
    </row>
    <row r="19" spans="1:28" ht="24" customHeight="1" thickBot="1" x14ac:dyDescent="0.25">
      <c r="A19" s="23" t="s">
        <v>42</v>
      </c>
      <c r="B19" s="49">
        <v>9</v>
      </c>
      <c r="C19" s="49">
        <v>30</v>
      </c>
      <c r="D19" s="49">
        <v>15</v>
      </c>
      <c r="E19" s="49">
        <v>2</v>
      </c>
      <c r="F19" s="142">
        <f t="shared" si="0"/>
        <v>69.5</v>
      </c>
      <c r="G19" s="5">
        <f t="shared" si="3"/>
        <v>316</v>
      </c>
      <c r="H19" s="22" t="s">
        <v>22</v>
      </c>
      <c r="I19" s="47">
        <v>10</v>
      </c>
      <c r="J19" s="47">
        <v>46</v>
      </c>
      <c r="K19" s="47">
        <v>17</v>
      </c>
      <c r="L19" s="47">
        <v>0</v>
      </c>
      <c r="M19" s="134">
        <f t="shared" si="1"/>
        <v>85</v>
      </c>
      <c r="N19" s="4">
        <f t="shared" si="4"/>
        <v>295.5</v>
      </c>
      <c r="O19" s="21" t="s">
        <v>16</v>
      </c>
      <c r="P19" s="48">
        <v>11</v>
      </c>
      <c r="Q19" s="48">
        <v>54</v>
      </c>
      <c r="R19" s="48">
        <v>17</v>
      </c>
      <c r="S19" s="48">
        <v>0</v>
      </c>
      <c r="T19" s="134">
        <f t="shared" si="2"/>
        <v>93.5</v>
      </c>
      <c r="U19" s="4">
        <f t="shared" si="5"/>
        <v>343.5</v>
      </c>
      <c r="W19" s="1" t="s">
        <v>83</v>
      </c>
      <c r="X19" s="50">
        <v>657</v>
      </c>
      <c r="Y19" s="1" t="s">
        <v>67</v>
      </c>
      <c r="Z19" s="50">
        <v>544</v>
      </c>
      <c r="AA19" s="1" t="s">
        <v>76</v>
      </c>
      <c r="AB19" s="50">
        <v>567.5</v>
      </c>
    </row>
    <row r="20" spans="1:28" ht="24" customHeight="1" x14ac:dyDescent="0.2">
      <c r="A20" s="21" t="s">
        <v>27</v>
      </c>
      <c r="B20" s="47">
        <v>7</v>
      </c>
      <c r="C20" s="47">
        <v>46</v>
      </c>
      <c r="D20" s="47">
        <v>11</v>
      </c>
      <c r="E20" s="47">
        <v>1</v>
      </c>
      <c r="F20" s="135">
        <f t="shared" si="0"/>
        <v>74</v>
      </c>
      <c r="G20" s="37"/>
      <c r="H20" s="21" t="s">
        <v>24</v>
      </c>
      <c r="I20" s="48">
        <v>8</v>
      </c>
      <c r="J20" s="48">
        <v>44</v>
      </c>
      <c r="K20" s="48">
        <v>10</v>
      </c>
      <c r="L20" s="48">
        <v>0</v>
      </c>
      <c r="M20" s="135">
        <f t="shared" si="1"/>
        <v>68</v>
      </c>
      <c r="N20" s="4">
        <f t="shared" si="4"/>
        <v>305.5</v>
      </c>
      <c r="O20" s="21" t="s">
        <v>45</v>
      </c>
      <c r="P20" s="47">
        <v>9</v>
      </c>
      <c r="Q20" s="47">
        <v>47</v>
      </c>
      <c r="R20" s="47">
        <v>14</v>
      </c>
      <c r="S20" s="47">
        <v>0</v>
      </c>
      <c r="T20" s="135">
        <f t="shared" si="2"/>
        <v>79.5</v>
      </c>
      <c r="U20" s="4">
        <f t="shared" si="5"/>
        <v>349.5</v>
      </c>
      <c r="W20" s="1"/>
      <c r="X20" s="1"/>
      <c r="Y20" s="1" t="s">
        <v>93</v>
      </c>
      <c r="Z20" s="50">
        <v>562.5</v>
      </c>
      <c r="AA20" s="1" t="s">
        <v>73</v>
      </c>
      <c r="AB20" s="50">
        <v>597.5</v>
      </c>
    </row>
    <row r="21" spans="1:28" ht="24" customHeight="1" thickBot="1" x14ac:dyDescent="0.25">
      <c r="A21" s="21" t="s">
        <v>28</v>
      </c>
      <c r="B21" s="48">
        <v>14</v>
      </c>
      <c r="C21" s="48">
        <v>44</v>
      </c>
      <c r="D21" s="48">
        <v>11</v>
      </c>
      <c r="E21" s="48">
        <v>1</v>
      </c>
      <c r="F21" s="134">
        <f t="shared" si="0"/>
        <v>75.5</v>
      </c>
      <c r="G21" s="38"/>
      <c r="H21" s="22" t="s">
        <v>25</v>
      </c>
      <c r="I21" s="48">
        <v>18</v>
      </c>
      <c r="J21" s="48">
        <v>46</v>
      </c>
      <c r="K21" s="48">
        <v>12</v>
      </c>
      <c r="L21" s="48">
        <v>0</v>
      </c>
      <c r="M21" s="134">
        <f t="shared" si="1"/>
        <v>79</v>
      </c>
      <c r="N21" s="4">
        <f t="shared" si="4"/>
        <v>309.5</v>
      </c>
      <c r="O21" s="23" t="s">
        <v>46</v>
      </c>
      <c r="P21" s="49">
        <v>4</v>
      </c>
      <c r="Q21" s="49">
        <v>41</v>
      </c>
      <c r="R21" s="49">
        <v>13</v>
      </c>
      <c r="S21" s="49">
        <v>0</v>
      </c>
      <c r="T21" s="142">
        <f t="shared" si="2"/>
        <v>69</v>
      </c>
      <c r="U21" s="5">
        <f t="shared" si="5"/>
        <v>323.5</v>
      </c>
      <c r="W21" s="1"/>
      <c r="X21" s="1"/>
      <c r="Y21" s="1" t="s">
        <v>66</v>
      </c>
      <c r="Z21" s="50">
        <v>588</v>
      </c>
      <c r="AA21" s="1" t="s">
        <v>70</v>
      </c>
      <c r="AB21" s="50">
        <v>626.5</v>
      </c>
    </row>
    <row r="22" spans="1:28" ht="24" customHeight="1" thickBot="1" x14ac:dyDescent="0.25">
      <c r="A22" s="21" t="s">
        <v>1</v>
      </c>
      <c r="B22" s="48">
        <v>12</v>
      </c>
      <c r="C22" s="48">
        <v>52</v>
      </c>
      <c r="D22" s="48">
        <v>10</v>
      </c>
      <c r="E22" s="48">
        <v>0</v>
      </c>
      <c r="F22" s="134">
        <f t="shared" si="0"/>
        <v>78</v>
      </c>
      <c r="G22" s="4"/>
      <c r="H22" s="23" t="s">
        <v>26</v>
      </c>
      <c r="I22" s="49">
        <v>14</v>
      </c>
      <c r="J22" s="49">
        <v>53</v>
      </c>
      <c r="K22" s="49">
        <v>13</v>
      </c>
      <c r="L22" s="49">
        <v>0</v>
      </c>
      <c r="M22" s="134">
        <f t="shared" si="1"/>
        <v>86</v>
      </c>
      <c r="N22" s="5">
        <f t="shared" si="4"/>
        <v>318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65</v>
      </c>
      <c r="Z22" s="50">
        <v>627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372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318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377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68</v>
      </c>
      <c r="G24" s="57"/>
      <c r="H24" s="165"/>
      <c r="I24" s="166"/>
      <c r="J24" s="52" t="s">
        <v>94</v>
      </c>
      <c r="K24" s="55"/>
      <c r="L24" s="55"/>
      <c r="M24" s="136" t="s">
        <v>93</v>
      </c>
      <c r="N24" s="57"/>
      <c r="O24" s="165"/>
      <c r="P24" s="166"/>
      <c r="Q24" s="52" t="s">
        <v>94</v>
      </c>
      <c r="R24" s="55"/>
      <c r="S24" s="55"/>
      <c r="T24" s="136" t="s">
        <v>70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  <c r="W28">
        <f>+B22+B21</f>
        <v>26</v>
      </c>
      <c r="X28">
        <f>+C22+C21</f>
        <v>96</v>
      </c>
      <c r="Y28">
        <f>+D22+D21</f>
        <v>21</v>
      </c>
      <c r="Z28">
        <f>+E22+E21</f>
        <v>1</v>
      </c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  <c r="W30">
        <f>+I22+I21</f>
        <v>32</v>
      </c>
      <c r="X30">
        <f>+J22+J21</f>
        <v>99</v>
      </c>
      <c r="Y30">
        <f>+K22+K21</f>
        <v>25</v>
      </c>
      <c r="Z30">
        <f>+L22+L21</f>
        <v>0</v>
      </c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  <c r="W32">
        <f>+P21+P20</f>
        <v>13</v>
      </c>
      <c r="X32">
        <f>+Q21+Q20</f>
        <v>88</v>
      </c>
      <c r="Y32">
        <f>+R21+R20</f>
        <v>27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54</v>
      </c>
      <c r="F63" s="139">
        <f>INT(B10*$Q$66)</f>
        <v>10</v>
      </c>
      <c r="G63" s="6"/>
      <c r="H63" s="6"/>
      <c r="I63" s="6">
        <f>INT(E10*$Q$67)</f>
        <v>0</v>
      </c>
      <c r="J63" s="6"/>
      <c r="K63" s="6"/>
      <c r="L63" s="6">
        <f>INT(D10*$Q$68)</f>
        <v>16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63</v>
      </c>
      <c r="F64" s="139">
        <f t="shared" ref="F64:F72" si="7">INT(B11*$Q$66)</f>
        <v>19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17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54</v>
      </c>
      <c r="F65" s="139">
        <f t="shared" si="7"/>
        <v>11</v>
      </c>
      <c r="G65" s="6"/>
      <c r="H65" s="6"/>
      <c r="I65" s="6">
        <f t="shared" si="8"/>
        <v>0</v>
      </c>
      <c r="J65" s="6"/>
      <c r="K65" s="6"/>
      <c r="L65" s="6">
        <f t="shared" si="9"/>
        <v>15</v>
      </c>
      <c r="M65" s="139"/>
      <c r="N65" s="6"/>
      <c r="O65" s="6"/>
      <c r="P65" s="6" t="s">
        <v>104</v>
      </c>
      <c r="Q65" s="6">
        <v>1</v>
      </c>
      <c r="R65" s="6"/>
      <c r="S65" s="6"/>
      <c r="T65" s="139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31</v>
      </c>
      <c r="F66" s="139">
        <f t="shared" si="7"/>
        <v>9</v>
      </c>
      <c r="G66" s="6"/>
      <c r="H66" s="6"/>
      <c r="I66" s="6">
        <f t="shared" si="8"/>
        <v>3</v>
      </c>
      <c r="J66" s="6"/>
      <c r="K66" s="6"/>
      <c r="L66" s="6">
        <f t="shared" si="9"/>
        <v>21</v>
      </c>
      <c r="M66" s="139"/>
      <c r="N66" s="6"/>
      <c r="O66" s="6"/>
      <c r="P66" s="6" t="s">
        <v>105</v>
      </c>
      <c r="Q66" s="6">
        <v>1</v>
      </c>
      <c r="R66" s="6"/>
      <c r="S66" s="6"/>
      <c r="T66" s="139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52</v>
      </c>
      <c r="F67" s="139">
        <f t="shared" si="7"/>
        <v>6</v>
      </c>
      <c r="G67" s="6"/>
      <c r="H67" s="6"/>
      <c r="I67" s="6">
        <f t="shared" si="8"/>
        <v>0</v>
      </c>
      <c r="J67" s="6"/>
      <c r="K67" s="6"/>
      <c r="L67" s="6">
        <f t="shared" si="9"/>
        <v>17</v>
      </c>
      <c r="M67" s="139"/>
      <c r="N67" s="6"/>
      <c r="O67" s="6"/>
      <c r="P67" s="6" t="s">
        <v>106</v>
      </c>
      <c r="Q67" s="6">
        <v>1</v>
      </c>
      <c r="R67" s="6"/>
      <c r="S67" s="6"/>
      <c r="T67" s="139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38</v>
      </c>
      <c r="F68" s="139">
        <f t="shared" si="7"/>
        <v>7</v>
      </c>
      <c r="G68" s="6"/>
      <c r="H68" s="6"/>
      <c r="I68" s="6">
        <f t="shared" si="8"/>
        <v>0</v>
      </c>
      <c r="J68" s="6"/>
      <c r="K68" s="6"/>
      <c r="L68" s="6">
        <f t="shared" si="9"/>
        <v>15</v>
      </c>
      <c r="M68" s="139"/>
      <c r="N68" s="6"/>
      <c r="O68" s="6"/>
      <c r="P68" s="6" t="s">
        <v>107</v>
      </c>
      <c r="Q68" s="6">
        <v>1</v>
      </c>
      <c r="R68" s="6"/>
      <c r="S68" s="6"/>
      <c r="T68" s="139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43</v>
      </c>
      <c r="F69" s="139">
        <f t="shared" si="7"/>
        <v>13</v>
      </c>
      <c r="G69" s="6"/>
      <c r="H69" s="6"/>
      <c r="I69" s="6">
        <f t="shared" si="8"/>
        <v>2</v>
      </c>
      <c r="J69" s="6"/>
      <c r="K69" s="6"/>
      <c r="L69" s="6">
        <f t="shared" si="9"/>
        <v>16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38</v>
      </c>
      <c r="F70" s="139">
        <f t="shared" si="7"/>
        <v>10</v>
      </c>
      <c r="G70" s="6"/>
      <c r="H70" s="6"/>
      <c r="I70" s="6">
        <f t="shared" si="8"/>
        <v>2</v>
      </c>
      <c r="J70" s="6"/>
      <c r="K70" s="6"/>
      <c r="L70" s="6">
        <f t="shared" si="9"/>
        <v>17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33</v>
      </c>
      <c r="F71" s="139">
        <f t="shared" si="7"/>
        <v>17</v>
      </c>
      <c r="G71" s="6"/>
      <c r="H71" s="6"/>
      <c r="I71" s="6">
        <f t="shared" si="8"/>
        <v>1</v>
      </c>
      <c r="J71" s="6"/>
      <c r="K71" s="6"/>
      <c r="L71" s="6">
        <f t="shared" si="9"/>
        <v>17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30</v>
      </c>
      <c r="F72" s="139">
        <f t="shared" si="7"/>
        <v>9</v>
      </c>
      <c r="G72" s="6"/>
      <c r="H72" s="6"/>
      <c r="I72" s="6">
        <f t="shared" si="8"/>
        <v>2</v>
      </c>
      <c r="J72" s="6"/>
      <c r="K72" s="6"/>
      <c r="L72" s="6">
        <f t="shared" si="9"/>
        <v>15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46</v>
      </c>
      <c r="F77" s="139">
        <f>INT(B20*$Q$80)</f>
        <v>7</v>
      </c>
      <c r="G77" s="6"/>
      <c r="H77" s="6"/>
      <c r="I77" s="6">
        <f>INT(E20*$Q$81)</f>
        <v>1</v>
      </c>
      <c r="J77" s="6"/>
      <c r="K77" s="6"/>
      <c r="L77" s="6">
        <f>INT(D20*$Q$82)</f>
        <v>11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44</v>
      </c>
      <c r="F78" s="139">
        <f>INT(B21*$Q$80)</f>
        <v>14</v>
      </c>
      <c r="G78" s="6"/>
      <c r="H78" s="6"/>
      <c r="I78" s="6">
        <f>INT(E21*$Q$81)</f>
        <v>1</v>
      </c>
      <c r="J78" s="6"/>
      <c r="K78" s="6"/>
      <c r="L78" s="6">
        <f>INT(D21*$Q$82)</f>
        <v>11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52</v>
      </c>
      <c r="F79" s="139">
        <f>INT(B22*$Q$80)</f>
        <v>12</v>
      </c>
      <c r="G79" s="6"/>
      <c r="H79" s="6"/>
      <c r="I79" s="6">
        <f>INT(E22*$Q$81)</f>
        <v>0</v>
      </c>
      <c r="J79" s="6"/>
      <c r="K79" s="6"/>
      <c r="L79" s="6">
        <f>INT(D22*$Q$82)</f>
        <v>10</v>
      </c>
      <c r="M79" s="139"/>
      <c r="N79" s="6"/>
      <c r="O79" s="6"/>
      <c r="P79" s="6" t="s">
        <v>104</v>
      </c>
      <c r="Q79" s="6">
        <v>1</v>
      </c>
      <c r="R79" s="6"/>
      <c r="S79" s="6"/>
      <c r="T79" s="139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43</v>
      </c>
      <c r="F80" s="139">
        <f t="shared" ref="F80:F92" si="10">INT(I10*$Q$80)</f>
        <v>10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13</v>
      </c>
      <c r="M80" s="139"/>
      <c r="N80" s="6"/>
      <c r="O80" s="6"/>
      <c r="P80" s="6" t="s">
        <v>105</v>
      </c>
      <c r="Q80" s="6">
        <v>1</v>
      </c>
      <c r="R80" s="6"/>
      <c r="S80" s="6"/>
      <c r="T80" s="139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49</v>
      </c>
      <c r="F81" s="139">
        <f t="shared" si="10"/>
        <v>14</v>
      </c>
      <c r="G81" s="6"/>
      <c r="H81" s="6"/>
      <c r="I81" s="6">
        <f t="shared" si="11"/>
        <v>0</v>
      </c>
      <c r="J81" s="6"/>
      <c r="K81" s="6"/>
      <c r="L81" s="6">
        <f t="shared" si="12"/>
        <v>14</v>
      </c>
      <c r="M81" s="139"/>
      <c r="N81" s="6"/>
      <c r="O81" s="6"/>
      <c r="P81" s="6" t="s">
        <v>106</v>
      </c>
      <c r="Q81" s="6">
        <v>1</v>
      </c>
      <c r="R81" s="6"/>
      <c r="S81" s="6"/>
      <c r="T81" s="139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34</v>
      </c>
      <c r="F82" s="139">
        <f t="shared" si="10"/>
        <v>9</v>
      </c>
      <c r="G82" s="6"/>
      <c r="H82" s="6"/>
      <c r="I82" s="6">
        <f t="shared" si="11"/>
        <v>0</v>
      </c>
      <c r="J82" s="6"/>
      <c r="K82" s="6"/>
      <c r="L82" s="6">
        <f t="shared" si="12"/>
        <v>13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31</v>
      </c>
      <c r="B83">
        <v>8</v>
      </c>
      <c r="E83" s="6">
        <f t="shared" si="13"/>
        <v>53</v>
      </c>
      <c r="F83" s="139">
        <f t="shared" si="10"/>
        <v>4</v>
      </c>
      <c r="I83" s="6">
        <f t="shared" si="11"/>
        <v>0</v>
      </c>
      <c r="L83" s="6">
        <f t="shared" si="12"/>
        <v>15</v>
      </c>
    </row>
    <row r="84" spans="1:21" x14ac:dyDescent="0.2">
      <c r="A84">
        <v>31</v>
      </c>
      <c r="B84">
        <v>8</v>
      </c>
      <c r="E84" s="6">
        <f t="shared" si="13"/>
        <v>46</v>
      </c>
      <c r="F84" s="139">
        <f t="shared" si="10"/>
        <v>2</v>
      </c>
      <c r="I84" s="6">
        <f t="shared" si="11"/>
        <v>0</v>
      </c>
      <c r="L84" s="6">
        <f t="shared" si="12"/>
        <v>13</v>
      </c>
    </row>
    <row r="85" spans="1:21" x14ac:dyDescent="0.2">
      <c r="A85">
        <v>31</v>
      </c>
      <c r="B85">
        <v>8</v>
      </c>
      <c r="E85" s="6">
        <f t="shared" si="13"/>
        <v>42</v>
      </c>
      <c r="F85" s="139">
        <f t="shared" si="10"/>
        <v>3</v>
      </c>
      <c r="I85" s="6">
        <f t="shared" si="11"/>
        <v>0</v>
      </c>
      <c r="L85" s="6">
        <f t="shared" si="12"/>
        <v>12</v>
      </c>
    </row>
    <row r="86" spans="1:21" x14ac:dyDescent="0.2">
      <c r="A86">
        <v>31</v>
      </c>
      <c r="B86">
        <v>8</v>
      </c>
      <c r="E86" s="6">
        <f t="shared" si="13"/>
        <v>35</v>
      </c>
      <c r="F86" s="139">
        <f t="shared" si="10"/>
        <v>2</v>
      </c>
      <c r="I86" s="6">
        <f t="shared" si="11"/>
        <v>0</v>
      </c>
      <c r="L86" s="6">
        <f t="shared" si="12"/>
        <v>11</v>
      </c>
    </row>
    <row r="87" spans="1:21" x14ac:dyDescent="0.2">
      <c r="A87">
        <v>31</v>
      </c>
      <c r="B87">
        <v>8</v>
      </c>
      <c r="E87" s="6">
        <f t="shared" si="13"/>
        <v>39</v>
      </c>
      <c r="F87" s="139">
        <f t="shared" si="10"/>
        <v>12</v>
      </c>
      <c r="I87" s="6">
        <f t="shared" si="11"/>
        <v>0</v>
      </c>
      <c r="L87" s="6">
        <f t="shared" si="12"/>
        <v>15</v>
      </c>
    </row>
    <row r="88" spans="1:21" x14ac:dyDescent="0.2">
      <c r="A88">
        <v>31</v>
      </c>
      <c r="B88">
        <v>8</v>
      </c>
      <c r="E88" s="6">
        <f t="shared" si="13"/>
        <v>41</v>
      </c>
      <c r="F88" s="139">
        <f t="shared" si="10"/>
        <v>17</v>
      </c>
      <c r="I88" s="6">
        <f t="shared" si="11"/>
        <v>0</v>
      </c>
      <c r="L88" s="6">
        <f t="shared" si="12"/>
        <v>14</v>
      </c>
    </row>
    <row r="89" spans="1:21" x14ac:dyDescent="0.2">
      <c r="A89">
        <v>31</v>
      </c>
      <c r="B89">
        <v>8</v>
      </c>
      <c r="E89" s="6">
        <f t="shared" si="13"/>
        <v>46</v>
      </c>
      <c r="F89" s="139">
        <f t="shared" si="10"/>
        <v>10</v>
      </c>
      <c r="I89" s="6">
        <f t="shared" si="11"/>
        <v>0</v>
      </c>
      <c r="L89" s="6">
        <f t="shared" si="12"/>
        <v>17</v>
      </c>
    </row>
    <row r="90" spans="1:21" x14ac:dyDescent="0.2">
      <c r="A90">
        <v>31</v>
      </c>
      <c r="B90">
        <v>8</v>
      </c>
      <c r="E90" s="6">
        <f t="shared" si="13"/>
        <v>44</v>
      </c>
      <c r="F90" s="139">
        <f t="shared" si="10"/>
        <v>8</v>
      </c>
      <c r="I90" s="6">
        <f t="shared" si="11"/>
        <v>0</v>
      </c>
      <c r="L90" s="6">
        <f t="shared" si="12"/>
        <v>10</v>
      </c>
    </row>
    <row r="91" spans="1:21" x14ac:dyDescent="0.2">
      <c r="A91">
        <v>31</v>
      </c>
      <c r="B91">
        <v>8</v>
      </c>
      <c r="E91" s="6">
        <f t="shared" si="13"/>
        <v>46</v>
      </c>
      <c r="F91" s="139">
        <f t="shared" si="10"/>
        <v>18</v>
      </c>
      <c r="I91" s="6">
        <f t="shared" si="11"/>
        <v>0</v>
      </c>
      <c r="L91" s="6">
        <f t="shared" si="12"/>
        <v>12</v>
      </c>
    </row>
    <row r="92" spans="1:21" x14ac:dyDescent="0.2">
      <c r="A92">
        <v>31</v>
      </c>
      <c r="B92">
        <v>8</v>
      </c>
      <c r="E92" s="6">
        <f t="shared" si="13"/>
        <v>53</v>
      </c>
      <c r="F92" s="139">
        <f t="shared" si="10"/>
        <v>14</v>
      </c>
      <c r="I92" s="6">
        <f t="shared" si="11"/>
        <v>0</v>
      </c>
      <c r="L92" s="6">
        <f t="shared" si="12"/>
        <v>13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59</v>
      </c>
      <c r="F97" s="140">
        <f t="shared" ref="F97:F108" si="14">INT(P10*$Q$100)</f>
        <v>11</v>
      </c>
      <c r="I97" s="1">
        <f t="shared" ref="I97:I108" si="15">INT(S10*$Q$101)</f>
        <v>0</v>
      </c>
      <c r="L97" s="1">
        <f t="shared" ref="L97:L108" si="16">INT(R10*$Q$102)</f>
        <v>14</v>
      </c>
    </row>
    <row r="98" spans="1:17" x14ac:dyDescent="0.2">
      <c r="A98">
        <v>31</v>
      </c>
      <c r="B98">
        <v>8</v>
      </c>
      <c r="E98" s="1">
        <f t="shared" ref="E98:E108" si="17">INT(Q11*$Q$99)</f>
        <v>64</v>
      </c>
      <c r="F98" s="140">
        <f t="shared" si="14"/>
        <v>19</v>
      </c>
      <c r="I98" s="1">
        <f t="shared" si="15"/>
        <v>1</v>
      </c>
      <c r="L98" s="1">
        <f t="shared" si="16"/>
        <v>17</v>
      </c>
    </row>
    <row r="99" spans="1:17" x14ac:dyDescent="0.2">
      <c r="A99">
        <v>31</v>
      </c>
      <c r="B99">
        <v>8</v>
      </c>
      <c r="E99" s="1">
        <f t="shared" si="17"/>
        <v>58</v>
      </c>
      <c r="F99" s="140">
        <f t="shared" si="14"/>
        <v>17</v>
      </c>
      <c r="I99" s="1">
        <f t="shared" si="15"/>
        <v>2</v>
      </c>
      <c r="L99" s="1">
        <f t="shared" si="16"/>
        <v>14</v>
      </c>
      <c r="P99" s="6" t="s">
        <v>104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49</v>
      </c>
      <c r="F100" s="140">
        <f t="shared" si="14"/>
        <v>12</v>
      </c>
      <c r="I100" s="1">
        <f t="shared" si="15"/>
        <v>0</v>
      </c>
      <c r="L100" s="1">
        <f t="shared" si="16"/>
        <v>10</v>
      </c>
      <c r="P100" s="6" t="s">
        <v>105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50</v>
      </c>
      <c r="F101" s="140">
        <f t="shared" si="14"/>
        <v>16</v>
      </c>
      <c r="I101" s="1">
        <f t="shared" si="15"/>
        <v>0</v>
      </c>
      <c r="L101" s="1">
        <f t="shared" si="16"/>
        <v>14</v>
      </c>
      <c r="P101" s="6" t="s">
        <v>106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54</v>
      </c>
      <c r="F102" s="140">
        <f t="shared" si="14"/>
        <v>7</v>
      </c>
      <c r="I102" s="1">
        <f t="shared" si="15"/>
        <v>0</v>
      </c>
      <c r="L102" s="1">
        <f t="shared" si="16"/>
        <v>17</v>
      </c>
      <c r="P102" s="6" t="s">
        <v>107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48</v>
      </c>
      <c r="F103" s="140">
        <f t="shared" si="14"/>
        <v>7</v>
      </c>
      <c r="I103" s="1">
        <f t="shared" si="15"/>
        <v>0</v>
      </c>
      <c r="L103" s="1">
        <f t="shared" si="16"/>
        <v>11</v>
      </c>
    </row>
    <row r="104" spans="1:17" x14ac:dyDescent="0.2">
      <c r="A104">
        <v>31</v>
      </c>
      <c r="B104">
        <v>8</v>
      </c>
      <c r="E104" s="1">
        <f t="shared" si="17"/>
        <v>58</v>
      </c>
      <c r="F104" s="140">
        <f t="shared" si="14"/>
        <v>13</v>
      </c>
      <c r="I104" s="1">
        <f t="shared" si="15"/>
        <v>1</v>
      </c>
      <c r="L104" s="1">
        <f t="shared" si="16"/>
        <v>14</v>
      </c>
    </row>
    <row r="105" spans="1:17" x14ac:dyDescent="0.2">
      <c r="A105">
        <v>31</v>
      </c>
      <c r="B105">
        <v>8</v>
      </c>
      <c r="E105" s="1">
        <f t="shared" si="17"/>
        <v>46</v>
      </c>
      <c r="F105" s="140">
        <f t="shared" si="14"/>
        <v>7</v>
      </c>
      <c r="I105" s="1">
        <f t="shared" si="15"/>
        <v>0</v>
      </c>
      <c r="L105" s="1">
        <f t="shared" si="16"/>
        <v>16</v>
      </c>
    </row>
    <row r="106" spans="1:17" x14ac:dyDescent="0.2">
      <c r="A106">
        <v>31</v>
      </c>
      <c r="B106">
        <v>8</v>
      </c>
      <c r="E106" s="1">
        <f t="shared" si="17"/>
        <v>54</v>
      </c>
      <c r="F106" s="140">
        <f t="shared" si="14"/>
        <v>11</v>
      </c>
      <c r="I106" s="1">
        <f t="shared" si="15"/>
        <v>0</v>
      </c>
      <c r="L106" s="1">
        <f t="shared" si="16"/>
        <v>17</v>
      </c>
    </row>
    <row r="107" spans="1:17" x14ac:dyDescent="0.2">
      <c r="A107">
        <v>31</v>
      </c>
      <c r="B107">
        <v>8</v>
      </c>
      <c r="E107" s="1">
        <f t="shared" si="17"/>
        <v>47</v>
      </c>
      <c r="F107" s="140">
        <f t="shared" si="14"/>
        <v>9</v>
      </c>
      <c r="I107" s="1">
        <f t="shared" si="15"/>
        <v>0</v>
      </c>
      <c r="L107" s="1">
        <f t="shared" si="16"/>
        <v>14</v>
      </c>
    </row>
    <row r="108" spans="1:17" x14ac:dyDescent="0.2">
      <c r="A108">
        <v>31</v>
      </c>
      <c r="B108">
        <v>8</v>
      </c>
      <c r="E108" s="1">
        <f t="shared" si="17"/>
        <v>41</v>
      </c>
      <c r="F108" s="140">
        <f t="shared" si="14"/>
        <v>4</v>
      </c>
      <c r="I108" s="1">
        <f t="shared" si="15"/>
        <v>0</v>
      </c>
      <c r="L108" s="1">
        <f t="shared" si="16"/>
        <v>13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A26:E26"/>
    <mergeCell ref="A23:B24"/>
    <mergeCell ref="C23:F23"/>
    <mergeCell ref="A8:A9"/>
    <mergeCell ref="Q23:T23"/>
    <mergeCell ref="J23:M23"/>
    <mergeCell ref="O23:P24"/>
    <mergeCell ref="H23:I24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2" workbookViewId="0">
      <selection activeCell="W24" sqref="W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'G-3'!E4:H4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f>'G-3'!L5:N5</f>
        <v>1272</v>
      </c>
      <c r="M5" s="176"/>
      <c r="N5" s="176"/>
      <c r="O5" s="14"/>
      <c r="P5" s="169" t="s">
        <v>57</v>
      </c>
      <c r="Q5" s="169"/>
      <c r="R5" s="169"/>
      <c r="S5" s="174" t="s">
        <v>108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110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v>42765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11</v>
      </c>
      <c r="C10" s="48">
        <v>121</v>
      </c>
      <c r="D10" s="48">
        <v>14</v>
      </c>
      <c r="E10" s="48">
        <v>0</v>
      </c>
      <c r="F10" s="134">
        <f t="shared" ref="F10:F22" si="0">B10*0.5+C10*1+D10*2+E10*2.5</f>
        <v>154.5</v>
      </c>
      <c r="G10" s="4"/>
      <c r="H10" s="21" t="s">
        <v>4</v>
      </c>
      <c r="I10" s="48">
        <v>15</v>
      </c>
      <c r="J10" s="48">
        <v>79</v>
      </c>
      <c r="K10" s="48">
        <v>10</v>
      </c>
      <c r="L10" s="48">
        <v>1</v>
      </c>
      <c r="M10" s="134">
        <f t="shared" ref="M10:M22" si="1">I10*0.5+J10*1+K10*2+L10*2.5</f>
        <v>109</v>
      </c>
      <c r="N10" s="11">
        <f>F20+F21+F22+M10</f>
        <v>442</v>
      </c>
      <c r="O10" s="21" t="s">
        <v>43</v>
      </c>
      <c r="P10" s="48">
        <v>14</v>
      </c>
      <c r="Q10" s="48">
        <v>84</v>
      </c>
      <c r="R10" s="48">
        <v>10</v>
      </c>
      <c r="S10" s="48">
        <v>1</v>
      </c>
      <c r="T10" s="134">
        <f t="shared" ref="T10:T21" si="2">P10*0.5+Q10*1+R10*2+S10*2.5</f>
        <v>113.5</v>
      </c>
      <c r="U10" s="12"/>
      <c r="W10" s="1"/>
      <c r="X10" s="1"/>
      <c r="Y10" s="1" t="s">
        <v>87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16</v>
      </c>
      <c r="C11" s="48">
        <v>137</v>
      </c>
      <c r="D11" s="48">
        <v>16</v>
      </c>
      <c r="E11" s="48">
        <v>0</v>
      </c>
      <c r="F11" s="134">
        <f t="shared" si="0"/>
        <v>177</v>
      </c>
      <c r="G11" s="4"/>
      <c r="H11" s="21" t="s">
        <v>5</v>
      </c>
      <c r="I11" s="48">
        <v>16</v>
      </c>
      <c r="J11" s="48">
        <v>100</v>
      </c>
      <c r="K11" s="48">
        <v>11</v>
      </c>
      <c r="L11" s="48">
        <v>0</v>
      </c>
      <c r="M11" s="134">
        <f t="shared" si="1"/>
        <v>130</v>
      </c>
      <c r="N11" s="11">
        <f>F21+F22+M10+M11</f>
        <v>465.5</v>
      </c>
      <c r="O11" s="21" t="s">
        <v>44</v>
      </c>
      <c r="P11" s="48">
        <v>9</v>
      </c>
      <c r="Q11" s="48">
        <v>89</v>
      </c>
      <c r="R11" s="48">
        <v>11</v>
      </c>
      <c r="S11" s="48">
        <v>0</v>
      </c>
      <c r="T11" s="134">
        <f t="shared" si="2"/>
        <v>115.5</v>
      </c>
      <c r="U11" s="4"/>
      <c r="W11" s="1"/>
      <c r="X11" s="1"/>
      <c r="Y11" s="1" t="s">
        <v>89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19</v>
      </c>
      <c r="C12" s="48">
        <v>133</v>
      </c>
      <c r="D12" s="48">
        <v>10</v>
      </c>
      <c r="E12" s="48">
        <v>0</v>
      </c>
      <c r="F12" s="134">
        <f t="shared" si="0"/>
        <v>162.5</v>
      </c>
      <c r="G12" s="4"/>
      <c r="H12" s="21" t="s">
        <v>6</v>
      </c>
      <c r="I12" s="48">
        <v>22</v>
      </c>
      <c r="J12" s="48">
        <v>121</v>
      </c>
      <c r="K12" s="48">
        <v>8</v>
      </c>
      <c r="L12" s="48">
        <v>1</v>
      </c>
      <c r="M12" s="134">
        <f t="shared" si="1"/>
        <v>150.5</v>
      </c>
      <c r="N12" s="4">
        <f>F22+M10+M11+M12</f>
        <v>507.5</v>
      </c>
      <c r="O12" s="21" t="s">
        <v>32</v>
      </c>
      <c r="P12" s="48">
        <v>15</v>
      </c>
      <c r="Q12" s="48">
        <v>86</v>
      </c>
      <c r="R12" s="48">
        <v>12</v>
      </c>
      <c r="S12" s="48">
        <v>2</v>
      </c>
      <c r="T12" s="134">
        <f t="shared" si="2"/>
        <v>122.5</v>
      </c>
      <c r="U12" s="4"/>
      <c r="W12" s="1"/>
      <c r="X12" s="1"/>
      <c r="Y12" s="1" t="s">
        <v>84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15</v>
      </c>
      <c r="C13" s="48">
        <v>119</v>
      </c>
      <c r="D13" s="48">
        <v>13</v>
      </c>
      <c r="E13" s="48">
        <v>1</v>
      </c>
      <c r="F13" s="134">
        <f t="shared" si="0"/>
        <v>155</v>
      </c>
      <c r="G13" s="4">
        <f t="shared" ref="G13:G19" si="3">F10+F11+F12+F13</f>
        <v>649</v>
      </c>
      <c r="H13" s="21" t="s">
        <v>7</v>
      </c>
      <c r="I13" s="48">
        <v>15</v>
      </c>
      <c r="J13" s="48">
        <v>127</v>
      </c>
      <c r="K13" s="48">
        <v>9</v>
      </c>
      <c r="L13" s="48">
        <v>2</v>
      </c>
      <c r="M13" s="134">
        <f t="shared" si="1"/>
        <v>157.5</v>
      </c>
      <c r="N13" s="4">
        <f t="shared" ref="N13:N22" si="4">M10+M11+M12+M13</f>
        <v>547</v>
      </c>
      <c r="O13" s="21" t="s">
        <v>33</v>
      </c>
      <c r="P13" s="48">
        <v>16</v>
      </c>
      <c r="Q13" s="48">
        <v>91</v>
      </c>
      <c r="R13" s="48">
        <v>11</v>
      </c>
      <c r="S13" s="48">
        <v>1</v>
      </c>
      <c r="T13" s="134">
        <f t="shared" si="2"/>
        <v>123.5</v>
      </c>
      <c r="U13" s="4">
        <f t="shared" ref="U13:U21" si="5">T10+T11+T12+T13</f>
        <v>475</v>
      </c>
      <c r="W13" s="1" t="s">
        <v>80</v>
      </c>
      <c r="X13" s="50">
        <v>439.5</v>
      </c>
      <c r="Y13" s="1" t="s">
        <v>81</v>
      </c>
      <c r="Z13" s="50">
        <v>291</v>
      </c>
      <c r="AA13" s="1" t="s">
        <v>76</v>
      </c>
      <c r="AB13" s="50">
        <v>422</v>
      </c>
    </row>
    <row r="14" spans="1:28" ht="24" customHeight="1" x14ac:dyDescent="0.2">
      <c r="A14" s="20" t="s">
        <v>21</v>
      </c>
      <c r="B14" s="48">
        <v>14</v>
      </c>
      <c r="C14" s="48">
        <v>118</v>
      </c>
      <c r="D14" s="48">
        <v>21</v>
      </c>
      <c r="E14" s="48">
        <v>2</v>
      </c>
      <c r="F14" s="134">
        <f t="shared" si="0"/>
        <v>172</v>
      </c>
      <c r="G14" s="4">
        <f t="shared" si="3"/>
        <v>666.5</v>
      </c>
      <c r="H14" s="21" t="s">
        <v>9</v>
      </c>
      <c r="I14" s="48">
        <v>9</v>
      </c>
      <c r="J14" s="48">
        <v>116</v>
      </c>
      <c r="K14" s="48">
        <v>11</v>
      </c>
      <c r="L14" s="48">
        <v>0</v>
      </c>
      <c r="M14" s="134">
        <f t="shared" si="1"/>
        <v>142.5</v>
      </c>
      <c r="N14" s="4">
        <f t="shared" si="4"/>
        <v>580.5</v>
      </c>
      <c r="O14" s="21" t="s">
        <v>29</v>
      </c>
      <c r="P14" s="47">
        <v>20</v>
      </c>
      <c r="Q14" s="47">
        <v>113</v>
      </c>
      <c r="R14" s="47">
        <v>13</v>
      </c>
      <c r="S14" s="47">
        <v>1</v>
      </c>
      <c r="T14" s="134">
        <f t="shared" si="2"/>
        <v>151.5</v>
      </c>
      <c r="U14" s="4">
        <f t="shared" si="5"/>
        <v>513</v>
      </c>
      <c r="W14" s="1" t="s">
        <v>83</v>
      </c>
      <c r="X14" s="50">
        <v>453.5</v>
      </c>
      <c r="Y14" s="1" t="s">
        <v>91</v>
      </c>
      <c r="Z14" s="50">
        <v>319.5</v>
      </c>
      <c r="AA14" s="1" t="s">
        <v>73</v>
      </c>
      <c r="AB14" s="50">
        <v>429</v>
      </c>
    </row>
    <row r="15" spans="1:28" ht="24" customHeight="1" x14ac:dyDescent="0.2">
      <c r="A15" s="20" t="s">
        <v>23</v>
      </c>
      <c r="B15" s="48">
        <v>12</v>
      </c>
      <c r="C15" s="48">
        <v>119</v>
      </c>
      <c r="D15" s="48">
        <v>16</v>
      </c>
      <c r="E15" s="48">
        <v>0</v>
      </c>
      <c r="F15" s="134">
        <f t="shared" si="0"/>
        <v>157</v>
      </c>
      <c r="G15" s="4">
        <f t="shared" si="3"/>
        <v>646.5</v>
      </c>
      <c r="H15" s="21" t="s">
        <v>12</v>
      </c>
      <c r="I15" s="48">
        <v>8</v>
      </c>
      <c r="J15" s="48">
        <v>110</v>
      </c>
      <c r="K15" s="48">
        <v>10</v>
      </c>
      <c r="L15" s="48">
        <v>0</v>
      </c>
      <c r="M15" s="134">
        <f t="shared" si="1"/>
        <v>134</v>
      </c>
      <c r="N15" s="4">
        <f t="shared" si="4"/>
        <v>584.5</v>
      </c>
      <c r="O15" s="20" t="s">
        <v>30</v>
      </c>
      <c r="P15" s="48">
        <v>33</v>
      </c>
      <c r="Q15" s="48">
        <v>77</v>
      </c>
      <c r="R15" s="48">
        <v>13</v>
      </c>
      <c r="S15" s="48">
        <v>1</v>
      </c>
      <c r="T15" s="134">
        <f t="shared" si="2"/>
        <v>122</v>
      </c>
      <c r="U15" s="4">
        <f t="shared" si="5"/>
        <v>519.5</v>
      </c>
      <c r="W15" s="1" t="s">
        <v>71</v>
      </c>
      <c r="X15" s="50">
        <v>457.5</v>
      </c>
      <c r="Y15" s="1" t="s">
        <v>65</v>
      </c>
      <c r="Z15" s="50">
        <v>326.5</v>
      </c>
      <c r="AA15" s="1" t="s">
        <v>79</v>
      </c>
      <c r="AB15" s="50">
        <v>433</v>
      </c>
    </row>
    <row r="16" spans="1:28" ht="24" customHeight="1" x14ac:dyDescent="0.2">
      <c r="A16" s="20" t="s">
        <v>39</v>
      </c>
      <c r="B16" s="48">
        <v>17</v>
      </c>
      <c r="C16" s="48">
        <v>99</v>
      </c>
      <c r="D16" s="48">
        <v>14</v>
      </c>
      <c r="E16" s="48">
        <v>1</v>
      </c>
      <c r="F16" s="134">
        <f t="shared" si="0"/>
        <v>138</v>
      </c>
      <c r="G16" s="4">
        <f t="shared" si="3"/>
        <v>622</v>
      </c>
      <c r="H16" s="21" t="s">
        <v>15</v>
      </c>
      <c r="I16" s="48">
        <v>7</v>
      </c>
      <c r="J16" s="48">
        <v>109</v>
      </c>
      <c r="K16" s="48">
        <v>9</v>
      </c>
      <c r="L16" s="48">
        <v>1</v>
      </c>
      <c r="M16" s="134">
        <f t="shared" si="1"/>
        <v>133</v>
      </c>
      <c r="N16" s="4">
        <f t="shared" si="4"/>
        <v>567</v>
      </c>
      <c r="O16" s="21" t="s">
        <v>8</v>
      </c>
      <c r="P16" s="48">
        <v>21</v>
      </c>
      <c r="Q16" s="48">
        <v>94</v>
      </c>
      <c r="R16" s="48">
        <v>8</v>
      </c>
      <c r="S16" s="48">
        <v>1</v>
      </c>
      <c r="T16" s="134">
        <f t="shared" si="2"/>
        <v>123</v>
      </c>
      <c r="U16" s="4">
        <f t="shared" si="5"/>
        <v>520</v>
      </c>
      <c r="W16" s="1" t="s">
        <v>77</v>
      </c>
      <c r="X16" s="50">
        <v>458.5</v>
      </c>
      <c r="Y16" s="1" t="s">
        <v>78</v>
      </c>
      <c r="Z16" s="50">
        <v>340.5</v>
      </c>
      <c r="AA16" s="1" t="s">
        <v>82</v>
      </c>
      <c r="AB16" s="50">
        <v>436.5</v>
      </c>
    </row>
    <row r="17" spans="1:28" ht="24" customHeight="1" x14ac:dyDescent="0.2">
      <c r="A17" s="20" t="s">
        <v>40</v>
      </c>
      <c r="B17" s="48">
        <v>19</v>
      </c>
      <c r="C17" s="48">
        <v>101</v>
      </c>
      <c r="D17" s="48">
        <v>13</v>
      </c>
      <c r="E17" s="48">
        <v>0</v>
      </c>
      <c r="F17" s="134">
        <f t="shared" si="0"/>
        <v>136.5</v>
      </c>
      <c r="G17" s="4">
        <f t="shared" si="3"/>
        <v>603.5</v>
      </c>
      <c r="H17" s="21" t="s">
        <v>18</v>
      </c>
      <c r="I17" s="48">
        <v>10</v>
      </c>
      <c r="J17" s="48">
        <v>119</v>
      </c>
      <c r="K17" s="48">
        <v>12</v>
      </c>
      <c r="L17" s="48">
        <v>1</v>
      </c>
      <c r="M17" s="134">
        <f t="shared" si="1"/>
        <v>150.5</v>
      </c>
      <c r="N17" s="4">
        <f t="shared" si="4"/>
        <v>560</v>
      </c>
      <c r="O17" s="21" t="s">
        <v>10</v>
      </c>
      <c r="P17" s="48">
        <v>25</v>
      </c>
      <c r="Q17" s="48">
        <v>109</v>
      </c>
      <c r="R17" s="48">
        <v>10</v>
      </c>
      <c r="S17" s="48">
        <v>1</v>
      </c>
      <c r="T17" s="134">
        <f t="shared" si="2"/>
        <v>144</v>
      </c>
      <c r="U17" s="4">
        <f t="shared" si="5"/>
        <v>540.5</v>
      </c>
      <c r="W17" s="1" t="s">
        <v>86</v>
      </c>
      <c r="X17" s="50">
        <v>459</v>
      </c>
      <c r="Y17" s="1" t="s">
        <v>93</v>
      </c>
      <c r="Z17" s="50">
        <v>345.5</v>
      </c>
      <c r="AA17" s="1" t="s">
        <v>70</v>
      </c>
      <c r="AB17" s="50">
        <v>447.5</v>
      </c>
    </row>
    <row r="18" spans="1:28" ht="24" customHeight="1" x14ac:dyDescent="0.2">
      <c r="A18" s="20" t="s">
        <v>41</v>
      </c>
      <c r="B18" s="48">
        <v>15</v>
      </c>
      <c r="C18" s="48">
        <v>125</v>
      </c>
      <c r="D18" s="48">
        <v>11</v>
      </c>
      <c r="E18" s="48">
        <v>3</v>
      </c>
      <c r="F18" s="134">
        <f t="shared" si="0"/>
        <v>162</v>
      </c>
      <c r="G18" s="4">
        <f t="shared" si="3"/>
        <v>593.5</v>
      </c>
      <c r="H18" s="21" t="s">
        <v>20</v>
      </c>
      <c r="I18" s="48">
        <v>12</v>
      </c>
      <c r="J18" s="48">
        <v>131</v>
      </c>
      <c r="K18" s="48">
        <v>9</v>
      </c>
      <c r="L18" s="48">
        <v>0</v>
      </c>
      <c r="M18" s="134">
        <f t="shared" si="1"/>
        <v>155</v>
      </c>
      <c r="N18" s="4">
        <f t="shared" si="4"/>
        <v>572.5</v>
      </c>
      <c r="O18" s="21" t="s">
        <v>13</v>
      </c>
      <c r="P18" s="48">
        <v>24</v>
      </c>
      <c r="Q18" s="48">
        <v>123</v>
      </c>
      <c r="R18" s="48">
        <v>16</v>
      </c>
      <c r="S18" s="48">
        <v>1</v>
      </c>
      <c r="T18" s="134">
        <f t="shared" si="2"/>
        <v>169.5</v>
      </c>
      <c r="U18" s="4">
        <f t="shared" si="5"/>
        <v>558.5</v>
      </c>
      <c r="W18" s="1" t="s">
        <v>68</v>
      </c>
      <c r="X18" s="50">
        <v>463</v>
      </c>
      <c r="Y18" s="1" t="s">
        <v>66</v>
      </c>
      <c r="Z18" s="50">
        <v>358</v>
      </c>
      <c r="AA18" s="1" t="s">
        <v>85</v>
      </c>
      <c r="AB18" s="50">
        <v>478</v>
      </c>
    </row>
    <row r="19" spans="1:28" ht="24" customHeight="1" thickBot="1" x14ac:dyDescent="0.25">
      <c r="A19" s="23" t="s">
        <v>42</v>
      </c>
      <c r="B19" s="49">
        <v>17</v>
      </c>
      <c r="C19" s="49">
        <v>89</v>
      </c>
      <c r="D19" s="49">
        <v>9</v>
      </c>
      <c r="E19" s="49">
        <v>2</v>
      </c>
      <c r="F19" s="142">
        <f t="shared" si="0"/>
        <v>120.5</v>
      </c>
      <c r="G19" s="5">
        <f t="shared" si="3"/>
        <v>557</v>
      </c>
      <c r="H19" s="22" t="s">
        <v>22</v>
      </c>
      <c r="I19" s="47">
        <v>18</v>
      </c>
      <c r="J19" s="47">
        <v>141</v>
      </c>
      <c r="K19" s="47">
        <v>10</v>
      </c>
      <c r="L19" s="47">
        <v>1</v>
      </c>
      <c r="M19" s="134">
        <f t="shared" si="1"/>
        <v>172.5</v>
      </c>
      <c r="N19" s="4">
        <f t="shared" si="4"/>
        <v>611</v>
      </c>
      <c r="O19" s="21" t="s">
        <v>16</v>
      </c>
      <c r="P19" s="48">
        <v>43</v>
      </c>
      <c r="Q19" s="48">
        <v>136</v>
      </c>
      <c r="R19" s="48">
        <v>8</v>
      </c>
      <c r="S19" s="48">
        <v>2</v>
      </c>
      <c r="T19" s="134">
        <f t="shared" si="2"/>
        <v>178.5</v>
      </c>
      <c r="U19" s="4">
        <f t="shared" si="5"/>
        <v>615</v>
      </c>
      <c r="W19" s="1" t="s">
        <v>74</v>
      </c>
      <c r="X19" s="50">
        <v>470.5</v>
      </c>
      <c r="Y19" s="1" t="s">
        <v>67</v>
      </c>
      <c r="Z19" s="50">
        <v>379</v>
      </c>
      <c r="AA19" s="1" t="s">
        <v>88</v>
      </c>
      <c r="AB19" s="50">
        <v>506</v>
      </c>
    </row>
    <row r="20" spans="1:28" ht="24" customHeight="1" x14ac:dyDescent="0.2">
      <c r="A20" s="21" t="s">
        <v>27</v>
      </c>
      <c r="B20" s="47">
        <v>11</v>
      </c>
      <c r="C20" s="47">
        <v>77</v>
      </c>
      <c r="D20" s="47">
        <v>12</v>
      </c>
      <c r="E20" s="47">
        <v>0</v>
      </c>
      <c r="F20" s="135">
        <f t="shared" si="0"/>
        <v>106.5</v>
      </c>
      <c r="G20" s="37"/>
      <c r="H20" s="21" t="s">
        <v>24</v>
      </c>
      <c r="I20" s="48">
        <v>29</v>
      </c>
      <c r="J20" s="48">
        <v>120</v>
      </c>
      <c r="K20" s="48">
        <v>12</v>
      </c>
      <c r="L20" s="48">
        <v>0</v>
      </c>
      <c r="M20" s="135">
        <f t="shared" si="1"/>
        <v>158.5</v>
      </c>
      <c r="N20" s="4">
        <f t="shared" si="4"/>
        <v>636.5</v>
      </c>
      <c r="O20" s="21" t="s">
        <v>45</v>
      </c>
      <c r="P20" s="47">
        <v>33</v>
      </c>
      <c r="Q20" s="47">
        <v>121</v>
      </c>
      <c r="R20" s="47">
        <v>11</v>
      </c>
      <c r="S20" s="47">
        <v>0</v>
      </c>
      <c r="T20" s="135">
        <f t="shared" si="2"/>
        <v>159.5</v>
      </c>
      <c r="U20" s="4">
        <f t="shared" si="5"/>
        <v>651.5</v>
      </c>
      <c r="W20" s="1"/>
      <c r="X20" s="1"/>
      <c r="Y20" s="1" t="s">
        <v>75</v>
      </c>
      <c r="Z20" s="50">
        <v>392.5</v>
      </c>
      <c r="AA20" s="1" t="s">
        <v>90</v>
      </c>
      <c r="AB20" s="50">
        <v>510</v>
      </c>
    </row>
    <row r="21" spans="1:28" ht="24" customHeight="1" thickBot="1" x14ac:dyDescent="0.25">
      <c r="A21" s="21" t="s">
        <v>28</v>
      </c>
      <c r="B21" s="48">
        <v>14</v>
      </c>
      <c r="C21" s="48">
        <v>81</v>
      </c>
      <c r="D21" s="48">
        <v>9</v>
      </c>
      <c r="E21" s="48">
        <v>1</v>
      </c>
      <c r="F21" s="134">
        <f t="shared" si="0"/>
        <v>108.5</v>
      </c>
      <c r="G21" s="38"/>
      <c r="H21" s="22" t="s">
        <v>25</v>
      </c>
      <c r="I21" s="48">
        <v>10</v>
      </c>
      <c r="J21" s="48">
        <v>125</v>
      </c>
      <c r="K21" s="48">
        <v>12</v>
      </c>
      <c r="L21" s="48">
        <v>0</v>
      </c>
      <c r="M21" s="134">
        <f t="shared" si="1"/>
        <v>154</v>
      </c>
      <c r="N21" s="4">
        <f t="shared" si="4"/>
        <v>640</v>
      </c>
      <c r="O21" s="23" t="s">
        <v>46</v>
      </c>
      <c r="P21" s="49">
        <v>25</v>
      </c>
      <c r="Q21" s="49">
        <v>109</v>
      </c>
      <c r="R21" s="49">
        <v>9</v>
      </c>
      <c r="S21" s="49">
        <v>0</v>
      </c>
      <c r="T21" s="142">
        <f t="shared" si="2"/>
        <v>139.5</v>
      </c>
      <c r="U21" s="5">
        <f t="shared" si="5"/>
        <v>647</v>
      </c>
      <c r="W21" s="1"/>
      <c r="X21" s="1"/>
      <c r="Y21" s="1" t="s">
        <v>72</v>
      </c>
      <c r="Z21" s="50">
        <v>411.5</v>
      </c>
      <c r="AA21" s="1" t="s">
        <v>92</v>
      </c>
      <c r="AB21" s="50">
        <v>514.5</v>
      </c>
    </row>
    <row r="22" spans="1:28" ht="24" customHeight="1" thickBot="1" x14ac:dyDescent="0.25">
      <c r="A22" s="21" t="s">
        <v>1</v>
      </c>
      <c r="B22" s="48">
        <v>19</v>
      </c>
      <c r="C22" s="48">
        <v>85</v>
      </c>
      <c r="D22" s="48">
        <v>8</v>
      </c>
      <c r="E22" s="48">
        <v>3</v>
      </c>
      <c r="F22" s="134">
        <f t="shared" si="0"/>
        <v>118</v>
      </c>
      <c r="G22" s="4"/>
      <c r="H22" s="23" t="s">
        <v>26</v>
      </c>
      <c r="I22" s="49">
        <v>21</v>
      </c>
      <c r="J22" s="49">
        <v>99</v>
      </c>
      <c r="K22" s="49">
        <v>7</v>
      </c>
      <c r="L22" s="49">
        <v>1</v>
      </c>
      <c r="M22" s="134">
        <f t="shared" si="1"/>
        <v>126</v>
      </c>
      <c r="N22" s="5">
        <f t="shared" si="4"/>
        <v>611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69</v>
      </c>
      <c r="Z22" s="50">
        <v>432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666.5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640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651.5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71</v>
      </c>
      <c r="G24" s="57"/>
      <c r="H24" s="165"/>
      <c r="I24" s="166"/>
      <c r="J24" s="52" t="s">
        <v>94</v>
      </c>
      <c r="K24" s="55"/>
      <c r="L24" s="55"/>
      <c r="M24" s="136" t="s">
        <v>91</v>
      </c>
      <c r="N24" s="57"/>
      <c r="O24" s="165"/>
      <c r="P24" s="166"/>
      <c r="Q24" s="52" t="s">
        <v>94</v>
      </c>
      <c r="R24" s="55"/>
      <c r="S24" s="55"/>
      <c r="T24" s="136" t="s">
        <v>90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121</v>
      </c>
      <c r="F63" s="139">
        <f>INT(B10*$Q$66)</f>
        <v>11</v>
      </c>
      <c r="G63" s="6"/>
      <c r="H63" s="6"/>
      <c r="I63" s="6">
        <f>INT(E10*$Q$67)</f>
        <v>0</v>
      </c>
      <c r="J63" s="6"/>
      <c r="K63" s="6"/>
      <c r="L63" s="6">
        <f>INT(D10*$Q$68)</f>
        <v>14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6">INT(C11*$Q$65)</f>
        <v>137</v>
      </c>
      <c r="F64" s="139">
        <f t="shared" ref="F64:F72" si="7">INT(B11*$Q$66)</f>
        <v>16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16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6"/>
        <v>133</v>
      </c>
      <c r="F65" s="139">
        <f t="shared" si="7"/>
        <v>19</v>
      </c>
      <c r="G65" s="6"/>
      <c r="H65" s="6"/>
      <c r="I65" s="6">
        <f t="shared" si="8"/>
        <v>0</v>
      </c>
      <c r="J65" s="6"/>
      <c r="K65" s="6"/>
      <c r="L65" s="6">
        <f t="shared" si="9"/>
        <v>10</v>
      </c>
      <c r="M65" s="139"/>
      <c r="N65" s="6"/>
      <c r="O65" s="6"/>
      <c r="P65" s="6" t="s">
        <v>104</v>
      </c>
      <c r="Q65" s="6">
        <v>1</v>
      </c>
      <c r="R65" s="6"/>
      <c r="S65" s="6"/>
      <c r="T65" s="139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6"/>
        <v>119</v>
      </c>
      <c r="F66" s="139">
        <f t="shared" si="7"/>
        <v>15</v>
      </c>
      <c r="G66" s="6"/>
      <c r="H66" s="6"/>
      <c r="I66" s="6">
        <f t="shared" si="8"/>
        <v>1</v>
      </c>
      <c r="J66" s="6"/>
      <c r="K66" s="6"/>
      <c r="L66" s="6">
        <f t="shared" si="9"/>
        <v>13</v>
      </c>
      <c r="M66" s="139"/>
      <c r="N66" s="6"/>
      <c r="O66" s="6"/>
      <c r="P66" s="6" t="s">
        <v>105</v>
      </c>
      <c r="Q66" s="6">
        <v>1</v>
      </c>
      <c r="R66" s="6"/>
      <c r="S66" s="6"/>
      <c r="T66" s="139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6"/>
        <v>118</v>
      </c>
      <c r="F67" s="139">
        <f t="shared" si="7"/>
        <v>14</v>
      </c>
      <c r="G67" s="6"/>
      <c r="H67" s="6"/>
      <c r="I67" s="6">
        <f t="shared" si="8"/>
        <v>2</v>
      </c>
      <c r="J67" s="6"/>
      <c r="K67" s="6"/>
      <c r="L67" s="6">
        <f t="shared" si="9"/>
        <v>21</v>
      </c>
      <c r="M67" s="139"/>
      <c r="N67" s="6"/>
      <c r="O67" s="6"/>
      <c r="P67" s="6" t="s">
        <v>106</v>
      </c>
      <c r="Q67" s="6">
        <v>1</v>
      </c>
      <c r="R67" s="6"/>
      <c r="S67" s="6"/>
      <c r="T67" s="139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6"/>
        <v>119</v>
      </c>
      <c r="F68" s="139">
        <f t="shared" si="7"/>
        <v>12</v>
      </c>
      <c r="G68" s="6"/>
      <c r="H68" s="6"/>
      <c r="I68" s="6">
        <f t="shared" si="8"/>
        <v>0</v>
      </c>
      <c r="J68" s="6"/>
      <c r="K68" s="6"/>
      <c r="L68" s="6">
        <f t="shared" si="9"/>
        <v>16</v>
      </c>
      <c r="M68" s="139"/>
      <c r="N68" s="6"/>
      <c r="O68" s="6"/>
      <c r="P68" s="6" t="s">
        <v>107</v>
      </c>
      <c r="Q68" s="6">
        <v>1</v>
      </c>
      <c r="R68" s="6"/>
      <c r="S68" s="6"/>
      <c r="T68" s="139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6"/>
        <v>99</v>
      </c>
      <c r="F69" s="139">
        <f t="shared" si="7"/>
        <v>17</v>
      </c>
      <c r="G69" s="6"/>
      <c r="H69" s="6"/>
      <c r="I69" s="6">
        <f t="shared" si="8"/>
        <v>1</v>
      </c>
      <c r="J69" s="6"/>
      <c r="K69" s="6"/>
      <c r="L69" s="6">
        <f t="shared" si="9"/>
        <v>14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6"/>
        <v>101</v>
      </c>
      <c r="F70" s="139">
        <f t="shared" si="7"/>
        <v>19</v>
      </c>
      <c r="G70" s="6"/>
      <c r="H70" s="6"/>
      <c r="I70" s="6">
        <f t="shared" si="8"/>
        <v>0</v>
      </c>
      <c r="J70" s="6"/>
      <c r="K70" s="6"/>
      <c r="L70" s="6">
        <f t="shared" si="9"/>
        <v>13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6"/>
        <v>125</v>
      </c>
      <c r="F71" s="139">
        <f t="shared" si="7"/>
        <v>15</v>
      </c>
      <c r="G71" s="6"/>
      <c r="H71" s="6"/>
      <c r="I71" s="6">
        <f t="shared" si="8"/>
        <v>3</v>
      </c>
      <c r="J71" s="6"/>
      <c r="K71" s="6"/>
      <c r="L71" s="6">
        <f t="shared" si="9"/>
        <v>11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6"/>
        <v>89</v>
      </c>
      <c r="F72" s="139">
        <f t="shared" si="7"/>
        <v>17</v>
      </c>
      <c r="G72" s="6"/>
      <c r="H72" s="6"/>
      <c r="I72" s="6">
        <f t="shared" si="8"/>
        <v>2</v>
      </c>
      <c r="J72" s="6"/>
      <c r="K72" s="6"/>
      <c r="L72" s="6">
        <f t="shared" si="9"/>
        <v>9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77</v>
      </c>
      <c r="F77" s="139">
        <f>INT(B20*$Q$80)</f>
        <v>11</v>
      </c>
      <c r="G77" s="6"/>
      <c r="H77" s="6"/>
      <c r="I77" s="6">
        <f>INT(E20*$Q$81)</f>
        <v>0</v>
      </c>
      <c r="J77" s="6"/>
      <c r="K77" s="6"/>
      <c r="L77" s="6">
        <f>INT(D20*$Q$82)</f>
        <v>12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81</v>
      </c>
      <c r="F78" s="139">
        <f>INT(B21*$Q$80)</f>
        <v>14</v>
      </c>
      <c r="G78" s="6"/>
      <c r="H78" s="6"/>
      <c r="I78" s="6">
        <f>INT(E21*$Q$81)</f>
        <v>1</v>
      </c>
      <c r="J78" s="6"/>
      <c r="K78" s="6"/>
      <c r="L78" s="6">
        <f>INT(D21*$Q$82)</f>
        <v>9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85</v>
      </c>
      <c r="F79" s="139">
        <f>INT(B22*$Q$80)</f>
        <v>19</v>
      </c>
      <c r="G79" s="6"/>
      <c r="H79" s="6"/>
      <c r="I79" s="6">
        <f>INT(E22*$Q$81)</f>
        <v>3</v>
      </c>
      <c r="J79" s="6"/>
      <c r="K79" s="6"/>
      <c r="L79" s="6">
        <f>INT(D22*$Q$82)</f>
        <v>8</v>
      </c>
      <c r="M79" s="139"/>
      <c r="N79" s="6"/>
      <c r="O79" s="6"/>
      <c r="P79" s="6" t="s">
        <v>104</v>
      </c>
      <c r="Q79" s="6">
        <v>1</v>
      </c>
      <c r="R79" s="6"/>
      <c r="S79" s="6"/>
      <c r="T79" s="139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79</v>
      </c>
      <c r="F80" s="139">
        <f t="shared" ref="F80:F92" si="10">INT(I10*$Q$80)</f>
        <v>15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10</v>
      </c>
      <c r="M80" s="139"/>
      <c r="N80" s="6"/>
      <c r="O80" s="6"/>
      <c r="P80" s="6" t="s">
        <v>105</v>
      </c>
      <c r="Q80" s="6">
        <v>1</v>
      </c>
      <c r="R80" s="6"/>
      <c r="S80" s="6"/>
      <c r="T80" s="139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3">INT(J11*$Q$79)</f>
        <v>100</v>
      </c>
      <c r="F81" s="139">
        <f t="shared" si="10"/>
        <v>16</v>
      </c>
      <c r="G81" s="6"/>
      <c r="H81" s="6"/>
      <c r="I81" s="6">
        <f t="shared" si="11"/>
        <v>0</v>
      </c>
      <c r="J81" s="6"/>
      <c r="K81" s="6"/>
      <c r="L81" s="6">
        <f t="shared" si="12"/>
        <v>11</v>
      </c>
      <c r="M81" s="139"/>
      <c r="N81" s="6"/>
      <c r="O81" s="6"/>
      <c r="P81" s="6" t="s">
        <v>106</v>
      </c>
      <c r="Q81" s="6">
        <v>1</v>
      </c>
      <c r="R81" s="6"/>
      <c r="S81" s="6"/>
      <c r="T81" s="139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3"/>
        <v>121</v>
      </c>
      <c r="F82" s="139">
        <f t="shared" si="10"/>
        <v>22</v>
      </c>
      <c r="G82" s="6"/>
      <c r="H82" s="6"/>
      <c r="I82" s="6">
        <f t="shared" si="11"/>
        <v>1</v>
      </c>
      <c r="J82" s="6"/>
      <c r="K82" s="6"/>
      <c r="L82" s="6">
        <f t="shared" si="12"/>
        <v>8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41</v>
      </c>
      <c r="B83">
        <v>31</v>
      </c>
      <c r="E83" s="6">
        <f t="shared" si="13"/>
        <v>127</v>
      </c>
      <c r="F83" s="139">
        <f t="shared" si="10"/>
        <v>15</v>
      </c>
      <c r="I83" s="6">
        <f t="shared" si="11"/>
        <v>2</v>
      </c>
      <c r="L83" s="6">
        <f t="shared" si="12"/>
        <v>9</v>
      </c>
    </row>
    <row r="84" spans="1:21" x14ac:dyDescent="0.2">
      <c r="A84">
        <v>41</v>
      </c>
      <c r="B84">
        <v>31</v>
      </c>
      <c r="E84" s="6">
        <f t="shared" si="13"/>
        <v>116</v>
      </c>
      <c r="F84" s="139">
        <f t="shared" si="10"/>
        <v>9</v>
      </c>
      <c r="I84" s="6">
        <f t="shared" si="11"/>
        <v>0</v>
      </c>
      <c r="L84" s="6">
        <f t="shared" si="12"/>
        <v>11</v>
      </c>
    </row>
    <row r="85" spans="1:21" x14ac:dyDescent="0.2">
      <c r="A85">
        <v>41</v>
      </c>
      <c r="B85">
        <v>31</v>
      </c>
      <c r="E85" s="6">
        <f t="shared" si="13"/>
        <v>110</v>
      </c>
      <c r="F85" s="139">
        <f t="shared" si="10"/>
        <v>8</v>
      </c>
      <c r="I85" s="6">
        <f t="shared" si="11"/>
        <v>0</v>
      </c>
      <c r="L85" s="6">
        <f t="shared" si="12"/>
        <v>10</v>
      </c>
    </row>
    <row r="86" spans="1:21" x14ac:dyDescent="0.2">
      <c r="A86">
        <v>41</v>
      </c>
      <c r="B86">
        <v>31</v>
      </c>
      <c r="E86" s="6">
        <f t="shared" si="13"/>
        <v>109</v>
      </c>
      <c r="F86" s="139">
        <f t="shared" si="10"/>
        <v>7</v>
      </c>
      <c r="I86" s="6">
        <f t="shared" si="11"/>
        <v>1</v>
      </c>
      <c r="L86" s="6">
        <f t="shared" si="12"/>
        <v>9</v>
      </c>
    </row>
    <row r="87" spans="1:21" x14ac:dyDescent="0.2">
      <c r="A87">
        <v>41</v>
      </c>
      <c r="B87">
        <v>31</v>
      </c>
      <c r="E87" s="6">
        <f t="shared" si="13"/>
        <v>119</v>
      </c>
      <c r="F87" s="139">
        <f t="shared" si="10"/>
        <v>10</v>
      </c>
      <c r="I87" s="6">
        <f t="shared" si="11"/>
        <v>1</v>
      </c>
      <c r="L87" s="6">
        <f t="shared" si="12"/>
        <v>12</v>
      </c>
    </row>
    <row r="88" spans="1:21" x14ac:dyDescent="0.2">
      <c r="A88">
        <v>41</v>
      </c>
      <c r="B88">
        <v>31</v>
      </c>
      <c r="E88" s="6">
        <f t="shared" si="13"/>
        <v>131</v>
      </c>
      <c r="F88" s="139">
        <f t="shared" si="10"/>
        <v>12</v>
      </c>
      <c r="I88" s="6">
        <f t="shared" si="11"/>
        <v>0</v>
      </c>
      <c r="L88" s="6">
        <f t="shared" si="12"/>
        <v>9</v>
      </c>
    </row>
    <row r="89" spans="1:21" x14ac:dyDescent="0.2">
      <c r="A89">
        <v>41</v>
      </c>
      <c r="B89">
        <v>31</v>
      </c>
      <c r="E89" s="6">
        <f t="shared" si="13"/>
        <v>141</v>
      </c>
      <c r="F89" s="139">
        <f t="shared" si="10"/>
        <v>18</v>
      </c>
      <c r="I89" s="6">
        <f t="shared" si="11"/>
        <v>1</v>
      </c>
      <c r="L89" s="6">
        <f t="shared" si="12"/>
        <v>10</v>
      </c>
    </row>
    <row r="90" spans="1:21" x14ac:dyDescent="0.2">
      <c r="A90">
        <v>41</v>
      </c>
      <c r="B90">
        <v>31</v>
      </c>
      <c r="E90" s="6">
        <f t="shared" si="13"/>
        <v>120</v>
      </c>
      <c r="F90" s="139">
        <f t="shared" si="10"/>
        <v>29</v>
      </c>
      <c r="I90" s="6">
        <f t="shared" si="11"/>
        <v>0</v>
      </c>
      <c r="L90" s="6">
        <f t="shared" si="12"/>
        <v>12</v>
      </c>
    </row>
    <row r="91" spans="1:21" x14ac:dyDescent="0.2">
      <c r="A91">
        <v>41</v>
      </c>
      <c r="B91">
        <v>31</v>
      </c>
      <c r="E91" s="6">
        <f t="shared" si="13"/>
        <v>125</v>
      </c>
      <c r="F91" s="139">
        <f t="shared" si="10"/>
        <v>10</v>
      </c>
      <c r="I91" s="6">
        <f t="shared" si="11"/>
        <v>0</v>
      </c>
      <c r="L91" s="6">
        <f t="shared" si="12"/>
        <v>12</v>
      </c>
    </row>
    <row r="92" spans="1:21" x14ac:dyDescent="0.2">
      <c r="A92">
        <v>41</v>
      </c>
      <c r="B92">
        <v>31</v>
      </c>
      <c r="E92" s="6">
        <f t="shared" si="13"/>
        <v>99</v>
      </c>
      <c r="F92" s="139">
        <f t="shared" si="10"/>
        <v>21</v>
      </c>
      <c r="I92" s="6">
        <f t="shared" si="11"/>
        <v>1</v>
      </c>
      <c r="L92" s="6">
        <f t="shared" si="12"/>
        <v>7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84</v>
      </c>
      <c r="F97" s="140">
        <f t="shared" ref="F97:F108" si="14">INT(P10*$Q$100)</f>
        <v>14</v>
      </c>
      <c r="I97" s="1">
        <f t="shared" ref="I97:I108" si="15">INT(S10*$Q$101)</f>
        <v>1</v>
      </c>
      <c r="L97" s="1">
        <f t="shared" ref="L97:L108" si="16">INT(R10*$Q$102)</f>
        <v>10</v>
      </c>
    </row>
    <row r="98" spans="1:17" x14ac:dyDescent="0.2">
      <c r="A98">
        <v>41</v>
      </c>
      <c r="B98">
        <v>31</v>
      </c>
      <c r="E98" s="1">
        <f t="shared" ref="E98:E108" si="17">INT(Q11*$Q$99)</f>
        <v>89</v>
      </c>
      <c r="F98" s="140">
        <f t="shared" si="14"/>
        <v>9</v>
      </c>
      <c r="I98" s="1">
        <f t="shared" si="15"/>
        <v>0</v>
      </c>
      <c r="L98" s="1">
        <f t="shared" si="16"/>
        <v>11</v>
      </c>
    </row>
    <row r="99" spans="1:17" x14ac:dyDescent="0.2">
      <c r="A99">
        <v>41</v>
      </c>
      <c r="B99">
        <v>31</v>
      </c>
      <c r="E99" s="1">
        <f t="shared" si="17"/>
        <v>86</v>
      </c>
      <c r="F99" s="140">
        <f t="shared" si="14"/>
        <v>15</v>
      </c>
      <c r="I99" s="1">
        <f t="shared" si="15"/>
        <v>2</v>
      </c>
      <c r="L99" s="1">
        <f t="shared" si="16"/>
        <v>12</v>
      </c>
      <c r="P99" s="6" t="s">
        <v>104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7"/>
        <v>91</v>
      </c>
      <c r="F100" s="140">
        <f t="shared" si="14"/>
        <v>16</v>
      </c>
      <c r="I100" s="1">
        <f t="shared" si="15"/>
        <v>1</v>
      </c>
      <c r="L100" s="1">
        <f t="shared" si="16"/>
        <v>11</v>
      </c>
      <c r="P100" s="6" t="s">
        <v>105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7"/>
        <v>113</v>
      </c>
      <c r="F101" s="140">
        <f t="shared" si="14"/>
        <v>20</v>
      </c>
      <c r="I101" s="1">
        <f t="shared" si="15"/>
        <v>1</v>
      </c>
      <c r="L101" s="1">
        <f t="shared" si="16"/>
        <v>13</v>
      </c>
      <c r="P101" s="6" t="s">
        <v>106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7"/>
        <v>77</v>
      </c>
      <c r="F102" s="140">
        <f t="shared" si="14"/>
        <v>33</v>
      </c>
      <c r="I102" s="1">
        <f t="shared" si="15"/>
        <v>1</v>
      </c>
      <c r="L102" s="1">
        <f t="shared" si="16"/>
        <v>13</v>
      </c>
      <c r="P102" s="6" t="s">
        <v>107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7"/>
        <v>94</v>
      </c>
      <c r="F103" s="140">
        <f t="shared" si="14"/>
        <v>21</v>
      </c>
      <c r="I103" s="1">
        <f t="shared" si="15"/>
        <v>1</v>
      </c>
      <c r="L103" s="1">
        <f t="shared" si="16"/>
        <v>8</v>
      </c>
    </row>
    <row r="104" spans="1:17" x14ac:dyDescent="0.2">
      <c r="A104">
        <v>41</v>
      </c>
      <c r="B104">
        <v>31</v>
      </c>
      <c r="E104" s="1">
        <f t="shared" si="17"/>
        <v>109</v>
      </c>
      <c r="F104" s="140">
        <f t="shared" si="14"/>
        <v>25</v>
      </c>
      <c r="I104" s="1">
        <f t="shared" si="15"/>
        <v>1</v>
      </c>
      <c r="L104" s="1">
        <f t="shared" si="16"/>
        <v>10</v>
      </c>
    </row>
    <row r="105" spans="1:17" x14ac:dyDescent="0.2">
      <c r="A105">
        <v>41</v>
      </c>
      <c r="B105">
        <v>31</v>
      </c>
      <c r="E105" s="1">
        <f t="shared" si="17"/>
        <v>123</v>
      </c>
      <c r="F105" s="140">
        <f t="shared" si="14"/>
        <v>24</v>
      </c>
      <c r="I105" s="1">
        <f t="shared" si="15"/>
        <v>1</v>
      </c>
      <c r="L105" s="1">
        <f t="shared" si="16"/>
        <v>16</v>
      </c>
    </row>
    <row r="106" spans="1:17" x14ac:dyDescent="0.2">
      <c r="A106">
        <v>41</v>
      </c>
      <c r="B106">
        <v>31</v>
      </c>
      <c r="E106" s="1">
        <f t="shared" si="17"/>
        <v>136</v>
      </c>
      <c r="F106" s="140">
        <f t="shared" si="14"/>
        <v>43</v>
      </c>
      <c r="I106" s="1">
        <f t="shared" si="15"/>
        <v>2</v>
      </c>
      <c r="L106" s="1">
        <f t="shared" si="16"/>
        <v>8</v>
      </c>
    </row>
    <row r="107" spans="1:17" x14ac:dyDescent="0.2">
      <c r="A107">
        <v>41</v>
      </c>
      <c r="B107">
        <v>31</v>
      </c>
      <c r="E107" s="1">
        <f t="shared" si="17"/>
        <v>121</v>
      </c>
      <c r="F107" s="140">
        <f t="shared" si="14"/>
        <v>33</v>
      </c>
      <c r="I107" s="1">
        <f t="shared" si="15"/>
        <v>0</v>
      </c>
      <c r="L107" s="1">
        <f t="shared" si="16"/>
        <v>11</v>
      </c>
    </row>
    <row r="108" spans="1:17" x14ac:dyDescent="0.2">
      <c r="A108">
        <v>41</v>
      </c>
      <c r="B108">
        <v>31</v>
      </c>
      <c r="E108" s="1">
        <f t="shared" si="17"/>
        <v>109</v>
      </c>
      <c r="F108" s="140">
        <f t="shared" si="14"/>
        <v>25</v>
      </c>
      <c r="I108" s="1">
        <f t="shared" si="15"/>
        <v>0</v>
      </c>
      <c r="L108" s="1">
        <f t="shared" si="16"/>
        <v>9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5" workbookViewId="0">
      <selection activeCell="X27" sqref="X27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'G-3'!E4:H4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f>'G-3'!L5:N5</f>
        <v>1272</v>
      </c>
      <c r="M5" s="176"/>
      <c r="N5" s="176"/>
      <c r="O5" s="14"/>
      <c r="P5" s="169" t="s">
        <v>57</v>
      </c>
      <c r="Q5" s="169"/>
      <c r="R5" s="169"/>
      <c r="S5" s="174" t="s">
        <v>109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172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v>42765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25</v>
      </c>
      <c r="C10" s="48">
        <v>78</v>
      </c>
      <c r="D10" s="48">
        <v>12</v>
      </c>
      <c r="E10" s="48">
        <v>0</v>
      </c>
      <c r="F10" s="134">
        <f t="shared" ref="F10:F22" si="0">B10*0.5+C10*1+D10*2+E10*2.5</f>
        <v>114.5</v>
      </c>
      <c r="G10" s="4"/>
      <c r="H10" s="21" t="s">
        <v>4</v>
      </c>
      <c r="I10" s="48">
        <v>15</v>
      </c>
      <c r="J10" s="48">
        <v>88</v>
      </c>
      <c r="K10" s="48">
        <v>12</v>
      </c>
      <c r="L10" s="48">
        <v>1</v>
      </c>
      <c r="M10" s="134">
        <f t="shared" ref="M10:M22" si="1">I10*0.5+J10*1+K10*2+L10*2.5</f>
        <v>122</v>
      </c>
      <c r="N10" s="11">
        <f>F20+F21+F22+M10</f>
        <v>497.5</v>
      </c>
      <c r="O10" s="21" t="s">
        <v>43</v>
      </c>
      <c r="P10" s="48">
        <v>15</v>
      </c>
      <c r="Q10" s="48">
        <v>86</v>
      </c>
      <c r="R10" s="48">
        <v>9</v>
      </c>
      <c r="S10" s="48">
        <v>1</v>
      </c>
      <c r="T10" s="134">
        <f t="shared" ref="T10:T21" si="2">P10*0.5+Q10*1+R10*2+S10*2.5</f>
        <v>114</v>
      </c>
      <c r="U10" s="12"/>
      <c r="W10" s="1"/>
      <c r="X10" s="1"/>
      <c r="Y10" s="1" t="s">
        <v>84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31</v>
      </c>
      <c r="C11" s="48">
        <v>89</v>
      </c>
      <c r="D11" s="48">
        <v>14</v>
      </c>
      <c r="E11" s="48">
        <v>0</v>
      </c>
      <c r="F11" s="134">
        <f t="shared" si="0"/>
        <v>132.5</v>
      </c>
      <c r="G11" s="4"/>
      <c r="H11" s="21" t="s">
        <v>5</v>
      </c>
      <c r="I11" s="48">
        <v>12</v>
      </c>
      <c r="J11" s="48">
        <v>90</v>
      </c>
      <c r="K11" s="48">
        <v>11</v>
      </c>
      <c r="L11" s="48">
        <v>0</v>
      </c>
      <c r="M11" s="134">
        <f t="shared" si="1"/>
        <v>118</v>
      </c>
      <c r="N11" s="11">
        <f>F21+F22+M10+M11</f>
        <v>499.5</v>
      </c>
      <c r="O11" s="21" t="s">
        <v>44</v>
      </c>
      <c r="P11" s="48">
        <v>11</v>
      </c>
      <c r="Q11" s="48">
        <v>83</v>
      </c>
      <c r="R11" s="48">
        <v>10</v>
      </c>
      <c r="S11" s="48">
        <v>2</v>
      </c>
      <c r="T11" s="134">
        <f t="shared" si="2"/>
        <v>113.5</v>
      </c>
      <c r="U11" s="4"/>
      <c r="W11" s="1"/>
      <c r="X11" s="1"/>
      <c r="Y11" s="1" t="s">
        <v>81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20</v>
      </c>
      <c r="C12" s="48">
        <v>94</v>
      </c>
      <c r="D12" s="48">
        <v>13</v>
      </c>
      <c r="E12" s="48">
        <v>1</v>
      </c>
      <c r="F12" s="134">
        <f t="shared" si="0"/>
        <v>132.5</v>
      </c>
      <c r="G12" s="4"/>
      <c r="H12" s="21" t="s">
        <v>6</v>
      </c>
      <c r="I12" s="48">
        <v>8</v>
      </c>
      <c r="J12" s="48">
        <v>94</v>
      </c>
      <c r="K12" s="48">
        <v>9</v>
      </c>
      <c r="L12" s="48">
        <v>1</v>
      </c>
      <c r="M12" s="134">
        <f t="shared" si="1"/>
        <v>118.5</v>
      </c>
      <c r="N12" s="4">
        <f>F22+M10+M11+M12</f>
        <v>489</v>
      </c>
      <c r="O12" s="21" t="s">
        <v>32</v>
      </c>
      <c r="P12" s="48">
        <v>8</v>
      </c>
      <c r="Q12" s="48">
        <v>81</v>
      </c>
      <c r="R12" s="48">
        <v>10</v>
      </c>
      <c r="S12" s="48">
        <v>1</v>
      </c>
      <c r="T12" s="134">
        <f t="shared" si="2"/>
        <v>107.5</v>
      </c>
      <c r="U12" s="4"/>
      <c r="W12" s="1"/>
      <c r="X12" s="1"/>
      <c r="Y12" s="1" t="s">
        <v>87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14</v>
      </c>
      <c r="C13" s="48">
        <v>83</v>
      </c>
      <c r="D13" s="48">
        <v>16</v>
      </c>
      <c r="E13" s="48">
        <v>0</v>
      </c>
      <c r="F13" s="134">
        <f t="shared" si="0"/>
        <v>122</v>
      </c>
      <c r="G13" s="4">
        <f t="shared" ref="G13:G19" si="3">F10+F11+F12+F13</f>
        <v>501.5</v>
      </c>
      <c r="H13" s="21" t="s">
        <v>7</v>
      </c>
      <c r="I13" s="48">
        <v>15</v>
      </c>
      <c r="J13" s="48">
        <v>99</v>
      </c>
      <c r="K13" s="48">
        <v>12</v>
      </c>
      <c r="L13" s="48">
        <v>0</v>
      </c>
      <c r="M13" s="134">
        <f t="shared" si="1"/>
        <v>130.5</v>
      </c>
      <c r="N13" s="4">
        <f t="shared" ref="N13:N22" si="4">M10+M11+M12+M13</f>
        <v>489</v>
      </c>
      <c r="O13" s="21" t="s">
        <v>33</v>
      </c>
      <c r="P13" s="48">
        <v>13</v>
      </c>
      <c r="Q13" s="48">
        <v>86</v>
      </c>
      <c r="R13" s="48">
        <v>9</v>
      </c>
      <c r="S13" s="48">
        <v>1</v>
      </c>
      <c r="T13" s="134">
        <f t="shared" si="2"/>
        <v>113</v>
      </c>
      <c r="U13" s="4">
        <f t="shared" ref="U13:U21" si="5">T10+T11+T12+T13</f>
        <v>448</v>
      </c>
      <c r="W13" s="1" t="s">
        <v>68</v>
      </c>
      <c r="X13" s="50">
        <v>344.5</v>
      </c>
      <c r="Y13" s="1" t="s">
        <v>78</v>
      </c>
      <c r="Z13" s="50">
        <v>251</v>
      </c>
      <c r="AA13" s="1" t="s">
        <v>70</v>
      </c>
      <c r="AB13" s="50">
        <v>370.5</v>
      </c>
    </row>
    <row r="14" spans="1:28" ht="24" customHeight="1" x14ac:dyDescent="0.2">
      <c r="A14" s="20" t="s">
        <v>21</v>
      </c>
      <c r="B14" s="48">
        <v>10</v>
      </c>
      <c r="C14" s="48">
        <v>72</v>
      </c>
      <c r="D14" s="48">
        <v>11</v>
      </c>
      <c r="E14" s="48">
        <v>2</v>
      </c>
      <c r="F14" s="134">
        <f t="shared" si="0"/>
        <v>104</v>
      </c>
      <c r="G14" s="4">
        <f t="shared" si="3"/>
        <v>491</v>
      </c>
      <c r="H14" s="21" t="s">
        <v>9</v>
      </c>
      <c r="I14" s="48">
        <v>10</v>
      </c>
      <c r="J14" s="48">
        <v>91</v>
      </c>
      <c r="K14" s="48">
        <v>11</v>
      </c>
      <c r="L14" s="48">
        <v>2</v>
      </c>
      <c r="M14" s="134">
        <f t="shared" si="1"/>
        <v>123</v>
      </c>
      <c r="N14" s="4">
        <f t="shared" si="4"/>
        <v>490</v>
      </c>
      <c r="O14" s="21" t="s">
        <v>29</v>
      </c>
      <c r="P14" s="47">
        <v>11</v>
      </c>
      <c r="Q14" s="47">
        <v>80</v>
      </c>
      <c r="R14" s="47">
        <v>9</v>
      </c>
      <c r="S14" s="47">
        <v>0</v>
      </c>
      <c r="T14" s="134">
        <f t="shared" si="2"/>
        <v>103.5</v>
      </c>
      <c r="U14" s="4">
        <f t="shared" si="5"/>
        <v>437.5</v>
      </c>
      <c r="W14" s="1" t="s">
        <v>71</v>
      </c>
      <c r="X14" s="50">
        <v>362.5</v>
      </c>
      <c r="Y14" s="1" t="s">
        <v>89</v>
      </c>
      <c r="Z14" s="50">
        <v>260</v>
      </c>
      <c r="AA14" s="1" t="s">
        <v>73</v>
      </c>
      <c r="AB14" s="50">
        <v>376.5</v>
      </c>
    </row>
    <row r="15" spans="1:28" ht="24" customHeight="1" x14ac:dyDescent="0.2">
      <c r="A15" s="20" t="s">
        <v>23</v>
      </c>
      <c r="B15" s="48">
        <v>15</v>
      </c>
      <c r="C15" s="48">
        <v>85</v>
      </c>
      <c r="D15" s="48">
        <v>9</v>
      </c>
      <c r="E15" s="48">
        <v>3</v>
      </c>
      <c r="F15" s="134">
        <f t="shared" si="0"/>
        <v>118</v>
      </c>
      <c r="G15" s="4">
        <f t="shared" si="3"/>
        <v>476.5</v>
      </c>
      <c r="H15" s="21" t="s">
        <v>12</v>
      </c>
      <c r="I15" s="48">
        <v>9</v>
      </c>
      <c r="J15" s="48">
        <v>89</v>
      </c>
      <c r="K15" s="48">
        <v>10</v>
      </c>
      <c r="L15" s="48">
        <v>0</v>
      </c>
      <c r="M15" s="134">
        <f t="shared" si="1"/>
        <v>113.5</v>
      </c>
      <c r="N15" s="4">
        <f t="shared" si="4"/>
        <v>485.5</v>
      </c>
      <c r="O15" s="20" t="s">
        <v>30</v>
      </c>
      <c r="P15" s="48">
        <v>15</v>
      </c>
      <c r="Q15" s="48">
        <v>71</v>
      </c>
      <c r="R15" s="48">
        <v>10</v>
      </c>
      <c r="S15" s="48">
        <v>1</v>
      </c>
      <c r="T15" s="134">
        <f t="shared" si="2"/>
        <v>101</v>
      </c>
      <c r="U15" s="4">
        <f t="shared" si="5"/>
        <v>425</v>
      </c>
      <c r="W15" s="1" t="s">
        <v>77</v>
      </c>
      <c r="X15" s="50">
        <v>366</v>
      </c>
      <c r="Y15" s="1" t="s">
        <v>91</v>
      </c>
      <c r="Z15" s="50">
        <v>283</v>
      </c>
      <c r="AA15" s="1" t="s">
        <v>79</v>
      </c>
      <c r="AB15" s="50">
        <v>381.5</v>
      </c>
    </row>
    <row r="16" spans="1:28" ht="24" customHeight="1" x14ac:dyDescent="0.2">
      <c r="A16" s="20" t="s">
        <v>39</v>
      </c>
      <c r="B16" s="48">
        <v>10</v>
      </c>
      <c r="C16" s="48">
        <v>80</v>
      </c>
      <c r="D16" s="48">
        <v>11</v>
      </c>
      <c r="E16" s="48"/>
      <c r="F16" s="134">
        <f t="shared" si="0"/>
        <v>107</v>
      </c>
      <c r="G16" s="4">
        <f t="shared" si="3"/>
        <v>451</v>
      </c>
      <c r="H16" s="21" t="s">
        <v>15</v>
      </c>
      <c r="I16" s="48">
        <v>8</v>
      </c>
      <c r="J16" s="48">
        <v>84</v>
      </c>
      <c r="K16" s="48">
        <v>9</v>
      </c>
      <c r="L16" s="48">
        <v>1</v>
      </c>
      <c r="M16" s="134">
        <f t="shared" si="1"/>
        <v>108.5</v>
      </c>
      <c r="N16" s="4">
        <f t="shared" si="4"/>
        <v>475.5</v>
      </c>
      <c r="O16" s="21" t="s">
        <v>8</v>
      </c>
      <c r="P16" s="48">
        <v>11</v>
      </c>
      <c r="Q16" s="48">
        <v>67</v>
      </c>
      <c r="R16" s="48">
        <v>10</v>
      </c>
      <c r="S16" s="48">
        <v>3</v>
      </c>
      <c r="T16" s="134">
        <f t="shared" si="2"/>
        <v>100</v>
      </c>
      <c r="U16" s="4">
        <f t="shared" si="5"/>
        <v>417.5</v>
      </c>
      <c r="W16" s="1" t="s">
        <v>74</v>
      </c>
      <c r="X16" s="50">
        <v>382.5</v>
      </c>
      <c r="Y16" s="1" t="s">
        <v>65</v>
      </c>
      <c r="Z16" s="50">
        <v>305.5</v>
      </c>
      <c r="AA16" s="1" t="s">
        <v>85</v>
      </c>
      <c r="AB16" s="50">
        <v>386.5</v>
      </c>
    </row>
    <row r="17" spans="1:28" ht="24" customHeight="1" x14ac:dyDescent="0.2">
      <c r="A17" s="20" t="s">
        <v>40</v>
      </c>
      <c r="B17" s="48">
        <v>13</v>
      </c>
      <c r="C17" s="48">
        <v>89</v>
      </c>
      <c r="D17" s="48">
        <v>8</v>
      </c>
      <c r="E17" s="48">
        <v>0</v>
      </c>
      <c r="F17" s="134">
        <f t="shared" si="0"/>
        <v>111.5</v>
      </c>
      <c r="G17" s="4">
        <f t="shared" si="3"/>
        <v>440.5</v>
      </c>
      <c r="H17" s="21" t="s">
        <v>18</v>
      </c>
      <c r="I17" s="48">
        <v>15</v>
      </c>
      <c r="J17" s="48">
        <v>86</v>
      </c>
      <c r="K17" s="48">
        <v>9</v>
      </c>
      <c r="L17" s="48">
        <v>1</v>
      </c>
      <c r="M17" s="134">
        <f t="shared" si="1"/>
        <v>114</v>
      </c>
      <c r="N17" s="4">
        <f t="shared" si="4"/>
        <v>459</v>
      </c>
      <c r="O17" s="21" t="s">
        <v>10</v>
      </c>
      <c r="P17" s="48">
        <v>26</v>
      </c>
      <c r="Q17" s="48">
        <v>83</v>
      </c>
      <c r="R17" s="48">
        <v>15</v>
      </c>
      <c r="S17" s="48">
        <v>1</v>
      </c>
      <c r="T17" s="134">
        <f t="shared" si="2"/>
        <v>128.5</v>
      </c>
      <c r="U17" s="4">
        <f t="shared" si="5"/>
        <v>433</v>
      </c>
      <c r="W17" s="1" t="s">
        <v>80</v>
      </c>
      <c r="X17" s="50">
        <v>383.5</v>
      </c>
      <c r="Y17" s="1" t="s">
        <v>93</v>
      </c>
      <c r="Z17" s="50">
        <v>327</v>
      </c>
      <c r="AA17" s="1" t="s">
        <v>88</v>
      </c>
      <c r="AB17" s="50">
        <v>391</v>
      </c>
    </row>
    <row r="18" spans="1:28" ht="24" customHeight="1" x14ac:dyDescent="0.2">
      <c r="A18" s="20" t="s">
        <v>41</v>
      </c>
      <c r="B18" s="48">
        <v>13</v>
      </c>
      <c r="C18" s="48">
        <v>83</v>
      </c>
      <c r="D18" s="48">
        <v>9</v>
      </c>
      <c r="E18" s="48">
        <v>2</v>
      </c>
      <c r="F18" s="134">
        <f t="shared" si="0"/>
        <v>112.5</v>
      </c>
      <c r="G18" s="4">
        <f t="shared" si="3"/>
        <v>449</v>
      </c>
      <c r="H18" s="21" t="s">
        <v>20</v>
      </c>
      <c r="I18" s="48">
        <v>17</v>
      </c>
      <c r="J18" s="48">
        <v>93</v>
      </c>
      <c r="K18" s="48">
        <v>11</v>
      </c>
      <c r="L18" s="48">
        <v>0</v>
      </c>
      <c r="M18" s="134">
        <f t="shared" si="1"/>
        <v>123.5</v>
      </c>
      <c r="N18" s="4">
        <f t="shared" si="4"/>
        <v>459.5</v>
      </c>
      <c r="O18" s="21" t="s">
        <v>13</v>
      </c>
      <c r="P18" s="48">
        <v>17</v>
      </c>
      <c r="Q18" s="48">
        <v>84</v>
      </c>
      <c r="R18" s="48">
        <v>7</v>
      </c>
      <c r="S18" s="48">
        <v>0</v>
      </c>
      <c r="T18" s="134">
        <f t="shared" si="2"/>
        <v>106.5</v>
      </c>
      <c r="U18" s="4">
        <f t="shared" si="5"/>
        <v>436</v>
      </c>
      <c r="W18" s="1" t="s">
        <v>86</v>
      </c>
      <c r="X18" s="50">
        <v>395</v>
      </c>
      <c r="Y18" s="1" t="s">
        <v>75</v>
      </c>
      <c r="Z18" s="50">
        <v>329.5</v>
      </c>
      <c r="AA18" s="1" t="s">
        <v>92</v>
      </c>
      <c r="AB18" s="50">
        <v>392</v>
      </c>
    </row>
    <row r="19" spans="1:28" ht="24" customHeight="1" thickBot="1" x14ac:dyDescent="0.25">
      <c r="A19" s="23" t="s">
        <v>42</v>
      </c>
      <c r="B19" s="49">
        <v>17</v>
      </c>
      <c r="C19" s="49">
        <v>85</v>
      </c>
      <c r="D19" s="49">
        <v>9</v>
      </c>
      <c r="E19" s="49">
        <v>3</v>
      </c>
      <c r="F19" s="142">
        <f t="shared" si="0"/>
        <v>119</v>
      </c>
      <c r="G19" s="5">
        <f t="shared" si="3"/>
        <v>450</v>
      </c>
      <c r="H19" s="22" t="s">
        <v>22</v>
      </c>
      <c r="I19" s="47">
        <v>19</v>
      </c>
      <c r="J19" s="47">
        <v>98</v>
      </c>
      <c r="K19" s="47">
        <v>9</v>
      </c>
      <c r="L19" s="47">
        <v>0</v>
      </c>
      <c r="M19" s="134">
        <f t="shared" si="1"/>
        <v>125.5</v>
      </c>
      <c r="N19" s="4">
        <f t="shared" si="4"/>
        <v>471.5</v>
      </c>
      <c r="O19" s="21" t="s">
        <v>16</v>
      </c>
      <c r="P19" s="48">
        <v>9</v>
      </c>
      <c r="Q19" s="48">
        <v>89</v>
      </c>
      <c r="R19" s="48">
        <v>6</v>
      </c>
      <c r="S19" s="48">
        <v>0</v>
      </c>
      <c r="T19" s="134">
        <f t="shared" si="2"/>
        <v>105.5</v>
      </c>
      <c r="U19" s="4">
        <f t="shared" si="5"/>
        <v>440.5</v>
      </c>
      <c r="W19" s="1" t="s">
        <v>83</v>
      </c>
      <c r="X19" s="50">
        <v>399</v>
      </c>
      <c r="Y19" s="1" t="s">
        <v>66</v>
      </c>
      <c r="Z19" s="50">
        <v>339</v>
      </c>
      <c r="AA19" s="1" t="s">
        <v>76</v>
      </c>
      <c r="AB19" s="50">
        <v>394</v>
      </c>
    </row>
    <row r="20" spans="1:28" ht="24" customHeight="1" x14ac:dyDescent="0.2">
      <c r="A20" s="21" t="s">
        <v>27</v>
      </c>
      <c r="B20" s="47">
        <v>14</v>
      </c>
      <c r="C20" s="47">
        <v>87</v>
      </c>
      <c r="D20" s="47">
        <v>11</v>
      </c>
      <c r="E20" s="47">
        <v>0</v>
      </c>
      <c r="F20" s="135">
        <f t="shared" si="0"/>
        <v>116</v>
      </c>
      <c r="G20" s="37"/>
      <c r="H20" s="21" t="s">
        <v>24</v>
      </c>
      <c r="I20" s="48">
        <v>18</v>
      </c>
      <c r="J20" s="48">
        <v>83</v>
      </c>
      <c r="K20" s="48">
        <v>7</v>
      </c>
      <c r="L20" s="48">
        <v>2</v>
      </c>
      <c r="M20" s="135">
        <f t="shared" si="1"/>
        <v>111</v>
      </c>
      <c r="N20" s="4">
        <f t="shared" si="4"/>
        <v>474</v>
      </c>
      <c r="O20" s="21" t="s">
        <v>45</v>
      </c>
      <c r="P20" s="47">
        <v>11</v>
      </c>
      <c r="Q20" s="47">
        <v>83</v>
      </c>
      <c r="R20" s="47">
        <v>6</v>
      </c>
      <c r="S20" s="47">
        <v>1</v>
      </c>
      <c r="T20" s="135">
        <f t="shared" si="2"/>
        <v>103</v>
      </c>
      <c r="U20" s="4">
        <f t="shared" si="5"/>
        <v>443.5</v>
      </c>
      <c r="W20" s="1"/>
      <c r="X20" s="1"/>
      <c r="Y20" s="1" t="s">
        <v>67</v>
      </c>
      <c r="Z20" s="50">
        <v>387.5</v>
      </c>
      <c r="AA20" s="1" t="s">
        <v>82</v>
      </c>
      <c r="AB20" s="50">
        <v>396.5</v>
      </c>
    </row>
    <row r="21" spans="1:28" ht="24" customHeight="1" thickBot="1" x14ac:dyDescent="0.25">
      <c r="A21" s="21" t="s">
        <v>28</v>
      </c>
      <c r="B21" s="48">
        <v>13</v>
      </c>
      <c r="C21" s="48">
        <v>96</v>
      </c>
      <c r="D21" s="48">
        <v>12</v>
      </c>
      <c r="E21" s="48">
        <v>1</v>
      </c>
      <c r="F21" s="134">
        <f t="shared" si="0"/>
        <v>129</v>
      </c>
      <c r="G21" s="38"/>
      <c r="H21" s="22" t="s">
        <v>25</v>
      </c>
      <c r="I21" s="48">
        <v>16</v>
      </c>
      <c r="J21" s="48">
        <v>90</v>
      </c>
      <c r="K21" s="48">
        <v>8</v>
      </c>
      <c r="L21" s="48">
        <v>2</v>
      </c>
      <c r="M21" s="134">
        <f t="shared" si="1"/>
        <v>119</v>
      </c>
      <c r="N21" s="4">
        <f t="shared" si="4"/>
        <v>479</v>
      </c>
      <c r="O21" s="23" t="s">
        <v>46</v>
      </c>
      <c r="P21" s="49">
        <v>8</v>
      </c>
      <c r="Q21" s="49">
        <v>76</v>
      </c>
      <c r="R21" s="49">
        <v>7</v>
      </c>
      <c r="S21" s="49">
        <v>0</v>
      </c>
      <c r="T21" s="142">
        <f t="shared" si="2"/>
        <v>94</v>
      </c>
      <c r="U21" s="5">
        <f t="shared" si="5"/>
        <v>409</v>
      </c>
      <c r="W21" s="1"/>
      <c r="X21" s="1"/>
      <c r="Y21" s="1" t="s">
        <v>72</v>
      </c>
      <c r="Z21" s="50">
        <v>389</v>
      </c>
      <c r="AA21" s="1" t="s">
        <v>90</v>
      </c>
      <c r="AB21" s="50">
        <v>402.5</v>
      </c>
    </row>
    <row r="22" spans="1:28" ht="24" customHeight="1" thickBot="1" x14ac:dyDescent="0.25">
      <c r="A22" s="21" t="s">
        <v>1</v>
      </c>
      <c r="B22" s="48">
        <v>11</v>
      </c>
      <c r="C22" s="48">
        <v>92</v>
      </c>
      <c r="D22" s="48">
        <v>14</v>
      </c>
      <c r="E22" s="48">
        <v>2</v>
      </c>
      <c r="F22" s="134">
        <f t="shared" si="0"/>
        <v>130.5</v>
      </c>
      <c r="G22" s="4"/>
      <c r="H22" s="23" t="s">
        <v>26</v>
      </c>
      <c r="I22" s="49">
        <v>21</v>
      </c>
      <c r="J22" s="49">
        <v>82</v>
      </c>
      <c r="K22" s="49">
        <v>8</v>
      </c>
      <c r="L22" s="49">
        <v>0</v>
      </c>
      <c r="M22" s="134">
        <f t="shared" si="1"/>
        <v>108.5</v>
      </c>
      <c r="N22" s="5">
        <f t="shared" si="4"/>
        <v>464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69</v>
      </c>
      <c r="Z22" s="50">
        <v>408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501.5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499.5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448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68</v>
      </c>
      <c r="G24" s="57"/>
      <c r="H24" s="165"/>
      <c r="I24" s="166"/>
      <c r="J24" s="52" t="s">
        <v>94</v>
      </c>
      <c r="K24" s="55"/>
      <c r="L24" s="55"/>
      <c r="M24" s="136" t="s">
        <v>66</v>
      </c>
      <c r="N24" s="57"/>
      <c r="O24" s="165"/>
      <c r="P24" s="166"/>
      <c r="Q24" s="52" t="s">
        <v>94</v>
      </c>
      <c r="R24" s="55"/>
      <c r="S24" s="55"/>
      <c r="T24" s="136" t="s">
        <v>70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71</v>
      </c>
      <c r="F63" s="139">
        <f>INT(B10*$Q$66)</f>
        <v>22</v>
      </c>
      <c r="G63" s="6"/>
      <c r="H63" s="6"/>
      <c r="I63" s="6">
        <f>INT(E10*$Q$67)</f>
        <v>0</v>
      </c>
      <c r="J63" s="6"/>
      <c r="K63" s="6"/>
      <c r="L63" s="6">
        <f>INT(D10*$Q$68)</f>
        <v>11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81</v>
      </c>
      <c r="F64" s="139">
        <f t="shared" ref="F64:F72" si="7">INT(B11*$Q$66)</f>
        <v>28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13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86</v>
      </c>
      <c r="F65" s="139">
        <f t="shared" si="7"/>
        <v>18</v>
      </c>
      <c r="G65" s="6"/>
      <c r="H65" s="6"/>
      <c r="I65" s="6">
        <f t="shared" si="8"/>
        <v>0</v>
      </c>
      <c r="J65" s="6"/>
      <c r="K65" s="6"/>
      <c r="L65" s="6">
        <f t="shared" si="9"/>
        <v>12</v>
      </c>
      <c r="M65" s="139"/>
      <c r="N65" s="6"/>
      <c r="O65" s="6"/>
      <c r="P65" s="6" t="s">
        <v>104</v>
      </c>
      <c r="Q65" s="6">
        <v>0.92</v>
      </c>
      <c r="R65" s="6"/>
      <c r="S65" s="6"/>
      <c r="T65" s="139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76</v>
      </c>
      <c r="F66" s="139">
        <f t="shared" si="7"/>
        <v>12</v>
      </c>
      <c r="G66" s="6"/>
      <c r="H66" s="6"/>
      <c r="I66" s="6">
        <f t="shared" si="8"/>
        <v>0</v>
      </c>
      <c r="J66" s="6"/>
      <c r="K66" s="6"/>
      <c r="L66" s="6">
        <f t="shared" si="9"/>
        <v>15</v>
      </c>
      <c r="M66" s="139"/>
      <c r="N66" s="6"/>
      <c r="O66" s="6"/>
      <c r="P66" s="6" t="s">
        <v>105</v>
      </c>
      <c r="Q66" s="6">
        <v>0.91</v>
      </c>
      <c r="R66" s="6"/>
      <c r="S66" s="6"/>
      <c r="T66" s="139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66</v>
      </c>
      <c r="F67" s="139">
        <f t="shared" si="7"/>
        <v>9</v>
      </c>
      <c r="G67" s="6"/>
      <c r="H67" s="6"/>
      <c r="I67" s="6">
        <f t="shared" si="8"/>
        <v>1</v>
      </c>
      <c r="J67" s="6"/>
      <c r="K67" s="6"/>
      <c r="L67" s="6">
        <f t="shared" si="9"/>
        <v>10</v>
      </c>
      <c r="M67" s="139"/>
      <c r="N67" s="6"/>
      <c r="O67" s="6"/>
      <c r="P67" s="6" t="s">
        <v>106</v>
      </c>
      <c r="Q67" s="6">
        <v>0.89</v>
      </c>
      <c r="R67" s="6"/>
      <c r="S67" s="6"/>
      <c r="T67" s="139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78</v>
      </c>
      <c r="F68" s="139">
        <f t="shared" si="7"/>
        <v>13</v>
      </c>
      <c r="G68" s="6"/>
      <c r="H68" s="6"/>
      <c r="I68" s="6">
        <f t="shared" si="8"/>
        <v>2</v>
      </c>
      <c r="J68" s="6"/>
      <c r="K68" s="6"/>
      <c r="L68" s="6">
        <f t="shared" si="9"/>
        <v>8</v>
      </c>
      <c r="M68" s="139"/>
      <c r="N68" s="6"/>
      <c r="O68" s="6"/>
      <c r="P68" s="6" t="s">
        <v>107</v>
      </c>
      <c r="Q68" s="6">
        <v>0.96</v>
      </c>
      <c r="R68" s="6"/>
      <c r="S68" s="6"/>
      <c r="T68" s="139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73</v>
      </c>
      <c r="F69" s="139">
        <f t="shared" si="7"/>
        <v>9</v>
      </c>
      <c r="G69" s="6"/>
      <c r="H69" s="6"/>
      <c r="I69" s="6">
        <f t="shared" si="8"/>
        <v>0</v>
      </c>
      <c r="J69" s="6"/>
      <c r="K69" s="6"/>
      <c r="L69" s="6">
        <f t="shared" si="9"/>
        <v>10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81</v>
      </c>
      <c r="F70" s="139">
        <f t="shared" si="7"/>
        <v>11</v>
      </c>
      <c r="G70" s="6"/>
      <c r="H70" s="6"/>
      <c r="I70" s="6">
        <f t="shared" si="8"/>
        <v>0</v>
      </c>
      <c r="J70" s="6"/>
      <c r="K70" s="6"/>
      <c r="L70" s="6">
        <f t="shared" si="9"/>
        <v>7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76</v>
      </c>
      <c r="F71" s="139">
        <f t="shared" si="7"/>
        <v>11</v>
      </c>
      <c r="G71" s="6"/>
      <c r="H71" s="6"/>
      <c r="I71" s="6">
        <f t="shared" si="8"/>
        <v>1</v>
      </c>
      <c r="J71" s="6"/>
      <c r="K71" s="6"/>
      <c r="L71" s="6">
        <f t="shared" si="9"/>
        <v>8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78</v>
      </c>
      <c r="F72" s="139">
        <f t="shared" si="7"/>
        <v>15</v>
      </c>
      <c r="G72" s="6"/>
      <c r="H72" s="6"/>
      <c r="I72" s="6">
        <f t="shared" si="8"/>
        <v>2</v>
      </c>
      <c r="J72" s="6"/>
      <c r="K72" s="6"/>
      <c r="L72" s="6">
        <f t="shared" si="9"/>
        <v>8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83</v>
      </c>
      <c r="F77" s="139">
        <f>INT(B20*$Q$80)</f>
        <v>12</v>
      </c>
      <c r="G77" s="6"/>
      <c r="H77" s="6"/>
      <c r="I77" s="6">
        <f>INT(E20*$Q$81)</f>
        <v>0</v>
      </c>
      <c r="J77" s="6"/>
      <c r="K77" s="6"/>
      <c r="L77" s="6">
        <f>INT(D20*$Q$82)</f>
        <v>11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92</v>
      </c>
      <c r="F78" s="139">
        <f>INT(B21*$Q$80)</f>
        <v>11</v>
      </c>
      <c r="G78" s="6"/>
      <c r="H78" s="6"/>
      <c r="I78" s="6">
        <f>INT(E21*$Q$81)</f>
        <v>0</v>
      </c>
      <c r="J78" s="6"/>
      <c r="K78" s="6"/>
      <c r="L78" s="6">
        <f>INT(D21*$Q$82)</f>
        <v>12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88</v>
      </c>
      <c r="F79" s="139">
        <f>INT(B22*$Q$80)</f>
        <v>9</v>
      </c>
      <c r="G79" s="6"/>
      <c r="H79" s="6"/>
      <c r="I79" s="6">
        <f>INT(E22*$Q$81)</f>
        <v>0</v>
      </c>
      <c r="J79" s="6"/>
      <c r="K79" s="6"/>
      <c r="L79" s="6">
        <f>INT(D22*$Q$82)</f>
        <v>14</v>
      </c>
      <c r="M79" s="139"/>
      <c r="N79" s="6"/>
      <c r="O79" s="6"/>
      <c r="P79" s="6" t="s">
        <v>104</v>
      </c>
      <c r="Q79" s="6">
        <v>0.96</v>
      </c>
      <c r="R79" s="6"/>
      <c r="S79" s="6"/>
      <c r="T79" s="139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84</v>
      </c>
      <c r="F80" s="139">
        <f t="shared" ref="F80:F92" si="10">INT(I10*$Q$80)</f>
        <v>13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12</v>
      </c>
      <c r="M80" s="139"/>
      <c r="N80" s="6"/>
      <c r="O80" s="6"/>
      <c r="P80" s="6" t="s">
        <v>105</v>
      </c>
      <c r="Q80" s="6">
        <v>0.88</v>
      </c>
      <c r="R80" s="6"/>
      <c r="S80" s="6"/>
      <c r="T80" s="139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86</v>
      </c>
      <c r="F81" s="139">
        <f t="shared" si="10"/>
        <v>10</v>
      </c>
      <c r="G81" s="6"/>
      <c r="H81" s="6"/>
      <c r="I81" s="6">
        <f t="shared" si="11"/>
        <v>0</v>
      </c>
      <c r="J81" s="6"/>
      <c r="K81" s="6"/>
      <c r="L81" s="6">
        <f t="shared" si="12"/>
        <v>11</v>
      </c>
      <c r="M81" s="139"/>
      <c r="N81" s="6"/>
      <c r="O81" s="6"/>
      <c r="P81" s="6" t="s">
        <v>106</v>
      </c>
      <c r="Q81" s="6">
        <v>0.2</v>
      </c>
      <c r="R81" s="6"/>
      <c r="S81" s="6"/>
      <c r="T81" s="139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90</v>
      </c>
      <c r="F82" s="139">
        <f t="shared" si="10"/>
        <v>7</v>
      </c>
      <c r="G82" s="6"/>
      <c r="H82" s="6"/>
      <c r="I82" s="6">
        <f t="shared" si="11"/>
        <v>0</v>
      </c>
      <c r="J82" s="6"/>
      <c r="K82" s="6"/>
      <c r="L82" s="6">
        <f t="shared" si="12"/>
        <v>9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42</v>
      </c>
      <c r="B83">
        <v>3</v>
      </c>
      <c r="E83" s="6">
        <f t="shared" si="13"/>
        <v>95</v>
      </c>
      <c r="F83" s="139">
        <f t="shared" si="10"/>
        <v>13</v>
      </c>
      <c r="I83" s="6">
        <f t="shared" si="11"/>
        <v>0</v>
      </c>
      <c r="L83" s="6">
        <f t="shared" si="12"/>
        <v>12</v>
      </c>
    </row>
    <row r="84" spans="1:21" x14ac:dyDescent="0.2">
      <c r="A84">
        <v>42</v>
      </c>
      <c r="B84">
        <v>3</v>
      </c>
      <c r="E84" s="6">
        <f t="shared" si="13"/>
        <v>87</v>
      </c>
      <c r="F84" s="139">
        <f t="shared" si="10"/>
        <v>8</v>
      </c>
      <c r="I84" s="6">
        <f t="shared" si="11"/>
        <v>0</v>
      </c>
      <c r="L84" s="6">
        <f t="shared" si="12"/>
        <v>11</v>
      </c>
    </row>
    <row r="85" spans="1:21" x14ac:dyDescent="0.2">
      <c r="A85">
        <v>42</v>
      </c>
      <c r="B85">
        <v>3</v>
      </c>
      <c r="E85" s="6">
        <f t="shared" si="13"/>
        <v>85</v>
      </c>
      <c r="F85" s="139">
        <f t="shared" si="10"/>
        <v>7</v>
      </c>
      <c r="I85" s="6">
        <f t="shared" si="11"/>
        <v>0</v>
      </c>
      <c r="L85" s="6">
        <f t="shared" si="12"/>
        <v>10</v>
      </c>
    </row>
    <row r="86" spans="1:21" x14ac:dyDescent="0.2">
      <c r="A86">
        <v>42</v>
      </c>
      <c r="B86">
        <v>3</v>
      </c>
      <c r="E86" s="6">
        <f t="shared" si="13"/>
        <v>80</v>
      </c>
      <c r="F86" s="139">
        <f t="shared" si="10"/>
        <v>7</v>
      </c>
      <c r="I86" s="6">
        <f t="shared" si="11"/>
        <v>0</v>
      </c>
      <c r="L86" s="6">
        <f t="shared" si="12"/>
        <v>9</v>
      </c>
    </row>
    <row r="87" spans="1:21" x14ac:dyDescent="0.2">
      <c r="A87">
        <v>42</v>
      </c>
      <c r="B87">
        <v>3</v>
      </c>
      <c r="E87" s="6">
        <f t="shared" si="13"/>
        <v>82</v>
      </c>
      <c r="F87" s="139">
        <f t="shared" si="10"/>
        <v>13</v>
      </c>
      <c r="I87" s="6">
        <f t="shared" si="11"/>
        <v>0</v>
      </c>
      <c r="L87" s="6">
        <f t="shared" si="12"/>
        <v>9</v>
      </c>
    </row>
    <row r="88" spans="1:21" x14ac:dyDescent="0.2">
      <c r="A88">
        <v>42</v>
      </c>
      <c r="B88">
        <v>3</v>
      </c>
      <c r="E88" s="6">
        <f t="shared" si="13"/>
        <v>89</v>
      </c>
      <c r="F88" s="139">
        <f t="shared" si="10"/>
        <v>14</v>
      </c>
      <c r="I88" s="6">
        <f t="shared" si="11"/>
        <v>0</v>
      </c>
      <c r="L88" s="6">
        <f t="shared" si="12"/>
        <v>11</v>
      </c>
    </row>
    <row r="89" spans="1:21" x14ac:dyDescent="0.2">
      <c r="A89">
        <v>42</v>
      </c>
      <c r="B89">
        <v>3</v>
      </c>
      <c r="E89" s="6">
        <f t="shared" si="13"/>
        <v>94</v>
      </c>
      <c r="F89" s="139">
        <f t="shared" si="10"/>
        <v>16</v>
      </c>
      <c r="I89" s="6">
        <f t="shared" si="11"/>
        <v>0</v>
      </c>
      <c r="L89" s="6">
        <f t="shared" si="12"/>
        <v>9</v>
      </c>
    </row>
    <row r="90" spans="1:21" x14ac:dyDescent="0.2">
      <c r="A90">
        <v>42</v>
      </c>
      <c r="B90">
        <v>3</v>
      </c>
      <c r="E90" s="6">
        <f t="shared" si="13"/>
        <v>79</v>
      </c>
      <c r="F90" s="139">
        <f t="shared" si="10"/>
        <v>15</v>
      </c>
      <c r="I90" s="6">
        <f t="shared" si="11"/>
        <v>0</v>
      </c>
      <c r="L90" s="6">
        <f t="shared" si="12"/>
        <v>7</v>
      </c>
    </row>
    <row r="91" spans="1:21" x14ac:dyDescent="0.2">
      <c r="A91">
        <v>42</v>
      </c>
      <c r="B91">
        <v>3</v>
      </c>
      <c r="E91" s="6">
        <f t="shared" si="13"/>
        <v>86</v>
      </c>
      <c r="F91" s="139">
        <f t="shared" si="10"/>
        <v>14</v>
      </c>
      <c r="I91" s="6">
        <f t="shared" si="11"/>
        <v>0</v>
      </c>
      <c r="L91" s="6">
        <f t="shared" si="12"/>
        <v>8</v>
      </c>
    </row>
    <row r="92" spans="1:21" x14ac:dyDescent="0.2">
      <c r="A92">
        <v>42</v>
      </c>
      <c r="B92">
        <v>3</v>
      </c>
      <c r="E92" s="6">
        <f t="shared" si="13"/>
        <v>78</v>
      </c>
      <c r="F92" s="139">
        <f t="shared" si="10"/>
        <v>18</v>
      </c>
      <c r="I92" s="6">
        <f t="shared" si="11"/>
        <v>0</v>
      </c>
      <c r="L92" s="6">
        <f t="shared" si="12"/>
        <v>8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80</v>
      </c>
      <c r="F97" s="140">
        <f t="shared" ref="F97:F108" si="14">INT(P10*$Q$100)</f>
        <v>13</v>
      </c>
      <c r="I97" s="1">
        <f t="shared" ref="I97:I108" si="15">INT(S10*$Q$101)</f>
        <v>0</v>
      </c>
      <c r="L97" s="1">
        <f t="shared" ref="L97:L108" si="16">INT(R10*$Q$102)</f>
        <v>9</v>
      </c>
    </row>
    <row r="98" spans="1:17" x14ac:dyDescent="0.2">
      <c r="A98">
        <v>42</v>
      </c>
      <c r="B98">
        <v>3</v>
      </c>
      <c r="E98" s="1">
        <f t="shared" ref="E98:E108" si="17">INT(Q11*$Q$99)</f>
        <v>78</v>
      </c>
      <c r="F98" s="140">
        <f t="shared" si="14"/>
        <v>10</v>
      </c>
      <c r="I98" s="1">
        <f t="shared" si="15"/>
        <v>0</v>
      </c>
      <c r="L98" s="1">
        <f t="shared" si="16"/>
        <v>10</v>
      </c>
    </row>
    <row r="99" spans="1:17" x14ac:dyDescent="0.2">
      <c r="A99">
        <v>42</v>
      </c>
      <c r="B99">
        <v>3</v>
      </c>
      <c r="E99" s="1">
        <f t="shared" si="17"/>
        <v>76</v>
      </c>
      <c r="F99" s="140">
        <f t="shared" si="14"/>
        <v>7</v>
      </c>
      <c r="I99" s="1">
        <f t="shared" si="15"/>
        <v>0</v>
      </c>
      <c r="L99" s="1">
        <f t="shared" si="16"/>
        <v>10</v>
      </c>
      <c r="P99" s="6" t="s">
        <v>104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80</v>
      </c>
      <c r="F100" s="140">
        <f t="shared" si="14"/>
        <v>11</v>
      </c>
      <c r="I100" s="1">
        <f t="shared" si="15"/>
        <v>0</v>
      </c>
      <c r="L100" s="1">
        <f t="shared" si="16"/>
        <v>9</v>
      </c>
      <c r="P100" s="6" t="s">
        <v>105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75</v>
      </c>
      <c r="F101" s="140">
        <f t="shared" si="14"/>
        <v>10</v>
      </c>
      <c r="I101" s="1">
        <f t="shared" si="15"/>
        <v>0</v>
      </c>
      <c r="L101" s="1">
        <f t="shared" si="16"/>
        <v>9</v>
      </c>
      <c r="P101" s="6" t="s">
        <v>106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66</v>
      </c>
      <c r="F102" s="140">
        <f t="shared" si="14"/>
        <v>13</v>
      </c>
      <c r="I102" s="1">
        <f t="shared" si="15"/>
        <v>0</v>
      </c>
      <c r="L102" s="1">
        <f t="shared" si="16"/>
        <v>10</v>
      </c>
      <c r="P102" s="6" t="s">
        <v>107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62</v>
      </c>
      <c r="F103" s="140">
        <f t="shared" si="14"/>
        <v>10</v>
      </c>
      <c r="I103" s="1">
        <f t="shared" si="15"/>
        <v>0</v>
      </c>
      <c r="L103" s="1">
        <f t="shared" si="16"/>
        <v>10</v>
      </c>
    </row>
    <row r="104" spans="1:17" x14ac:dyDescent="0.2">
      <c r="A104">
        <v>42</v>
      </c>
      <c r="B104">
        <v>3</v>
      </c>
      <c r="E104" s="1">
        <f t="shared" si="17"/>
        <v>78</v>
      </c>
      <c r="F104" s="140">
        <f t="shared" si="14"/>
        <v>23</v>
      </c>
      <c r="I104" s="1">
        <f t="shared" si="15"/>
        <v>0</v>
      </c>
      <c r="L104" s="1">
        <f t="shared" si="16"/>
        <v>15</v>
      </c>
    </row>
    <row r="105" spans="1:17" x14ac:dyDescent="0.2">
      <c r="A105">
        <v>42</v>
      </c>
      <c r="B105">
        <v>3</v>
      </c>
      <c r="E105" s="1">
        <f t="shared" si="17"/>
        <v>78</v>
      </c>
      <c r="F105" s="140">
        <f t="shared" si="14"/>
        <v>15</v>
      </c>
      <c r="I105" s="1">
        <f t="shared" si="15"/>
        <v>0</v>
      </c>
      <c r="L105" s="1">
        <f t="shared" si="16"/>
        <v>7</v>
      </c>
    </row>
    <row r="106" spans="1:17" x14ac:dyDescent="0.2">
      <c r="A106">
        <v>42</v>
      </c>
      <c r="B106">
        <v>3</v>
      </c>
      <c r="E106" s="1">
        <f t="shared" si="17"/>
        <v>83</v>
      </c>
      <c r="F106" s="140">
        <f t="shared" si="14"/>
        <v>8</v>
      </c>
      <c r="I106" s="1">
        <f t="shared" si="15"/>
        <v>0</v>
      </c>
      <c r="L106" s="1">
        <f t="shared" si="16"/>
        <v>6</v>
      </c>
    </row>
    <row r="107" spans="1:17" x14ac:dyDescent="0.2">
      <c r="A107">
        <v>42</v>
      </c>
      <c r="B107">
        <v>3</v>
      </c>
      <c r="E107" s="1">
        <f t="shared" si="17"/>
        <v>78</v>
      </c>
      <c r="F107" s="140">
        <f t="shared" si="14"/>
        <v>10</v>
      </c>
      <c r="I107" s="1">
        <f t="shared" si="15"/>
        <v>0</v>
      </c>
      <c r="L107" s="1">
        <f t="shared" si="16"/>
        <v>6</v>
      </c>
    </row>
    <row r="108" spans="1:17" x14ac:dyDescent="0.2">
      <c r="A108">
        <v>42</v>
      </c>
      <c r="B108">
        <v>3</v>
      </c>
      <c r="E108" s="1">
        <f t="shared" si="17"/>
        <v>71</v>
      </c>
      <c r="F108" s="140">
        <f t="shared" si="14"/>
        <v>7</v>
      </c>
      <c r="I108" s="1">
        <f t="shared" si="15"/>
        <v>0</v>
      </c>
      <c r="L108" s="1">
        <f t="shared" si="16"/>
        <v>7</v>
      </c>
    </row>
    <row r="109" spans="1:17" x14ac:dyDescent="0.2">
      <c r="A109">
        <v>42</v>
      </c>
      <c r="B109">
        <v>7</v>
      </c>
      <c r="E109" s="50">
        <f t="shared" ref="E109:E118" si="18">C10-E63</f>
        <v>7</v>
      </c>
      <c r="F109" s="140">
        <f t="shared" ref="F109:F118" si="19">B10-F63</f>
        <v>3</v>
      </c>
      <c r="I109" s="1">
        <f t="shared" ref="I109:I118" si="20">E10-I63</f>
        <v>0</v>
      </c>
      <c r="L109" s="1">
        <f t="shared" ref="L109:L118" si="21">D10-L63</f>
        <v>1</v>
      </c>
    </row>
    <row r="110" spans="1:17" x14ac:dyDescent="0.2">
      <c r="A110">
        <v>42</v>
      </c>
      <c r="B110">
        <v>7</v>
      </c>
      <c r="E110" s="50">
        <f t="shared" si="18"/>
        <v>8</v>
      </c>
      <c r="F110" s="140">
        <f t="shared" si="19"/>
        <v>3</v>
      </c>
      <c r="I110" s="1">
        <f t="shared" si="20"/>
        <v>0</v>
      </c>
      <c r="L110" s="1">
        <f t="shared" si="21"/>
        <v>1</v>
      </c>
    </row>
    <row r="111" spans="1:17" x14ac:dyDescent="0.2">
      <c r="A111">
        <v>42</v>
      </c>
      <c r="B111">
        <v>7</v>
      </c>
      <c r="E111" s="50">
        <f t="shared" si="18"/>
        <v>8</v>
      </c>
      <c r="F111" s="140">
        <f t="shared" si="19"/>
        <v>2</v>
      </c>
      <c r="I111" s="1">
        <f t="shared" si="20"/>
        <v>1</v>
      </c>
      <c r="L111" s="1">
        <f t="shared" si="21"/>
        <v>1</v>
      </c>
    </row>
    <row r="112" spans="1:17" x14ac:dyDescent="0.2">
      <c r="A112">
        <v>42</v>
      </c>
      <c r="B112">
        <v>7</v>
      </c>
      <c r="E112" s="50">
        <f t="shared" si="18"/>
        <v>7</v>
      </c>
      <c r="F112" s="140">
        <f t="shared" si="19"/>
        <v>2</v>
      </c>
      <c r="I112" s="1">
        <f t="shared" si="20"/>
        <v>0</v>
      </c>
      <c r="L112" s="1">
        <f t="shared" si="21"/>
        <v>1</v>
      </c>
    </row>
    <row r="113" spans="1:12" x14ac:dyDescent="0.2">
      <c r="A113">
        <v>42</v>
      </c>
      <c r="B113">
        <v>7</v>
      </c>
      <c r="E113" s="50">
        <f t="shared" si="18"/>
        <v>6</v>
      </c>
      <c r="F113" s="140">
        <f t="shared" si="19"/>
        <v>1</v>
      </c>
      <c r="I113" s="1">
        <f t="shared" si="20"/>
        <v>1</v>
      </c>
      <c r="L113" s="1">
        <f t="shared" si="21"/>
        <v>1</v>
      </c>
    </row>
    <row r="114" spans="1:12" x14ac:dyDescent="0.2">
      <c r="A114">
        <v>42</v>
      </c>
      <c r="B114">
        <v>7</v>
      </c>
      <c r="E114" s="50">
        <f t="shared" si="18"/>
        <v>7</v>
      </c>
      <c r="F114" s="140">
        <f t="shared" si="19"/>
        <v>2</v>
      </c>
      <c r="I114" s="1">
        <f t="shared" si="20"/>
        <v>1</v>
      </c>
      <c r="L114" s="1">
        <f t="shared" si="21"/>
        <v>1</v>
      </c>
    </row>
    <row r="115" spans="1:12" x14ac:dyDescent="0.2">
      <c r="A115">
        <v>42</v>
      </c>
      <c r="B115">
        <v>7</v>
      </c>
      <c r="E115" s="50">
        <f t="shared" si="18"/>
        <v>7</v>
      </c>
      <c r="F115" s="140">
        <f t="shared" si="19"/>
        <v>1</v>
      </c>
      <c r="I115" s="1">
        <f t="shared" si="20"/>
        <v>0</v>
      </c>
      <c r="L115" s="1">
        <f t="shared" si="21"/>
        <v>1</v>
      </c>
    </row>
    <row r="116" spans="1:12" x14ac:dyDescent="0.2">
      <c r="A116">
        <v>42</v>
      </c>
      <c r="B116">
        <v>7</v>
      </c>
      <c r="E116" s="50">
        <f t="shared" si="18"/>
        <v>8</v>
      </c>
      <c r="F116" s="140">
        <f t="shared" si="19"/>
        <v>2</v>
      </c>
      <c r="I116" s="1">
        <f t="shared" si="20"/>
        <v>0</v>
      </c>
      <c r="L116" s="1">
        <f t="shared" si="21"/>
        <v>1</v>
      </c>
    </row>
    <row r="117" spans="1:12" x14ac:dyDescent="0.2">
      <c r="A117">
        <v>42</v>
      </c>
      <c r="B117">
        <v>7</v>
      </c>
      <c r="E117" s="50">
        <f t="shared" si="18"/>
        <v>7</v>
      </c>
      <c r="F117" s="140">
        <f t="shared" si="19"/>
        <v>2</v>
      </c>
      <c r="I117" s="1">
        <f t="shared" si="20"/>
        <v>1</v>
      </c>
      <c r="L117" s="1">
        <f t="shared" si="21"/>
        <v>1</v>
      </c>
    </row>
    <row r="118" spans="1:12" x14ac:dyDescent="0.2">
      <c r="A118">
        <v>42</v>
      </c>
      <c r="B118">
        <v>7</v>
      </c>
      <c r="E118" s="50">
        <f t="shared" si="18"/>
        <v>7</v>
      </c>
      <c r="F118" s="140">
        <f t="shared" si="19"/>
        <v>2</v>
      </c>
      <c r="I118" s="1">
        <f t="shared" si="20"/>
        <v>1</v>
      </c>
      <c r="L118" s="1">
        <f t="shared" si="21"/>
        <v>1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4</v>
      </c>
      <c r="F123" s="140">
        <f>B20-F77</f>
        <v>2</v>
      </c>
      <c r="I123" s="1">
        <f>E20-I77</f>
        <v>0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4</v>
      </c>
      <c r="F124" s="140">
        <f>B21-F78</f>
        <v>2</v>
      </c>
      <c r="I124" s="1">
        <f>E21-I78</f>
        <v>1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4</v>
      </c>
      <c r="F125" s="140">
        <f>B22-F79</f>
        <v>2</v>
      </c>
      <c r="I125" s="1">
        <f>E22-I79</f>
        <v>2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4</v>
      </c>
      <c r="F126" s="140">
        <f t="shared" ref="F126:F138" si="23">I10-F80</f>
        <v>2</v>
      </c>
      <c r="I126" s="1">
        <f t="shared" ref="I126:I138" si="24">L10-I80</f>
        <v>1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4</v>
      </c>
      <c r="F127" s="140">
        <f t="shared" si="23"/>
        <v>2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4</v>
      </c>
      <c r="F128" s="140">
        <f t="shared" si="23"/>
        <v>1</v>
      </c>
      <c r="I128" s="1">
        <f t="shared" si="24"/>
        <v>1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4</v>
      </c>
      <c r="F129" s="140">
        <f t="shared" si="23"/>
        <v>2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4</v>
      </c>
      <c r="F130" s="140">
        <f t="shared" si="23"/>
        <v>2</v>
      </c>
      <c r="I130" s="1">
        <f t="shared" si="24"/>
        <v>2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4</v>
      </c>
      <c r="F131" s="140">
        <f t="shared" si="23"/>
        <v>2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4</v>
      </c>
      <c r="F132" s="140">
        <f t="shared" si="23"/>
        <v>1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4</v>
      </c>
      <c r="F133" s="140">
        <f t="shared" si="23"/>
        <v>2</v>
      </c>
      <c r="I133" s="1">
        <f t="shared" si="24"/>
        <v>1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4</v>
      </c>
      <c r="F134" s="140">
        <f t="shared" si="23"/>
        <v>3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4</v>
      </c>
      <c r="F135" s="140">
        <f t="shared" si="23"/>
        <v>3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4</v>
      </c>
      <c r="F136" s="140">
        <f t="shared" si="23"/>
        <v>3</v>
      </c>
      <c r="I136" s="1">
        <f t="shared" si="24"/>
        <v>2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4</v>
      </c>
      <c r="F137" s="140">
        <f t="shared" si="23"/>
        <v>2</v>
      </c>
      <c r="I137" s="1">
        <f t="shared" si="24"/>
        <v>2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4</v>
      </c>
      <c r="F138" s="140">
        <f t="shared" si="23"/>
        <v>3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6</v>
      </c>
      <c r="F143" s="140">
        <f t="shared" ref="F143:F154" si="27">P10-F97</f>
        <v>2</v>
      </c>
      <c r="I143" s="1">
        <f t="shared" ref="I143:I154" si="28">S10-I97</f>
        <v>1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5</v>
      </c>
      <c r="F144" s="140">
        <f t="shared" si="27"/>
        <v>1</v>
      </c>
      <c r="I144" s="1">
        <f t="shared" si="28"/>
        <v>2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5</v>
      </c>
      <c r="F145" s="140">
        <f t="shared" si="27"/>
        <v>1</v>
      </c>
      <c r="I145" s="1">
        <f t="shared" si="28"/>
        <v>1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6</v>
      </c>
      <c r="F146" s="140">
        <f t="shared" si="27"/>
        <v>2</v>
      </c>
      <c r="I146" s="1">
        <f t="shared" si="28"/>
        <v>1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5</v>
      </c>
      <c r="F147" s="140">
        <f t="shared" si="27"/>
        <v>1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5</v>
      </c>
      <c r="F148" s="140">
        <f t="shared" si="27"/>
        <v>2</v>
      </c>
      <c r="I148" s="1">
        <f t="shared" si="28"/>
        <v>1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5</v>
      </c>
      <c r="F149" s="140">
        <f t="shared" si="27"/>
        <v>1</v>
      </c>
      <c r="I149" s="1">
        <f t="shared" si="28"/>
        <v>3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5</v>
      </c>
      <c r="F150" s="140">
        <f t="shared" si="27"/>
        <v>3</v>
      </c>
      <c r="I150" s="1">
        <f t="shared" si="28"/>
        <v>1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6</v>
      </c>
      <c r="F151" s="140">
        <f t="shared" si="27"/>
        <v>2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6</v>
      </c>
      <c r="F152" s="140">
        <f t="shared" si="27"/>
        <v>1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5</v>
      </c>
      <c r="F153" s="140">
        <f t="shared" si="27"/>
        <v>1</v>
      </c>
      <c r="I153" s="1">
        <f t="shared" si="28"/>
        <v>1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5</v>
      </c>
      <c r="F154" s="140">
        <f t="shared" si="27"/>
        <v>1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workbookViewId="0">
      <selection activeCell="U14" sqref="U14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77" t="s">
        <v>54</v>
      </c>
      <c r="B5" s="177"/>
      <c r="C5" s="177"/>
      <c r="D5" s="28"/>
      <c r="E5" s="175" t="str">
        <f>'G-12'!E4:H4</f>
        <v>DE OBRA</v>
      </c>
      <c r="F5" s="175"/>
      <c r="G5" s="175"/>
      <c r="H5" s="175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69" t="s">
        <v>56</v>
      </c>
      <c r="B6" s="169"/>
      <c r="C6" s="169"/>
      <c r="D6" s="175" t="s">
        <v>95</v>
      </c>
      <c r="E6" s="175"/>
      <c r="F6" s="175"/>
      <c r="G6" s="175"/>
      <c r="H6" s="175"/>
      <c r="I6" s="169" t="s">
        <v>53</v>
      </c>
      <c r="J6" s="169"/>
      <c r="K6" s="169"/>
      <c r="L6" s="176">
        <f>'G-12'!L5:N5</f>
        <v>1272</v>
      </c>
      <c r="M6" s="176"/>
      <c r="N6" s="176"/>
      <c r="O6" s="14"/>
      <c r="P6" s="169" t="s">
        <v>58</v>
      </c>
      <c r="Q6" s="169"/>
      <c r="R6" s="169"/>
      <c r="S6" s="184">
        <f>'G-12'!S6:U6</f>
        <v>42762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70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70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70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71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71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71"/>
      <c r="U9" s="171"/>
      <c r="AB9" s="3"/>
    </row>
    <row r="10" spans="1:28" ht="24" customHeight="1" x14ac:dyDescent="0.2">
      <c r="A10" s="20" t="s">
        <v>11</v>
      </c>
      <c r="B10" s="48">
        <f>'G-12'!B10+'G-3A'!B10+'G-3'!B10+'G-4A'!B10+'G-4B'!B10</f>
        <v>157</v>
      </c>
      <c r="C10" s="48">
        <f>'G-12'!C10+'G-3A'!C10+'G-3'!C10+'G-4A'!C10+'G-4B'!C10</f>
        <v>539</v>
      </c>
      <c r="D10" s="48">
        <f>'G-12'!D10+'G-3A'!D10+'G-3'!D10+'G-4A'!D10+'G-4B'!D10</f>
        <v>63</v>
      </c>
      <c r="E10" s="48">
        <f>'G-12'!E10+'G-3A'!E10+'G-3'!E10+'G-4A'!E10+'G-4B'!E10</f>
        <v>4</v>
      </c>
      <c r="F10" s="8">
        <f t="shared" ref="F10:F22" si="0">B10*0.5+C10*1+D10*2+E10*2.5</f>
        <v>753.5</v>
      </c>
      <c r="G10" s="4"/>
      <c r="H10" s="21" t="s">
        <v>4</v>
      </c>
      <c r="I10" s="48">
        <f>'G-12'!I10+'G-3A'!I10+'G-3'!I10+'G-4A'!I10+'G-4B'!I10</f>
        <v>124</v>
      </c>
      <c r="J10" s="48">
        <f>'G-12'!J10+'G-3A'!J10+'G-3'!J10+'G-4A'!J10+'G-4B'!J10</f>
        <v>482</v>
      </c>
      <c r="K10" s="48">
        <f>'G-12'!K10+'G-3A'!K10+'G-3'!K10+'G-4A'!K10+'G-4B'!K10</f>
        <v>56</v>
      </c>
      <c r="L10" s="48">
        <f>'G-12'!L10+'G-3A'!L10+'G-3'!L10+'G-4A'!L10+'G-4B'!L10</f>
        <v>6</v>
      </c>
      <c r="M10" s="8">
        <f t="shared" ref="M10:M22" si="1">I10*0.5+J10*1+K10*2+L10*2.5</f>
        <v>671</v>
      </c>
      <c r="N10" s="11">
        <f>F20+F21+F22+M10</f>
        <v>2618</v>
      </c>
      <c r="O10" s="21" t="s">
        <v>43</v>
      </c>
      <c r="P10" s="48">
        <f>'G-12'!P10+'G-3A'!P10+'G-3'!P10+'G-4A'!P10+'G-4B'!P10</f>
        <v>118</v>
      </c>
      <c r="Q10" s="48">
        <f>'G-12'!Q10+'G-3A'!Q10+'G-3'!Q10+'G-4A'!Q10+'G-4B'!Q10</f>
        <v>493</v>
      </c>
      <c r="R10" s="48">
        <f>'G-12'!R10+'G-3A'!R10+'G-3'!R10+'G-4A'!R10+'G-4B'!R10</f>
        <v>55</v>
      </c>
      <c r="S10" s="48">
        <f>'G-12'!S10+'G-3A'!S10+'G-3'!S10+'G-4A'!S10+'G-4B'!S10</f>
        <v>9</v>
      </c>
      <c r="T10" s="8">
        <f t="shared" ref="T10:T21" si="2">P10*0.5+Q10*1+R10*2+S10*2.5</f>
        <v>684.5</v>
      </c>
      <c r="U10" s="12"/>
      <c r="W10" s="1"/>
      <c r="X10" s="1"/>
      <c r="Y10" s="1" t="s">
        <v>81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'G-12'!B11+'G-3A'!B11+'G-3'!B11+'G-4A'!B11+'G-4B'!B11</f>
        <v>181</v>
      </c>
      <c r="C11" s="48">
        <f>'G-12'!C11+'G-3A'!C11+'G-3'!C11+'G-4A'!C11+'G-4B'!C11</f>
        <v>602</v>
      </c>
      <c r="D11" s="48">
        <f>'G-12'!D11+'G-3A'!D11+'G-3'!D11+'G-4A'!D11+'G-4B'!D11</f>
        <v>73</v>
      </c>
      <c r="E11" s="48">
        <f>'G-12'!E11+'G-3A'!E11+'G-3'!E11+'G-4A'!E11+'G-4B'!E11</f>
        <v>1</v>
      </c>
      <c r="F11" s="8">
        <f t="shared" si="0"/>
        <v>841</v>
      </c>
      <c r="G11" s="4"/>
      <c r="H11" s="21" t="s">
        <v>5</v>
      </c>
      <c r="I11" s="48">
        <f>'G-12'!I11+'G-3A'!I11+'G-3'!I11+'G-4A'!I11+'G-4B'!I11</f>
        <v>123</v>
      </c>
      <c r="J11" s="48">
        <f>'G-12'!J11+'G-3A'!J11+'G-3'!J11+'G-4A'!J11+'G-4B'!J11</f>
        <v>553</v>
      </c>
      <c r="K11" s="48">
        <f>'G-12'!K11+'G-3A'!K11+'G-3'!K11+'G-4A'!K11+'G-4B'!K11</f>
        <v>54</v>
      </c>
      <c r="L11" s="48">
        <f>'G-12'!L11+'G-3A'!L11+'G-3'!L11+'G-4A'!L11+'G-4B'!L11</f>
        <v>5</v>
      </c>
      <c r="M11" s="8">
        <f t="shared" si="1"/>
        <v>735</v>
      </c>
      <c r="N11" s="11">
        <f>F21+F22+M10+M11</f>
        <v>2737.5</v>
      </c>
      <c r="O11" s="21" t="s">
        <v>44</v>
      </c>
      <c r="P11" s="48">
        <f>'G-12'!P11+'G-3A'!P11+'G-3'!P11+'G-4A'!P11+'G-4B'!P11</f>
        <v>127</v>
      </c>
      <c r="Q11" s="48">
        <f>'G-12'!Q11+'G-3A'!Q11+'G-3'!Q11+'G-4A'!Q11+'G-4B'!Q11</f>
        <v>508</v>
      </c>
      <c r="R11" s="48">
        <f>'G-12'!R11+'G-3A'!R11+'G-3'!R11+'G-4A'!R11+'G-4B'!R11</f>
        <v>64</v>
      </c>
      <c r="S11" s="48">
        <f>'G-12'!S11+'G-3A'!S11+'G-3'!S11+'G-4A'!S11+'G-4B'!S11</f>
        <v>8</v>
      </c>
      <c r="T11" s="8">
        <f t="shared" si="2"/>
        <v>719.5</v>
      </c>
      <c r="U11" s="4"/>
      <c r="W11" s="1"/>
      <c r="X11" s="1"/>
      <c r="Y11" s="1" t="s">
        <v>84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'G-12'!B12+'G-3A'!B12+'G-3'!B12+'G-4A'!B12+'G-4B'!B12</f>
        <v>220</v>
      </c>
      <c r="C12" s="48">
        <f>'G-12'!C12+'G-3A'!C12+'G-3'!C12+'G-4A'!C12+'G-4B'!C12</f>
        <v>577</v>
      </c>
      <c r="D12" s="48">
        <f>'G-12'!D12+'G-3A'!D12+'G-3'!D12+'G-4A'!D12+'G-4B'!D12</f>
        <v>59</v>
      </c>
      <c r="E12" s="48">
        <f>'G-12'!E12+'G-3A'!E12+'G-3'!E12+'G-4A'!E12+'G-4B'!E12</f>
        <v>3</v>
      </c>
      <c r="F12" s="8">
        <f t="shared" si="0"/>
        <v>812.5</v>
      </c>
      <c r="G12" s="4"/>
      <c r="H12" s="21" t="s">
        <v>6</v>
      </c>
      <c r="I12" s="48">
        <f>'G-12'!I12+'G-3A'!I12+'G-3'!I12+'G-4A'!I12+'G-4B'!I12</f>
        <v>118</v>
      </c>
      <c r="J12" s="48">
        <f>'G-12'!J12+'G-3A'!J12+'G-3'!J12+'G-4A'!J12+'G-4B'!J12</f>
        <v>557</v>
      </c>
      <c r="K12" s="48">
        <f>'G-12'!K12+'G-3A'!K12+'G-3'!K12+'G-4A'!K12+'G-4B'!K12</f>
        <v>51</v>
      </c>
      <c r="L12" s="48">
        <f>'G-12'!L12+'G-3A'!L12+'G-3'!L12+'G-4A'!L12+'G-4B'!L12</f>
        <v>4</v>
      </c>
      <c r="M12" s="8">
        <f t="shared" si="1"/>
        <v>728</v>
      </c>
      <c r="N12" s="4">
        <f>F22+M10+M11+M12</f>
        <v>2817</v>
      </c>
      <c r="O12" s="21" t="s">
        <v>32</v>
      </c>
      <c r="P12" s="48">
        <f>'G-12'!P12+'G-3A'!P12+'G-3'!P12+'G-4A'!P12+'G-4B'!P12</f>
        <v>128</v>
      </c>
      <c r="Q12" s="48">
        <f>'G-12'!Q12+'G-3A'!Q12+'G-3'!Q12+'G-4A'!Q12+'G-4B'!Q12</f>
        <v>505</v>
      </c>
      <c r="R12" s="48">
        <f>'G-12'!R12+'G-3A'!R12+'G-3'!R12+'G-4A'!R12+'G-4B'!R12</f>
        <v>64</v>
      </c>
      <c r="S12" s="48">
        <f>'G-12'!S12+'G-3A'!S12+'G-3'!S12+'G-4A'!S12+'G-4B'!S12</f>
        <v>12</v>
      </c>
      <c r="T12" s="8">
        <f t="shared" si="2"/>
        <v>727</v>
      </c>
      <c r="U12" s="4"/>
      <c r="W12" s="1"/>
      <c r="X12" s="1"/>
      <c r="Y12" s="1" t="s">
        <v>87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'G-12'!B13+'G-3A'!B13+'G-3'!B13+'G-4A'!B13+'G-4B'!B13</f>
        <v>149</v>
      </c>
      <c r="C13" s="48">
        <f>'G-12'!C13+'G-3A'!C13+'G-3'!C13+'G-4A'!C13+'G-4B'!C13</f>
        <v>537</v>
      </c>
      <c r="D13" s="48">
        <f>'G-12'!D13+'G-3A'!D13+'G-3'!D13+'G-4A'!D13+'G-4B'!D13</f>
        <v>72</v>
      </c>
      <c r="E13" s="48">
        <f>'G-12'!E13+'G-3A'!E13+'G-3'!E13+'G-4A'!E13+'G-4B'!E13</f>
        <v>5</v>
      </c>
      <c r="F13" s="8">
        <f t="shared" si="0"/>
        <v>768</v>
      </c>
      <c r="G13" s="4">
        <f t="shared" ref="G13:G19" si="3">F10+F11+F12+F13</f>
        <v>3175</v>
      </c>
      <c r="H13" s="21" t="s">
        <v>7</v>
      </c>
      <c r="I13" s="48">
        <f>'G-12'!I13+'G-3A'!I13+'G-3'!I13+'G-4A'!I13+'G-4B'!I13</f>
        <v>90</v>
      </c>
      <c r="J13" s="48">
        <f>'G-12'!J13+'G-3A'!J13+'G-3'!J13+'G-4A'!J13+'G-4B'!J13</f>
        <v>543</v>
      </c>
      <c r="K13" s="48">
        <f>'G-12'!K13+'G-3A'!K13+'G-3'!K13+'G-4A'!K13+'G-4B'!K13</f>
        <v>50</v>
      </c>
      <c r="L13" s="48">
        <f>'G-12'!L13+'G-3A'!L13+'G-3'!L13+'G-4A'!L13+'G-4B'!L13</f>
        <v>6</v>
      </c>
      <c r="M13" s="8">
        <f t="shared" si="1"/>
        <v>703</v>
      </c>
      <c r="N13" s="4">
        <f t="shared" ref="N13:N18" si="4">M10+M11+M12+M13</f>
        <v>2837</v>
      </c>
      <c r="O13" s="21" t="s">
        <v>33</v>
      </c>
      <c r="P13" s="48">
        <f>'G-12'!P13+'G-3A'!P13+'G-3'!P13+'G-4A'!P13+'G-4B'!P13</f>
        <v>120</v>
      </c>
      <c r="Q13" s="48">
        <f>'G-12'!Q13+'G-3A'!Q13+'G-3'!Q13+'G-4A'!Q13+'G-4B'!Q13</f>
        <v>509</v>
      </c>
      <c r="R13" s="48">
        <f>'G-12'!R13+'G-3A'!R13+'G-3'!R13+'G-4A'!R13+'G-4B'!R13</f>
        <v>54</v>
      </c>
      <c r="S13" s="48">
        <f>'G-12'!S13+'G-3A'!S13+'G-3'!S13+'G-4A'!S13+'G-4B'!S13</f>
        <v>5</v>
      </c>
      <c r="T13" s="8">
        <f t="shared" si="2"/>
        <v>689.5</v>
      </c>
      <c r="U13" s="4">
        <f t="shared" ref="U13:U21" si="5">T10+T11+T12+T13</f>
        <v>2820.5</v>
      </c>
      <c r="W13" s="1" t="s">
        <v>83</v>
      </c>
      <c r="X13" s="50">
        <v>4404.5</v>
      </c>
      <c r="Y13" s="1" t="s">
        <v>78</v>
      </c>
      <c r="Z13" s="50">
        <v>4135</v>
      </c>
      <c r="AA13" s="1" t="s">
        <v>79</v>
      </c>
      <c r="AB13" s="50">
        <v>5257</v>
      </c>
    </row>
    <row r="14" spans="1:28" ht="24" customHeight="1" x14ac:dyDescent="0.2">
      <c r="A14" s="20" t="s">
        <v>21</v>
      </c>
      <c r="B14" s="48">
        <f>'G-12'!B14+'G-3A'!B14+'G-3'!B14+'G-4A'!B14+'G-4B'!B14</f>
        <v>122</v>
      </c>
      <c r="C14" s="48">
        <f>'G-12'!C14+'G-3A'!C14+'G-3'!C14+'G-4A'!C14+'G-4B'!C14</f>
        <v>509</v>
      </c>
      <c r="D14" s="48">
        <f>'G-12'!D14+'G-3A'!D14+'G-3'!D14+'G-4A'!D14+'G-4B'!D14</f>
        <v>70</v>
      </c>
      <c r="E14" s="48">
        <f>'G-12'!E14+'G-3A'!E14+'G-3'!E14+'G-4A'!E14+'G-4B'!E14</f>
        <v>5</v>
      </c>
      <c r="F14" s="8">
        <f t="shared" si="0"/>
        <v>722.5</v>
      </c>
      <c r="G14" s="4">
        <f t="shared" si="3"/>
        <v>3144</v>
      </c>
      <c r="H14" s="21" t="s">
        <v>9</v>
      </c>
      <c r="I14" s="48">
        <f>'G-12'!I14+'G-3A'!I14+'G-3'!I14+'G-4A'!I14+'G-4B'!I14</f>
        <v>80</v>
      </c>
      <c r="J14" s="48">
        <f>'G-12'!J14+'G-3A'!J14+'G-3'!J14+'G-4A'!J14+'G-4B'!J14</f>
        <v>509</v>
      </c>
      <c r="K14" s="48">
        <f>'G-12'!K14+'G-3A'!K14+'G-3'!K14+'G-4A'!K14+'G-4B'!K14</f>
        <v>50</v>
      </c>
      <c r="L14" s="48">
        <f>'G-12'!L14+'G-3A'!L14+'G-3'!L14+'G-4A'!L14+'G-4B'!L14</f>
        <v>3</v>
      </c>
      <c r="M14" s="8">
        <f t="shared" si="1"/>
        <v>656.5</v>
      </c>
      <c r="N14" s="4">
        <f t="shared" si="4"/>
        <v>2822.5</v>
      </c>
      <c r="O14" s="21" t="s">
        <v>29</v>
      </c>
      <c r="P14" s="48">
        <f>'G-12'!P14+'G-3A'!P14+'G-3'!P14+'G-4A'!P14+'G-4B'!P14</f>
        <v>113</v>
      </c>
      <c r="Q14" s="48">
        <f>'G-12'!Q14+'G-3A'!Q14+'G-3'!Q14+'G-4A'!Q14+'G-4B'!Q14</f>
        <v>515</v>
      </c>
      <c r="R14" s="48">
        <f>'G-12'!R14+'G-3A'!R14+'G-3'!R14+'G-4A'!R14+'G-4B'!R14</f>
        <v>56</v>
      </c>
      <c r="S14" s="48">
        <f>'G-12'!S14+'G-3A'!S14+'G-3'!S14+'G-4A'!S14+'G-4B'!S14</f>
        <v>5</v>
      </c>
      <c r="T14" s="8">
        <f t="shared" si="2"/>
        <v>696</v>
      </c>
      <c r="U14" s="4">
        <f t="shared" si="5"/>
        <v>2832</v>
      </c>
      <c r="W14" s="1" t="s">
        <v>86</v>
      </c>
      <c r="X14" s="50">
        <v>4432.5</v>
      </c>
      <c r="Y14" s="1" t="s">
        <v>75</v>
      </c>
      <c r="Z14" s="50">
        <v>4637.5</v>
      </c>
      <c r="AA14" s="1" t="s">
        <v>73</v>
      </c>
      <c r="AB14" s="50">
        <v>5294</v>
      </c>
    </row>
    <row r="15" spans="1:28" ht="24" customHeight="1" x14ac:dyDescent="0.2">
      <c r="A15" s="20" t="s">
        <v>23</v>
      </c>
      <c r="B15" s="48">
        <f>'G-12'!B15+'G-3A'!B15+'G-3'!B15+'G-4A'!B15+'G-4B'!B15</f>
        <v>109</v>
      </c>
      <c r="C15" s="48">
        <f>'G-12'!C15+'G-3A'!C15+'G-3'!C15+'G-4A'!C15+'G-4B'!C15</f>
        <v>548</v>
      </c>
      <c r="D15" s="48">
        <f>'G-12'!D15+'G-3A'!D15+'G-3'!D15+'G-4A'!D15+'G-4B'!D15</f>
        <v>63</v>
      </c>
      <c r="E15" s="48">
        <f>'G-12'!E15+'G-3A'!E15+'G-3'!E15+'G-4A'!E15+'G-4B'!E15</f>
        <v>5</v>
      </c>
      <c r="F15" s="8">
        <f t="shared" si="0"/>
        <v>741</v>
      </c>
      <c r="G15" s="4">
        <f t="shared" si="3"/>
        <v>3044</v>
      </c>
      <c r="H15" s="21" t="s">
        <v>12</v>
      </c>
      <c r="I15" s="48">
        <f>'G-12'!I15+'G-3A'!I15+'G-3'!I15+'G-4A'!I15+'G-4B'!I15</f>
        <v>79</v>
      </c>
      <c r="J15" s="48">
        <f>'G-12'!J15+'G-3A'!J15+'G-3'!J15+'G-4A'!J15+'G-4B'!J15</f>
        <v>490</v>
      </c>
      <c r="K15" s="48">
        <f>'G-12'!K15+'G-3A'!K15+'G-3'!K15+'G-4A'!K15+'G-4B'!K15</f>
        <v>45</v>
      </c>
      <c r="L15" s="48">
        <f>'G-12'!L15+'G-3A'!L15+'G-3'!L15+'G-4A'!L15+'G-4B'!L15</f>
        <v>3</v>
      </c>
      <c r="M15" s="8">
        <f t="shared" si="1"/>
        <v>627</v>
      </c>
      <c r="N15" s="4">
        <f t="shared" si="4"/>
        <v>2714.5</v>
      </c>
      <c r="O15" s="20" t="s">
        <v>30</v>
      </c>
      <c r="P15" s="48">
        <f>'G-12'!P15+'G-3A'!P15+'G-3'!P15+'G-4A'!P15+'G-4B'!P15</f>
        <v>140</v>
      </c>
      <c r="Q15" s="48">
        <f>'G-12'!Q15+'G-3A'!Q15+'G-3'!Q15+'G-4A'!Q15+'G-4B'!Q15</f>
        <v>499</v>
      </c>
      <c r="R15" s="48">
        <f>'G-12'!R15+'G-3A'!R15+'G-3'!R15+'G-4A'!R15+'G-4B'!R15</f>
        <v>66</v>
      </c>
      <c r="S15" s="48">
        <f>'G-12'!S15+'G-3A'!S15+'G-3'!S15+'G-4A'!S15+'G-4B'!S15</f>
        <v>7</v>
      </c>
      <c r="T15" s="8">
        <f t="shared" si="2"/>
        <v>718.5</v>
      </c>
      <c r="U15" s="4">
        <f t="shared" si="5"/>
        <v>2831</v>
      </c>
      <c r="W15" s="1" t="s">
        <v>80</v>
      </c>
      <c r="X15" s="50">
        <v>4539</v>
      </c>
      <c r="Y15" s="1" t="s">
        <v>89</v>
      </c>
      <c r="Z15" s="50">
        <v>4671.5</v>
      </c>
      <c r="AA15" s="1" t="s">
        <v>76</v>
      </c>
      <c r="AB15" s="50">
        <v>5299</v>
      </c>
    </row>
    <row r="16" spans="1:28" ht="24" customHeight="1" x14ac:dyDescent="0.2">
      <c r="A16" s="20" t="s">
        <v>39</v>
      </c>
      <c r="B16" s="48">
        <f>'G-12'!B16+'G-3A'!B16+'G-3'!B16+'G-4A'!B16+'G-4B'!B16</f>
        <v>130</v>
      </c>
      <c r="C16" s="48">
        <f>'G-12'!C16+'G-3A'!C16+'G-3'!C16+'G-4A'!C16+'G-4B'!C16</f>
        <v>489</v>
      </c>
      <c r="D16" s="48">
        <f>'G-12'!D16+'G-3A'!D16+'G-3'!D16+'G-4A'!D16+'G-4B'!D16</f>
        <v>67</v>
      </c>
      <c r="E16" s="48">
        <f>'G-12'!E16+'G-3A'!E16+'G-3'!E16+'G-4A'!E16+'G-4B'!E16</f>
        <v>5</v>
      </c>
      <c r="F16" s="8">
        <f t="shared" si="0"/>
        <v>700.5</v>
      </c>
      <c r="G16" s="4">
        <f t="shared" si="3"/>
        <v>2932</v>
      </c>
      <c r="H16" s="21" t="s">
        <v>15</v>
      </c>
      <c r="I16" s="48">
        <f>'G-12'!I16+'G-3A'!I16+'G-3'!I16+'G-4A'!I16+'G-4B'!I16</f>
        <v>80</v>
      </c>
      <c r="J16" s="48">
        <f>'G-12'!J16+'G-3A'!J16+'G-3'!J16+'G-4A'!J16+'G-4B'!J16</f>
        <v>476</v>
      </c>
      <c r="K16" s="48">
        <f>'G-12'!K16+'G-3A'!K16+'G-3'!K16+'G-4A'!K16+'G-4B'!K16</f>
        <v>43</v>
      </c>
      <c r="L16" s="48">
        <f>'G-12'!L16+'G-3A'!L16+'G-3'!L16+'G-4A'!L16+'G-4B'!L16</f>
        <v>4</v>
      </c>
      <c r="M16" s="8">
        <f t="shared" si="1"/>
        <v>612</v>
      </c>
      <c r="N16" s="4">
        <f t="shared" si="4"/>
        <v>2598.5</v>
      </c>
      <c r="O16" s="21" t="s">
        <v>8</v>
      </c>
      <c r="P16" s="48">
        <f>'G-12'!P16+'G-3A'!P16+'G-3'!P16+'G-4A'!P16+'G-4B'!P16</f>
        <v>117</v>
      </c>
      <c r="Q16" s="48">
        <f>'G-12'!Q16+'G-3A'!Q16+'G-3'!Q16+'G-4A'!Q16+'G-4B'!Q16</f>
        <v>502</v>
      </c>
      <c r="R16" s="48">
        <f>'G-12'!R16+'G-3A'!R16+'G-3'!R16+'G-4A'!R16+'G-4B'!R16</f>
        <v>44</v>
      </c>
      <c r="S16" s="48">
        <f>'G-12'!S16+'G-3A'!S16+'G-3'!S16+'G-4A'!S16+'G-4B'!S16</f>
        <v>9</v>
      </c>
      <c r="T16" s="8">
        <f t="shared" si="2"/>
        <v>671</v>
      </c>
      <c r="U16" s="4">
        <f t="shared" si="5"/>
        <v>2775</v>
      </c>
      <c r="W16" s="1" t="s">
        <v>77</v>
      </c>
      <c r="X16" s="50">
        <v>4568.5</v>
      </c>
      <c r="Y16" s="1" t="s">
        <v>65</v>
      </c>
      <c r="Z16" s="50">
        <v>4928.5</v>
      </c>
      <c r="AA16" s="1" t="s">
        <v>70</v>
      </c>
      <c r="AB16" s="50">
        <v>5299.5</v>
      </c>
    </row>
    <row r="17" spans="1:28" ht="24" customHeight="1" x14ac:dyDescent="0.2">
      <c r="A17" s="20" t="s">
        <v>40</v>
      </c>
      <c r="B17" s="48">
        <f>'G-12'!B17+'G-3A'!B17+'G-3'!B17+'G-4A'!B17+'G-4B'!B17</f>
        <v>119</v>
      </c>
      <c r="C17" s="48">
        <f>'G-12'!C17+'G-3A'!C17+'G-3'!C17+'G-4A'!C17+'G-4B'!C17</f>
        <v>474</v>
      </c>
      <c r="D17" s="48">
        <f>'G-12'!D17+'G-3A'!D17+'G-3'!D17+'G-4A'!D17+'G-4B'!D17</f>
        <v>60</v>
      </c>
      <c r="E17" s="48">
        <f>'G-12'!E17+'G-3A'!E17+'G-3'!E17+'G-4A'!E17+'G-4B'!E17</f>
        <v>7</v>
      </c>
      <c r="F17" s="8">
        <f t="shared" si="0"/>
        <v>671</v>
      </c>
      <c r="G17" s="4">
        <f t="shared" si="3"/>
        <v>2835</v>
      </c>
      <c r="H17" s="21" t="s">
        <v>18</v>
      </c>
      <c r="I17" s="48">
        <f>'G-12'!I17+'G-3A'!I17+'G-3'!I17+'G-4A'!I17+'G-4B'!I17</f>
        <v>98</v>
      </c>
      <c r="J17" s="48">
        <f>'G-12'!J17+'G-3A'!J17+'G-3'!J17+'G-4A'!J17+'G-4B'!J17</f>
        <v>493</v>
      </c>
      <c r="K17" s="48">
        <f>'G-12'!K17+'G-3A'!K17+'G-3'!K17+'G-4A'!K17+'G-4B'!K17</f>
        <v>54</v>
      </c>
      <c r="L17" s="48">
        <f>'G-12'!L17+'G-3A'!L17+'G-3'!L17+'G-4A'!L17+'G-4B'!L17</f>
        <v>3</v>
      </c>
      <c r="M17" s="8">
        <f t="shared" si="1"/>
        <v>657.5</v>
      </c>
      <c r="N17" s="4">
        <f t="shared" si="4"/>
        <v>2553</v>
      </c>
      <c r="O17" s="21" t="s">
        <v>10</v>
      </c>
      <c r="P17" s="48">
        <f>'G-12'!P17+'G-3A'!P17+'G-3'!P17+'G-4A'!P17+'G-4B'!P17</f>
        <v>153</v>
      </c>
      <c r="Q17" s="48">
        <f>'G-12'!Q17+'G-3A'!Q17+'G-3'!Q17+'G-4A'!Q17+'G-4B'!Q17</f>
        <v>522</v>
      </c>
      <c r="R17" s="48">
        <f>'G-12'!R17+'G-3A'!R17+'G-3'!R17+'G-4A'!R17+'G-4B'!R17</f>
        <v>62</v>
      </c>
      <c r="S17" s="48">
        <f>'G-12'!S17+'G-3A'!S17+'G-3'!S17+'G-4A'!S17+'G-4B'!S17</f>
        <v>7</v>
      </c>
      <c r="T17" s="8">
        <f t="shared" si="2"/>
        <v>740</v>
      </c>
      <c r="U17" s="4">
        <f t="shared" si="5"/>
        <v>2825.5</v>
      </c>
      <c r="W17" s="1" t="s">
        <v>74</v>
      </c>
      <c r="X17" s="50">
        <v>4943.5</v>
      </c>
      <c r="Y17" s="1" t="s">
        <v>72</v>
      </c>
      <c r="Z17" s="50">
        <v>5119.5</v>
      </c>
      <c r="AA17" s="1" t="s">
        <v>82</v>
      </c>
      <c r="AB17" s="50">
        <v>5624.5</v>
      </c>
    </row>
    <row r="18" spans="1:28" ht="24" customHeight="1" x14ac:dyDescent="0.2">
      <c r="A18" s="20" t="s">
        <v>41</v>
      </c>
      <c r="B18" s="48">
        <f>'G-12'!B18+'G-3A'!B18+'G-3'!B18+'G-4A'!B18+'G-4B'!B18</f>
        <v>120</v>
      </c>
      <c r="C18" s="48">
        <f>'G-12'!C18+'G-3A'!C18+'G-3'!C18+'G-4A'!C18+'G-4B'!C18</f>
        <v>492</v>
      </c>
      <c r="D18" s="48">
        <f>'G-12'!D18+'G-3A'!D18+'G-3'!D18+'G-4A'!D18+'G-4B'!D18</f>
        <v>65</v>
      </c>
      <c r="E18" s="48">
        <f>'G-12'!E18+'G-3A'!E18+'G-3'!E18+'G-4A'!E18+'G-4B'!E18</f>
        <v>11</v>
      </c>
      <c r="F18" s="8">
        <f t="shared" si="0"/>
        <v>709.5</v>
      </c>
      <c r="G18" s="4">
        <f t="shared" si="3"/>
        <v>2822</v>
      </c>
      <c r="H18" s="21" t="s">
        <v>20</v>
      </c>
      <c r="I18" s="48">
        <f>'G-12'!I18+'G-3A'!I18+'G-3'!I18+'G-4A'!I18+'G-4B'!I18</f>
        <v>111</v>
      </c>
      <c r="J18" s="48">
        <f>'G-12'!J18+'G-3A'!J18+'G-3'!J18+'G-4A'!J18+'G-4B'!J18</f>
        <v>535</v>
      </c>
      <c r="K18" s="48">
        <f>'G-12'!K18+'G-3A'!K18+'G-3'!K18+'G-4A'!K18+'G-4B'!K18</f>
        <v>55</v>
      </c>
      <c r="L18" s="48">
        <f>'G-12'!L18+'G-3A'!L18+'G-3'!L18+'G-4A'!L18+'G-4B'!L18</f>
        <v>1</v>
      </c>
      <c r="M18" s="8">
        <f t="shared" si="1"/>
        <v>703</v>
      </c>
      <c r="N18" s="4">
        <f t="shared" si="4"/>
        <v>2599.5</v>
      </c>
      <c r="O18" s="21" t="s">
        <v>13</v>
      </c>
      <c r="P18" s="48">
        <f>'G-12'!P18+'G-3A'!P18+'G-3'!P18+'G-4A'!P18+'G-4B'!P18</f>
        <v>138</v>
      </c>
      <c r="Q18" s="48">
        <f>'G-12'!Q18+'G-3A'!Q18+'G-3'!Q18+'G-4A'!Q18+'G-4B'!Q18</f>
        <v>503</v>
      </c>
      <c r="R18" s="48">
        <f>'G-12'!R18+'G-3A'!R18+'G-3'!R18+'G-4A'!R18+'G-4B'!R18</f>
        <v>58</v>
      </c>
      <c r="S18" s="48">
        <f>'G-12'!S18+'G-3A'!S18+'G-3'!S18+'G-4A'!S18+'G-4B'!S18</f>
        <v>2</v>
      </c>
      <c r="T18" s="8">
        <f t="shared" si="2"/>
        <v>693</v>
      </c>
      <c r="U18" s="4">
        <f t="shared" si="5"/>
        <v>2822.5</v>
      </c>
      <c r="W18" s="1" t="s">
        <v>68</v>
      </c>
      <c r="X18" s="50">
        <v>5130.5</v>
      </c>
      <c r="Y18" s="1" t="s">
        <v>91</v>
      </c>
      <c r="Z18" s="50">
        <v>5219</v>
      </c>
      <c r="AA18" s="1" t="s">
        <v>92</v>
      </c>
      <c r="AB18" s="50">
        <v>5981.5</v>
      </c>
    </row>
    <row r="19" spans="1:28" ht="24" customHeight="1" thickBot="1" x14ac:dyDescent="0.25">
      <c r="A19" s="23" t="s">
        <v>42</v>
      </c>
      <c r="B19" s="49">
        <f>'G-12'!B19+'G-3A'!B19+'G-3'!B19+'G-4A'!B19+'G-4B'!B19</f>
        <v>109</v>
      </c>
      <c r="C19" s="49">
        <f>'G-12'!C19+'G-3A'!C19+'G-3'!C19+'G-4A'!C19+'G-4B'!C19</f>
        <v>485</v>
      </c>
      <c r="D19" s="49">
        <f>'G-12'!D19+'G-3A'!D19+'G-3'!D19+'G-4A'!D19+'G-4B'!D19</f>
        <v>61</v>
      </c>
      <c r="E19" s="49">
        <f>'G-12'!E19+'G-3A'!E19+'G-3'!E19+'G-4A'!E19+'G-4B'!E19</f>
        <v>10</v>
      </c>
      <c r="F19" s="9">
        <f t="shared" si="0"/>
        <v>686.5</v>
      </c>
      <c r="G19" s="5">
        <f t="shared" si="3"/>
        <v>2767.5</v>
      </c>
      <c r="H19" s="22" t="s">
        <v>22</v>
      </c>
      <c r="I19" s="48">
        <f>'G-12'!I19+'G-3A'!I19+'G-3'!I19+'G-4A'!I19+'G-4B'!I19</f>
        <v>120</v>
      </c>
      <c r="J19" s="48">
        <f>'G-12'!J19+'G-3A'!J19+'G-3'!J19+'G-4A'!J19+'G-4B'!J19</f>
        <v>566</v>
      </c>
      <c r="K19" s="48">
        <f>'G-12'!K19+'G-3A'!K19+'G-3'!K19+'G-4A'!K19+'G-4B'!K19</f>
        <v>52</v>
      </c>
      <c r="L19" s="48">
        <f>'G-12'!L19+'G-3A'!L19+'G-3'!L19+'G-4A'!L19+'G-4B'!L19</f>
        <v>4</v>
      </c>
      <c r="M19" s="8">
        <f t="shared" si="1"/>
        <v>740</v>
      </c>
      <c r="N19" s="4">
        <f>M16+M17+M18+M19</f>
        <v>2712.5</v>
      </c>
      <c r="O19" s="21" t="s">
        <v>16</v>
      </c>
      <c r="P19" s="48">
        <f>'G-12'!P19+'G-3A'!P19+'G-3'!P19+'G-4A'!P19+'G-4B'!P19</f>
        <v>158</v>
      </c>
      <c r="Q19" s="48">
        <f>'G-12'!Q19+'G-3A'!Q19+'G-3'!Q19+'G-4A'!Q19+'G-4B'!Q19</f>
        <v>527</v>
      </c>
      <c r="R19" s="48">
        <f>'G-12'!R19+'G-3A'!R19+'G-3'!R19+'G-4A'!R19+'G-4B'!R19</f>
        <v>50</v>
      </c>
      <c r="S19" s="48">
        <f>'G-12'!S19+'G-3A'!S19+'G-3'!S19+'G-4A'!S19+'G-4B'!S19</f>
        <v>7</v>
      </c>
      <c r="T19" s="8">
        <f t="shared" si="2"/>
        <v>723.5</v>
      </c>
      <c r="U19" s="4">
        <f t="shared" si="5"/>
        <v>2827.5</v>
      </c>
      <c r="W19" s="1" t="s">
        <v>71</v>
      </c>
      <c r="X19" s="50">
        <v>5188</v>
      </c>
      <c r="Y19" s="1" t="s">
        <v>66</v>
      </c>
      <c r="Z19" s="50">
        <v>5261</v>
      </c>
      <c r="AA19" s="1" t="s">
        <v>85</v>
      </c>
      <c r="AB19" s="50">
        <v>6005.5</v>
      </c>
    </row>
    <row r="20" spans="1:28" ht="24" customHeight="1" x14ac:dyDescent="0.2">
      <c r="A20" s="21" t="s">
        <v>27</v>
      </c>
      <c r="B20" s="47">
        <f>'G-12'!B20+'G-3A'!B20+'G-3'!B20+'G-4A'!B20+'G-4B'!B20</f>
        <v>90</v>
      </c>
      <c r="C20" s="47">
        <f>'G-12'!C20+'G-3A'!C20+'G-3'!C20+'G-4A'!C20+'G-4B'!C20</f>
        <v>448</v>
      </c>
      <c r="D20" s="47">
        <f>'G-12'!D20+'G-3A'!D20+'G-3'!D20+'G-4A'!D20+'G-4B'!D20</f>
        <v>55</v>
      </c>
      <c r="E20" s="47">
        <f>'G-12'!E20+'G-3A'!E20+'G-3'!E20+'G-4A'!E20+'G-4B'!E20</f>
        <v>5</v>
      </c>
      <c r="F20" s="10">
        <f t="shared" si="0"/>
        <v>615.5</v>
      </c>
      <c r="G20" s="37"/>
      <c r="H20" s="21" t="s">
        <v>24</v>
      </c>
      <c r="I20" s="47">
        <f>'G-12'!I20+'G-3A'!I20+'G-3'!I20+'G-4A'!I20+'G-4B'!I20</f>
        <v>134</v>
      </c>
      <c r="J20" s="47">
        <f>'G-12'!J20+'G-3A'!J20+'G-3'!J20+'G-4A'!J20+'G-4B'!J20</f>
        <v>545</v>
      </c>
      <c r="K20" s="47">
        <f>'G-12'!K20+'G-3A'!K20+'G-3'!K20+'G-4A'!K20+'G-4B'!K20</f>
        <v>49</v>
      </c>
      <c r="L20" s="47">
        <f>'G-12'!L20+'G-3A'!L20+'G-3'!L20+'G-4A'!L20+'G-4B'!L20</f>
        <v>7</v>
      </c>
      <c r="M20" s="10">
        <f t="shared" si="1"/>
        <v>727.5</v>
      </c>
      <c r="N20" s="4">
        <f>M17+M18+M19+M20</f>
        <v>2828</v>
      </c>
      <c r="O20" s="21" t="s">
        <v>45</v>
      </c>
      <c r="P20" s="47">
        <f>'G-12'!P20+'G-3A'!P20+'G-3'!P20+'G-4A'!P20+'G-4B'!P20</f>
        <v>125</v>
      </c>
      <c r="Q20" s="47">
        <f>'G-12'!Q20+'G-3A'!Q20+'G-3'!Q20+'G-4A'!Q20+'G-4B'!Q20</f>
        <v>489</v>
      </c>
      <c r="R20" s="47">
        <f>'G-12'!R20+'G-3A'!R20+'G-3'!R20+'G-4A'!R20+'G-4B'!R20</f>
        <v>51</v>
      </c>
      <c r="S20" s="47">
        <f>'G-12'!S20+'G-3A'!S20+'G-3'!S20+'G-4A'!S20+'G-4B'!S20</f>
        <v>2</v>
      </c>
      <c r="T20" s="10">
        <f t="shared" si="2"/>
        <v>658.5</v>
      </c>
      <c r="U20" s="4">
        <f t="shared" si="5"/>
        <v>2815</v>
      </c>
      <c r="W20" s="1"/>
      <c r="X20" s="1"/>
      <c r="Y20" s="1" t="s">
        <v>67</v>
      </c>
      <c r="Z20" s="50">
        <v>5266</v>
      </c>
      <c r="AA20" s="1" t="s">
        <v>88</v>
      </c>
      <c r="AB20" s="50">
        <v>6281</v>
      </c>
    </row>
    <row r="21" spans="1:28" ht="24" customHeight="1" thickBot="1" x14ac:dyDescent="0.25">
      <c r="A21" s="21" t="s">
        <v>28</v>
      </c>
      <c r="B21" s="48">
        <f>'G-12'!B21+'G-3A'!B21+'G-3'!B21+'G-4A'!B21+'G-4B'!B21</f>
        <v>96</v>
      </c>
      <c r="C21" s="48">
        <f>'G-12'!C21+'G-3A'!C21+'G-3'!C21+'G-4A'!C21+'G-4B'!C21</f>
        <v>469</v>
      </c>
      <c r="D21" s="48">
        <f>'G-12'!D21+'G-3A'!D21+'G-3'!D21+'G-4A'!D21+'G-4B'!D21</f>
        <v>52</v>
      </c>
      <c r="E21" s="48">
        <f>'G-12'!E21+'G-3A'!E21+'G-3'!E21+'G-4A'!E21+'G-4B'!E21</f>
        <v>11</v>
      </c>
      <c r="F21" s="8">
        <f t="shared" si="0"/>
        <v>648.5</v>
      </c>
      <c r="G21" s="38"/>
      <c r="H21" s="22" t="s">
        <v>25</v>
      </c>
      <c r="I21" s="48">
        <f>'G-12'!I21+'G-3A'!I21+'G-3'!I21+'G-4A'!I21+'G-4B'!I21</f>
        <v>138</v>
      </c>
      <c r="J21" s="48">
        <f>'G-12'!J21+'G-3A'!J21+'G-3'!J21+'G-4A'!J21+'G-4B'!J21</f>
        <v>589</v>
      </c>
      <c r="K21" s="48">
        <f>'G-12'!K21+'G-3A'!K21+'G-3'!K21+'G-4A'!K21+'G-4B'!K21</f>
        <v>55</v>
      </c>
      <c r="L21" s="48">
        <f>'G-12'!L21+'G-3A'!L21+'G-3'!L21+'G-4A'!L21+'G-4B'!L21</f>
        <v>8</v>
      </c>
      <c r="M21" s="8">
        <f t="shared" si="1"/>
        <v>788</v>
      </c>
      <c r="N21" s="4">
        <f>M18+M19+M20+M21</f>
        <v>2958.5</v>
      </c>
      <c r="O21" s="23" t="s">
        <v>46</v>
      </c>
      <c r="P21" s="49">
        <f>'G-12'!P21+'G-3A'!P21+'G-3'!P21+'G-4A'!P21+'G-4B'!P21</f>
        <v>97</v>
      </c>
      <c r="Q21" s="49">
        <f>'G-12'!Q21+'G-3A'!Q21+'G-3'!Q21+'G-4A'!Q21+'G-4B'!Q21</f>
        <v>473</v>
      </c>
      <c r="R21" s="49">
        <f>'G-12'!R21+'G-3A'!R21+'G-3'!R21+'G-4A'!R21+'G-4B'!R21</f>
        <v>50</v>
      </c>
      <c r="S21" s="49">
        <f>'G-12'!S21+'G-3A'!S21+'G-3'!S21+'G-4A'!S21+'G-4B'!S21</f>
        <v>1</v>
      </c>
      <c r="T21" s="9">
        <f t="shared" si="2"/>
        <v>624</v>
      </c>
      <c r="U21" s="5">
        <f t="shared" si="5"/>
        <v>2699</v>
      </c>
      <c r="W21" s="1"/>
      <c r="X21" s="1"/>
      <c r="Y21" s="1" t="s">
        <v>69</v>
      </c>
      <c r="Z21" s="50">
        <v>5333</v>
      </c>
      <c r="AA21" s="1" t="s">
        <v>90</v>
      </c>
      <c r="AB21" s="50">
        <v>6417.5</v>
      </c>
    </row>
    <row r="22" spans="1:28" ht="24" customHeight="1" thickBot="1" x14ac:dyDescent="0.25">
      <c r="A22" s="21" t="s">
        <v>1</v>
      </c>
      <c r="B22" s="48">
        <f>'G-12'!B22+'G-3A'!B22+'G-3'!B22+'G-4A'!B22+'G-4B'!B22</f>
        <v>117</v>
      </c>
      <c r="C22" s="48">
        <f>'G-12'!C22+'G-3A'!C22+'G-3'!C22+'G-4A'!C22+'G-4B'!C22</f>
        <v>502</v>
      </c>
      <c r="D22" s="48">
        <f>'G-12'!D22+'G-3A'!D22+'G-3'!D22+'G-4A'!D22+'G-4B'!D22</f>
        <v>50</v>
      </c>
      <c r="E22" s="48">
        <f>'G-12'!E22+'G-3A'!E22+'G-3'!E22+'G-4A'!E22+'G-4B'!E22</f>
        <v>9</v>
      </c>
      <c r="F22" s="8">
        <f t="shared" si="0"/>
        <v>683</v>
      </c>
      <c r="G22" s="4"/>
      <c r="H22" s="23" t="s">
        <v>26</v>
      </c>
      <c r="I22" s="48">
        <f>'G-12'!I22+'G-3A'!I22+'G-3'!I22+'G-4A'!I22+'G-4B'!I22</f>
        <v>139</v>
      </c>
      <c r="J22" s="48">
        <f>'G-12'!J22+'G-3A'!J22+'G-3'!J22+'G-4A'!J22+'G-4B'!J22</f>
        <v>559</v>
      </c>
      <c r="K22" s="48">
        <f>'G-12'!K22+'G-3A'!K22+'G-3'!K22+'G-4A'!K22+'G-4B'!K22</f>
        <v>48</v>
      </c>
      <c r="L22" s="48">
        <f>'G-12'!L22+'G-3A'!L22+'G-3'!L22+'G-4A'!L22+'G-4B'!L22</f>
        <v>5</v>
      </c>
      <c r="M22" s="8">
        <f t="shared" si="1"/>
        <v>737</v>
      </c>
      <c r="N22" s="5">
        <f>M19+M20+M21+M22</f>
        <v>2992.5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93</v>
      </c>
      <c r="Z22" s="50">
        <v>5361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3175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2992.5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2832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56" t="s">
        <v>68</v>
      </c>
      <c r="G24" s="57"/>
      <c r="H24" s="165"/>
      <c r="I24" s="166"/>
      <c r="J24" s="52" t="s">
        <v>94</v>
      </c>
      <c r="K24" s="55"/>
      <c r="L24" s="55"/>
      <c r="M24" s="56" t="s">
        <v>93</v>
      </c>
      <c r="N24" s="57"/>
      <c r="O24" s="165"/>
      <c r="P24" s="166"/>
      <c r="Q24" s="52" t="s">
        <v>94</v>
      </c>
      <c r="R24" s="55"/>
      <c r="S24" s="55"/>
      <c r="T24" s="56" t="s">
        <v>73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B8:E8"/>
    <mergeCell ref="G8:G9"/>
    <mergeCell ref="F8:F9"/>
    <mergeCell ref="N8:N9"/>
    <mergeCell ref="H8:H9"/>
    <mergeCell ref="M8:M9"/>
    <mergeCell ref="C23:F23"/>
    <mergeCell ref="Q23:T23"/>
    <mergeCell ref="J23:M23"/>
    <mergeCell ref="O23:P24"/>
    <mergeCell ref="A26:E26"/>
    <mergeCell ref="A23:B24"/>
    <mergeCell ref="H23:I24"/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31" workbookViewId="0">
      <selection activeCell="H55" sqref="H5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1" t="s">
        <v>31</v>
      </c>
      <c r="B1" s="61"/>
      <c r="C1" s="61"/>
      <c r="D1" s="61"/>
      <c r="E1" s="61"/>
      <c r="F1" s="62"/>
      <c r="G1" s="62"/>
      <c r="H1" s="62"/>
      <c r="I1" s="62"/>
      <c r="J1" s="62"/>
    </row>
    <row r="2" spans="1:10" ht="18.75" x14ac:dyDescent="0.2">
      <c r="A2" s="187" t="s">
        <v>111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ht="15" x14ac:dyDescent="0.2">
      <c r="A3" s="63"/>
      <c r="B3" s="63"/>
      <c r="C3" s="62"/>
      <c r="D3" s="62"/>
      <c r="E3" s="62"/>
      <c r="F3" s="62"/>
      <c r="G3" s="62"/>
      <c r="H3" s="62"/>
      <c r="I3" s="64"/>
      <c r="J3" s="65"/>
    </row>
    <row r="4" spans="1:10" x14ac:dyDescent="0.2">
      <c r="A4" s="188" t="s">
        <v>112</v>
      </c>
      <c r="B4" s="188"/>
      <c r="C4" s="189" t="s">
        <v>60</v>
      </c>
      <c r="D4" s="189"/>
      <c r="E4" s="189"/>
      <c r="F4" s="66"/>
      <c r="G4" s="62"/>
      <c r="H4" s="62"/>
      <c r="I4" s="62"/>
      <c r="J4" s="62"/>
    </row>
    <row r="5" spans="1:10" x14ac:dyDescent="0.2">
      <c r="A5" s="169" t="s">
        <v>56</v>
      </c>
      <c r="B5" s="169"/>
      <c r="C5" s="190" t="s">
        <v>141</v>
      </c>
      <c r="D5" s="190"/>
      <c r="E5" s="190"/>
      <c r="F5" s="67"/>
      <c r="G5" s="68"/>
      <c r="H5" s="60" t="s">
        <v>53</v>
      </c>
      <c r="I5" s="191"/>
      <c r="J5" s="191"/>
    </row>
    <row r="6" spans="1:10" x14ac:dyDescent="0.2">
      <c r="A6" s="169" t="s">
        <v>113</v>
      </c>
      <c r="B6" s="169"/>
      <c r="C6" s="192" t="s">
        <v>172</v>
      </c>
      <c r="D6" s="192"/>
      <c r="E6" s="192"/>
      <c r="F6" s="67"/>
      <c r="G6" s="68"/>
      <c r="H6" s="60" t="s">
        <v>58</v>
      </c>
      <c r="I6" s="193" t="s">
        <v>173</v>
      </c>
      <c r="J6" s="193"/>
    </row>
    <row r="7" spans="1:10" x14ac:dyDescent="0.2">
      <c r="A7" s="69"/>
      <c r="B7" s="69"/>
      <c r="C7" s="194"/>
      <c r="D7" s="194"/>
      <c r="E7" s="194"/>
      <c r="F7" s="194"/>
      <c r="G7" s="66"/>
      <c r="H7" s="70"/>
      <c r="I7" s="71"/>
      <c r="J7" s="62"/>
    </row>
    <row r="8" spans="1:10" x14ac:dyDescent="0.2">
      <c r="A8" s="195" t="s">
        <v>114</v>
      </c>
      <c r="B8" s="197" t="s">
        <v>115</v>
      </c>
      <c r="C8" s="195" t="s">
        <v>116</v>
      </c>
      <c r="D8" s="197" t="s">
        <v>117</v>
      </c>
      <c r="E8" s="72" t="s">
        <v>118</v>
      </c>
      <c r="F8" s="73" t="s">
        <v>119</v>
      </c>
      <c r="G8" s="74" t="s">
        <v>107</v>
      </c>
      <c r="H8" s="73" t="s">
        <v>120</v>
      </c>
      <c r="I8" s="199" t="s">
        <v>121</v>
      </c>
      <c r="J8" s="201" t="s">
        <v>122</v>
      </c>
    </row>
    <row r="9" spans="1:10" x14ac:dyDescent="0.2">
      <c r="A9" s="196"/>
      <c r="B9" s="198"/>
      <c r="C9" s="196"/>
      <c r="D9" s="198"/>
      <c r="E9" s="75" t="s">
        <v>52</v>
      </c>
      <c r="F9" s="76" t="s">
        <v>0</v>
      </c>
      <c r="G9" s="77" t="s">
        <v>2</v>
      </c>
      <c r="H9" s="76" t="s">
        <v>3</v>
      </c>
      <c r="I9" s="200"/>
      <c r="J9" s="202"/>
    </row>
    <row r="10" spans="1:10" ht="12.75" customHeight="1" x14ac:dyDescent="0.2">
      <c r="A10" s="203" t="s">
        <v>143</v>
      </c>
      <c r="B10" s="206">
        <v>2</v>
      </c>
      <c r="C10" s="78"/>
      <c r="D10" s="79" t="s">
        <v>123</v>
      </c>
      <c r="E10" s="80">
        <v>13</v>
      </c>
      <c r="F10" s="80">
        <v>43</v>
      </c>
      <c r="G10" s="80">
        <v>0</v>
      </c>
      <c r="H10" s="80">
        <v>1</v>
      </c>
      <c r="I10" s="83">
        <f t="shared" ref="I10:I54" si="0">E10*0.5+F10+G10*2+H10*2.5</f>
        <v>52</v>
      </c>
      <c r="J10" s="81">
        <f>IF(I10=0,"0,00",I10/SUM(I10:I12)*100)</f>
        <v>12.366230677764566</v>
      </c>
    </row>
    <row r="11" spans="1:10" x14ac:dyDescent="0.2">
      <c r="A11" s="204"/>
      <c r="B11" s="207"/>
      <c r="C11" s="78" t="s">
        <v>124</v>
      </c>
      <c r="D11" s="82" t="s">
        <v>125</v>
      </c>
      <c r="E11" s="83">
        <v>84</v>
      </c>
      <c r="F11" s="83">
        <v>230</v>
      </c>
      <c r="G11" s="83">
        <v>13</v>
      </c>
      <c r="H11" s="83">
        <v>5</v>
      </c>
      <c r="I11" s="83">
        <f t="shared" si="0"/>
        <v>310.5</v>
      </c>
      <c r="J11" s="84">
        <f>IF(I11=0,"0,00",I11/SUM(I10:I12)*100)</f>
        <v>73.84066587395958</v>
      </c>
    </row>
    <row r="12" spans="1:10" x14ac:dyDescent="0.2">
      <c r="A12" s="204"/>
      <c r="B12" s="207"/>
      <c r="C12" s="85" t="s">
        <v>126</v>
      </c>
      <c r="D12" s="86" t="s">
        <v>127</v>
      </c>
      <c r="E12" s="87">
        <v>7</v>
      </c>
      <c r="F12" s="87">
        <v>50</v>
      </c>
      <c r="G12" s="87">
        <v>1</v>
      </c>
      <c r="H12" s="87">
        <v>1</v>
      </c>
      <c r="I12" s="88">
        <f t="shared" si="0"/>
        <v>58</v>
      </c>
      <c r="J12" s="89">
        <f>IF(I12=0,"0,00",I12/SUM(I10:I12)*100)</f>
        <v>13.793103448275861</v>
      </c>
    </row>
    <row r="13" spans="1:10" x14ac:dyDescent="0.2">
      <c r="A13" s="204"/>
      <c r="B13" s="207"/>
      <c r="C13" s="90"/>
      <c r="D13" s="79" t="s">
        <v>123</v>
      </c>
      <c r="E13" s="80">
        <v>11</v>
      </c>
      <c r="F13" s="80">
        <v>39</v>
      </c>
      <c r="G13" s="80">
        <v>0</v>
      </c>
      <c r="H13" s="80">
        <v>1</v>
      </c>
      <c r="I13" s="80">
        <f t="shared" si="0"/>
        <v>47</v>
      </c>
      <c r="J13" s="81">
        <f>IF(I13=0,"0,00",I13/SUM(I13:I15)*100)</f>
        <v>9.1528724440116846</v>
      </c>
    </row>
    <row r="14" spans="1:10" x14ac:dyDescent="0.2">
      <c r="A14" s="204"/>
      <c r="B14" s="207"/>
      <c r="C14" s="78" t="s">
        <v>128</v>
      </c>
      <c r="D14" s="82" t="s">
        <v>125</v>
      </c>
      <c r="E14" s="83">
        <v>121</v>
      </c>
      <c r="F14" s="83">
        <v>304</v>
      </c>
      <c r="G14" s="83">
        <v>8</v>
      </c>
      <c r="H14" s="83">
        <v>7</v>
      </c>
      <c r="I14" s="83">
        <f t="shared" si="0"/>
        <v>398</v>
      </c>
      <c r="J14" s="84">
        <f>IF(I14=0,"0,00",I14/SUM(I13:I15)*100)</f>
        <v>77.507302823758522</v>
      </c>
    </row>
    <row r="15" spans="1:10" x14ac:dyDescent="0.2">
      <c r="A15" s="204"/>
      <c r="B15" s="207"/>
      <c r="C15" s="85" t="s">
        <v>129</v>
      </c>
      <c r="D15" s="86" t="s">
        <v>127</v>
      </c>
      <c r="E15" s="87">
        <v>9</v>
      </c>
      <c r="F15" s="87">
        <v>60</v>
      </c>
      <c r="G15" s="87">
        <v>2</v>
      </c>
      <c r="H15" s="87">
        <v>0</v>
      </c>
      <c r="I15" s="88">
        <f t="shared" si="0"/>
        <v>68.5</v>
      </c>
      <c r="J15" s="89">
        <f>IF(I15=0,"0,00",I15/SUM(I13:I15)*100)</f>
        <v>13.339824732229797</v>
      </c>
    </row>
    <row r="16" spans="1:10" x14ac:dyDescent="0.2">
      <c r="A16" s="204"/>
      <c r="B16" s="207"/>
      <c r="C16" s="90"/>
      <c r="D16" s="79" t="s">
        <v>123</v>
      </c>
      <c r="E16" s="80">
        <v>9</v>
      </c>
      <c r="F16" s="80">
        <v>31</v>
      </c>
      <c r="G16" s="80">
        <v>0</v>
      </c>
      <c r="H16" s="80">
        <v>0</v>
      </c>
      <c r="I16" s="80">
        <f t="shared" si="0"/>
        <v>35.5</v>
      </c>
      <c r="J16" s="81">
        <f>IF(I16=0,"0,00",I16/SUM(I16:I18)*100)</f>
        <v>9.5046854082998671</v>
      </c>
    </row>
    <row r="17" spans="1:10" x14ac:dyDescent="0.2">
      <c r="A17" s="204"/>
      <c r="B17" s="207"/>
      <c r="C17" s="78" t="s">
        <v>130</v>
      </c>
      <c r="D17" s="82" t="s">
        <v>125</v>
      </c>
      <c r="E17" s="83">
        <v>78</v>
      </c>
      <c r="F17" s="83">
        <v>226</v>
      </c>
      <c r="G17" s="83">
        <v>6</v>
      </c>
      <c r="H17" s="83">
        <v>1</v>
      </c>
      <c r="I17" s="83">
        <f t="shared" si="0"/>
        <v>279.5</v>
      </c>
      <c r="J17" s="84">
        <f>IF(I17=0,"0,00",I17/SUM(I16:I18)*100)</f>
        <v>74.832663989290495</v>
      </c>
    </row>
    <row r="18" spans="1:10" x14ac:dyDescent="0.2">
      <c r="A18" s="205"/>
      <c r="B18" s="208"/>
      <c r="C18" s="91" t="s">
        <v>131</v>
      </c>
      <c r="D18" s="86" t="s">
        <v>127</v>
      </c>
      <c r="E18" s="87">
        <v>7</v>
      </c>
      <c r="F18" s="87">
        <v>53</v>
      </c>
      <c r="G18" s="87">
        <v>1</v>
      </c>
      <c r="H18" s="87">
        <v>0</v>
      </c>
      <c r="I18" s="88">
        <f t="shared" si="0"/>
        <v>58.5</v>
      </c>
      <c r="J18" s="89">
        <f>IF(I18=0,"0,00",I18/SUM(I16:I18)*100)</f>
        <v>15.66265060240964</v>
      </c>
    </row>
    <row r="19" spans="1:10" ht="12.75" customHeight="1" x14ac:dyDescent="0.2">
      <c r="A19" s="203" t="s">
        <v>146</v>
      </c>
      <c r="B19" s="206">
        <v>2</v>
      </c>
      <c r="C19" s="92"/>
      <c r="D19" s="79" t="s">
        <v>123</v>
      </c>
      <c r="E19" s="80">
        <v>0</v>
      </c>
      <c r="F19" s="80">
        <v>0</v>
      </c>
      <c r="G19" s="80">
        <v>0</v>
      </c>
      <c r="H19" s="80">
        <v>0</v>
      </c>
      <c r="I19" s="80">
        <f t="shared" si="0"/>
        <v>0</v>
      </c>
      <c r="J19" s="81" t="str">
        <f>IF(I19=0,"0,00",I19/SUM(I19:I21)*100)</f>
        <v>0,00</v>
      </c>
    </row>
    <row r="20" spans="1:10" x14ac:dyDescent="0.2">
      <c r="A20" s="204"/>
      <c r="B20" s="207"/>
      <c r="C20" s="78" t="s">
        <v>124</v>
      </c>
      <c r="D20" s="82" t="s">
        <v>125</v>
      </c>
      <c r="E20" s="83">
        <f>'G-3A'!B22+'G-3A'!B21</f>
        <v>47</v>
      </c>
      <c r="F20" s="83">
        <f>'G-3A'!C22+'G-3A'!C21</f>
        <v>171</v>
      </c>
      <c r="G20" s="83">
        <f>'G-3A'!D22+'G-3A'!D21</f>
        <v>29</v>
      </c>
      <c r="H20" s="83">
        <f>'G-3A'!E22+'G-3A'!E21</f>
        <v>6</v>
      </c>
      <c r="I20" s="83">
        <f t="shared" si="0"/>
        <v>267.5</v>
      </c>
      <c r="J20" s="84">
        <f>IF(I20=0,"0,00",I20/SUM(I19:I21)*100)</f>
        <v>100</v>
      </c>
    </row>
    <row r="21" spans="1:10" x14ac:dyDescent="0.2">
      <c r="A21" s="204"/>
      <c r="B21" s="207"/>
      <c r="C21" s="85" t="s">
        <v>132</v>
      </c>
      <c r="D21" s="86" t="s">
        <v>127</v>
      </c>
      <c r="E21" s="87">
        <v>0</v>
      </c>
      <c r="F21" s="87">
        <v>0</v>
      </c>
      <c r="G21" s="87">
        <v>0</v>
      </c>
      <c r="H21" s="87">
        <v>0</v>
      </c>
      <c r="I21" s="88">
        <f t="shared" si="0"/>
        <v>0</v>
      </c>
      <c r="J21" s="89" t="str">
        <f>IF(I21=0,"0,00",I21/SUM(I19:I21)*100)</f>
        <v>0,00</v>
      </c>
    </row>
    <row r="22" spans="1:10" x14ac:dyDescent="0.2">
      <c r="A22" s="204"/>
      <c r="B22" s="207"/>
      <c r="C22" s="90"/>
      <c r="D22" s="79" t="s">
        <v>123</v>
      </c>
      <c r="E22" s="80">
        <v>0</v>
      </c>
      <c r="F22" s="80">
        <v>0</v>
      </c>
      <c r="G22" s="80">
        <v>0</v>
      </c>
      <c r="H22" s="80">
        <v>0</v>
      </c>
      <c r="I22" s="80">
        <f t="shared" si="0"/>
        <v>0</v>
      </c>
      <c r="J22" s="81" t="str">
        <f>IF(I22=0,"0,00",I22/SUM(I22:I24)*100)</f>
        <v>0,00</v>
      </c>
    </row>
    <row r="23" spans="1:10" x14ac:dyDescent="0.2">
      <c r="A23" s="204"/>
      <c r="B23" s="207"/>
      <c r="C23" s="78" t="s">
        <v>128</v>
      </c>
      <c r="D23" s="82" t="s">
        <v>125</v>
      </c>
      <c r="E23" s="83">
        <f>'G-3A'!I20+'G-3A'!I19</f>
        <v>43</v>
      </c>
      <c r="F23" s="83">
        <f>'G-3A'!J20+'G-3A'!J19</f>
        <v>170</v>
      </c>
      <c r="G23" s="83">
        <f>'G-3A'!K20+'G-3A'!K19</f>
        <v>26</v>
      </c>
      <c r="H23" s="83">
        <f>'G-3A'!L20+'G-3A'!L19</f>
        <v>2</v>
      </c>
      <c r="I23" s="83">
        <f t="shared" si="0"/>
        <v>248.5</v>
      </c>
      <c r="J23" s="84">
        <f>IF(I23=0,"0,00",I23/SUM(I22:I24)*100)</f>
        <v>100</v>
      </c>
    </row>
    <row r="24" spans="1:10" x14ac:dyDescent="0.2">
      <c r="A24" s="204"/>
      <c r="B24" s="207"/>
      <c r="C24" s="85" t="s">
        <v>133</v>
      </c>
      <c r="D24" s="86" t="s">
        <v>127</v>
      </c>
      <c r="E24" s="87">
        <v>0</v>
      </c>
      <c r="F24" s="87">
        <v>0</v>
      </c>
      <c r="G24" s="87">
        <v>0</v>
      </c>
      <c r="H24" s="87">
        <v>0</v>
      </c>
      <c r="I24" s="88">
        <f t="shared" si="0"/>
        <v>0</v>
      </c>
      <c r="J24" s="89" t="str">
        <f>IF(I24=0,"0,00",I24/SUM(I22:I24)*100)</f>
        <v>0,00</v>
      </c>
    </row>
    <row r="25" spans="1:10" x14ac:dyDescent="0.2">
      <c r="A25" s="204"/>
      <c r="B25" s="207"/>
      <c r="C25" s="90"/>
      <c r="D25" s="79" t="s">
        <v>123</v>
      </c>
      <c r="E25" s="80">
        <v>0</v>
      </c>
      <c r="F25" s="80">
        <v>0</v>
      </c>
      <c r="G25" s="80">
        <v>0</v>
      </c>
      <c r="H25" s="80">
        <v>0</v>
      </c>
      <c r="I25" s="80">
        <f t="shared" si="0"/>
        <v>0</v>
      </c>
      <c r="J25" s="81" t="str">
        <f>IF(I25=0,"0,00",I25/SUM(I25:I27)*100)</f>
        <v>0,00</v>
      </c>
    </row>
    <row r="26" spans="1:10" x14ac:dyDescent="0.2">
      <c r="A26" s="204"/>
      <c r="B26" s="207"/>
      <c r="C26" s="78" t="s">
        <v>130</v>
      </c>
      <c r="D26" s="82" t="s">
        <v>125</v>
      </c>
      <c r="E26" s="83">
        <f>'G-3A'!P19+'G-3A'!P18</f>
        <v>70</v>
      </c>
      <c r="F26" s="83">
        <f>'G-3A'!Q19+'G-3A'!Q18</f>
        <v>142</v>
      </c>
      <c r="G26" s="83">
        <f>'G-3A'!R19+'G-3A'!R18</f>
        <v>30</v>
      </c>
      <c r="H26" s="83">
        <f>'G-3A'!S19+'G-3A'!S18</f>
        <v>2</v>
      </c>
      <c r="I26" s="83">
        <f t="shared" si="0"/>
        <v>242</v>
      </c>
      <c r="J26" s="84">
        <f>IF(I26=0,"0,00",I26/SUM(I25:I27)*100)</f>
        <v>100</v>
      </c>
    </row>
    <row r="27" spans="1:10" x14ac:dyDescent="0.2">
      <c r="A27" s="205"/>
      <c r="B27" s="208"/>
      <c r="C27" s="91" t="s">
        <v>134</v>
      </c>
      <c r="D27" s="86" t="s">
        <v>127</v>
      </c>
      <c r="E27" s="87">
        <v>0</v>
      </c>
      <c r="F27" s="87">
        <v>0</v>
      </c>
      <c r="G27" s="87">
        <v>0</v>
      </c>
      <c r="H27" s="87">
        <v>0</v>
      </c>
      <c r="I27" s="88">
        <f t="shared" si="0"/>
        <v>0</v>
      </c>
      <c r="J27" s="89" t="str">
        <f>IF(I27=0,"0,00",I27/SUM(I25:I27)*100)</f>
        <v>0,00</v>
      </c>
    </row>
    <row r="28" spans="1:10" ht="12.75" customHeight="1" x14ac:dyDescent="0.2">
      <c r="A28" s="203" t="s">
        <v>145</v>
      </c>
      <c r="B28" s="206">
        <v>2</v>
      </c>
      <c r="C28" s="92"/>
      <c r="D28" s="79" t="s">
        <v>123</v>
      </c>
      <c r="E28" s="80">
        <v>0</v>
      </c>
      <c r="F28" s="80">
        <v>0</v>
      </c>
      <c r="G28" s="80">
        <v>0</v>
      </c>
      <c r="H28" s="80">
        <v>0</v>
      </c>
      <c r="I28" s="80">
        <f t="shared" si="0"/>
        <v>0</v>
      </c>
      <c r="J28" s="81" t="str">
        <f>IF(I28=0,"0,00",I28/SUM(I28:I30)*100)</f>
        <v>0,00</v>
      </c>
    </row>
    <row r="29" spans="1:10" x14ac:dyDescent="0.2">
      <c r="A29" s="204"/>
      <c r="B29" s="207"/>
      <c r="C29" s="78" t="s">
        <v>124</v>
      </c>
      <c r="D29" s="82" t="s">
        <v>125</v>
      </c>
      <c r="E29" s="83">
        <f>'G-3'!B21+'G-3'!B20</f>
        <v>21</v>
      </c>
      <c r="F29" s="83">
        <f>'G-3'!C21+'G-3'!C20</f>
        <v>90</v>
      </c>
      <c r="G29" s="83">
        <f>'G-3'!D21+'G-3'!D20</f>
        <v>22</v>
      </c>
      <c r="H29" s="83">
        <f>'G-3'!E21+'G-3'!E20</f>
        <v>2</v>
      </c>
      <c r="I29" s="83">
        <f t="shared" si="0"/>
        <v>149.5</v>
      </c>
      <c r="J29" s="84">
        <f>IF(I29=0,"0,00",I29/SUM(I28:I30)*100)</f>
        <v>100</v>
      </c>
    </row>
    <row r="30" spans="1:10" x14ac:dyDescent="0.2">
      <c r="A30" s="204"/>
      <c r="B30" s="207"/>
      <c r="C30" s="85" t="s">
        <v>135</v>
      </c>
      <c r="D30" s="86" t="s">
        <v>127</v>
      </c>
      <c r="E30" s="87">
        <v>0</v>
      </c>
      <c r="F30" s="87">
        <v>0</v>
      </c>
      <c r="G30" s="87">
        <v>0</v>
      </c>
      <c r="H30" s="87">
        <v>0</v>
      </c>
      <c r="I30" s="88">
        <f t="shared" si="0"/>
        <v>0</v>
      </c>
      <c r="J30" s="89" t="str">
        <f>IF(I30=0,"0,00",I30/SUM(I28:I30)*100)</f>
        <v>0,00</v>
      </c>
    </row>
    <row r="31" spans="1:10" x14ac:dyDescent="0.2">
      <c r="A31" s="204"/>
      <c r="B31" s="207"/>
      <c r="C31" s="90"/>
      <c r="D31" s="79" t="s">
        <v>123</v>
      </c>
      <c r="E31" s="80">
        <v>0</v>
      </c>
      <c r="F31" s="80">
        <v>0</v>
      </c>
      <c r="G31" s="80">
        <v>0</v>
      </c>
      <c r="H31" s="80">
        <v>0</v>
      </c>
      <c r="I31" s="80">
        <f t="shared" si="0"/>
        <v>0</v>
      </c>
      <c r="J31" s="81" t="str">
        <f>IF(I31=0,"0,00",I31/SUM(I31:I33)*100)</f>
        <v>0,00</v>
      </c>
    </row>
    <row r="32" spans="1:10" x14ac:dyDescent="0.2">
      <c r="A32" s="204"/>
      <c r="B32" s="207"/>
      <c r="C32" s="78" t="s">
        <v>128</v>
      </c>
      <c r="D32" s="82" t="s">
        <v>125</v>
      </c>
      <c r="E32" s="83">
        <f>'G-3'!I20+'G-3'!I19</f>
        <v>18</v>
      </c>
      <c r="F32" s="83">
        <f>'G-3'!J20+'G-3'!J19</f>
        <v>90</v>
      </c>
      <c r="G32" s="83">
        <f>'G-3'!K20+'G-3'!K19</f>
        <v>27</v>
      </c>
      <c r="H32" s="83">
        <f>'G-3'!L20+'G-3'!L19</f>
        <v>0</v>
      </c>
      <c r="I32" s="83">
        <f t="shared" si="0"/>
        <v>153</v>
      </c>
      <c r="J32" s="84">
        <f>IF(I32=0,"0,00",I32/SUM(I31:I33)*100)</f>
        <v>100</v>
      </c>
    </row>
    <row r="33" spans="1:10" x14ac:dyDescent="0.2">
      <c r="A33" s="204"/>
      <c r="B33" s="207"/>
      <c r="C33" s="85" t="s">
        <v>136</v>
      </c>
      <c r="D33" s="86" t="s">
        <v>127</v>
      </c>
      <c r="E33" s="87">
        <v>0</v>
      </c>
      <c r="F33" s="87">
        <v>0</v>
      </c>
      <c r="G33" s="87">
        <v>0</v>
      </c>
      <c r="H33" s="87">
        <v>0</v>
      </c>
      <c r="I33" s="88">
        <f t="shared" si="0"/>
        <v>0</v>
      </c>
      <c r="J33" s="89" t="str">
        <f>IF(I33=0,"0,00",I33/SUM(I31:I33)*100)</f>
        <v>0,00</v>
      </c>
    </row>
    <row r="34" spans="1:10" x14ac:dyDescent="0.2">
      <c r="A34" s="204"/>
      <c r="B34" s="207"/>
      <c r="C34" s="90"/>
      <c r="D34" s="79" t="s">
        <v>123</v>
      </c>
      <c r="E34" s="80">
        <v>0</v>
      </c>
      <c r="F34" s="80">
        <v>0</v>
      </c>
      <c r="G34" s="80">
        <v>0</v>
      </c>
      <c r="H34" s="80">
        <v>0</v>
      </c>
      <c r="I34" s="80">
        <f t="shared" si="0"/>
        <v>0</v>
      </c>
      <c r="J34" s="81" t="str">
        <f>IF(I34=0,"0,00",I34/SUM(I34:I36)*100)</f>
        <v>0,00</v>
      </c>
    </row>
    <row r="35" spans="1:10" x14ac:dyDescent="0.2">
      <c r="A35" s="204"/>
      <c r="B35" s="207"/>
      <c r="C35" s="78" t="s">
        <v>130</v>
      </c>
      <c r="D35" s="82" t="s">
        <v>125</v>
      </c>
      <c r="E35" s="83">
        <f>'G-3'!P19+'G-3'!P18</f>
        <v>18</v>
      </c>
      <c r="F35" s="83">
        <f>'G-3'!Q19+'G-3'!Q18</f>
        <v>100</v>
      </c>
      <c r="G35" s="83">
        <f>'G-3'!R19+'G-3'!R18</f>
        <v>33</v>
      </c>
      <c r="H35" s="83">
        <f>'G-3'!S19+'G-3'!S18</f>
        <v>0</v>
      </c>
      <c r="I35" s="83">
        <f t="shared" si="0"/>
        <v>175</v>
      </c>
      <c r="J35" s="84">
        <f>IF(I35=0,"0,00",I35/SUM(I34:I36)*100)</f>
        <v>100</v>
      </c>
    </row>
    <row r="36" spans="1:10" x14ac:dyDescent="0.2">
      <c r="A36" s="205"/>
      <c r="B36" s="208"/>
      <c r="C36" s="91" t="s">
        <v>137</v>
      </c>
      <c r="D36" s="86" t="s">
        <v>127</v>
      </c>
      <c r="E36" s="87">
        <v>0</v>
      </c>
      <c r="F36" s="87">
        <v>0</v>
      </c>
      <c r="G36" s="87">
        <v>0</v>
      </c>
      <c r="H36" s="87">
        <v>0</v>
      </c>
      <c r="I36" s="88">
        <f t="shared" si="0"/>
        <v>0</v>
      </c>
      <c r="J36" s="89" t="str">
        <f>IF(I36=0,"0,00",I36/SUM(I34:I36)*100)</f>
        <v>0,00</v>
      </c>
    </row>
    <row r="37" spans="1:10" ht="12.75" customHeight="1" x14ac:dyDescent="0.2">
      <c r="A37" s="203" t="s">
        <v>171</v>
      </c>
      <c r="B37" s="206">
        <v>2</v>
      </c>
      <c r="C37" s="92"/>
      <c r="D37" s="79" t="s">
        <v>123</v>
      </c>
      <c r="E37" s="80">
        <v>3</v>
      </c>
      <c r="F37" s="80">
        <v>19</v>
      </c>
      <c r="G37" s="80">
        <v>4</v>
      </c>
      <c r="H37" s="80">
        <v>2</v>
      </c>
      <c r="I37" s="80">
        <f t="shared" ref="I37:I45" si="1">E37*0.5+F37+G37*2+H37*2.5</f>
        <v>33.5</v>
      </c>
      <c r="J37" s="81">
        <f>IF(I37=0,"0,00",I37/SUM(I37:I39)*100)</f>
        <v>12.761904761904763</v>
      </c>
    </row>
    <row r="38" spans="1:10" x14ac:dyDescent="0.2">
      <c r="A38" s="204"/>
      <c r="B38" s="207"/>
      <c r="C38" s="78" t="s">
        <v>124</v>
      </c>
      <c r="D38" s="82" t="s">
        <v>125</v>
      </c>
      <c r="E38" s="83">
        <v>33</v>
      </c>
      <c r="F38" s="83">
        <v>172</v>
      </c>
      <c r="G38" s="83">
        <v>19</v>
      </c>
      <c r="H38" s="83">
        <v>1</v>
      </c>
      <c r="I38" s="83">
        <f t="shared" si="1"/>
        <v>229</v>
      </c>
      <c r="J38" s="84">
        <f>IF(I38=0,"0,00",I38/SUM(I37:I39)*100)</f>
        <v>87.238095238095241</v>
      </c>
    </row>
    <row r="39" spans="1:10" x14ac:dyDescent="0.2">
      <c r="A39" s="204"/>
      <c r="B39" s="207"/>
      <c r="C39" s="85" t="s">
        <v>138</v>
      </c>
      <c r="D39" s="86" t="s">
        <v>127</v>
      </c>
      <c r="E39" s="87">
        <v>0</v>
      </c>
      <c r="F39" s="87">
        <v>0</v>
      </c>
      <c r="G39" s="87">
        <v>0</v>
      </c>
      <c r="H39" s="87">
        <v>0</v>
      </c>
      <c r="I39" s="88">
        <f t="shared" si="1"/>
        <v>0</v>
      </c>
      <c r="J39" s="89" t="str">
        <f>IF(I39=0,"0,00",I39/SUM(I37:I39)*100)</f>
        <v>0,00</v>
      </c>
    </row>
    <row r="40" spans="1:10" x14ac:dyDescent="0.2">
      <c r="A40" s="204"/>
      <c r="B40" s="207"/>
      <c r="C40" s="90"/>
      <c r="D40" s="79" t="s">
        <v>123</v>
      </c>
      <c r="E40" s="80">
        <v>7</v>
      </c>
      <c r="F40" s="80">
        <v>70</v>
      </c>
      <c r="G40" s="80">
        <v>2</v>
      </c>
      <c r="H40" s="80">
        <v>0</v>
      </c>
      <c r="I40" s="80">
        <f t="shared" si="1"/>
        <v>77.5</v>
      </c>
      <c r="J40" s="81">
        <f>IF(I40=0,"0,00",I40/SUM(I40:I42)*100)</f>
        <v>27.678571428571431</v>
      </c>
    </row>
    <row r="41" spans="1:10" x14ac:dyDescent="0.2">
      <c r="A41" s="204"/>
      <c r="B41" s="207"/>
      <c r="C41" s="78" t="s">
        <v>128</v>
      </c>
      <c r="D41" s="82" t="s">
        <v>125</v>
      </c>
      <c r="E41" s="83">
        <v>24</v>
      </c>
      <c r="F41" s="83">
        <v>154</v>
      </c>
      <c r="G41" s="83">
        <v>17</v>
      </c>
      <c r="H41" s="83">
        <v>1</v>
      </c>
      <c r="I41" s="83">
        <f t="shared" si="1"/>
        <v>202.5</v>
      </c>
      <c r="J41" s="84">
        <f>IF(I41=0,"0,00",I41/SUM(I40:I42)*100)</f>
        <v>72.321428571428569</v>
      </c>
    </row>
    <row r="42" spans="1:10" x14ac:dyDescent="0.2">
      <c r="A42" s="204"/>
      <c r="B42" s="207"/>
      <c r="C42" s="85" t="s">
        <v>139</v>
      </c>
      <c r="D42" s="86" t="s">
        <v>127</v>
      </c>
      <c r="E42" s="87">
        <v>0</v>
      </c>
      <c r="F42" s="87">
        <v>0</v>
      </c>
      <c r="G42" s="87">
        <v>0</v>
      </c>
      <c r="H42" s="87">
        <v>0</v>
      </c>
      <c r="I42" s="88">
        <f t="shared" si="1"/>
        <v>0</v>
      </c>
      <c r="J42" s="89" t="str">
        <f>IF(I42=0,"0,00",I42/SUM(I40:I42)*100)</f>
        <v>0,00</v>
      </c>
    </row>
    <row r="43" spans="1:10" x14ac:dyDescent="0.2">
      <c r="A43" s="204"/>
      <c r="B43" s="207"/>
      <c r="C43" s="90"/>
      <c r="D43" s="79" t="s">
        <v>123</v>
      </c>
      <c r="E43" s="80">
        <v>6</v>
      </c>
      <c r="F43" s="80">
        <v>37</v>
      </c>
      <c r="G43" s="80">
        <v>0</v>
      </c>
      <c r="H43" s="80">
        <v>0</v>
      </c>
      <c r="I43" s="80">
        <f t="shared" si="1"/>
        <v>40</v>
      </c>
      <c r="J43" s="81">
        <f>IF(I43=0,"0,00",I43/SUM(I43:I45)*100)</f>
        <v>13.377926421404682</v>
      </c>
    </row>
    <row r="44" spans="1:10" x14ac:dyDescent="0.2">
      <c r="A44" s="204"/>
      <c r="B44" s="207"/>
      <c r="C44" s="78" t="s">
        <v>130</v>
      </c>
      <c r="D44" s="82" t="s">
        <v>125</v>
      </c>
      <c r="E44" s="83">
        <v>52</v>
      </c>
      <c r="F44" s="83">
        <v>193</v>
      </c>
      <c r="G44" s="83">
        <v>20</v>
      </c>
      <c r="H44" s="83">
        <v>0</v>
      </c>
      <c r="I44" s="83">
        <f t="shared" si="1"/>
        <v>259</v>
      </c>
      <c r="J44" s="84">
        <f>IF(I44=0,"0,00",I44/SUM(I43:I45)*100)</f>
        <v>86.62207357859532</v>
      </c>
    </row>
    <row r="45" spans="1:10" x14ac:dyDescent="0.2">
      <c r="A45" s="205"/>
      <c r="B45" s="208"/>
      <c r="C45" s="91" t="s">
        <v>140</v>
      </c>
      <c r="D45" s="86" t="s">
        <v>127</v>
      </c>
      <c r="E45" s="87">
        <v>0</v>
      </c>
      <c r="F45" s="87">
        <v>0</v>
      </c>
      <c r="G45" s="87">
        <v>0</v>
      </c>
      <c r="H45" s="87">
        <v>0</v>
      </c>
      <c r="I45" s="93">
        <f t="shared" si="1"/>
        <v>0</v>
      </c>
      <c r="J45" s="89" t="str">
        <f>IF(I45=0,"0,00",I45/SUM(I43:I45)*100)</f>
        <v>0,00</v>
      </c>
    </row>
    <row r="46" spans="1:10" ht="12.75" customHeight="1" x14ac:dyDescent="0.2">
      <c r="A46" s="203" t="s">
        <v>144</v>
      </c>
      <c r="B46" s="206">
        <v>2</v>
      </c>
      <c r="C46" s="92"/>
      <c r="D46" s="79" t="s">
        <v>123</v>
      </c>
      <c r="E46" s="80">
        <v>0</v>
      </c>
      <c r="F46" s="80">
        <v>0</v>
      </c>
      <c r="G46" s="80">
        <v>0</v>
      </c>
      <c r="H46" s="80">
        <v>0</v>
      </c>
      <c r="I46" s="80">
        <f t="shared" si="0"/>
        <v>0</v>
      </c>
      <c r="J46" s="81" t="str">
        <f>IF(I46=0,"0,00",I46/SUM(I46:I48)*100)</f>
        <v>0,00</v>
      </c>
    </row>
    <row r="47" spans="1:10" x14ac:dyDescent="0.2">
      <c r="A47" s="204"/>
      <c r="B47" s="207"/>
      <c r="C47" s="78" t="s">
        <v>124</v>
      </c>
      <c r="D47" s="82" t="s">
        <v>125</v>
      </c>
      <c r="E47" s="83">
        <v>20</v>
      </c>
      <c r="F47" s="83">
        <v>111</v>
      </c>
      <c r="G47" s="83">
        <v>16</v>
      </c>
      <c r="H47" s="83">
        <v>0</v>
      </c>
      <c r="I47" s="83">
        <f t="shared" si="0"/>
        <v>153</v>
      </c>
      <c r="J47" s="84">
        <f>IF(I47=0,"0,00",I47/SUM(I46:I48)*100)</f>
        <v>78.260869565217391</v>
      </c>
    </row>
    <row r="48" spans="1:10" x14ac:dyDescent="0.2">
      <c r="A48" s="204"/>
      <c r="B48" s="207"/>
      <c r="C48" s="85" t="s">
        <v>138</v>
      </c>
      <c r="D48" s="86" t="s">
        <v>127</v>
      </c>
      <c r="E48" s="87">
        <v>7</v>
      </c>
      <c r="F48" s="87">
        <v>39</v>
      </c>
      <c r="G48" s="87">
        <v>0</v>
      </c>
      <c r="H48" s="87">
        <v>0</v>
      </c>
      <c r="I48" s="88">
        <f t="shared" si="0"/>
        <v>42.5</v>
      </c>
      <c r="J48" s="89">
        <f>IF(I48=0,"0,00",I48/SUM(I46:I48)*100)</f>
        <v>21.739130434782609</v>
      </c>
    </row>
    <row r="49" spans="1:10" x14ac:dyDescent="0.2">
      <c r="A49" s="204"/>
      <c r="B49" s="207"/>
      <c r="C49" s="90"/>
      <c r="D49" s="79" t="s">
        <v>123</v>
      </c>
      <c r="E49" s="80">
        <v>0</v>
      </c>
      <c r="F49" s="80">
        <v>0</v>
      </c>
      <c r="G49" s="80">
        <v>0</v>
      </c>
      <c r="H49" s="80">
        <v>0</v>
      </c>
      <c r="I49" s="80">
        <f t="shared" si="0"/>
        <v>0</v>
      </c>
      <c r="J49" s="81" t="str">
        <f>IF(I49=0,"0,00",I49/SUM(I49:I51)*100)</f>
        <v>0,00</v>
      </c>
    </row>
    <row r="50" spans="1:10" x14ac:dyDescent="0.2">
      <c r="A50" s="204"/>
      <c r="B50" s="207"/>
      <c r="C50" s="78" t="s">
        <v>128</v>
      </c>
      <c r="D50" s="82" t="s">
        <v>125</v>
      </c>
      <c r="E50" s="83">
        <v>28</v>
      </c>
      <c r="F50" s="83">
        <v>112</v>
      </c>
      <c r="G50" s="83">
        <v>16</v>
      </c>
      <c r="H50" s="83">
        <v>1</v>
      </c>
      <c r="I50" s="83">
        <f t="shared" si="0"/>
        <v>160.5</v>
      </c>
      <c r="J50" s="84">
        <f>IF(I50=0,"0,00",I50/SUM(I49:I51)*100)</f>
        <v>70.549450549450555</v>
      </c>
    </row>
    <row r="51" spans="1:10" x14ac:dyDescent="0.2">
      <c r="A51" s="204"/>
      <c r="B51" s="207"/>
      <c r="C51" s="85" t="s">
        <v>139</v>
      </c>
      <c r="D51" s="86" t="s">
        <v>127</v>
      </c>
      <c r="E51" s="87">
        <v>9</v>
      </c>
      <c r="F51" s="87">
        <v>60</v>
      </c>
      <c r="G51" s="87">
        <v>0</v>
      </c>
      <c r="H51" s="87">
        <v>1</v>
      </c>
      <c r="I51" s="88">
        <f t="shared" si="0"/>
        <v>67</v>
      </c>
      <c r="J51" s="89">
        <f>IF(I51=0,"0,00",I51/SUM(I49:I51)*100)</f>
        <v>29.450549450549453</v>
      </c>
    </row>
    <row r="52" spans="1:10" x14ac:dyDescent="0.2">
      <c r="A52" s="204"/>
      <c r="B52" s="207"/>
      <c r="C52" s="90"/>
      <c r="D52" s="79" t="s">
        <v>123</v>
      </c>
      <c r="E52" s="80">
        <v>0</v>
      </c>
      <c r="F52" s="80">
        <v>0</v>
      </c>
      <c r="G52" s="80">
        <v>0</v>
      </c>
      <c r="H52" s="80">
        <v>0</v>
      </c>
      <c r="I52" s="80">
        <f t="shared" si="0"/>
        <v>0</v>
      </c>
      <c r="J52" s="81" t="str">
        <f>IF(I52=0,"0,00",I52/SUM(I52:I54)*100)</f>
        <v>0,00</v>
      </c>
    </row>
    <row r="53" spans="1:10" x14ac:dyDescent="0.2">
      <c r="A53" s="204"/>
      <c r="B53" s="207"/>
      <c r="C53" s="78" t="s">
        <v>130</v>
      </c>
      <c r="D53" s="82" t="s">
        <v>125</v>
      </c>
      <c r="E53" s="83">
        <v>15</v>
      </c>
      <c r="F53" s="83">
        <v>104</v>
      </c>
      <c r="G53" s="83">
        <v>13</v>
      </c>
      <c r="H53" s="83">
        <v>1</v>
      </c>
      <c r="I53" s="83">
        <f t="shared" si="0"/>
        <v>140</v>
      </c>
      <c r="J53" s="84">
        <f>IF(I53=0,"0,00",I53/SUM(I52:I54)*100)</f>
        <v>71.065989847715741</v>
      </c>
    </row>
    <row r="54" spans="1:10" x14ac:dyDescent="0.2">
      <c r="A54" s="205"/>
      <c r="B54" s="208"/>
      <c r="C54" s="91" t="s">
        <v>140</v>
      </c>
      <c r="D54" s="86" t="s">
        <v>127</v>
      </c>
      <c r="E54" s="87">
        <v>4</v>
      </c>
      <c r="F54" s="87">
        <v>55</v>
      </c>
      <c r="G54" s="87">
        <v>0</v>
      </c>
      <c r="H54" s="87">
        <v>0</v>
      </c>
      <c r="I54" s="93">
        <f t="shared" si="0"/>
        <v>57</v>
      </c>
      <c r="J54" s="89">
        <f>IF(I54=0,"0,00",I54/SUM(I52:I54)*100)</f>
        <v>28.934010152284262</v>
      </c>
    </row>
    <row r="55" spans="1:10" x14ac:dyDescent="0.2">
      <c r="A55" s="94"/>
      <c r="B55" s="95"/>
      <c r="C55" s="96"/>
      <c r="D55" s="97"/>
      <c r="E55" s="97"/>
      <c r="F55" s="98"/>
      <c r="G55" s="98"/>
      <c r="H55" s="98"/>
      <c r="I55" s="98"/>
      <c r="J55" s="99"/>
    </row>
    <row r="56" spans="1:10" x14ac:dyDescent="0.2">
      <c r="A56" s="59" t="s">
        <v>51</v>
      </c>
      <c r="B56" s="59"/>
      <c r="C56" s="104"/>
      <c r="D56" s="100"/>
      <c r="E56" s="100"/>
      <c r="F56" s="100"/>
      <c r="G56" s="101"/>
      <c r="H56" s="101"/>
      <c r="I56" s="101"/>
      <c r="J56" s="101"/>
    </row>
    <row r="57" spans="1:10" x14ac:dyDescent="0.2">
      <c r="A57" s="31"/>
      <c r="B57" s="31"/>
      <c r="C57" s="31"/>
      <c r="D57" s="31"/>
      <c r="E57" s="31"/>
      <c r="F57" s="31"/>
      <c r="G57" s="102"/>
      <c r="H57" s="102"/>
      <c r="I57" s="102"/>
      <c r="J57" s="102"/>
    </row>
    <row r="58" spans="1:10" x14ac:dyDescent="0.2">
      <c r="A58" s="31"/>
      <c r="B58" s="31"/>
      <c r="C58" s="31"/>
      <c r="D58" s="31"/>
      <c r="E58" s="31"/>
      <c r="F58" s="31"/>
      <c r="G58" s="102"/>
      <c r="H58" s="102"/>
      <c r="I58" s="102"/>
      <c r="J58" s="102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</sheetData>
  <mergeCells count="26"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A7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107"/>
    <col min="2" max="3" width="5.42578125" style="107" bestFit="1" customWidth="1"/>
    <col min="4" max="4" width="5" style="107" bestFit="1" customWidth="1"/>
    <col min="5" max="6" width="5.42578125" style="107" bestFit="1" customWidth="1"/>
    <col min="7" max="7" width="5.5703125" style="107" customWidth="1"/>
    <col min="8" max="8" width="5" style="107" bestFit="1" customWidth="1"/>
    <col min="9" max="10" width="5.42578125" style="107" bestFit="1" customWidth="1"/>
    <col min="11" max="11" width="5" style="107" bestFit="1" customWidth="1"/>
    <col min="12" max="12" width="3.140625" style="107" customWidth="1"/>
    <col min="13" max="20" width="4.7109375" style="107" customWidth="1"/>
    <col min="21" max="21" width="6.140625" style="107" customWidth="1"/>
    <col min="22" max="28" width="4.7109375" style="107" customWidth="1"/>
    <col min="29" max="29" width="3.7109375" style="107" customWidth="1"/>
    <col min="30" max="36" width="4.7109375" style="107" customWidth="1"/>
    <col min="37" max="37" width="5.42578125" style="107" customWidth="1"/>
    <col min="38" max="41" width="4.7109375" style="107" customWidth="1"/>
    <col min="42" max="43" width="11.42578125" style="107"/>
    <col min="44" max="81" width="4.7109375" style="107" customWidth="1"/>
    <col min="82" max="16384" width="11.42578125" style="107"/>
  </cols>
  <sheetData>
    <row r="1" spans="1:81" x14ac:dyDescent="0.2">
      <c r="A1" s="105"/>
      <c r="B1" s="106"/>
      <c r="C1" s="106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</row>
    <row r="2" spans="1:81" ht="15.75" x14ac:dyDescent="0.25">
      <c r="A2" s="108"/>
      <c r="B2" s="108"/>
      <c r="C2" s="108"/>
      <c r="D2" s="108"/>
      <c r="E2" s="108"/>
      <c r="F2" s="108"/>
      <c r="G2" s="108"/>
      <c r="H2" s="108"/>
      <c r="I2" s="105"/>
      <c r="J2" s="105"/>
      <c r="K2" s="105"/>
      <c r="L2" s="105"/>
      <c r="M2" s="210" t="s">
        <v>147</v>
      </c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</row>
    <row r="3" spans="1:81" ht="15.75" x14ac:dyDescent="0.25">
      <c r="A3" s="108"/>
      <c r="B3" s="108"/>
      <c r="C3" s="108"/>
      <c r="D3" s="108"/>
      <c r="E3" s="108"/>
      <c r="F3" s="108"/>
      <c r="G3" s="108"/>
      <c r="H3" s="108"/>
      <c r="I3" s="105"/>
      <c r="J3" s="105"/>
      <c r="K3" s="105"/>
      <c r="L3" s="105"/>
      <c r="M3" s="210" t="s">
        <v>148</v>
      </c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</row>
    <row r="4" spans="1:81" ht="15.75" x14ac:dyDescent="0.25">
      <c r="A4" s="108"/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210" t="s">
        <v>149</v>
      </c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</row>
    <row r="5" spans="1:8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</row>
    <row r="6" spans="1:81" ht="7.5" customHeight="1" x14ac:dyDescent="0.2">
      <c r="A6" s="109"/>
      <c r="B6" s="109"/>
      <c r="C6" s="110"/>
      <c r="D6" s="110"/>
      <c r="E6" s="110"/>
      <c r="F6" s="110"/>
      <c r="G6" s="110"/>
      <c r="H6" s="110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</row>
    <row r="7" spans="1:81" ht="7.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</row>
    <row r="8" spans="1:81" x14ac:dyDescent="0.2">
      <c r="A8" s="211" t="s">
        <v>150</v>
      </c>
      <c r="B8" s="211"/>
      <c r="C8" s="212" t="s">
        <v>151</v>
      </c>
      <c r="D8" s="212"/>
      <c r="E8" s="212"/>
      <c r="F8" s="212"/>
      <c r="G8" s="212"/>
      <c r="H8" s="212"/>
      <c r="I8" s="105"/>
      <c r="J8" s="105"/>
      <c r="K8" s="105"/>
      <c r="L8" s="211" t="s">
        <v>152</v>
      </c>
      <c r="M8" s="211"/>
      <c r="N8" s="211"/>
      <c r="O8" s="212" t="s">
        <v>169</v>
      </c>
      <c r="P8" s="212"/>
      <c r="Q8" s="212"/>
      <c r="R8" s="212"/>
      <c r="S8" s="212"/>
      <c r="T8" s="105"/>
      <c r="U8" s="105"/>
      <c r="V8" s="211" t="s">
        <v>153</v>
      </c>
      <c r="W8" s="211"/>
      <c r="X8" s="211"/>
      <c r="Y8" s="212">
        <f>+'G-12'!L5</f>
        <v>1272</v>
      </c>
      <c r="Z8" s="212"/>
      <c r="AA8" s="212"/>
      <c r="AB8" s="105"/>
      <c r="AC8" s="105"/>
      <c r="AD8" s="105"/>
      <c r="AE8" s="105"/>
      <c r="AF8" s="105"/>
      <c r="AG8" s="105"/>
      <c r="AH8" s="211" t="s">
        <v>154</v>
      </c>
      <c r="AI8" s="211"/>
      <c r="AJ8" s="213">
        <f>'G-12'!S6</f>
        <v>42762</v>
      </c>
      <c r="AK8" s="213"/>
      <c r="AL8" s="213"/>
      <c r="AM8" s="213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</row>
    <row r="9" spans="1:81" ht="8.2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</row>
    <row r="10" spans="1:81" x14ac:dyDescent="0.2">
      <c r="A10" s="105"/>
      <c r="B10" s="105"/>
      <c r="C10" s="105"/>
      <c r="D10" s="214" t="s">
        <v>47</v>
      </c>
      <c r="E10" s="214"/>
      <c r="F10" s="214"/>
      <c r="G10" s="214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14" t="s">
        <v>155</v>
      </c>
      <c r="T10" s="214"/>
      <c r="U10" s="214"/>
      <c r="V10" s="214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214" t="s">
        <v>49</v>
      </c>
      <c r="AI10" s="214"/>
      <c r="AJ10" s="214"/>
      <c r="AK10" s="214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</row>
    <row r="11" spans="1:81" ht="16.5" customHeight="1" x14ac:dyDescent="0.2">
      <c r="A11" s="111" t="s">
        <v>156</v>
      </c>
      <c r="B11" s="112">
        <v>0.32291666666666669</v>
      </c>
      <c r="C11" s="112">
        <v>0.33333333333333331</v>
      </c>
      <c r="D11" s="112">
        <v>0.34375</v>
      </c>
      <c r="E11" s="112">
        <v>0.35416666666666669</v>
      </c>
      <c r="F11" s="112">
        <v>0.36458333333333331</v>
      </c>
      <c r="G11" s="112">
        <v>0.375</v>
      </c>
      <c r="H11" s="112">
        <v>0.38541666666666669</v>
      </c>
      <c r="I11" s="112">
        <v>0.39583333333333331</v>
      </c>
      <c r="J11" s="112">
        <v>0.40625</v>
      </c>
      <c r="K11" s="112">
        <v>0.41666666666666669</v>
      </c>
      <c r="L11" s="105"/>
      <c r="M11" s="112">
        <v>0.46875</v>
      </c>
      <c r="N11" s="112">
        <v>0.47916666666666669</v>
      </c>
      <c r="O11" s="112">
        <v>0.48958333333333331</v>
      </c>
      <c r="P11" s="112">
        <v>0.5</v>
      </c>
      <c r="Q11" s="112">
        <v>0.51041666666666663</v>
      </c>
      <c r="R11" s="112">
        <v>0.52083333333333337</v>
      </c>
      <c r="S11" s="112">
        <v>0.53125</v>
      </c>
      <c r="T11" s="112">
        <v>0.54166666666666663</v>
      </c>
      <c r="U11" s="112">
        <v>0.55208333333333337</v>
      </c>
      <c r="V11" s="112">
        <v>0.5625</v>
      </c>
      <c r="W11" s="112">
        <v>0.57291666666666663</v>
      </c>
      <c r="X11" s="112">
        <v>0.58333333333333337</v>
      </c>
      <c r="Y11" s="112">
        <v>0.59375</v>
      </c>
      <c r="Z11" s="112">
        <v>0.60416666666666663</v>
      </c>
      <c r="AA11" s="112">
        <v>0.61458333333333337</v>
      </c>
      <c r="AB11" s="112">
        <v>0.625</v>
      </c>
      <c r="AC11" s="105"/>
      <c r="AD11" s="112">
        <v>0.67708333333333337</v>
      </c>
      <c r="AE11" s="112">
        <v>0.6875</v>
      </c>
      <c r="AF11" s="112">
        <v>0.69791666666666663</v>
      </c>
      <c r="AG11" s="112">
        <v>0.70833333333333337</v>
      </c>
      <c r="AH11" s="112">
        <v>0.71875</v>
      </c>
      <c r="AI11" s="112">
        <v>0.72916666666666663</v>
      </c>
      <c r="AJ11" s="112">
        <v>0.73958333333333337</v>
      </c>
      <c r="AK11" s="112">
        <v>0.75</v>
      </c>
      <c r="AL11" s="112">
        <v>0.76041666666666663</v>
      </c>
      <c r="AM11" s="112">
        <v>0.77083333333333337</v>
      </c>
      <c r="AN11" s="112">
        <v>0.78125</v>
      </c>
      <c r="AO11" s="112">
        <v>0.79166666666666663</v>
      </c>
      <c r="AP11" s="113"/>
      <c r="AQ11" s="105"/>
      <c r="AR11" s="112">
        <v>0.32291666666666669</v>
      </c>
      <c r="AS11" s="112">
        <v>0.33333333333333331</v>
      </c>
      <c r="AT11" s="112">
        <v>0.34375</v>
      </c>
      <c r="AU11" s="112">
        <v>0.35416666666666669</v>
      </c>
      <c r="AV11" s="112">
        <v>0.36458333333333331</v>
      </c>
      <c r="AW11" s="112">
        <v>0.375</v>
      </c>
      <c r="AX11" s="112">
        <v>0.38541666666666669</v>
      </c>
      <c r="AY11" s="112">
        <v>0.39583333333333331</v>
      </c>
      <c r="AZ11" s="112">
        <v>0.40625</v>
      </c>
      <c r="BA11" s="112">
        <v>0.41666666666666669</v>
      </c>
      <c r="BB11" s="112">
        <v>0.46875</v>
      </c>
      <c r="BC11" s="112">
        <v>0.47916666666666669</v>
      </c>
      <c r="BD11" s="112">
        <v>0.48958333333333331</v>
      </c>
      <c r="BE11" s="112">
        <v>0.5</v>
      </c>
      <c r="BF11" s="112">
        <v>0.51041666666666663</v>
      </c>
      <c r="BG11" s="112">
        <v>0.52083333333333337</v>
      </c>
      <c r="BH11" s="112">
        <v>0.53125</v>
      </c>
      <c r="BI11" s="112">
        <v>0.54166666666666663</v>
      </c>
      <c r="BJ11" s="112">
        <v>0.55208333333333337</v>
      </c>
      <c r="BK11" s="112">
        <v>0.5625</v>
      </c>
      <c r="BL11" s="112">
        <v>0.57291666666666663</v>
      </c>
      <c r="BM11" s="112">
        <v>0.58333333333333337</v>
      </c>
      <c r="BN11" s="112">
        <v>0.59375</v>
      </c>
      <c r="BO11" s="112">
        <v>0.60416666666666663</v>
      </c>
      <c r="BP11" s="112">
        <v>0.61458333333333337</v>
      </c>
      <c r="BQ11" s="112">
        <v>0.625</v>
      </c>
      <c r="BR11" s="112">
        <v>0.67708333333333337</v>
      </c>
      <c r="BS11" s="112">
        <v>0.6875</v>
      </c>
      <c r="BT11" s="112">
        <v>0.69791666666666663</v>
      </c>
      <c r="BU11" s="112">
        <v>0.70833333333333337</v>
      </c>
      <c r="BV11" s="112">
        <v>0.71875</v>
      </c>
      <c r="BW11" s="112">
        <v>0.72916666666666663</v>
      </c>
      <c r="BX11" s="112">
        <v>0.73958333333333337</v>
      </c>
      <c r="BY11" s="112">
        <v>0.75</v>
      </c>
      <c r="BZ11" s="112">
        <v>0.76041666666666663</v>
      </c>
      <c r="CA11" s="112">
        <v>0.77083333333333337</v>
      </c>
      <c r="CB11" s="112">
        <v>0.78125</v>
      </c>
      <c r="CC11" s="112">
        <v>0.79166666666666663</v>
      </c>
    </row>
    <row r="12" spans="1:8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209" t="s">
        <v>157</v>
      </c>
      <c r="U12" s="209"/>
      <c r="V12" s="114">
        <v>12</v>
      </c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55"/>
      <c r="AS12" s="111"/>
      <c r="AT12" s="111"/>
      <c r="AU12" s="111">
        <f t="shared" ref="AU12:BA12" si="0">E14</f>
        <v>1189.5</v>
      </c>
      <c r="AV12" s="111">
        <f t="shared" si="0"/>
        <v>1164.5</v>
      </c>
      <c r="AW12" s="111">
        <f t="shared" si="0"/>
        <v>1114</v>
      </c>
      <c r="AX12" s="111">
        <f t="shared" si="0"/>
        <v>1004</v>
      </c>
      <c r="AY12" s="111">
        <f t="shared" si="0"/>
        <v>933</v>
      </c>
      <c r="AZ12" s="111">
        <f t="shared" si="0"/>
        <v>895</v>
      </c>
      <c r="BA12" s="111">
        <f t="shared" si="0"/>
        <v>865.5</v>
      </c>
      <c r="BB12" s="111"/>
      <c r="BC12" s="111"/>
      <c r="BD12" s="111"/>
      <c r="BE12" s="111">
        <f t="shared" ref="BE12:BQ12" si="1">P14</f>
        <v>841</v>
      </c>
      <c r="BF12" s="111">
        <f t="shared" si="1"/>
        <v>882</v>
      </c>
      <c r="BG12" s="111">
        <f t="shared" si="1"/>
        <v>887.5</v>
      </c>
      <c r="BH12" s="111">
        <f t="shared" si="1"/>
        <v>860.5</v>
      </c>
      <c r="BI12" s="111">
        <f t="shared" si="1"/>
        <v>806.5</v>
      </c>
      <c r="BJ12" s="111">
        <f t="shared" si="1"/>
        <v>741.5</v>
      </c>
      <c r="BK12" s="111">
        <f t="shared" si="1"/>
        <v>722.5</v>
      </c>
      <c r="BL12" s="111">
        <f t="shared" si="1"/>
        <v>731</v>
      </c>
      <c r="BM12" s="111">
        <f t="shared" si="1"/>
        <v>783.5</v>
      </c>
      <c r="BN12" s="111">
        <f t="shared" si="1"/>
        <v>843.5</v>
      </c>
      <c r="BO12" s="111">
        <f t="shared" si="1"/>
        <v>919</v>
      </c>
      <c r="BP12" s="111">
        <f t="shared" si="1"/>
        <v>983</v>
      </c>
      <c r="BQ12" s="111">
        <f t="shared" si="1"/>
        <v>1002.5</v>
      </c>
      <c r="BR12" s="111"/>
      <c r="BS12" s="111"/>
      <c r="BT12" s="111"/>
      <c r="BU12" s="111">
        <f t="shared" ref="BU12:CC12" si="2">AG14</f>
        <v>891.5</v>
      </c>
      <c r="BV12" s="111">
        <f t="shared" si="2"/>
        <v>867.5</v>
      </c>
      <c r="BW12" s="111">
        <f t="shared" si="2"/>
        <v>865.5</v>
      </c>
      <c r="BX12" s="111">
        <f t="shared" si="2"/>
        <v>861.5</v>
      </c>
      <c r="BY12" s="111">
        <f t="shared" si="2"/>
        <v>870.5</v>
      </c>
      <c r="BZ12" s="111">
        <f t="shared" si="2"/>
        <v>906</v>
      </c>
      <c r="CA12" s="111">
        <f t="shared" si="2"/>
        <v>894.5</v>
      </c>
      <c r="CB12" s="111">
        <f t="shared" si="2"/>
        <v>853</v>
      </c>
      <c r="CC12" s="111">
        <f t="shared" si="2"/>
        <v>814</v>
      </c>
    </row>
    <row r="13" spans="1:81" ht="16.5" customHeight="1" x14ac:dyDescent="0.2">
      <c r="A13" s="115" t="s">
        <v>158</v>
      </c>
      <c r="B13" s="116">
        <f>+'G-12'!F10</f>
        <v>273.5</v>
      </c>
      <c r="C13" s="116">
        <f>+'G-12'!F11</f>
        <v>297</v>
      </c>
      <c r="D13" s="116">
        <f>+'G-12'!F12</f>
        <v>331.5</v>
      </c>
      <c r="E13" s="116">
        <f>+'G-12'!F13</f>
        <v>287.5</v>
      </c>
      <c r="F13" s="116">
        <f>+'G-12'!F14</f>
        <v>248.5</v>
      </c>
      <c r="G13" s="116">
        <f>+'G-12'!F15</f>
        <v>246.5</v>
      </c>
      <c r="H13" s="116">
        <f>+'G-12'!F16</f>
        <v>221.5</v>
      </c>
      <c r="I13" s="116">
        <f>+'G-12'!F17</f>
        <v>216.5</v>
      </c>
      <c r="J13" s="116">
        <f>+'G-12'!F18</f>
        <v>210.5</v>
      </c>
      <c r="K13" s="116">
        <f>+'G-12'!F19</f>
        <v>217</v>
      </c>
      <c r="L13" s="117"/>
      <c r="M13" s="116">
        <f>+'G-12'!F20</f>
        <v>194</v>
      </c>
      <c r="N13" s="116">
        <f>+'G-12'!F21</f>
        <v>206.5</v>
      </c>
      <c r="O13" s="116">
        <f>+'G-12'!F22</f>
        <v>218</v>
      </c>
      <c r="P13" s="116">
        <f>+'G-12'!M10</f>
        <v>222.5</v>
      </c>
      <c r="Q13" s="116">
        <f>+'G-12'!M11</f>
        <v>235</v>
      </c>
      <c r="R13" s="116">
        <f>+'G-12'!M12</f>
        <v>212</v>
      </c>
      <c r="S13" s="116">
        <f>+'G-12'!M13</f>
        <v>191</v>
      </c>
      <c r="T13" s="116">
        <f>+'G-12'!M14</f>
        <v>168.5</v>
      </c>
      <c r="U13" s="116">
        <f>+'G-12'!M15</f>
        <v>170</v>
      </c>
      <c r="V13" s="116">
        <f>+'G-12'!M16</f>
        <v>193</v>
      </c>
      <c r="W13" s="116">
        <f>+'G-12'!M17</f>
        <v>199.5</v>
      </c>
      <c r="X13" s="116">
        <f>+'G-12'!M18</f>
        <v>221</v>
      </c>
      <c r="Y13" s="116">
        <f>+'G-12'!M19</f>
        <v>230</v>
      </c>
      <c r="Z13" s="116">
        <f>+'G-12'!M20</f>
        <v>268.5</v>
      </c>
      <c r="AA13" s="116">
        <f>+'G-12'!M21</f>
        <v>263.5</v>
      </c>
      <c r="AB13" s="116">
        <f>+'G-12'!M22</f>
        <v>240.5</v>
      </c>
      <c r="AC13" s="117"/>
      <c r="AD13" s="116">
        <f>+'G-12'!T10</f>
        <v>215.5</v>
      </c>
      <c r="AE13" s="116">
        <f>+'G-12'!T11</f>
        <v>226</v>
      </c>
      <c r="AF13" s="116">
        <f>+'G-12'!T12</f>
        <v>234</v>
      </c>
      <c r="AG13" s="116">
        <f>+'G-12'!T13</f>
        <v>216</v>
      </c>
      <c r="AH13" s="116">
        <f>+'G-12'!T14</f>
        <v>191.5</v>
      </c>
      <c r="AI13" s="116">
        <f>+'G-12'!T15</f>
        <v>224</v>
      </c>
      <c r="AJ13" s="116">
        <f>+'G-12'!T16</f>
        <v>230</v>
      </c>
      <c r="AK13" s="116">
        <f>+'G-12'!T17</f>
        <v>225</v>
      </c>
      <c r="AL13" s="116">
        <f>+'G-12'!T18</f>
        <v>227</v>
      </c>
      <c r="AM13" s="116">
        <f>+'G-12'!T19</f>
        <v>212.5</v>
      </c>
      <c r="AN13" s="116">
        <f>+'G-12'!T20</f>
        <v>188.5</v>
      </c>
      <c r="AO13" s="116">
        <f>+'G-12'!T21</f>
        <v>186</v>
      </c>
      <c r="AP13" s="118"/>
      <c r="AQ13" s="118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8"/>
      <c r="CB13" s="118"/>
      <c r="CC13" s="118"/>
    </row>
    <row r="14" spans="1:81" ht="16.5" customHeight="1" x14ac:dyDescent="0.2">
      <c r="A14" s="115" t="s">
        <v>159</v>
      </c>
      <c r="B14" s="152"/>
      <c r="C14" s="116"/>
      <c r="D14" s="116"/>
      <c r="E14" s="116">
        <f>B13+C13+D13+E13</f>
        <v>1189.5</v>
      </c>
      <c r="F14" s="116">
        <f t="shared" ref="F14:K14" si="3">C13+D13+E13+F13</f>
        <v>1164.5</v>
      </c>
      <c r="G14" s="116">
        <f t="shared" si="3"/>
        <v>1114</v>
      </c>
      <c r="H14" s="116">
        <f t="shared" si="3"/>
        <v>1004</v>
      </c>
      <c r="I14" s="116">
        <f t="shared" si="3"/>
        <v>933</v>
      </c>
      <c r="J14" s="116">
        <f t="shared" si="3"/>
        <v>895</v>
      </c>
      <c r="K14" s="116">
        <f t="shared" si="3"/>
        <v>865.5</v>
      </c>
      <c r="L14" s="117"/>
      <c r="M14" s="116"/>
      <c r="N14" s="116"/>
      <c r="O14" s="116"/>
      <c r="P14" s="116">
        <f>M13+N13+O13+P13</f>
        <v>841</v>
      </c>
      <c r="Q14" s="116">
        <f t="shared" ref="Q14:AB14" si="4">N13+O13+P13+Q13</f>
        <v>882</v>
      </c>
      <c r="R14" s="116">
        <f t="shared" si="4"/>
        <v>887.5</v>
      </c>
      <c r="S14" s="116">
        <f t="shared" si="4"/>
        <v>860.5</v>
      </c>
      <c r="T14" s="116">
        <f t="shared" si="4"/>
        <v>806.5</v>
      </c>
      <c r="U14" s="116">
        <f t="shared" si="4"/>
        <v>741.5</v>
      </c>
      <c r="V14" s="116">
        <f t="shared" si="4"/>
        <v>722.5</v>
      </c>
      <c r="W14" s="116">
        <f t="shared" si="4"/>
        <v>731</v>
      </c>
      <c r="X14" s="116">
        <f t="shared" si="4"/>
        <v>783.5</v>
      </c>
      <c r="Y14" s="116">
        <f t="shared" si="4"/>
        <v>843.5</v>
      </c>
      <c r="Z14" s="116">
        <f t="shared" si="4"/>
        <v>919</v>
      </c>
      <c r="AA14" s="116">
        <f t="shared" si="4"/>
        <v>983</v>
      </c>
      <c r="AB14" s="116">
        <f t="shared" si="4"/>
        <v>1002.5</v>
      </c>
      <c r="AC14" s="117"/>
      <c r="AD14" s="116"/>
      <c r="AE14" s="116"/>
      <c r="AF14" s="116"/>
      <c r="AG14" s="116">
        <f>AD13+AE13+AF13+AG13</f>
        <v>891.5</v>
      </c>
      <c r="AH14" s="116">
        <f t="shared" ref="AH14:AO14" si="5">AE13+AF13+AG13+AH13</f>
        <v>867.5</v>
      </c>
      <c r="AI14" s="116">
        <f t="shared" si="5"/>
        <v>865.5</v>
      </c>
      <c r="AJ14" s="116">
        <f t="shared" si="5"/>
        <v>861.5</v>
      </c>
      <c r="AK14" s="116">
        <f t="shared" si="5"/>
        <v>870.5</v>
      </c>
      <c r="AL14" s="116">
        <f t="shared" si="5"/>
        <v>906</v>
      </c>
      <c r="AM14" s="116">
        <f t="shared" si="5"/>
        <v>894.5</v>
      </c>
      <c r="AN14" s="116">
        <f t="shared" si="5"/>
        <v>853</v>
      </c>
      <c r="AO14" s="116">
        <f t="shared" si="5"/>
        <v>814</v>
      </c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</row>
    <row r="15" spans="1:81" ht="16.5" customHeight="1" x14ac:dyDescent="0.2">
      <c r="A15" s="111" t="s">
        <v>160</v>
      </c>
      <c r="B15" s="119"/>
      <c r="C15" s="120" t="s">
        <v>161</v>
      </c>
      <c r="D15" s="147">
        <f>+Direccionalidad!J10/100</f>
        <v>0.12366230677764566</v>
      </c>
      <c r="E15" s="120"/>
      <c r="F15" s="120" t="s">
        <v>162</v>
      </c>
      <c r="G15" s="121">
        <f>+Direccionalidad!J11/100</f>
        <v>0.73840665873959577</v>
      </c>
      <c r="H15" s="120"/>
      <c r="I15" s="120" t="s">
        <v>163</v>
      </c>
      <c r="J15" s="121">
        <f>+Direccionalidad!J12/100</f>
        <v>0.13793103448275862</v>
      </c>
      <c r="K15" s="122"/>
      <c r="L15" s="123"/>
      <c r="M15" s="119"/>
      <c r="N15" s="120"/>
      <c r="O15" s="120" t="s">
        <v>161</v>
      </c>
      <c r="P15" s="121">
        <f>+Direccionalidad!J13/100</f>
        <v>9.1528724440116851E-2</v>
      </c>
      <c r="Q15" s="120"/>
      <c r="R15" s="120"/>
      <c r="S15" s="120"/>
      <c r="T15" s="120" t="s">
        <v>162</v>
      </c>
      <c r="U15" s="121">
        <f>+Direccionalidad!J14/100</f>
        <v>0.77507302823758517</v>
      </c>
      <c r="V15" s="120"/>
      <c r="W15" s="120"/>
      <c r="X15" s="120"/>
      <c r="Y15" s="120" t="s">
        <v>163</v>
      </c>
      <c r="Z15" s="121">
        <f>+Direccionalidad!J15/100</f>
        <v>0.13339824732229796</v>
      </c>
      <c r="AA15" s="120"/>
      <c r="AB15" s="122"/>
      <c r="AC15" s="123"/>
      <c r="AD15" s="119"/>
      <c r="AE15" s="120" t="s">
        <v>161</v>
      </c>
      <c r="AF15" s="121">
        <f>+Direccionalidad!J16/100</f>
        <v>9.5046854082998677E-2</v>
      </c>
      <c r="AG15" s="120"/>
      <c r="AH15" s="120"/>
      <c r="AI15" s="120"/>
      <c r="AJ15" s="120" t="s">
        <v>162</v>
      </c>
      <c r="AK15" s="121">
        <f>+Direccionalidad!J17/100</f>
        <v>0.74832663989290493</v>
      </c>
      <c r="AL15" s="120"/>
      <c r="AM15" s="120"/>
      <c r="AN15" s="120" t="s">
        <v>163</v>
      </c>
      <c r="AO15" s="124">
        <f>+Direccionalidad!J18/100</f>
        <v>0.15662650602409639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</row>
    <row r="16" spans="1:81" ht="16.5" customHeight="1" x14ac:dyDescent="0.2">
      <c r="A16" s="125" t="s">
        <v>164</v>
      </c>
      <c r="B16" s="126">
        <f>MAX(B14:K14)</f>
        <v>1189.5</v>
      </c>
      <c r="C16" s="120" t="s">
        <v>161</v>
      </c>
      <c r="D16" s="127">
        <f>+B16*D15</f>
        <v>147.09631391200952</v>
      </c>
      <c r="E16" s="120"/>
      <c r="F16" s="120" t="s">
        <v>162</v>
      </c>
      <c r="G16" s="127">
        <f>+B16*G15</f>
        <v>878.33472057074914</v>
      </c>
      <c r="H16" s="120"/>
      <c r="I16" s="120" t="s">
        <v>163</v>
      </c>
      <c r="J16" s="127">
        <f>+B16*J15</f>
        <v>164.06896551724137</v>
      </c>
      <c r="K16" s="122"/>
      <c r="L16" s="123"/>
      <c r="M16" s="126">
        <f>MAX(M14:AB14)</f>
        <v>1002.5</v>
      </c>
      <c r="N16" s="120"/>
      <c r="O16" s="120" t="s">
        <v>161</v>
      </c>
      <c r="P16" s="128">
        <f>+M16*P15</f>
        <v>91.75754625121715</v>
      </c>
      <c r="Q16" s="120"/>
      <c r="R16" s="120"/>
      <c r="S16" s="120"/>
      <c r="T16" s="120" t="s">
        <v>162</v>
      </c>
      <c r="U16" s="128">
        <f>+M16*U15</f>
        <v>777.01071080817917</v>
      </c>
      <c r="V16" s="120"/>
      <c r="W16" s="120"/>
      <c r="X16" s="120"/>
      <c r="Y16" s="120" t="s">
        <v>163</v>
      </c>
      <c r="Z16" s="128">
        <f>+M16*Z15</f>
        <v>133.73174294060371</v>
      </c>
      <c r="AA16" s="120"/>
      <c r="AB16" s="122"/>
      <c r="AC16" s="123"/>
      <c r="AD16" s="126">
        <f>MAX(AD14:AO14)</f>
        <v>906</v>
      </c>
      <c r="AE16" s="120" t="s">
        <v>161</v>
      </c>
      <c r="AF16" s="127">
        <f>+AD16*AF15</f>
        <v>86.112449799196796</v>
      </c>
      <c r="AG16" s="120"/>
      <c r="AH16" s="120"/>
      <c r="AI16" s="120"/>
      <c r="AJ16" s="120" t="s">
        <v>162</v>
      </c>
      <c r="AK16" s="127">
        <f>+AD16*AK15</f>
        <v>677.98393574297188</v>
      </c>
      <c r="AL16" s="120"/>
      <c r="AM16" s="120"/>
      <c r="AN16" s="120" t="s">
        <v>163</v>
      </c>
      <c r="AO16" s="129">
        <f>+AD16*AO15</f>
        <v>141.90361445783134</v>
      </c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</row>
    <row r="17" spans="1:81" ht="16.5" customHeight="1" x14ac:dyDescent="0.2">
      <c r="A17" s="105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215" t="s">
        <v>157</v>
      </c>
      <c r="U17" s="215"/>
      <c r="V17" s="130" t="s">
        <v>166</v>
      </c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</row>
    <row r="18" spans="1:81" ht="16.5" customHeight="1" x14ac:dyDescent="0.2">
      <c r="A18" s="115" t="s">
        <v>158</v>
      </c>
      <c r="B18" s="116">
        <f>+'G-3A'!F10</f>
        <v>120</v>
      </c>
      <c r="C18" s="116">
        <f>+'G-3A'!F11</f>
        <v>128</v>
      </c>
      <c r="D18" s="116">
        <f>+'G-3A'!F12</f>
        <v>96.5</v>
      </c>
      <c r="E18" s="116">
        <f>+'G-3A'!F13</f>
        <v>118.5</v>
      </c>
      <c r="F18" s="116">
        <f>+'G-3A'!F14</f>
        <v>109</v>
      </c>
      <c r="G18" s="116">
        <f>+'G-3A'!F15</f>
        <v>148</v>
      </c>
      <c r="H18" s="116">
        <f>+'G-3A'!F16</f>
        <v>147.5</v>
      </c>
      <c r="I18" s="116">
        <f>+'G-3A'!F17</f>
        <v>124.5</v>
      </c>
      <c r="J18" s="116">
        <f>+'G-3A'!F18</f>
        <v>146.5</v>
      </c>
      <c r="K18" s="116">
        <f>+'G-3A'!F19</f>
        <v>160.5</v>
      </c>
      <c r="L18" s="117"/>
      <c r="M18" s="116">
        <f>+'G-3A'!F20</f>
        <v>125</v>
      </c>
      <c r="N18" s="116">
        <f>+'G-3A'!F21</f>
        <v>129</v>
      </c>
      <c r="O18" s="116">
        <f>+'G-3A'!F22</f>
        <v>138.5</v>
      </c>
      <c r="P18" s="116">
        <f>+'G-3A'!M10</f>
        <v>141</v>
      </c>
      <c r="Q18" s="116">
        <f>+'G-3A'!M11</f>
        <v>168</v>
      </c>
      <c r="R18" s="116">
        <f>+'G-3A'!M12</f>
        <v>182.5</v>
      </c>
      <c r="S18" s="116">
        <f>+'G-3A'!M13</f>
        <v>139</v>
      </c>
      <c r="T18" s="116">
        <f>+'G-3A'!M14</f>
        <v>149.5</v>
      </c>
      <c r="U18" s="116">
        <f>+'G-3A'!M15</f>
        <v>142</v>
      </c>
      <c r="V18" s="116">
        <f>+'G-3A'!M16</f>
        <v>119.5</v>
      </c>
      <c r="W18" s="116">
        <f>+'G-3A'!M17</f>
        <v>118.5</v>
      </c>
      <c r="X18" s="116">
        <f>+'G-3A'!M18</f>
        <v>126</v>
      </c>
      <c r="Y18" s="116">
        <f>+'G-3A'!M19</f>
        <v>127</v>
      </c>
      <c r="Z18" s="116">
        <f>+'G-3A'!M20</f>
        <v>121.5</v>
      </c>
      <c r="AA18" s="116">
        <f>+'G-3A'!M21</f>
        <v>172.5</v>
      </c>
      <c r="AB18" s="116">
        <f>+'G-3A'!M22</f>
        <v>176</v>
      </c>
      <c r="AC18" s="117"/>
      <c r="AD18" s="116">
        <f>+'G-3A'!T10</f>
        <v>149</v>
      </c>
      <c r="AE18" s="116">
        <f>+'G-3A'!T11</f>
        <v>154.5</v>
      </c>
      <c r="AF18" s="116">
        <f>+'G-3A'!T12</f>
        <v>163.5</v>
      </c>
      <c r="AG18" s="116">
        <f>+'G-3A'!T13</f>
        <v>162</v>
      </c>
      <c r="AH18" s="116">
        <f>+'G-3A'!T14</f>
        <v>163.5</v>
      </c>
      <c r="AI18" s="116">
        <f>+'G-3A'!T15</f>
        <v>180</v>
      </c>
      <c r="AJ18" s="116">
        <f>+'G-3A'!T16</f>
        <v>144.5</v>
      </c>
      <c r="AK18" s="116">
        <f>+'G-3A'!T17</f>
        <v>147.5</v>
      </c>
      <c r="AL18" s="116">
        <f>+'G-3A'!T18</f>
        <v>108.5</v>
      </c>
      <c r="AM18" s="116">
        <f>+'G-3A'!T19</f>
        <v>133.5</v>
      </c>
      <c r="AN18" s="116">
        <f>+'G-3A'!T20</f>
        <v>128</v>
      </c>
      <c r="AO18" s="116">
        <f>+'G-3A'!T21</f>
        <v>135.5</v>
      </c>
      <c r="AP18" s="118"/>
      <c r="AQ18" s="118"/>
      <c r="AR18" s="118"/>
      <c r="AS18" s="118"/>
      <c r="AT18" s="153"/>
      <c r="AU18" s="118">
        <f t="shared" ref="AU18:BA18" si="6">E19</f>
        <v>463</v>
      </c>
      <c r="AV18" s="118">
        <f t="shared" si="6"/>
        <v>452</v>
      </c>
      <c r="AW18" s="118">
        <f t="shared" si="6"/>
        <v>472</v>
      </c>
      <c r="AX18" s="118">
        <f t="shared" si="6"/>
        <v>523</v>
      </c>
      <c r="AY18" s="118">
        <f t="shared" si="6"/>
        <v>529</v>
      </c>
      <c r="AZ18" s="118">
        <f t="shared" si="6"/>
        <v>566.5</v>
      </c>
      <c r="BA18" s="118">
        <f t="shared" si="6"/>
        <v>579</v>
      </c>
      <c r="BB18" s="118"/>
      <c r="BC18" s="118"/>
      <c r="BD18" s="118"/>
      <c r="BE18" s="118">
        <f t="shared" ref="BE18:BQ18" si="7">P19</f>
        <v>533.5</v>
      </c>
      <c r="BF18" s="118">
        <f t="shared" si="7"/>
        <v>576.5</v>
      </c>
      <c r="BG18" s="118">
        <f t="shared" si="7"/>
        <v>630</v>
      </c>
      <c r="BH18" s="118">
        <f t="shared" si="7"/>
        <v>630.5</v>
      </c>
      <c r="BI18" s="118">
        <f t="shared" si="7"/>
        <v>639</v>
      </c>
      <c r="BJ18" s="118">
        <f t="shared" si="7"/>
        <v>613</v>
      </c>
      <c r="BK18" s="118">
        <f t="shared" si="7"/>
        <v>550</v>
      </c>
      <c r="BL18" s="118">
        <f t="shared" si="7"/>
        <v>529.5</v>
      </c>
      <c r="BM18" s="118">
        <f t="shared" si="7"/>
        <v>506</v>
      </c>
      <c r="BN18" s="118">
        <f t="shared" si="7"/>
        <v>491</v>
      </c>
      <c r="BO18" s="118">
        <f t="shared" si="7"/>
        <v>493</v>
      </c>
      <c r="BP18" s="118">
        <f t="shared" si="7"/>
        <v>547</v>
      </c>
      <c r="BQ18" s="118">
        <f t="shared" si="7"/>
        <v>597</v>
      </c>
      <c r="BR18" s="118"/>
      <c r="BS18" s="118"/>
      <c r="BT18" s="118"/>
      <c r="BU18" s="118">
        <f t="shared" ref="BU18:CC18" si="8">AG19</f>
        <v>629</v>
      </c>
      <c r="BV18" s="118">
        <f t="shared" si="8"/>
        <v>643.5</v>
      </c>
      <c r="BW18" s="118">
        <f t="shared" si="8"/>
        <v>669</v>
      </c>
      <c r="BX18" s="118">
        <f t="shared" si="8"/>
        <v>650</v>
      </c>
      <c r="BY18" s="118">
        <f t="shared" si="8"/>
        <v>635.5</v>
      </c>
      <c r="BZ18" s="118">
        <f t="shared" si="8"/>
        <v>580.5</v>
      </c>
      <c r="CA18" s="118">
        <f t="shared" si="8"/>
        <v>534</v>
      </c>
      <c r="CB18" s="118">
        <f t="shared" si="8"/>
        <v>517.5</v>
      </c>
      <c r="CC18" s="118">
        <f t="shared" si="8"/>
        <v>505.5</v>
      </c>
    </row>
    <row r="19" spans="1:81" ht="16.5" customHeight="1" x14ac:dyDescent="0.2">
      <c r="A19" s="115" t="s">
        <v>159</v>
      </c>
      <c r="B19" s="152"/>
      <c r="C19" s="116"/>
      <c r="D19" s="116"/>
      <c r="E19" s="116">
        <f>B18+C18+D18+E18</f>
        <v>463</v>
      </c>
      <c r="F19" s="116">
        <f t="shared" ref="F19:K19" si="9">C18+D18+E18+F18</f>
        <v>452</v>
      </c>
      <c r="G19" s="116">
        <f t="shared" si="9"/>
        <v>472</v>
      </c>
      <c r="H19" s="116">
        <f t="shared" si="9"/>
        <v>523</v>
      </c>
      <c r="I19" s="116">
        <f t="shared" si="9"/>
        <v>529</v>
      </c>
      <c r="J19" s="116">
        <f t="shared" si="9"/>
        <v>566.5</v>
      </c>
      <c r="K19" s="116">
        <f t="shared" si="9"/>
        <v>579</v>
      </c>
      <c r="L19" s="117"/>
      <c r="M19" s="116"/>
      <c r="N19" s="116"/>
      <c r="O19" s="116"/>
      <c r="P19" s="116">
        <f>M18+N18+O18+P18</f>
        <v>533.5</v>
      </c>
      <c r="Q19" s="116">
        <f t="shared" ref="Q19:AB19" si="10">N18+O18+P18+Q18</f>
        <v>576.5</v>
      </c>
      <c r="R19" s="116">
        <f t="shared" si="10"/>
        <v>630</v>
      </c>
      <c r="S19" s="116">
        <f t="shared" si="10"/>
        <v>630.5</v>
      </c>
      <c r="T19" s="116">
        <f t="shared" si="10"/>
        <v>639</v>
      </c>
      <c r="U19" s="116">
        <f t="shared" si="10"/>
        <v>613</v>
      </c>
      <c r="V19" s="116">
        <f t="shared" si="10"/>
        <v>550</v>
      </c>
      <c r="W19" s="116">
        <f t="shared" si="10"/>
        <v>529.5</v>
      </c>
      <c r="X19" s="116">
        <f t="shared" si="10"/>
        <v>506</v>
      </c>
      <c r="Y19" s="116">
        <f t="shared" si="10"/>
        <v>491</v>
      </c>
      <c r="Z19" s="116">
        <f t="shared" si="10"/>
        <v>493</v>
      </c>
      <c r="AA19" s="116">
        <f t="shared" si="10"/>
        <v>547</v>
      </c>
      <c r="AB19" s="116">
        <f t="shared" si="10"/>
        <v>597</v>
      </c>
      <c r="AC19" s="117"/>
      <c r="AD19" s="116"/>
      <c r="AE19" s="116"/>
      <c r="AF19" s="116"/>
      <c r="AG19" s="116">
        <f>AD18+AE18+AF18+AG18</f>
        <v>629</v>
      </c>
      <c r="AH19" s="116">
        <f t="shared" ref="AH19:AO19" si="11">AE18+AF18+AG18+AH18</f>
        <v>643.5</v>
      </c>
      <c r="AI19" s="116">
        <f t="shared" si="11"/>
        <v>669</v>
      </c>
      <c r="AJ19" s="116">
        <f t="shared" si="11"/>
        <v>650</v>
      </c>
      <c r="AK19" s="116">
        <f t="shared" si="11"/>
        <v>635.5</v>
      </c>
      <c r="AL19" s="116">
        <f t="shared" si="11"/>
        <v>580.5</v>
      </c>
      <c r="AM19" s="116">
        <f t="shared" si="11"/>
        <v>534</v>
      </c>
      <c r="AN19" s="116">
        <f t="shared" si="11"/>
        <v>517.5</v>
      </c>
      <c r="AO19" s="116">
        <f t="shared" si="11"/>
        <v>505.5</v>
      </c>
      <c r="AP19" s="118"/>
      <c r="AQ19" s="118"/>
      <c r="AR19" s="118"/>
      <c r="AS19" s="118"/>
      <c r="AT19" s="153"/>
      <c r="AU19" s="118">
        <f t="shared" ref="AU19:BA19" si="12">E34</f>
        <v>501.5</v>
      </c>
      <c r="AV19" s="118">
        <f t="shared" si="12"/>
        <v>491</v>
      </c>
      <c r="AW19" s="118">
        <f t="shared" si="12"/>
        <v>476.5</v>
      </c>
      <c r="AX19" s="118">
        <f t="shared" si="12"/>
        <v>451</v>
      </c>
      <c r="AY19" s="118">
        <f t="shared" si="12"/>
        <v>440.5</v>
      </c>
      <c r="AZ19" s="118">
        <f t="shared" si="12"/>
        <v>449</v>
      </c>
      <c r="BA19" s="118">
        <f t="shared" si="12"/>
        <v>450</v>
      </c>
      <c r="BB19" s="118"/>
      <c r="BC19" s="118"/>
      <c r="BD19" s="118"/>
      <c r="BE19" s="118">
        <f t="shared" ref="BE19:BQ19" si="13">P34</f>
        <v>497.5</v>
      </c>
      <c r="BF19" s="118">
        <f t="shared" si="13"/>
        <v>499.5</v>
      </c>
      <c r="BG19" s="118">
        <f t="shared" si="13"/>
        <v>489</v>
      </c>
      <c r="BH19" s="118">
        <f t="shared" si="13"/>
        <v>489</v>
      </c>
      <c r="BI19" s="118">
        <f t="shared" si="13"/>
        <v>490</v>
      </c>
      <c r="BJ19" s="118">
        <f t="shared" si="13"/>
        <v>485.5</v>
      </c>
      <c r="BK19" s="118">
        <f t="shared" si="13"/>
        <v>475.5</v>
      </c>
      <c r="BL19" s="118">
        <f t="shared" si="13"/>
        <v>459</v>
      </c>
      <c r="BM19" s="118">
        <f t="shared" si="13"/>
        <v>459.5</v>
      </c>
      <c r="BN19" s="118">
        <f t="shared" si="13"/>
        <v>471.5</v>
      </c>
      <c r="BO19" s="118">
        <f t="shared" si="13"/>
        <v>474</v>
      </c>
      <c r="BP19" s="118">
        <f t="shared" si="13"/>
        <v>479</v>
      </c>
      <c r="BQ19" s="118">
        <f t="shared" si="13"/>
        <v>464</v>
      </c>
      <c r="BR19" s="118"/>
      <c r="BS19" s="118"/>
      <c r="BT19" s="118"/>
      <c r="BU19" s="118">
        <f t="shared" ref="BU19:CC19" si="14">AG34</f>
        <v>448</v>
      </c>
      <c r="BV19" s="118">
        <f t="shared" si="14"/>
        <v>437.5</v>
      </c>
      <c r="BW19" s="118">
        <f t="shared" si="14"/>
        <v>425</v>
      </c>
      <c r="BX19" s="118">
        <f t="shared" si="14"/>
        <v>417.5</v>
      </c>
      <c r="BY19" s="118">
        <f t="shared" si="14"/>
        <v>433</v>
      </c>
      <c r="BZ19" s="118">
        <f t="shared" si="14"/>
        <v>436</v>
      </c>
      <c r="CA19" s="118">
        <f t="shared" si="14"/>
        <v>440.5</v>
      </c>
      <c r="CB19" s="118">
        <f t="shared" si="14"/>
        <v>443.5</v>
      </c>
      <c r="CC19" s="118">
        <f t="shared" si="14"/>
        <v>409</v>
      </c>
    </row>
    <row r="20" spans="1:81" ht="16.5" customHeight="1" x14ac:dyDescent="0.2">
      <c r="A20" s="111" t="s">
        <v>160</v>
      </c>
      <c r="B20" s="119"/>
      <c r="C20" s="120" t="s">
        <v>161</v>
      </c>
      <c r="D20" s="121">
        <f>+Direccionalidad!J46/100</f>
        <v>0</v>
      </c>
      <c r="E20" s="120"/>
      <c r="F20" s="120" t="s">
        <v>162</v>
      </c>
      <c r="G20" s="121">
        <f>+Direccionalidad!J47/100</f>
        <v>0.78260869565217395</v>
      </c>
      <c r="H20" s="120"/>
      <c r="I20" s="120" t="s">
        <v>163</v>
      </c>
      <c r="J20" s="121">
        <f>+Direccionalidad!J48/100</f>
        <v>0.21739130434782608</v>
      </c>
      <c r="K20" s="122"/>
      <c r="L20" s="123"/>
      <c r="M20" s="119"/>
      <c r="N20" s="120"/>
      <c r="O20" s="120" t="s">
        <v>161</v>
      </c>
      <c r="P20" s="121">
        <f>+Direccionalidad!J49/100</f>
        <v>0</v>
      </c>
      <c r="Q20" s="120"/>
      <c r="R20" s="120"/>
      <c r="S20" s="120"/>
      <c r="T20" s="120" t="s">
        <v>162</v>
      </c>
      <c r="U20" s="121">
        <f>+Direccionalidad!J50/100</f>
        <v>0.70549450549450554</v>
      </c>
      <c r="V20" s="120"/>
      <c r="W20" s="120"/>
      <c r="X20" s="120"/>
      <c r="Y20" s="120" t="s">
        <v>163</v>
      </c>
      <c r="Z20" s="121">
        <f>+Direccionalidad!J51/100</f>
        <v>0.29450549450549451</v>
      </c>
      <c r="AA20" s="120"/>
      <c r="AB20" s="122"/>
      <c r="AC20" s="123"/>
      <c r="AD20" s="119"/>
      <c r="AE20" s="120" t="s">
        <v>161</v>
      </c>
      <c r="AF20" s="121">
        <f>+Direccionalidad!J52/100</f>
        <v>0</v>
      </c>
      <c r="AG20" s="120"/>
      <c r="AH20" s="120"/>
      <c r="AI20" s="120"/>
      <c r="AJ20" s="120" t="s">
        <v>162</v>
      </c>
      <c r="AK20" s="121">
        <f>+Direccionalidad!J53/100</f>
        <v>0.71065989847715738</v>
      </c>
      <c r="AL20" s="120"/>
      <c r="AM20" s="120"/>
      <c r="AN20" s="120" t="s">
        <v>163</v>
      </c>
      <c r="AO20" s="124">
        <f>+Direccionalidad!J54/100</f>
        <v>0.28934010152284262</v>
      </c>
      <c r="AP20" s="105"/>
      <c r="AQ20" s="105"/>
      <c r="AR20" s="105"/>
      <c r="AS20" s="105"/>
      <c r="AT20" s="154"/>
      <c r="AU20" s="105">
        <f t="shared" ref="AU20:BA20" si="15">E24</f>
        <v>649</v>
      </c>
      <c r="AV20" s="105">
        <f t="shared" si="15"/>
        <v>666.5</v>
      </c>
      <c r="AW20" s="105">
        <f t="shared" si="15"/>
        <v>646.5</v>
      </c>
      <c r="AX20" s="105">
        <f t="shared" si="15"/>
        <v>622</v>
      </c>
      <c r="AY20" s="105">
        <f t="shared" si="15"/>
        <v>603.5</v>
      </c>
      <c r="AZ20" s="105">
        <f t="shared" si="15"/>
        <v>593.5</v>
      </c>
      <c r="BA20" s="105">
        <f t="shared" si="15"/>
        <v>557</v>
      </c>
      <c r="BB20" s="105"/>
      <c r="BC20" s="105"/>
      <c r="BD20" s="105"/>
      <c r="BE20" s="105">
        <f t="shared" ref="BE20:BQ20" si="16">P24</f>
        <v>442</v>
      </c>
      <c r="BF20" s="105">
        <f t="shared" si="16"/>
        <v>465.5</v>
      </c>
      <c r="BG20" s="105">
        <f t="shared" si="16"/>
        <v>507.5</v>
      </c>
      <c r="BH20" s="105">
        <f t="shared" si="16"/>
        <v>547</v>
      </c>
      <c r="BI20" s="105">
        <f t="shared" si="16"/>
        <v>580.5</v>
      </c>
      <c r="BJ20" s="105">
        <f t="shared" si="16"/>
        <v>584.5</v>
      </c>
      <c r="BK20" s="105">
        <f t="shared" si="16"/>
        <v>567</v>
      </c>
      <c r="BL20" s="105">
        <f t="shared" si="16"/>
        <v>560</v>
      </c>
      <c r="BM20" s="105">
        <f t="shared" si="16"/>
        <v>572.5</v>
      </c>
      <c r="BN20" s="105">
        <f t="shared" si="16"/>
        <v>611</v>
      </c>
      <c r="BO20" s="105">
        <f t="shared" si="16"/>
        <v>636.5</v>
      </c>
      <c r="BP20" s="105">
        <f t="shared" si="16"/>
        <v>640</v>
      </c>
      <c r="BQ20" s="105">
        <f t="shared" si="16"/>
        <v>611</v>
      </c>
      <c r="BR20" s="105"/>
      <c r="BS20" s="105"/>
      <c r="BT20" s="105"/>
      <c r="BU20" s="105">
        <f t="shared" ref="BU20:CC20" si="17">AG24</f>
        <v>475</v>
      </c>
      <c r="BV20" s="105">
        <f t="shared" si="17"/>
        <v>513</v>
      </c>
      <c r="BW20" s="105">
        <f t="shared" si="17"/>
        <v>519.5</v>
      </c>
      <c r="BX20" s="105">
        <f t="shared" si="17"/>
        <v>520</v>
      </c>
      <c r="BY20" s="105">
        <f t="shared" si="17"/>
        <v>540.5</v>
      </c>
      <c r="BZ20" s="105">
        <f t="shared" si="17"/>
        <v>558.5</v>
      </c>
      <c r="CA20" s="105">
        <f t="shared" si="17"/>
        <v>615</v>
      </c>
      <c r="CB20" s="105">
        <f t="shared" si="17"/>
        <v>651.5</v>
      </c>
      <c r="CC20" s="105">
        <f t="shared" si="17"/>
        <v>647</v>
      </c>
    </row>
    <row r="21" spans="1:81" ht="16.5" customHeight="1" x14ac:dyDescent="0.2">
      <c r="A21" s="125" t="s">
        <v>164</v>
      </c>
      <c r="B21" s="126">
        <f>MAX(B19:K19)</f>
        <v>579</v>
      </c>
      <c r="C21" s="120" t="s">
        <v>161</v>
      </c>
      <c r="D21" s="127">
        <f>+B21*D20</f>
        <v>0</v>
      </c>
      <c r="E21" s="120"/>
      <c r="F21" s="120" t="s">
        <v>162</v>
      </c>
      <c r="G21" s="127">
        <f>+B21*G20</f>
        <v>453.13043478260869</v>
      </c>
      <c r="H21" s="120"/>
      <c r="I21" s="120" t="s">
        <v>163</v>
      </c>
      <c r="J21" s="127">
        <f>+B21*J20</f>
        <v>125.8695652173913</v>
      </c>
      <c r="K21" s="122"/>
      <c r="L21" s="123"/>
      <c r="M21" s="126">
        <f>MAX(M19:AB19)</f>
        <v>639</v>
      </c>
      <c r="N21" s="120"/>
      <c r="O21" s="120" t="s">
        <v>161</v>
      </c>
      <c r="P21" s="128">
        <f>+M21*P20</f>
        <v>0</v>
      </c>
      <c r="Q21" s="120"/>
      <c r="R21" s="120"/>
      <c r="S21" s="120"/>
      <c r="T21" s="120" t="s">
        <v>162</v>
      </c>
      <c r="U21" s="128">
        <f>+M21*U20</f>
        <v>450.81098901098903</v>
      </c>
      <c r="V21" s="120"/>
      <c r="W21" s="120"/>
      <c r="X21" s="120"/>
      <c r="Y21" s="120" t="s">
        <v>163</v>
      </c>
      <c r="Z21" s="128">
        <f>+M21*Z20</f>
        <v>188.189010989011</v>
      </c>
      <c r="AA21" s="120"/>
      <c r="AB21" s="122"/>
      <c r="AC21" s="123"/>
      <c r="AD21" s="126">
        <f>MAX(AD19:AO19)</f>
        <v>669</v>
      </c>
      <c r="AE21" s="120" t="s">
        <v>161</v>
      </c>
      <c r="AF21" s="127">
        <f>+AD21*AF20</f>
        <v>0</v>
      </c>
      <c r="AG21" s="120"/>
      <c r="AH21" s="120"/>
      <c r="AI21" s="120"/>
      <c r="AJ21" s="120" t="s">
        <v>162</v>
      </c>
      <c r="AK21" s="127">
        <f>+AD21*AK20</f>
        <v>475.43147208121826</v>
      </c>
      <c r="AL21" s="120"/>
      <c r="AM21" s="120"/>
      <c r="AN21" s="120" t="s">
        <v>163</v>
      </c>
      <c r="AO21" s="129">
        <f>+AD21*AO20</f>
        <v>193.56852791878171</v>
      </c>
      <c r="AP21" s="105"/>
      <c r="AQ21" s="105"/>
      <c r="AR21" s="105"/>
      <c r="AS21" s="105"/>
      <c r="AT21" s="154"/>
      <c r="AU21" s="118">
        <f>+E29</f>
        <v>372</v>
      </c>
      <c r="AV21" s="118">
        <f>+F29</f>
        <v>370</v>
      </c>
      <c r="AW21" s="118">
        <f t="shared" ref="AW21:BA21" si="18">+G29</f>
        <v>335</v>
      </c>
      <c r="AX21" s="118">
        <f t="shared" si="18"/>
        <v>332</v>
      </c>
      <c r="AY21" s="118">
        <f t="shared" si="18"/>
        <v>329</v>
      </c>
      <c r="AZ21" s="118">
        <f t="shared" si="18"/>
        <v>318</v>
      </c>
      <c r="BA21" s="118">
        <f t="shared" si="18"/>
        <v>316</v>
      </c>
      <c r="BB21" s="105"/>
      <c r="BC21" s="105"/>
      <c r="BD21" s="105"/>
      <c r="BE21" s="118">
        <f>+P29</f>
        <v>304</v>
      </c>
      <c r="BF21" s="118">
        <f t="shared" ref="BF21:BQ21" si="19">+Q29</f>
        <v>314</v>
      </c>
      <c r="BG21" s="118">
        <f t="shared" si="19"/>
        <v>303</v>
      </c>
      <c r="BH21" s="118">
        <f t="shared" si="19"/>
        <v>310</v>
      </c>
      <c r="BI21" s="118">
        <f t="shared" si="19"/>
        <v>306.5</v>
      </c>
      <c r="BJ21" s="118">
        <f t="shared" si="19"/>
        <v>290</v>
      </c>
      <c r="BK21" s="118">
        <f t="shared" si="19"/>
        <v>283.5</v>
      </c>
      <c r="BL21" s="118">
        <f t="shared" si="19"/>
        <v>273.5</v>
      </c>
      <c r="BM21" s="118">
        <f t="shared" si="19"/>
        <v>278</v>
      </c>
      <c r="BN21" s="118">
        <f t="shared" si="19"/>
        <v>295.5</v>
      </c>
      <c r="BO21" s="118">
        <f t="shared" si="19"/>
        <v>305.5</v>
      </c>
      <c r="BP21" s="118">
        <f t="shared" si="19"/>
        <v>309.5</v>
      </c>
      <c r="BQ21" s="118">
        <f t="shared" si="19"/>
        <v>318</v>
      </c>
      <c r="BR21" s="105"/>
      <c r="BS21" s="105"/>
      <c r="BT21" s="105"/>
      <c r="BU21" s="118">
        <f>+AG29</f>
        <v>377</v>
      </c>
      <c r="BV21" s="118">
        <f t="shared" ref="BV21:CC21" si="20">+AH29</f>
        <v>370.5</v>
      </c>
      <c r="BW21" s="118">
        <f t="shared" si="20"/>
        <v>352</v>
      </c>
      <c r="BX21" s="118">
        <f t="shared" si="20"/>
        <v>326</v>
      </c>
      <c r="BY21" s="118">
        <f t="shared" si="20"/>
        <v>346</v>
      </c>
      <c r="BZ21" s="118">
        <f t="shared" si="20"/>
        <v>341.5</v>
      </c>
      <c r="CA21" s="118">
        <f t="shared" si="20"/>
        <v>343.5</v>
      </c>
      <c r="CB21" s="118">
        <f t="shared" si="20"/>
        <v>349.5</v>
      </c>
      <c r="CC21" s="118">
        <f t="shared" si="20"/>
        <v>323.5</v>
      </c>
    </row>
    <row r="22" spans="1:81" ht="16.5" customHeight="1" x14ac:dyDescent="0.2">
      <c r="A22" s="105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215" t="s">
        <v>157</v>
      </c>
      <c r="U22" s="215"/>
      <c r="V22" s="130" t="s">
        <v>167</v>
      </c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05"/>
      <c r="AQ22" s="105"/>
      <c r="AR22" s="105"/>
      <c r="AS22" s="105"/>
      <c r="AT22" s="154"/>
      <c r="AU22" s="105">
        <f t="shared" ref="AU22:BA22" si="21">E39</f>
        <v>3175</v>
      </c>
      <c r="AV22" s="105">
        <f t="shared" si="21"/>
        <v>3144</v>
      </c>
      <c r="AW22" s="105">
        <f t="shared" si="21"/>
        <v>3044</v>
      </c>
      <c r="AX22" s="105">
        <f t="shared" si="21"/>
        <v>2932</v>
      </c>
      <c r="AY22" s="105">
        <f t="shared" si="21"/>
        <v>2835</v>
      </c>
      <c r="AZ22" s="105">
        <f t="shared" si="21"/>
        <v>2822</v>
      </c>
      <c r="BA22" s="105">
        <f t="shared" si="21"/>
        <v>2767.5</v>
      </c>
      <c r="BB22" s="105"/>
      <c r="BC22" s="105"/>
      <c r="BD22" s="105"/>
      <c r="BE22" s="105">
        <f t="shared" ref="BE22:BQ22" si="22">P39</f>
        <v>2618</v>
      </c>
      <c r="BF22" s="105">
        <f t="shared" si="22"/>
        <v>2737.5</v>
      </c>
      <c r="BG22" s="105">
        <f t="shared" si="22"/>
        <v>2817</v>
      </c>
      <c r="BH22" s="105">
        <f t="shared" si="22"/>
        <v>2837</v>
      </c>
      <c r="BI22" s="105">
        <f t="shared" si="22"/>
        <v>2822.5</v>
      </c>
      <c r="BJ22" s="105">
        <f t="shared" si="22"/>
        <v>2714.5</v>
      </c>
      <c r="BK22" s="105">
        <f t="shared" si="22"/>
        <v>2598.5</v>
      </c>
      <c r="BL22" s="105">
        <f t="shared" si="22"/>
        <v>2553</v>
      </c>
      <c r="BM22" s="105">
        <f t="shared" si="22"/>
        <v>2599.5</v>
      </c>
      <c r="BN22" s="105">
        <f t="shared" si="22"/>
        <v>2712.5</v>
      </c>
      <c r="BO22" s="105">
        <f t="shared" si="22"/>
        <v>2828</v>
      </c>
      <c r="BP22" s="105">
        <f t="shared" si="22"/>
        <v>2958.5</v>
      </c>
      <c r="BQ22" s="105">
        <f t="shared" si="22"/>
        <v>2992.5</v>
      </c>
      <c r="BR22" s="105"/>
      <c r="BS22" s="105"/>
      <c r="BT22" s="105"/>
      <c r="BU22" s="105">
        <f t="shared" ref="BU22:CC22" si="23">AG39</f>
        <v>2820.5</v>
      </c>
      <c r="BV22" s="105">
        <f t="shared" si="23"/>
        <v>2832</v>
      </c>
      <c r="BW22" s="105">
        <f t="shared" si="23"/>
        <v>2831</v>
      </c>
      <c r="BX22" s="105">
        <f t="shared" si="23"/>
        <v>2775</v>
      </c>
      <c r="BY22" s="105">
        <f t="shared" si="23"/>
        <v>2825.5</v>
      </c>
      <c r="BZ22" s="105">
        <f t="shared" si="23"/>
        <v>2822.5</v>
      </c>
      <c r="CA22" s="105">
        <f t="shared" si="23"/>
        <v>2827.5</v>
      </c>
      <c r="CB22" s="105">
        <f t="shared" si="23"/>
        <v>2815</v>
      </c>
      <c r="CC22" s="105">
        <f t="shared" si="23"/>
        <v>2699</v>
      </c>
    </row>
    <row r="23" spans="1:81" ht="16.5" customHeight="1" x14ac:dyDescent="0.2">
      <c r="A23" s="115" t="s">
        <v>158</v>
      </c>
      <c r="B23" s="116">
        <f>+'G-4A'!F10</f>
        <v>154.5</v>
      </c>
      <c r="C23" s="116">
        <f>+'G-4A'!F11</f>
        <v>177</v>
      </c>
      <c r="D23" s="116">
        <f>+'G-4A'!F12</f>
        <v>162.5</v>
      </c>
      <c r="E23" s="116">
        <f>+'G-4A'!F13</f>
        <v>155</v>
      </c>
      <c r="F23" s="116">
        <f>+'G-4A'!F14</f>
        <v>172</v>
      </c>
      <c r="G23" s="116">
        <f>+'G-4A'!F15</f>
        <v>157</v>
      </c>
      <c r="H23" s="116">
        <f>+'G-4A'!F16</f>
        <v>138</v>
      </c>
      <c r="I23" s="116">
        <f>+'G-4A'!F17</f>
        <v>136.5</v>
      </c>
      <c r="J23" s="116">
        <f>+'G-4A'!F18</f>
        <v>162</v>
      </c>
      <c r="K23" s="116">
        <f>+'G-4A'!F19</f>
        <v>120.5</v>
      </c>
      <c r="L23" s="117"/>
      <c r="M23" s="116">
        <f>+'G-4A'!F20</f>
        <v>106.5</v>
      </c>
      <c r="N23" s="116">
        <f>+'G-4A'!F21</f>
        <v>108.5</v>
      </c>
      <c r="O23" s="116">
        <f>+'G-4A'!F22</f>
        <v>118</v>
      </c>
      <c r="P23" s="116">
        <f>+'G-4A'!M10</f>
        <v>109</v>
      </c>
      <c r="Q23" s="116">
        <f>+'G-4A'!M11</f>
        <v>130</v>
      </c>
      <c r="R23" s="116">
        <f>+'G-4A'!M12</f>
        <v>150.5</v>
      </c>
      <c r="S23" s="116">
        <f>+'G-4A'!M13</f>
        <v>157.5</v>
      </c>
      <c r="T23" s="116">
        <f>+'G-4A'!M14</f>
        <v>142.5</v>
      </c>
      <c r="U23" s="116">
        <f>+'G-4A'!M15</f>
        <v>134</v>
      </c>
      <c r="V23" s="116">
        <f>+'G-4A'!M16</f>
        <v>133</v>
      </c>
      <c r="W23" s="116">
        <f>+'G-4A'!M17</f>
        <v>150.5</v>
      </c>
      <c r="X23" s="116">
        <f>+'G-4A'!M18</f>
        <v>155</v>
      </c>
      <c r="Y23" s="116">
        <f>+'G-4A'!M19</f>
        <v>172.5</v>
      </c>
      <c r="Z23" s="116">
        <f>+'G-4A'!M20</f>
        <v>158.5</v>
      </c>
      <c r="AA23" s="116">
        <f>+'G-4A'!M21</f>
        <v>154</v>
      </c>
      <c r="AB23" s="116">
        <f>+'G-4A'!M22</f>
        <v>126</v>
      </c>
      <c r="AC23" s="117"/>
      <c r="AD23" s="116">
        <f>+'G-4A'!T10</f>
        <v>113.5</v>
      </c>
      <c r="AE23" s="116">
        <f>+'G-4A'!T11</f>
        <v>115.5</v>
      </c>
      <c r="AF23" s="116">
        <f>+'G-4A'!T12</f>
        <v>122.5</v>
      </c>
      <c r="AG23" s="116">
        <f>+'G-4A'!T13</f>
        <v>123.5</v>
      </c>
      <c r="AH23" s="116">
        <f>+'G-4A'!T14</f>
        <v>151.5</v>
      </c>
      <c r="AI23" s="116">
        <f>+'G-4A'!T15</f>
        <v>122</v>
      </c>
      <c r="AJ23" s="116">
        <f>+'G-4A'!T16</f>
        <v>123</v>
      </c>
      <c r="AK23" s="116">
        <f>+'G-4A'!T17</f>
        <v>144</v>
      </c>
      <c r="AL23" s="116">
        <f>+'G-4A'!T18</f>
        <v>169.5</v>
      </c>
      <c r="AM23" s="116">
        <f>+'G-4A'!T19</f>
        <v>178.5</v>
      </c>
      <c r="AN23" s="116">
        <f>+'G-4A'!T20</f>
        <v>159.5</v>
      </c>
      <c r="AO23" s="116">
        <f>+'G-4A'!T21</f>
        <v>139.5</v>
      </c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</row>
    <row r="24" spans="1:81" ht="16.5" customHeight="1" x14ac:dyDescent="0.2">
      <c r="A24" s="115" t="s">
        <v>159</v>
      </c>
      <c r="B24" s="152"/>
      <c r="C24" s="116"/>
      <c r="D24" s="116"/>
      <c r="E24" s="116">
        <f>B23+C23+D23+E23</f>
        <v>649</v>
      </c>
      <c r="F24" s="116">
        <f t="shared" ref="F24:K24" si="24">C23+D23+E23+F23</f>
        <v>666.5</v>
      </c>
      <c r="G24" s="116">
        <f t="shared" si="24"/>
        <v>646.5</v>
      </c>
      <c r="H24" s="116">
        <f t="shared" si="24"/>
        <v>622</v>
      </c>
      <c r="I24" s="116">
        <f t="shared" si="24"/>
        <v>603.5</v>
      </c>
      <c r="J24" s="116">
        <f t="shared" si="24"/>
        <v>593.5</v>
      </c>
      <c r="K24" s="116">
        <f t="shared" si="24"/>
        <v>557</v>
      </c>
      <c r="L24" s="117"/>
      <c r="M24" s="116"/>
      <c r="N24" s="116"/>
      <c r="O24" s="116"/>
      <c r="P24" s="116">
        <f>M23+N23+O23+P23</f>
        <v>442</v>
      </c>
      <c r="Q24" s="116">
        <f t="shared" ref="Q24:AB24" si="25">N23+O23+P23+Q23</f>
        <v>465.5</v>
      </c>
      <c r="R24" s="116">
        <f t="shared" si="25"/>
        <v>507.5</v>
      </c>
      <c r="S24" s="116">
        <f t="shared" si="25"/>
        <v>547</v>
      </c>
      <c r="T24" s="116">
        <f t="shared" si="25"/>
        <v>580.5</v>
      </c>
      <c r="U24" s="116">
        <f t="shared" si="25"/>
        <v>584.5</v>
      </c>
      <c r="V24" s="116">
        <f t="shared" si="25"/>
        <v>567</v>
      </c>
      <c r="W24" s="116">
        <f t="shared" si="25"/>
        <v>560</v>
      </c>
      <c r="X24" s="116">
        <f t="shared" si="25"/>
        <v>572.5</v>
      </c>
      <c r="Y24" s="116">
        <f t="shared" si="25"/>
        <v>611</v>
      </c>
      <c r="Z24" s="116">
        <f t="shared" si="25"/>
        <v>636.5</v>
      </c>
      <c r="AA24" s="116">
        <f t="shared" si="25"/>
        <v>640</v>
      </c>
      <c r="AB24" s="116">
        <f t="shared" si="25"/>
        <v>611</v>
      </c>
      <c r="AC24" s="117"/>
      <c r="AD24" s="116"/>
      <c r="AE24" s="116"/>
      <c r="AF24" s="116"/>
      <c r="AG24" s="116">
        <f>AD23+AE23+AF23+AG23</f>
        <v>475</v>
      </c>
      <c r="AH24" s="116">
        <f t="shared" ref="AH24:AO24" si="26">AE23+AF23+AG23+AH23</f>
        <v>513</v>
      </c>
      <c r="AI24" s="116">
        <f t="shared" si="26"/>
        <v>519.5</v>
      </c>
      <c r="AJ24" s="116">
        <f t="shared" si="26"/>
        <v>520</v>
      </c>
      <c r="AK24" s="116">
        <f t="shared" si="26"/>
        <v>540.5</v>
      </c>
      <c r="AL24" s="116">
        <f t="shared" si="26"/>
        <v>558.5</v>
      </c>
      <c r="AM24" s="116">
        <f t="shared" si="26"/>
        <v>615</v>
      </c>
      <c r="AN24" s="116">
        <f t="shared" si="26"/>
        <v>651.5</v>
      </c>
      <c r="AO24" s="116">
        <f t="shared" si="26"/>
        <v>647</v>
      </c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</row>
    <row r="25" spans="1:81" ht="16.5" customHeight="1" x14ac:dyDescent="0.2">
      <c r="A25" s="111" t="s">
        <v>160</v>
      </c>
      <c r="B25" s="119"/>
      <c r="C25" s="120" t="s">
        <v>161</v>
      </c>
      <c r="D25" s="121">
        <f>+Direccionalidad!J19/100</f>
        <v>0</v>
      </c>
      <c r="E25" s="120"/>
      <c r="F25" s="120" t="s">
        <v>162</v>
      </c>
      <c r="G25" s="121">
        <f>+Direccionalidad!J20/100</f>
        <v>1</v>
      </c>
      <c r="H25" s="120"/>
      <c r="I25" s="120" t="s">
        <v>163</v>
      </c>
      <c r="J25" s="121">
        <f>+Direccionalidad!J21/100</f>
        <v>0</v>
      </c>
      <c r="K25" s="122"/>
      <c r="L25" s="123"/>
      <c r="M25" s="119"/>
      <c r="N25" s="120"/>
      <c r="O25" s="120" t="s">
        <v>161</v>
      </c>
      <c r="P25" s="121">
        <f>+Direccionalidad!J22/100</f>
        <v>0</v>
      </c>
      <c r="Q25" s="120"/>
      <c r="R25" s="120"/>
      <c r="S25" s="120"/>
      <c r="T25" s="120" t="s">
        <v>162</v>
      </c>
      <c r="U25" s="121">
        <f>+Direccionalidad!J23/100</f>
        <v>1</v>
      </c>
      <c r="V25" s="120"/>
      <c r="W25" s="120"/>
      <c r="X25" s="120"/>
      <c r="Y25" s="120" t="s">
        <v>163</v>
      </c>
      <c r="Z25" s="121">
        <f>+Direccionalidad!J24/100</f>
        <v>0</v>
      </c>
      <c r="AA25" s="120"/>
      <c r="AB25" s="122"/>
      <c r="AC25" s="123"/>
      <c r="AD25" s="119"/>
      <c r="AE25" s="120" t="s">
        <v>161</v>
      </c>
      <c r="AF25" s="121">
        <f>+Direccionalidad!J25/100</f>
        <v>0</v>
      </c>
      <c r="AG25" s="120"/>
      <c r="AH25" s="120"/>
      <c r="AI25" s="120"/>
      <c r="AJ25" s="120" t="s">
        <v>162</v>
      </c>
      <c r="AK25" s="121">
        <f>+Direccionalidad!J26/100</f>
        <v>1</v>
      </c>
      <c r="AL25" s="120"/>
      <c r="AM25" s="120"/>
      <c r="AN25" s="120" t="s">
        <v>163</v>
      </c>
      <c r="AO25" s="124">
        <f>+Direccionalidad!J27/100</f>
        <v>0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</row>
    <row r="26" spans="1:81" ht="16.5" customHeight="1" x14ac:dyDescent="0.2">
      <c r="A26" s="125" t="s">
        <v>164</v>
      </c>
      <c r="B26" s="126">
        <f>MAX(B24:K24)</f>
        <v>666.5</v>
      </c>
      <c r="C26" s="120" t="s">
        <v>161</v>
      </c>
      <c r="D26" s="127">
        <f>+B26*D25</f>
        <v>0</v>
      </c>
      <c r="E26" s="120"/>
      <c r="F26" s="120" t="s">
        <v>162</v>
      </c>
      <c r="G26" s="127">
        <f>+B26*G25</f>
        <v>666.5</v>
      </c>
      <c r="H26" s="120"/>
      <c r="I26" s="120" t="s">
        <v>163</v>
      </c>
      <c r="J26" s="127">
        <f>+B26*J25</f>
        <v>0</v>
      </c>
      <c r="K26" s="122"/>
      <c r="L26" s="123"/>
      <c r="M26" s="126">
        <f>MAX(M24:AB24)</f>
        <v>640</v>
      </c>
      <c r="N26" s="120"/>
      <c r="O26" s="120" t="s">
        <v>161</v>
      </c>
      <c r="P26" s="128">
        <f>+M26*P25</f>
        <v>0</v>
      </c>
      <c r="Q26" s="120"/>
      <c r="R26" s="120"/>
      <c r="S26" s="120"/>
      <c r="T26" s="120" t="s">
        <v>162</v>
      </c>
      <c r="U26" s="128">
        <f>+M26*U25</f>
        <v>640</v>
      </c>
      <c r="V26" s="120"/>
      <c r="W26" s="120"/>
      <c r="X26" s="120"/>
      <c r="Y26" s="120" t="s">
        <v>163</v>
      </c>
      <c r="Z26" s="128">
        <f>+M26*Z25</f>
        <v>0</v>
      </c>
      <c r="AA26" s="120"/>
      <c r="AB26" s="122"/>
      <c r="AC26" s="123"/>
      <c r="AD26" s="126">
        <f>MAX(AD24:AO24)</f>
        <v>651.5</v>
      </c>
      <c r="AE26" s="120" t="s">
        <v>161</v>
      </c>
      <c r="AF26" s="127">
        <f>+AD26*AF25</f>
        <v>0</v>
      </c>
      <c r="AG26" s="120"/>
      <c r="AH26" s="120"/>
      <c r="AI26" s="120"/>
      <c r="AJ26" s="120" t="s">
        <v>162</v>
      </c>
      <c r="AK26" s="127">
        <f>+AD26*AK25</f>
        <v>651.5</v>
      </c>
      <c r="AL26" s="120"/>
      <c r="AM26" s="120"/>
      <c r="AN26" s="120" t="s">
        <v>163</v>
      </c>
      <c r="AO26" s="129">
        <f>+AD26*AO25</f>
        <v>0</v>
      </c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</row>
    <row r="27" spans="1:81" ht="16.5" customHeight="1" x14ac:dyDescent="0.2">
      <c r="A27" s="105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215" t="s">
        <v>157</v>
      </c>
      <c r="U27" s="215"/>
      <c r="V27" s="130">
        <v>3</v>
      </c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</row>
    <row r="28" spans="1:81" ht="16.5" customHeight="1" x14ac:dyDescent="0.2">
      <c r="A28" s="115" t="s">
        <v>158</v>
      </c>
      <c r="B28" s="116">
        <f>+'G-3'!F10</f>
        <v>91</v>
      </c>
      <c r="C28" s="116">
        <f>+'G-3'!F11</f>
        <v>106.5</v>
      </c>
      <c r="D28" s="116">
        <f>+'G-3'!F12</f>
        <v>89.5</v>
      </c>
      <c r="E28" s="116">
        <f>+'G-3'!F13</f>
        <v>85</v>
      </c>
      <c r="F28" s="116">
        <f>+'G-3'!F14</f>
        <v>89</v>
      </c>
      <c r="G28" s="116">
        <f>+'G-3'!F15</f>
        <v>71.5</v>
      </c>
      <c r="H28" s="116">
        <f>+'G-3'!F16</f>
        <v>86.5</v>
      </c>
      <c r="I28" s="116">
        <f>+'G-3'!F17</f>
        <v>82</v>
      </c>
      <c r="J28" s="116">
        <f>+'G-3'!F18</f>
        <v>78</v>
      </c>
      <c r="K28" s="116">
        <f>+'G-3'!F19</f>
        <v>69.5</v>
      </c>
      <c r="L28" s="117"/>
      <c r="M28" s="116">
        <f>+'G-3'!F20</f>
        <v>74</v>
      </c>
      <c r="N28" s="116">
        <f>+'G-3'!F21</f>
        <v>75.5</v>
      </c>
      <c r="O28" s="116">
        <f>+'G-3'!F22</f>
        <v>78</v>
      </c>
      <c r="P28" s="116">
        <f>+'G-3'!M10</f>
        <v>76.5</v>
      </c>
      <c r="Q28" s="116">
        <f>+'G-3'!M11</f>
        <v>84</v>
      </c>
      <c r="R28" s="116">
        <f>+'G-3'!M12</f>
        <v>64.5</v>
      </c>
      <c r="S28" s="116">
        <f>+'G-3'!M13</f>
        <v>85</v>
      </c>
      <c r="T28" s="116">
        <f>+'G-3'!M14</f>
        <v>73</v>
      </c>
      <c r="U28" s="116">
        <f>+'G-3'!M15</f>
        <v>67.5</v>
      </c>
      <c r="V28" s="116">
        <f>+'G-3'!M16</f>
        <v>58</v>
      </c>
      <c r="W28" s="116">
        <f>+'G-3'!M17</f>
        <v>75</v>
      </c>
      <c r="X28" s="116">
        <f>+'G-3'!M18</f>
        <v>77.5</v>
      </c>
      <c r="Y28" s="116">
        <f>+'G-3'!M19</f>
        <v>85</v>
      </c>
      <c r="Z28" s="116">
        <f>+'G-3'!M20</f>
        <v>68</v>
      </c>
      <c r="AA28" s="116">
        <f>+'G-3'!M21</f>
        <v>79</v>
      </c>
      <c r="AB28" s="116">
        <f>+'G-3'!M22</f>
        <v>86</v>
      </c>
      <c r="AC28" s="117"/>
      <c r="AD28" s="116">
        <f>+'G-3'!T10</f>
        <v>92.5</v>
      </c>
      <c r="AE28" s="116">
        <f>+'G-3'!T11</f>
        <v>110</v>
      </c>
      <c r="AF28" s="116">
        <f>+'G-3'!T12</f>
        <v>99.5</v>
      </c>
      <c r="AG28" s="116">
        <f>+'G-3'!T13</f>
        <v>75</v>
      </c>
      <c r="AH28" s="116">
        <f>+'G-3'!T14</f>
        <v>86</v>
      </c>
      <c r="AI28" s="116">
        <f>+'G-3'!T15</f>
        <v>91.5</v>
      </c>
      <c r="AJ28" s="116">
        <f>+'G-3'!T16</f>
        <v>73.5</v>
      </c>
      <c r="AK28" s="116">
        <f>+'G-3'!T17</f>
        <v>95</v>
      </c>
      <c r="AL28" s="116">
        <f>+'G-3'!T18</f>
        <v>81.5</v>
      </c>
      <c r="AM28" s="116">
        <f>+'G-3'!T19</f>
        <v>93.5</v>
      </c>
      <c r="AN28" s="116">
        <f>+'G-3'!T20</f>
        <v>79.5</v>
      </c>
      <c r="AO28" s="116">
        <f>+'G-3'!T21</f>
        <v>69</v>
      </c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</row>
    <row r="29" spans="1:81" ht="16.5" customHeight="1" x14ac:dyDescent="0.2">
      <c r="A29" s="115" t="s">
        <v>159</v>
      </c>
      <c r="B29" s="152"/>
      <c r="C29" s="116"/>
      <c r="D29" s="116"/>
      <c r="E29" s="116">
        <f>B28+C28+D28+E28</f>
        <v>372</v>
      </c>
      <c r="F29" s="116">
        <f t="shared" ref="F29" si="27">C28+D28+E28+F28</f>
        <v>370</v>
      </c>
      <c r="G29" s="116">
        <f t="shared" ref="G29" si="28">D28+E28+F28+G28</f>
        <v>335</v>
      </c>
      <c r="H29" s="116">
        <f t="shared" ref="H29" si="29">E28+F28+G28+H28</f>
        <v>332</v>
      </c>
      <c r="I29" s="116">
        <f t="shared" ref="I29" si="30">F28+G28+H28+I28</f>
        <v>329</v>
      </c>
      <c r="J29" s="116">
        <f t="shared" ref="J29" si="31">G28+H28+I28+J28</f>
        <v>318</v>
      </c>
      <c r="K29" s="116">
        <f t="shared" ref="K29" si="32">H28+I28+J28+K28</f>
        <v>316</v>
      </c>
      <c r="L29" s="117"/>
      <c r="M29" s="116"/>
      <c r="N29" s="116"/>
      <c r="O29" s="116"/>
      <c r="P29" s="116">
        <f>M28+N28+O28+P28</f>
        <v>304</v>
      </c>
      <c r="Q29" s="116">
        <f t="shared" ref="Q29" si="33">N28+O28+P28+Q28</f>
        <v>314</v>
      </c>
      <c r="R29" s="116">
        <f t="shared" ref="R29" si="34">O28+P28+Q28+R28</f>
        <v>303</v>
      </c>
      <c r="S29" s="116">
        <f t="shared" ref="S29" si="35">P28+Q28+R28+S28</f>
        <v>310</v>
      </c>
      <c r="T29" s="116">
        <f t="shared" ref="T29" si="36">Q28+R28+S28+T28</f>
        <v>306.5</v>
      </c>
      <c r="U29" s="116">
        <f t="shared" ref="U29" si="37">R28+S28+T28+U28</f>
        <v>290</v>
      </c>
      <c r="V29" s="116">
        <f t="shared" ref="V29" si="38">S28+T28+U28+V28</f>
        <v>283.5</v>
      </c>
      <c r="W29" s="116">
        <f t="shared" ref="W29" si="39">T28+U28+V28+W28</f>
        <v>273.5</v>
      </c>
      <c r="X29" s="116">
        <f t="shared" ref="X29" si="40">U28+V28+W28+X28</f>
        <v>278</v>
      </c>
      <c r="Y29" s="116">
        <f t="shared" ref="Y29" si="41">V28+W28+X28+Y28</f>
        <v>295.5</v>
      </c>
      <c r="Z29" s="116">
        <f t="shared" ref="Z29" si="42">W28+X28+Y28+Z28</f>
        <v>305.5</v>
      </c>
      <c r="AA29" s="116">
        <f t="shared" ref="AA29" si="43">X28+Y28+Z28+AA28</f>
        <v>309.5</v>
      </c>
      <c r="AB29" s="116">
        <f t="shared" ref="AB29" si="44">Y28+Z28+AA28+AB28</f>
        <v>318</v>
      </c>
      <c r="AC29" s="117"/>
      <c r="AD29" s="116"/>
      <c r="AE29" s="116"/>
      <c r="AF29" s="116"/>
      <c r="AG29" s="116">
        <f>AD28+AE28+AF28+AG28</f>
        <v>377</v>
      </c>
      <c r="AH29" s="116">
        <f t="shared" ref="AH29" si="45">AE28+AF28+AG28+AH28</f>
        <v>370.5</v>
      </c>
      <c r="AI29" s="116">
        <f t="shared" ref="AI29" si="46">AF28+AG28+AH28+AI28</f>
        <v>352</v>
      </c>
      <c r="AJ29" s="116">
        <f t="shared" ref="AJ29" si="47">AG28+AH28+AI28+AJ28</f>
        <v>326</v>
      </c>
      <c r="AK29" s="116">
        <f t="shared" ref="AK29" si="48">AH28+AI28+AJ28+AK28</f>
        <v>346</v>
      </c>
      <c r="AL29" s="116">
        <f t="shared" ref="AL29" si="49">AI28+AJ28+AK28+AL28</f>
        <v>341.5</v>
      </c>
      <c r="AM29" s="116">
        <f t="shared" ref="AM29" si="50">AJ28+AK28+AL28+AM28</f>
        <v>343.5</v>
      </c>
      <c r="AN29" s="116">
        <f t="shared" ref="AN29" si="51">AK28+AL28+AM28+AN28</f>
        <v>349.5</v>
      </c>
      <c r="AO29" s="116">
        <f t="shared" ref="AO29" si="52">AL28+AM28+AN28+AO28</f>
        <v>323.5</v>
      </c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</row>
    <row r="30" spans="1:81" ht="16.5" customHeight="1" x14ac:dyDescent="0.2">
      <c r="A30" s="111" t="s">
        <v>160</v>
      </c>
      <c r="B30" s="119"/>
      <c r="C30" s="120" t="s">
        <v>161</v>
      </c>
      <c r="D30" s="121">
        <f>+Direccionalidad!J37/100</f>
        <v>0.12761904761904763</v>
      </c>
      <c r="E30" s="120"/>
      <c r="F30" s="120" t="s">
        <v>162</v>
      </c>
      <c r="G30" s="121">
        <f>+Direccionalidad!J38/100</f>
        <v>0.87238095238095237</v>
      </c>
      <c r="H30" s="120"/>
      <c r="I30" s="120" t="s">
        <v>163</v>
      </c>
      <c r="J30" s="121">
        <f>+Direccionalidad!J39/100</f>
        <v>0</v>
      </c>
      <c r="K30" s="122"/>
      <c r="L30" s="123"/>
      <c r="M30" s="119"/>
      <c r="N30" s="120"/>
      <c r="O30" s="120" t="s">
        <v>161</v>
      </c>
      <c r="P30" s="121">
        <f>+Direccionalidad!J40/100</f>
        <v>0.2767857142857143</v>
      </c>
      <c r="Q30" s="120"/>
      <c r="R30" s="120"/>
      <c r="S30" s="120"/>
      <c r="T30" s="120" t="s">
        <v>162</v>
      </c>
      <c r="U30" s="121">
        <f>+Direccionalidad!J41/100</f>
        <v>0.7232142857142857</v>
      </c>
      <c r="V30" s="120"/>
      <c r="W30" s="120"/>
      <c r="X30" s="120"/>
      <c r="Y30" s="120" t="s">
        <v>163</v>
      </c>
      <c r="Z30" s="121">
        <f>+Direccionalidad!J42/100</f>
        <v>0</v>
      </c>
      <c r="AA30" s="120"/>
      <c r="AB30" s="122"/>
      <c r="AC30" s="123"/>
      <c r="AD30" s="119"/>
      <c r="AE30" s="120" t="s">
        <v>161</v>
      </c>
      <c r="AF30" s="121">
        <f>+Direccionalidad!J43/100</f>
        <v>0.13377926421404682</v>
      </c>
      <c r="AG30" s="120"/>
      <c r="AH30" s="120"/>
      <c r="AI30" s="120"/>
      <c r="AJ30" s="120" t="s">
        <v>162</v>
      </c>
      <c r="AK30" s="121">
        <f>+Direccionalidad!J44/100</f>
        <v>0.86622073578595316</v>
      </c>
      <c r="AL30" s="120"/>
      <c r="AM30" s="120"/>
      <c r="AN30" s="120" t="s">
        <v>163</v>
      </c>
      <c r="AO30" s="124">
        <f>+Direccionalidad!J45/100</f>
        <v>0</v>
      </c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</row>
    <row r="31" spans="1:81" ht="16.5" customHeight="1" x14ac:dyDescent="0.2">
      <c r="A31" s="125" t="s">
        <v>164</v>
      </c>
      <c r="B31" s="126">
        <f>MAX(B29:K29)</f>
        <v>372</v>
      </c>
      <c r="C31" s="120" t="s">
        <v>161</v>
      </c>
      <c r="D31" s="127">
        <f>+B31*D30</f>
        <v>47.47428571428572</v>
      </c>
      <c r="E31" s="120"/>
      <c r="F31" s="120" t="s">
        <v>162</v>
      </c>
      <c r="G31" s="127">
        <f>+B31*G30</f>
        <v>324.52571428571429</v>
      </c>
      <c r="H31" s="120"/>
      <c r="I31" s="120" t="s">
        <v>163</v>
      </c>
      <c r="J31" s="127">
        <f>+B31*J30</f>
        <v>0</v>
      </c>
      <c r="K31" s="122"/>
      <c r="L31" s="123"/>
      <c r="M31" s="126">
        <f>MAX(M29:AB29)</f>
        <v>318</v>
      </c>
      <c r="N31" s="120"/>
      <c r="O31" s="120" t="s">
        <v>161</v>
      </c>
      <c r="P31" s="128">
        <f>+M31*P30</f>
        <v>88.017857142857153</v>
      </c>
      <c r="Q31" s="120"/>
      <c r="R31" s="120"/>
      <c r="S31" s="120"/>
      <c r="T31" s="120" t="s">
        <v>162</v>
      </c>
      <c r="U31" s="128">
        <f>+M31*U30</f>
        <v>229.98214285714286</v>
      </c>
      <c r="V31" s="120"/>
      <c r="W31" s="120"/>
      <c r="X31" s="120"/>
      <c r="Y31" s="120" t="s">
        <v>163</v>
      </c>
      <c r="Z31" s="128">
        <f>+M31*Z30</f>
        <v>0</v>
      </c>
      <c r="AA31" s="120"/>
      <c r="AB31" s="122"/>
      <c r="AC31" s="123"/>
      <c r="AD31" s="126">
        <f>MAX(AD29:AO29)</f>
        <v>377</v>
      </c>
      <c r="AE31" s="120" t="s">
        <v>161</v>
      </c>
      <c r="AF31" s="127">
        <f>+AD31*AF30</f>
        <v>50.434782608695649</v>
      </c>
      <c r="AG31" s="120"/>
      <c r="AH31" s="120"/>
      <c r="AI31" s="120"/>
      <c r="AJ31" s="120" t="s">
        <v>162</v>
      </c>
      <c r="AK31" s="127">
        <f>+AD31*AK30</f>
        <v>326.56521739130432</v>
      </c>
      <c r="AL31" s="120"/>
      <c r="AM31" s="120"/>
      <c r="AN31" s="120" t="s">
        <v>163</v>
      </c>
      <c r="AO31" s="129">
        <f>+AD31*AO30</f>
        <v>0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</row>
    <row r="32" spans="1:81" ht="16.5" customHeight="1" x14ac:dyDescent="0.2">
      <c r="A32" s="105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215" t="s">
        <v>157</v>
      </c>
      <c r="U32" s="215"/>
      <c r="V32" s="130" t="s">
        <v>168</v>
      </c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</row>
    <row r="33" spans="1:81" ht="16.5" customHeight="1" x14ac:dyDescent="0.2">
      <c r="A33" s="115" t="s">
        <v>158</v>
      </c>
      <c r="B33" s="116">
        <f>+'G-4B'!F10</f>
        <v>114.5</v>
      </c>
      <c r="C33" s="116">
        <f>+'G-4B'!F11</f>
        <v>132.5</v>
      </c>
      <c r="D33" s="116">
        <f>+'G-4B'!F12</f>
        <v>132.5</v>
      </c>
      <c r="E33" s="116">
        <f>+'G-4B'!F13</f>
        <v>122</v>
      </c>
      <c r="F33" s="116">
        <f>+'G-4B'!F14</f>
        <v>104</v>
      </c>
      <c r="G33" s="116">
        <f>+'G-4B'!F15</f>
        <v>118</v>
      </c>
      <c r="H33" s="116">
        <f>+'G-4B'!F16</f>
        <v>107</v>
      </c>
      <c r="I33" s="116">
        <f>+'G-4B'!F17</f>
        <v>111.5</v>
      </c>
      <c r="J33" s="116">
        <f>+'G-4B'!F18</f>
        <v>112.5</v>
      </c>
      <c r="K33" s="116">
        <f>+'G-4B'!F19</f>
        <v>119</v>
      </c>
      <c r="L33" s="117"/>
      <c r="M33" s="116">
        <f>+'G-4B'!F20</f>
        <v>116</v>
      </c>
      <c r="N33" s="116">
        <f>+'G-4B'!F21</f>
        <v>129</v>
      </c>
      <c r="O33" s="116">
        <f>+'G-4B'!F22</f>
        <v>130.5</v>
      </c>
      <c r="P33" s="116">
        <f>+'G-4B'!M10</f>
        <v>122</v>
      </c>
      <c r="Q33" s="116">
        <f>+'G-4B'!M11</f>
        <v>118</v>
      </c>
      <c r="R33" s="116">
        <f>+'G-4B'!M12</f>
        <v>118.5</v>
      </c>
      <c r="S33" s="116">
        <f>+'G-4B'!M13</f>
        <v>130.5</v>
      </c>
      <c r="T33" s="116">
        <f>+'G-4B'!M14</f>
        <v>123</v>
      </c>
      <c r="U33" s="116">
        <f>+'G-4B'!M15</f>
        <v>113.5</v>
      </c>
      <c r="V33" s="116">
        <f>+'G-4B'!M16</f>
        <v>108.5</v>
      </c>
      <c r="W33" s="116">
        <f>+'G-4B'!M17</f>
        <v>114</v>
      </c>
      <c r="X33" s="116">
        <f>+'G-4B'!M18</f>
        <v>123.5</v>
      </c>
      <c r="Y33" s="116">
        <f>+'G-4B'!M19</f>
        <v>125.5</v>
      </c>
      <c r="Z33" s="116">
        <f>+'G-4B'!M20</f>
        <v>111</v>
      </c>
      <c r="AA33" s="116">
        <f>+'G-4B'!M21</f>
        <v>119</v>
      </c>
      <c r="AB33" s="116">
        <f>+'G-4B'!M22</f>
        <v>108.5</v>
      </c>
      <c r="AC33" s="117"/>
      <c r="AD33" s="116">
        <f>+'G-4B'!T10</f>
        <v>114</v>
      </c>
      <c r="AE33" s="116">
        <f>+'G-4B'!T11</f>
        <v>113.5</v>
      </c>
      <c r="AF33" s="116">
        <f>+'G-4B'!T12</f>
        <v>107.5</v>
      </c>
      <c r="AG33" s="116">
        <f>+'G-4B'!T13</f>
        <v>113</v>
      </c>
      <c r="AH33" s="116">
        <f>+'G-4B'!T14</f>
        <v>103.5</v>
      </c>
      <c r="AI33" s="116">
        <f>+'G-4B'!T15</f>
        <v>101</v>
      </c>
      <c r="AJ33" s="116">
        <f>+'G-4B'!T16</f>
        <v>100</v>
      </c>
      <c r="AK33" s="116">
        <f>+'G-4B'!T17</f>
        <v>128.5</v>
      </c>
      <c r="AL33" s="116">
        <f>+'G-4B'!T18</f>
        <v>106.5</v>
      </c>
      <c r="AM33" s="116">
        <f>+'G-4B'!T19</f>
        <v>105.5</v>
      </c>
      <c r="AN33" s="116">
        <f>+'G-4B'!T20</f>
        <v>103</v>
      </c>
      <c r="AO33" s="116">
        <f>+'G-4B'!T21</f>
        <v>94</v>
      </c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</row>
    <row r="34" spans="1:81" ht="16.5" customHeight="1" x14ac:dyDescent="0.2">
      <c r="A34" s="115" t="s">
        <v>159</v>
      </c>
      <c r="B34" s="152"/>
      <c r="C34" s="116"/>
      <c r="D34" s="116"/>
      <c r="E34" s="116">
        <f>B33+C33+D33+E33</f>
        <v>501.5</v>
      </c>
      <c r="F34" s="116">
        <f t="shared" ref="F34" si="53">C33+D33+E33+F33</f>
        <v>491</v>
      </c>
      <c r="G34" s="116">
        <f t="shared" ref="G34" si="54">D33+E33+F33+G33</f>
        <v>476.5</v>
      </c>
      <c r="H34" s="116">
        <f t="shared" ref="H34" si="55">E33+F33+G33+H33</f>
        <v>451</v>
      </c>
      <c r="I34" s="116">
        <f t="shared" ref="I34" si="56">F33+G33+H33+I33</f>
        <v>440.5</v>
      </c>
      <c r="J34" s="116">
        <f t="shared" ref="J34" si="57">G33+H33+I33+J33</f>
        <v>449</v>
      </c>
      <c r="K34" s="116">
        <f t="shared" ref="K34" si="58">H33+I33+J33+K33</f>
        <v>450</v>
      </c>
      <c r="L34" s="117"/>
      <c r="M34" s="116"/>
      <c r="N34" s="116"/>
      <c r="O34" s="116"/>
      <c r="P34" s="116">
        <f>M33+N33+O33+P33</f>
        <v>497.5</v>
      </c>
      <c r="Q34" s="116">
        <f t="shared" ref="Q34" si="59">N33+O33+P33+Q33</f>
        <v>499.5</v>
      </c>
      <c r="R34" s="116">
        <f t="shared" ref="R34" si="60">O33+P33+Q33+R33</f>
        <v>489</v>
      </c>
      <c r="S34" s="116">
        <f t="shared" ref="S34" si="61">P33+Q33+R33+S33</f>
        <v>489</v>
      </c>
      <c r="T34" s="116">
        <f t="shared" ref="T34" si="62">Q33+R33+S33+T33</f>
        <v>490</v>
      </c>
      <c r="U34" s="116">
        <f t="shared" ref="U34" si="63">R33+S33+T33+U33</f>
        <v>485.5</v>
      </c>
      <c r="V34" s="116">
        <f t="shared" ref="V34" si="64">S33+T33+U33+V33</f>
        <v>475.5</v>
      </c>
      <c r="W34" s="116">
        <f t="shared" ref="W34" si="65">T33+U33+V33+W33</f>
        <v>459</v>
      </c>
      <c r="X34" s="116">
        <f t="shared" ref="X34" si="66">U33+V33+W33+X33</f>
        <v>459.5</v>
      </c>
      <c r="Y34" s="116">
        <f t="shared" ref="Y34" si="67">V33+W33+X33+Y33</f>
        <v>471.5</v>
      </c>
      <c r="Z34" s="116">
        <f t="shared" ref="Z34" si="68">W33+X33+Y33+Z33</f>
        <v>474</v>
      </c>
      <c r="AA34" s="116">
        <f t="shared" ref="AA34" si="69">X33+Y33+Z33+AA33</f>
        <v>479</v>
      </c>
      <c r="AB34" s="116">
        <f t="shared" ref="AB34" si="70">Y33+Z33+AA33+AB33</f>
        <v>464</v>
      </c>
      <c r="AC34" s="117"/>
      <c r="AD34" s="116"/>
      <c r="AE34" s="116"/>
      <c r="AF34" s="116"/>
      <c r="AG34" s="116">
        <f>AD33+AE33+AF33+AG33</f>
        <v>448</v>
      </c>
      <c r="AH34" s="116">
        <f t="shared" ref="AH34" si="71">AE33+AF33+AG33+AH33</f>
        <v>437.5</v>
      </c>
      <c r="AI34" s="116">
        <f t="shared" ref="AI34" si="72">AF33+AG33+AH33+AI33</f>
        <v>425</v>
      </c>
      <c r="AJ34" s="116">
        <f t="shared" ref="AJ34" si="73">AG33+AH33+AI33+AJ33</f>
        <v>417.5</v>
      </c>
      <c r="AK34" s="116">
        <f t="shared" ref="AK34" si="74">AH33+AI33+AJ33+AK33</f>
        <v>433</v>
      </c>
      <c r="AL34" s="116">
        <f t="shared" ref="AL34" si="75">AI33+AJ33+AK33+AL33</f>
        <v>436</v>
      </c>
      <c r="AM34" s="116">
        <f t="shared" ref="AM34" si="76">AJ33+AK33+AL33+AM33</f>
        <v>440.5</v>
      </c>
      <c r="AN34" s="116">
        <f t="shared" ref="AN34" si="77">AK33+AL33+AM33+AN33</f>
        <v>443.5</v>
      </c>
      <c r="AO34" s="116">
        <f t="shared" ref="AO34" si="78">AL33+AM33+AN33+AO33</f>
        <v>409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</row>
    <row r="35" spans="1:81" ht="16.5" customHeight="1" x14ac:dyDescent="0.2">
      <c r="A35" s="111" t="s">
        <v>160</v>
      </c>
      <c r="B35" s="119"/>
      <c r="C35" s="120" t="s">
        <v>161</v>
      </c>
      <c r="D35" s="121">
        <f>+Direccionalidad!J28/100</f>
        <v>0</v>
      </c>
      <c r="E35" s="120"/>
      <c r="F35" s="120" t="s">
        <v>162</v>
      </c>
      <c r="G35" s="121">
        <f>+Direccionalidad!J29/100</f>
        <v>1</v>
      </c>
      <c r="H35" s="120"/>
      <c r="I35" s="120" t="s">
        <v>163</v>
      </c>
      <c r="J35" s="121">
        <f>+Direccionalidad!J33/100</f>
        <v>0</v>
      </c>
      <c r="K35" s="122"/>
      <c r="L35" s="123"/>
      <c r="M35" s="119"/>
      <c r="N35" s="120"/>
      <c r="O35" s="120" t="s">
        <v>161</v>
      </c>
      <c r="P35" s="121">
        <f>+Direccionalidad!J31/100</f>
        <v>0</v>
      </c>
      <c r="Q35" s="120"/>
      <c r="R35" s="120"/>
      <c r="S35" s="120"/>
      <c r="T35" s="120" t="s">
        <v>162</v>
      </c>
      <c r="U35" s="121">
        <f>+Direccionalidad!J32/100</f>
        <v>1</v>
      </c>
      <c r="V35" s="120"/>
      <c r="W35" s="120"/>
      <c r="X35" s="120"/>
      <c r="Y35" s="120" t="s">
        <v>163</v>
      </c>
      <c r="Z35" s="121">
        <f>+Direccionalidad!J33/100</f>
        <v>0</v>
      </c>
      <c r="AA35" s="120"/>
      <c r="AB35" s="122"/>
      <c r="AC35" s="123"/>
      <c r="AD35" s="119"/>
      <c r="AE35" s="120" t="s">
        <v>161</v>
      </c>
      <c r="AF35" s="121">
        <f>+Direccionalidad!J34/100</f>
        <v>0</v>
      </c>
      <c r="AG35" s="120"/>
      <c r="AH35" s="120"/>
      <c r="AI35" s="120"/>
      <c r="AJ35" s="120" t="s">
        <v>162</v>
      </c>
      <c r="AK35" s="121">
        <f>+Direccionalidad!J35/100</f>
        <v>1</v>
      </c>
      <c r="AL35" s="120"/>
      <c r="AM35" s="120"/>
      <c r="AN35" s="120" t="s">
        <v>163</v>
      </c>
      <c r="AO35" s="124">
        <f>+Direccionalidad!J36/100</f>
        <v>0</v>
      </c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</row>
    <row r="36" spans="1:81" ht="16.5" customHeight="1" x14ac:dyDescent="0.2">
      <c r="A36" s="125" t="s">
        <v>164</v>
      </c>
      <c r="B36" s="126">
        <f>MAX(B34:K34)</f>
        <v>501.5</v>
      </c>
      <c r="C36" s="120" t="s">
        <v>161</v>
      </c>
      <c r="D36" s="127">
        <f>+B36*D35</f>
        <v>0</v>
      </c>
      <c r="E36" s="120"/>
      <c r="F36" s="120" t="s">
        <v>162</v>
      </c>
      <c r="G36" s="127">
        <f>+B36*G35</f>
        <v>501.5</v>
      </c>
      <c r="H36" s="120"/>
      <c r="I36" s="120" t="s">
        <v>163</v>
      </c>
      <c r="J36" s="127">
        <f>+B36*J35</f>
        <v>0</v>
      </c>
      <c r="K36" s="122"/>
      <c r="L36" s="123"/>
      <c r="M36" s="126">
        <f>MAX(M34:AB34)</f>
        <v>499.5</v>
      </c>
      <c r="N36" s="120"/>
      <c r="O36" s="120" t="s">
        <v>161</v>
      </c>
      <c r="P36" s="128">
        <f>+M36*P35</f>
        <v>0</v>
      </c>
      <c r="Q36" s="120"/>
      <c r="R36" s="120"/>
      <c r="S36" s="120"/>
      <c r="T36" s="120" t="s">
        <v>162</v>
      </c>
      <c r="U36" s="128">
        <f>+M36*U35</f>
        <v>499.5</v>
      </c>
      <c r="V36" s="120"/>
      <c r="W36" s="120"/>
      <c r="X36" s="120"/>
      <c r="Y36" s="120" t="s">
        <v>163</v>
      </c>
      <c r="Z36" s="128">
        <f>+M36*Z35</f>
        <v>0</v>
      </c>
      <c r="AA36" s="120"/>
      <c r="AB36" s="122"/>
      <c r="AC36" s="123"/>
      <c r="AD36" s="126">
        <f>MAX(AD34:AO34)</f>
        <v>448</v>
      </c>
      <c r="AE36" s="120" t="s">
        <v>161</v>
      </c>
      <c r="AF36" s="127">
        <f>+AD36*AF35</f>
        <v>0</v>
      </c>
      <c r="AG36" s="120"/>
      <c r="AH36" s="120"/>
      <c r="AI36" s="120"/>
      <c r="AJ36" s="120" t="s">
        <v>162</v>
      </c>
      <c r="AK36" s="127">
        <f>+AD36*AK35</f>
        <v>448</v>
      </c>
      <c r="AL36" s="120"/>
      <c r="AM36" s="120"/>
      <c r="AN36" s="120" t="s">
        <v>163</v>
      </c>
      <c r="AO36" s="129">
        <f>+AD36*AO35</f>
        <v>0</v>
      </c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</row>
    <row r="37" spans="1:81" ht="16.5" customHeight="1" x14ac:dyDescent="0.2">
      <c r="A37" s="105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215" t="s">
        <v>157</v>
      </c>
      <c r="U37" s="215"/>
      <c r="V37" s="131" t="s">
        <v>165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</row>
    <row r="38" spans="1:81" ht="16.5" customHeight="1" x14ac:dyDescent="0.2">
      <c r="A38" s="115" t="s">
        <v>158</v>
      </c>
      <c r="B38" s="116">
        <f>B13+B18+B23+B28+B33</f>
        <v>753.5</v>
      </c>
      <c r="C38" s="116">
        <f t="shared" ref="C38:K38" si="79">C13+C18+C23+C28+C33</f>
        <v>841</v>
      </c>
      <c r="D38" s="116">
        <f t="shared" si="79"/>
        <v>812.5</v>
      </c>
      <c r="E38" s="116">
        <f t="shared" si="79"/>
        <v>768</v>
      </c>
      <c r="F38" s="116">
        <f t="shared" si="79"/>
        <v>722.5</v>
      </c>
      <c r="G38" s="116">
        <f t="shared" si="79"/>
        <v>741</v>
      </c>
      <c r="H38" s="116">
        <f t="shared" si="79"/>
        <v>700.5</v>
      </c>
      <c r="I38" s="116">
        <f t="shared" si="79"/>
        <v>671</v>
      </c>
      <c r="J38" s="116">
        <f t="shared" si="79"/>
        <v>709.5</v>
      </c>
      <c r="K38" s="116">
        <f t="shared" si="79"/>
        <v>686.5</v>
      </c>
      <c r="L38" s="117"/>
      <c r="M38" s="116">
        <f>M13+M18+M23+M28+M33</f>
        <v>615.5</v>
      </c>
      <c r="N38" s="116">
        <f t="shared" ref="N38:AB38" si="80">N13+N18+N23+N28+N33</f>
        <v>648.5</v>
      </c>
      <c r="O38" s="116">
        <f t="shared" si="80"/>
        <v>683</v>
      </c>
      <c r="P38" s="116">
        <f t="shared" si="80"/>
        <v>671</v>
      </c>
      <c r="Q38" s="116">
        <f t="shared" si="80"/>
        <v>735</v>
      </c>
      <c r="R38" s="116">
        <f t="shared" si="80"/>
        <v>728</v>
      </c>
      <c r="S38" s="116">
        <f t="shared" si="80"/>
        <v>703</v>
      </c>
      <c r="T38" s="116">
        <f t="shared" si="80"/>
        <v>656.5</v>
      </c>
      <c r="U38" s="116">
        <f t="shared" si="80"/>
        <v>627</v>
      </c>
      <c r="V38" s="116">
        <f t="shared" si="80"/>
        <v>612</v>
      </c>
      <c r="W38" s="116">
        <f t="shared" si="80"/>
        <v>657.5</v>
      </c>
      <c r="X38" s="116">
        <f t="shared" si="80"/>
        <v>703</v>
      </c>
      <c r="Y38" s="116">
        <f t="shared" si="80"/>
        <v>740</v>
      </c>
      <c r="Z38" s="116">
        <f t="shared" si="80"/>
        <v>727.5</v>
      </c>
      <c r="AA38" s="116">
        <f t="shared" si="80"/>
        <v>788</v>
      </c>
      <c r="AB38" s="116">
        <f t="shared" si="80"/>
        <v>737</v>
      </c>
      <c r="AC38" s="117"/>
      <c r="AD38" s="116">
        <f>AD13+AD18+AD23+AD28+AD33</f>
        <v>684.5</v>
      </c>
      <c r="AE38" s="116">
        <f t="shared" ref="AE38:AO38" si="81">AE13+AE18+AE23+AE28+AE33</f>
        <v>719.5</v>
      </c>
      <c r="AF38" s="116">
        <f t="shared" si="81"/>
        <v>727</v>
      </c>
      <c r="AG38" s="116">
        <f t="shared" si="81"/>
        <v>689.5</v>
      </c>
      <c r="AH38" s="116">
        <f t="shared" si="81"/>
        <v>696</v>
      </c>
      <c r="AI38" s="116">
        <f t="shared" si="81"/>
        <v>718.5</v>
      </c>
      <c r="AJ38" s="116">
        <f t="shared" si="81"/>
        <v>671</v>
      </c>
      <c r="AK38" s="116">
        <f t="shared" si="81"/>
        <v>740</v>
      </c>
      <c r="AL38" s="116">
        <f t="shared" si="81"/>
        <v>693</v>
      </c>
      <c r="AM38" s="116">
        <f t="shared" si="81"/>
        <v>723.5</v>
      </c>
      <c r="AN38" s="116">
        <f t="shared" si="81"/>
        <v>658.5</v>
      </c>
      <c r="AO38" s="116">
        <f t="shared" si="81"/>
        <v>624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</row>
    <row r="39" spans="1:81" ht="16.5" customHeight="1" x14ac:dyDescent="0.2">
      <c r="A39" s="115" t="s">
        <v>159</v>
      </c>
      <c r="B39" s="156"/>
      <c r="C39" s="116"/>
      <c r="D39" s="116"/>
      <c r="E39" s="116">
        <f>B38+C38+D38+E38</f>
        <v>3175</v>
      </c>
      <c r="F39" s="116">
        <f t="shared" ref="F39:K39" si="82">C38+D38+E38+F38</f>
        <v>3144</v>
      </c>
      <c r="G39" s="116">
        <f t="shared" si="82"/>
        <v>3044</v>
      </c>
      <c r="H39" s="116">
        <f t="shared" si="82"/>
        <v>2932</v>
      </c>
      <c r="I39" s="116">
        <f t="shared" si="82"/>
        <v>2835</v>
      </c>
      <c r="J39" s="116">
        <f t="shared" si="82"/>
        <v>2822</v>
      </c>
      <c r="K39" s="116">
        <f t="shared" si="82"/>
        <v>2767.5</v>
      </c>
      <c r="L39" s="117"/>
      <c r="M39" s="116"/>
      <c r="N39" s="116"/>
      <c r="O39" s="116"/>
      <c r="P39" s="116">
        <f>M38+N38+O38+P38</f>
        <v>2618</v>
      </c>
      <c r="Q39" s="116">
        <f t="shared" ref="Q39:AB39" si="83">N38+O38+P38+Q38</f>
        <v>2737.5</v>
      </c>
      <c r="R39" s="116">
        <f t="shared" si="83"/>
        <v>2817</v>
      </c>
      <c r="S39" s="116">
        <f t="shared" si="83"/>
        <v>2837</v>
      </c>
      <c r="T39" s="116">
        <f t="shared" si="83"/>
        <v>2822.5</v>
      </c>
      <c r="U39" s="116">
        <f t="shared" si="83"/>
        <v>2714.5</v>
      </c>
      <c r="V39" s="116">
        <f t="shared" si="83"/>
        <v>2598.5</v>
      </c>
      <c r="W39" s="116">
        <f t="shared" si="83"/>
        <v>2553</v>
      </c>
      <c r="X39" s="116">
        <f t="shared" si="83"/>
        <v>2599.5</v>
      </c>
      <c r="Y39" s="116">
        <f t="shared" si="83"/>
        <v>2712.5</v>
      </c>
      <c r="Z39" s="116">
        <f t="shared" si="83"/>
        <v>2828</v>
      </c>
      <c r="AA39" s="116">
        <f t="shared" si="83"/>
        <v>2958.5</v>
      </c>
      <c r="AB39" s="116">
        <f t="shared" si="83"/>
        <v>2992.5</v>
      </c>
      <c r="AC39" s="117"/>
      <c r="AD39" s="115"/>
      <c r="AE39" s="116"/>
      <c r="AF39" s="116"/>
      <c r="AG39" s="116">
        <f>AD38+AE38+AF38+AG38</f>
        <v>2820.5</v>
      </c>
      <c r="AH39" s="116">
        <f t="shared" ref="AH39:AO39" si="84">AE38+AF38+AG38+AH38</f>
        <v>2832</v>
      </c>
      <c r="AI39" s="116">
        <f t="shared" si="84"/>
        <v>2831</v>
      </c>
      <c r="AJ39" s="116">
        <f t="shared" si="84"/>
        <v>2775</v>
      </c>
      <c r="AK39" s="116">
        <f t="shared" si="84"/>
        <v>2825.5</v>
      </c>
      <c r="AL39" s="116">
        <f t="shared" si="84"/>
        <v>2822.5</v>
      </c>
      <c r="AM39" s="116">
        <f t="shared" si="84"/>
        <v>2827.5</v>
      </c>
      <c r="AN39" s="116">
        <f t="shared" si="84"/>
        <v>2815</v>
      </c>
      <c r="AO39" s="116">
        <f t="shared" si="84"/>
        <v>2699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</row>
    <row r="40" spans="1:8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</row>
    <row r="41" spans="1:8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216"/>
      <c r="R41" s="216"/>
      <c r="S41" s="216"/>
      <c r="T41" s="216"/>
      <c r="U41" s="216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</row>
    <row r="42" spans="1:8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18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</row>
    <row r="43" spans="1:8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18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</row>
    <row r="44" spans="1:81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18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</row>
    <row r="45" spans="1:8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18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</row>
    <row r="46" spans="1:81" x14ac:dyDescent="0.2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18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</row>
    <row r="47" spans="1:8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18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</row>
    <row r="48" spans="1:81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18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</row>
    <row r="49" spans="1:8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18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</row>
    <row r="50" spans="1:8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18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</row>
    <row r="51" spans="1:8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18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</row>
    <row r="52" spans="1:8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18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</row>
    <row r="53" spans="1:81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18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</row>
    <row r="54" spans="1:8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18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</row>
    <row r="55" spans="1:81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18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</row>
    <row r="56" spans="1:8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</row>
    <row r="57" spans="1:81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</row>
    <row r="58" spans="1:8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</row>
    <row r="59" spans="1:8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</row>
    <row r="60" spans="1:8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</row>
    <row r="61" spans="1:8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</row>
    <row r="62" spans="1:8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</row>
    <row r="63" spans="1:8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</row>
    <row r="64" spans="1:8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</row>
    <row r="65" spans="1:8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</row>
    <row r="66" spans="1:8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</row>
    <row r="67" spans="1:81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</row>
    <row r="68" spans="1:8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</row>
    <row r="69" spans="1:8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</row>
    <row r="70" spans="1:8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</row>
    <row r="71" spans="1:81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</row>
    <row r="72" spans="1:81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</row>
    <row r="73" spans="1:81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</row>
    <row r="74" spans="1:81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</row>
    <row r="75" spans="1:81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</row>
    <row r="76" spans="1:81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</row>
    <row r="77" spans="1:81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</row>
    <row r="78" spans="1:81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  <c r="BV78" s="105"/>
      <c r="BW78" s="105"/>
      <c r="BX78" s="105"/>
      <c r="BY78" s="105"/>
      <c r="BZ78" s="105"/>
      <c r="CA78" s="105"/>
      <c r="CB78" s="105"/>
      <c r="CC78" s="105"/>
    </row>
    <row r="79" spans="1:81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</row>
    <row r="80" spans="1:81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</row>
    <row r="81" spans="1:81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</row>
    <row r="82" spans="1:81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</row>
    <row r="83" spans="1:81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  <c r="BV83" s="105"/>
      <c r="BW83" s="105"/>
      <c r="BX83" s="105"/>
      <c r="BY83" s="105"/>
      <c r="BZ83" s="105"/>
      <c r="CA83" s="105"/>
      <c r="CB83" s="105"/>
      <c r="CC83" s="105"/>
    </row>
    <row r="84" spans="1:81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  <c r="BZ84" s="105"/>
      <c r="CA84" s="105"/>
      <c r="CB84" s="105"/>
      <c r="CC84" s="105"/>
    </row>
    <row r="85" spans="1:81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5"/>
    </row>
    <row r="86" spans="1:81" x14ac:dyDescent="0.2">
      <c r="A86" s="105"/>
      <c r="B86" s="105"/>
      <c r="C86" s="105"/>
      <c r="D86" s="105"/>
      <c r="E86" s="105"/>
      <c r="F86" s="105"/>
      <c r="G86" s="132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</row>
    <row r="87" spans="1:81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  <c r="BV87" s="105"/>
      <c r="BW87" s="105"/>
      <c r="BX87" s="105"/>
      <c r="BY87" s="105"/>
      <c r="BZ87" s="105"/>
      <c r="CA87" s="105"/>
      <c r="CB87" s="105"/>
      <c r="CC87" s="105"/>
    </row>
    <row r="88" spans="1:81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  <c r="BV88" s="105"/>
      <c r="BW88" s="105"/>
      <c r="BX88" s="105"/>
      <c r="BY88" s="105"/>
      <c r="BZ88" s="105"/>
      <c r="CA88" s="105"/>
      <c r="CB88" s="105"/>
      <c r="CC88" s="105"/>
    </row>
  </sheetData>
  <mergeCells count="21">
    <mergeCell ref="T17:U17"/>
    <mergeCell ref="T22:U22"/>
    <mergeCell ref="T32:U32"/>
    <mergeCell ref="T37:U37"/>
    <mergeCell ref="Q41:U41"/>
    <mergeCell ref="T27:U27"/>
    <mergeCell ref="AH8:AI8"/>
    <mergeCell ref="AJ8:AM8"/>
    <mergeCell ref="D10:G10"/>
    <mergeCell ref="S10:V10"/>
    <mergeCell ref="AH10:AK10"/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G-12</vt:lpstr>
      <vt:lpstr>G-3A</vt:lpstr>
      <vt:lpstr>G-3</vt:lpstr>
      <vt:lpstr>G-4A</vt:lpstr>
      <vt:lpstr>G-4B</vt:lpstr>
      <vt:lpstr>G-Totales</vt:lpstr>
      <vt:lpstr>Direccionalidad</vt:lpstr>
      <vt:lpstr>DIAGRAMA DE VOL</vt:lpstr>
      <vt:lpstr>'DIAGRAMA DE VOL'!Área_de_impresión</vt:lpstr>
      <vt:lpstr>'G-12'!Área_de_impresión</vt:lpstr>
      <vt:lpstr>'G-3'!Área_de_impresión</vt:lpstr>
      <vt:lpstr>'G-3A'!Área_de_impresión</vt:lpstr>
      <vt:lpstr>'G-4A'!Área_de_impresión</vt:lpstr>
      <vt:lpstr>'G-4B'!Área_de_impresión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2016-07-15T22:51:12Z</cp:lastPrinted>
  <dcterms:created xsi:type="dcterms:W3CDTF">1998-04-02T13:38:56Z</dcterms:created>
  <dcterms:modified xsi:type="dcterms:W3CDTF">2017-02-08T22:05:13Z</dcterms:modified>
</cp:coreProperties>
</file>