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1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Planeamientoafo\d\AFOROS VEHICULARES BARRANQUILLA\INTERSECCIONES SEMAFORIZADAS\Semaforizadas\CL 19 - CR 1E\(14-11-2017)\"/>
    </mc:Choice>
  </mc:AlternateContent>
  <bookViews>
    <workbookView xWindow="240" yWindow="90" windowWidth="9135" windowHeight="4965" tabRatio="736" activeTab="5"/>
  </bookViews>
  <sheets>
    <sheet name="G-1" sheetId="4678" r:id="rId1"/>
    <sheet name="G-2" sheetId="4684" r:id="rId2"/>
    <sheet name="GIRO-5" sheetId="4677" r:id="rId3"/>
    <sheet name="GIRO-6" sheetId="4686" r:id="rId4"/>
    <sheet name="G-Totales" sheetId="4681" r:id="rId5"/>
    <sheet name="DIRECCIONALIDAD" sheetId="4689" r:id="rId6"/>
    <sheet name="DIAGRAMA DE VOL" sheetId="4688" r:id="rId7"/>
  </sheets>
  <definedNames>
    <definedName name="_xlnm.Print_Area" localSheetId="0">'G-1'!$A$1:$U$56</definedName>
    <definedName name="_xlnm.Print_Area" localSheetId="1">'G-2'!$A$1:$U$58</definedName>
    <definedName name="_xlnm.Print_Area" localSheetId="2">'GIRO-5'!$A$1:$U$58</definedName>
    <definedName name="_xlnm.Print_Area" localSheetId="3">'GIRO-6'!$A$1:$U$58</definedName>
    <definedName name="_xlnm.Print_Area" localSheetId="4">'G-Totales'!$A$1:$U$58</definedName>
  </definedNames>
  <calcPr calcId="152511"/>
</workbook>
</file>

<file path=xl/calcChain.xml><?xml version="1.0" encoding="utf-8"?>
<calcChain xmlns="http://schemas.openxmlformats.org/spreadsheetml/2006/main">
  <c r="I43" i="4689" l="1"/>
  <c r="I44" i="4689"/>
  <c r="I45" i="4689"/>
  <c r="I40" i="4689"/>
  <c r="I41" i="4689"/>
  <c r="I42" i="4689"/>
  <c r="I39" i="4689"/>
  <c r="F45" i="4689"/>
  <c r="G45" i="4689"/>
  <c r="H45" i="4689"/>
  <c r="E45" i="4689"/>
  <c r="F42" i="4689"/>
  <c r="G42" i="4689"/>
  <c r="H42" i="4689"/>
  <c r="E42" i="4689"/>
  <c r="F39" i="4689"/>
  <c r="G39" i="4689"/>
  <c r="H39" i="4689"/>
  <c r="E39" i="4689"/>
  <c r="F34" i="4689"/>
  <c r="G34" i="4689"/>
  <c r="H34" i="4689"/>
  <c r="E34" i="4689"/>
  <c r="F31" i="4689"/>
  <c r="G31" i="4689"/>
  <c r="H31" i="4689"/>
  <c r="E31" i="4689"/>
  <c r="F28" i="4689"/>
  <c r="G28" i="4689"/>
  <c r="H28" i="4689"/>
  <c r="E28" i="4689"/>
  <c r="F26" i="4689"/>
  <c r="G26" i="4689"/>
  <c r="H26" i="4689"/>
  <c r="E26" i="4689"/>
  <c r="F23" i="4689"/>
  <c r="G23" i="4689"/>
  <c r="H23" i="4689"/>
  <c r="E23" i="4689"/>
  <c r="F20" i="4689"/>
  <c r="G20" i="4689"/>
  <c r="H20" i="4689"/>
  <c r="E20" i="4689"/>
  <c r="F17" i="4689"/>
  <c r="G17" i="4689"/>
  <c r="H17" i="4689"/>
  <c r="E17" i="4689"/>
  <c r="F14" i="4689"/>
  <c r="G14" i="4689"/>
  <c r="H14" i="4689"/>
  <c r="E14" i="4689"/>
  <c r="F11" i="4689"/>
  <c r="G11" i="4689"/>
  <c r="H11" i="4689"/>
  <c r="E11" i="4689"/>
  <c r="I36" i="4689" l="1"/>
  <c r="I35" i="4689"/>
  <c r="I34" i="4689"/>
  <c r="I33" i="4689"/>
  <c r="I32" i="4689"/>
  <c r="I31" i="4689"/>
  <c r="I30" i="4689"/>
  <c r="I29" i="4689"/>
  <c r="I28" i="4689"/>
  <c r="C5" i="4689" l="1"/>
  <c r="I6" i="4689"/>
  <c r="I5" i="4689"/>
  <c r="J43" i="4689"/>
  <c r="J40" i="4689"/>
  <c r="I37" i="4689"/>
  <c r="J37" i="4689" s="1"/>
  <c r="J36" i="4689"/>
  <c r="J34" i="4689"/>
  <c r="J33" i="4689"/>
  <c r="J32" i="4689"/>
  <c r="J31" i="4689"/>
  <c r="J30" i="4689"/>
  <c r="J28" i="4689"/>
  <c r="I27" i="4689"/>
  <c r="I26" i="4689"/>
  <c r="I25" i="4689"/>
  <c r="I24" i="4689"/>
  <c r="I23" i="4689"/>
  <c r="I22" i="4689"/>
  <c r="I21" i="4689"/>
  <c r="I20" i="4689"/>
  <c r="I19" i="4689"/>
  <c r="I18" i="4689"/>
  <c r="I17" i="4689"/>
  <c r="I16" i="4689"/>
  <c r="I15" i="4689"/>
  <c r="I14" i="4689"/>
  <c r="I13" i="4689"/>
  <c r="I12" i="4689"/>
  <c r="I11" i="4689"/>
  <c r="I10" i="4689"/>
  <c r="AJ8" i="4688"/>
  <c r="O8" i="4688"/>
  <c r="Y8" i="4688"/>
  <c r="S6" i="4681"/>
  <c r="S6" i="4677"/>
  <c r="S6" i="4686"/>
  <c r="S6" i="4684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M19" i="4684"/>
  <c r="Y17" i="4688" s="1"/>
  <c r="M20" i="4684"/>
  <c r="Z17" i="4688" s="1"/>
  <c r="M21" i="4684"/>
  <c r="AA17" i="4688" s="1"/>
  <c r="M22" i="4684"/>
  <c r="AB17" i="4688" s="1"/>
  <c r="M18" i="4684"/>
  <c r="X17" i="4688" s="1"/>
  <c r="M17" i="4684"/>
  <c r="W17" i="4688" s="1"/>
  <c r="M16" i="4684"/>
  <c r="V17" i="4688" s="1"/>
  <c r="E4" i="4684"/>
  <c r="D5" i="4684"/>
  <c r="L5" i="4684"/>
  <c r="T21" i="4684"/>
  <c r="AO17" i="4688" s="1"/>
  <c r="T20" i="4684"/>
  <c r="AN17" i="4688" s="1"/>
  <c r="T19" i="4684"/>
  <c r="AM17" i="4688" s="1"/>
  <c r="T18" i="4684"/>
  <c r="AL17" i="4688" s="1"/>
  <c r="T17" i="4684"/>
  <c r="AK17" i="4688" s="1"/>
  <c r="T16" i="4684"/>
  <c r="AJ17" i="4688" s="1"/>
  <c r="T15" i="4684"/>
  <c r="AI17" i="4688" s="1"/>
  <c r="T14" i="4684"/>
  <c r="AH17" i="4688" s="1"/>
  <c r="T13" i="4684"/>
  <c r="AG17" i="4688" s="1"/>
  <c r="T12" i="4684"/>
  <c r="AF17" i="4688" s="1"/>
  <c r="T11" i="4684"/>
  <c r="AE17" i="4688" s="1"/>
  <c r="T10" i="4684"/>
  <c r="AD17" i="4688" s="1"/>
  <c r="M15" i="4684"/>
  <c r="U17" i="4688" s="1"/>
  <c r="M14" i="4684"/>
  <c r="T17" i="4688" s="1"/>
  <c r="M13" i="4684"/>
  <c r="S17" i="4688" s="1"/>
  <c r="M12" i="4684"/>
  <c r="R17" i="4688" s="1"/>
  <c r="M11" i="4684"/>
  <c r="Q17" i="4688" s="1"/>
  <c r="M10" i="4684"/>
  <c r="P17" i="4688" s="1"/>
  <c r="F11" i="4684"/>
  <c r="C17" i="4688" s="1"/>
  <c r="F12" i="4684"/>
  <c r="D17" i="4688" s="1"/>
  <c r="F13" i="4684"/>
  <c r="E17" i="4688" s="1"/>
  <c r="F14" i="4684"/>
  <c r="F17" i="4688" s="1"/>
  <c r="F15" i="4684"/>
  <c r="G17" i="4688" s="1"/>
  <c r="F16" i="4684"/>
  <c r="H17" i="4688" s="1"/>
  <c r="F17" i="4684"/>
  <c r="I17" i="4688" s="1"/>
  <c r="F18" i="4684"/>
  <c r="J17" i="4688" s="1"/>
  <c r="F19" i="4684"/>
  <c r="K17" i="4688" s="1"/>
  <c r="F20" i="4684"/>
  <c r="M17" i="4688" s="1"/>
  <c r="F21" i="4684"/>
  <c r="N17" i="4688" s="1"/>
  <c r="F22" i="4684"/>
  <c r="O17" i="4688" s="1"/>
  <c r="F10" i="4684"/>
  <c r="B17" i="4688" s="1"/>
  <c r="M19" i="4686"/>
  <c r="Y21" i="4688" s="1"/>
  <c r="M20" i="4686"/>
  <c r="Z21" i="4688" s="1"/>
  <c r="M21" i="4686"/>
  <c r="AA21" i="4688" s="1"/>
  <c r="M22" i="4686"/>
  <c r="AB21" i="4688" s="1"/>
  <c r="M18" i="4686"/>
  <c r="X21" i="4688" s="1"/>
  <c r="M17" i="4686"/>
  <c r="W21" i="4688" s="1"/>
  <c r="M16" i="4686"/>
  <c r="V21" i="4688" s="1"/>
  <c r="E4" i="4686"/>
  <c r="D5" i="4686"/>
  <c r="L5" i="4686"/>
  <c r="T21" i="4686"/>
  <c r="AO21" i="4688" s="1"/>
  <c r="T20" i="4686"/>
  <c r="AN21" i="4688" s="1"/>
  <c r="T19" i="4686"/>
  <c r="AM21" i="4688" s="1"/>
  <c r="T18" i="4686"/>
  <c r="AL21" i="4688" s="1"/>
  <c r="T17" i="4686"/>
  <c r="AK21" i="4688" s="1"/>
  <c r="T16" i="4686"/>
  <c r="AJ21" i="4688" s="1"/>
  <c r="T15" i="4686"/>
  <c r="AI21" i="4688" s="1"/>
  <c r="T14" i="4686"/>
  <c r="AH21" i="4688" s="1"/>
  <c r="T13" i="4686"/>
  <c r="AG21" i="4688" s="1"/>
  <c r="T12" i="4686"/>
  <c r="AF21" i="4688" s="1"/>
  <c r="T11" i="4686"/>
  <c r="AE21" i="4688" s="1"/>
  <c r="T10" i="4686"/>
  <c r="AD21" i="4688" s="1"/>
  <c r="M15" i="4686"/>
  <c r="U21" i="4688" s="1"/>
  <c r="M14" i="4686"/>
  <c r="T21" i="4688" s="1"/>
  <c r="M13" i="4686"/>
  <c r="S21" i="4688" s="1"/>
  <c r="M12" i="4686"/>
  <c r="R21" i="4688" s="1"/>
  <c r="M11" i="4686"/>
  <c r="Q21" i="4688" s="1"/>
  <c r="M10" i="4686"/>
  <c r="P21" i="4688" s="1"/>
  <c r="F11" i="4686"/>
  <c r="C21" i="4688" s="1"/>
  <c r="F12" i="4686"/>
  <c r="D21" i="4688" s="1"/>
  <c r="F13" i="4686"/>
  <c r="E21" i="4688" s="1"/>
  <c r="F14" i="4686"/>
  <c r="F21" i="4688" s="1"/>
  <c r="F15" i="4686"/>
  <c r="G21" i="4688" s="1"/>
  <c r="F16" i="4686"/>
  <c r="H21" i="4688" s="1"/>
  <c r="F17" i="4686"/>
  <c r="I21" i="4688" s="1"/>
  <c r="F18" i="4686"/>
  <c r="J21" i="4688" s="1"/>
  <c r="F19" i="4686"/>
  <c r="K21" i="4688" s="1"/>
  <c r="F20" i="4686"/>
  <c r="M21" i="4688" s="1"/>
  <c r="F21" i="4686"/>
  <c r="N21" i="4688" s="1"/>
  <c r="F22" i="4686"/>
  <c r="O21" i="4688" s="1"/>
  <c r="F10" i="4686"/>
  <c r="B21" i="4688" s="1"/>
  <c r="M19" i="4677"/>
  <c r="Y25" i="4688" s="1"/>
  <c r="M20" i="4677"/>
  <c r="Z25" i="4688" s="1"/>
  <c r="M21" i="4677"/>
  <c r="AA25" i="4688" s="1"/>
  <c r="M22" i="4677"/>
  <c r="AB25" i="4688" s="1"/>
  <c r="M18" i="4677"/>
  <c r="X25" i="4688" s="1"/>
  <c r="M17" i="4677"/>
  <c r="W25" i="4688" s="1"/>
  <c r="M16" i="4677"/>
  <c r="V25" i="4688" s="1"/>
  <c r="L5" i="4677"/>
  <c r="D5" i="4677"/>
  <c r="E4" i="4677"/>
  <c r="T21" i="4677"/>
  <c r="AO25" i="4688" s="1"/>
  <c r="T20" i="4677"/>
  <c r="AN25" i="4688" s="1"/>
  <c r="T19" i="4677"/>
  <c r="AM25" i="4688" s="1"/>
  <c r="T18" i="4677"/>
  <c r="AL25" i="4688" s="1"/>
  <c r="T17" i="4677"/>
  <c r="AK25" i="4688" s="1"/>
  <c r="T16" i="4677"/>
  <c r="AJ25" i="4688" s="1"/>
  <c r="T15" i="4677"/>
  <c r="AI25" i="4688" s="1"/>
  <c r="T14" i="4677"/>
  <c r="AH25" i="4688" s="1"/>
  <c r="T13" i="4677"/>
  <c r="AG25" i="4688" s="1"/>
  <c r="T12" i="4677"/>
  <c r="AF25" i="4688" s="1"/>
  <c r="T11" i="4677"/>
  <c r="AE25" i="4688" s="1"/>
  <c r="T10" i="4677"/>
  <c r="AD25" i="4688" s="1"/>
  <c r="M15" i="4677"/>
  <c r="U25" i="4688" s="1"/>
  <c r="M14" i="4677"/>
  <c r="T25" i="4688" s="1"/>
  <c r="M13" i="4677"/>
  <c r="S25" i="4688" s="1"/>
  <c r="M12" i="4677"/>
  <c r="R25" i="4688" s="1"/>
  <c r="M11" i="4677"/>
  <c r="Q25" i="4688" s="1"/>
  <c r="M10" i="4677"/>
  <c r="P25" i="4688" s="1"/>
  <c r="F11" i="4677"/>
  <c r="C25" i="4688" s="1"/>
  <c r="F12" i="4677"/>
  <c r="D25" i="4688" s="1"/>
  <c r="F13" i="4677"/>
  <c r="E25" i="4688" s="1"/>
  <c r="F14" i="4677"/>
  <c r="F25" i="4688" s="1"/>
  <c r="F15" i="4677"/>
  <c r="G25" i="4688" s="1"/>
  <c r="F16" i="4677"/>
  <c r="H25" i="4688" s="1"/>
  <c r="F17" i="4677"/>
  <c r="I25" i="4688" s="1"/>
  <c r="F18" i="4677"/>
  <c r="J25" i="4688" s="1"/>
  <c r="F19" i="4677"/>
  <c r="K25" i="4688" s="1"/>
  <c r="F20" i="4677"/>
  <c r="M25" i="4688" s="1"/>
  <c r="F21" i="4677"/>
  <c r="N25" i="4688" s="1"/>
  <c r="F22" i="4677"/>
  <c r="O25" i="4688" s="1"/>
  <c r="F10" i="4677"/>
  <c r="B25" i="4688" s="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I18" i="4681"/>
  <c r="J18" i="4681"/>
  <c r="L18" i="4681"/>
  <c r="K18" i="4681"/>
  <c r="I17" i="4681"/>
  <c r="J17" i="4681"/>
  <c r="K17" i="4681"/>
  <c r="L17" i="4681"/>
  <c r="I16" i="4681"/>
  <c r="J16" i="4681"/>
  <c r="K16" i="4681"/>
  <c r="L16" i="4681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S10" i="4681"/>
  <c r="R10" i="4681"/>
  <c r="Q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L10" i="4681"/>
  <c r="K10" i="4681"/>
  <c r="J10" i="4681"/>
  <c r="I1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B20" i="4681"/>
  <c r="C20" i="4681"/>
  <c r="D20" i="4681"/>
  <c r="E20" i="4681"/>
  <c r="B21" i="4681"/>
  <c r="C21" i="4681"/>
  <c r="D21" i="4681"/>
  <c r="E21" i="4681"/>
  <c r="B22" i="4681"/>
  <c r="C22" i="4681"/>
  <c r="D22" i="4681"/>
  <c r="E22" i="4681"/>
  <c r="C10" i="4681"/>
  <c r="D10" i="4681"/>
  <c r="E10" i="4681"/>
  <c r="B10" i="4681"/>
  <c r="L6" i="4681"/>
  <c r="D6" i="4681"/>
  <c r="E5" i="4681"/>
  <c r="J26" i="4689" l="1"/>
  <c r="J24" i="4689"/>
  <c r="Z19" i="4688" s="1"/>
  <c r="J25" i="4689"/>
  <c r="AF19" i="4688" s="1"/>
  <c r="J23" i="4689"/>
  <c r="U19" i="4688" s="1"/>
  <c r="J22" i="4689"/>
  <c r="P19" i="4688" s="1"/>
  <c r="J20" i="4689"/>
  <c r="G19" i="4688" s="1"/>
  <c r="J16" i="4689"/>
  <c r="AF15" i="4688" s="1"/>
  <c r="J14" i="4689"/>
  <c r="U15" i="4688" s="1"/>
  <c r="J13" i="4689"/>
  <c r="P15" i="4688" s="1"/>
  <c r="J10" i="4689"/>
  <c r="D15" i="4688" s="1"/>
  <c r="AN26" i="4688"/>
  <c r="CB18" i="4688" s="1"/>
  <c r="AL26" i="4688"/>
  <c r="BZ18" i="4688" s="1"/>
  <c r="AO22" i="4688"/>
  <c r="CC19" i="4688" s="1"/>
  <c r="AM22" i="4688"/>
  <c r="CA19" i="4688" s="1"/>
  <c r="X18" i="4688"/>
  <c r="BM17" i="4688" s="1"/>
  <c r="V18" i="4688"/>
  <c r="BK17" i="4688" s="1"/>
  <c r="T18" i="4688"/>
  <c r="BI17" i="4688" s="1"/>
  <c r="AH22" i="4688"/>
  <c r="BV19" i="4688" s="1"/>
  <c r="AJ22" i="4688"/>
  <c r="BX19" i="4688" s="1"/>
  <c r="AL22" i="4688"/>
  <c r="BZ19" i="4688" s="1"/>
  <c r="AN22" i="4688"/>
  <c r="CB19" i="4688" s="1"/>
  <c r="T17" i="4681"/>
  <c r="J44" i="4689"/>
  <c r="AF27" i="4688"/>
  <c r="J45" i="4689"/>
  <c r="J41" i="4689"/>
  <c r="P27" i="4688"/>
  <c r="J38" i="4689"/>
  <c r="D27" i="4688"/>
  <c r="J39" i="4689"/>
  <c r="AF23" i="4688"/>
  <c r="AO23" i="4688"/>
  <c r="J35" i="4689"/>
  <c r="U23" i="4688"/>
  <c r="P23" i="4688"/>
  <c r="Z23" i="4688"/>
  <c r="D23" i="4688"/>
  <c r="J23" i="4688"/>
  <c r="J29" i="4689"/>
  <c r="AK19" i="4688"/>
  <c r="J27" i="4689"/>
  <c r="J19" i="4689"/>
  <c r="J21" i="4689"/>
  <c r="J18" i="4689"/>
  <c r="J17" i="4689"/>
  <c r="J15" i="4689"/>
  <c r="J12" i="4689"/>
  <c r="J11" i="4689"/>
  <c r="AG26" i="4688"/>
  <c r="BU18" i="4688" s="1"/>
  <c r="AO26" i="4688"/>
  <c r="CC18" i="4688" s="1"/>
  <c r="T26" i="4688"/>
  <c r="BI18" i="4688" s="1"/>
  <c r="V26" i="4688"/>
  <c r="BK18" i="4688" s="1"/>
  <c r="X26" i="4688"/>
  <c r="BM18" i="4688" s="1"/>
  <c r="Y26" i="4688"/>
  <c r="BN18" i="4688" s="1"/>
  <c r="E26" i="4688"/>
  <c r="AU18" i="4688" s="1"/>
  <c r="T22" i="4688"/>
  <c r="BI19" i="4688" s="1"/>
  <c r="V22" i="4688"/>
  <c r="BK19" i="4688" s="1"/>
  <c r="X22" i="4688"/>
  <c r="BM19" i="4688" s="1"/>
  <c r="Y22" i="4688"/>
  <c r="BN19" i="4688" s="1"/>
  <c r="AA22" i="4688"/>
  <c r="BP19" i="4688" s="1"/>
  <c r="E18" i="4688"/>
  <c r="AU17" i="4688" s="1"/>
  <c r="AI26" i="4688"/>
  <c r="BW18" i="4688" s="1"/>
  <c r="S26" i="4688"/>
  <c r="BH18" i="4688" s="1"/>
  <c r="R26" i="4688"/>
  <c r="BG18" i="4688" s="1"/>
  <c r="U26" i="4688"/>
  <c r="BJ18" i="4688" s="1"/>
  <c r="W26" i="4688"/>
  <c r="BL18" i="4688" s="1"/>
  <c r="Z26" i="4688"/>
  <c r="BO18" i="4688" s="1"/>
  <c r="AA26" i="4688"/>
  <c r="BP18" i="4688" s="1"/>
  <c r="AB26" i="4688"/>
  <c r="BQ18" i="4688" s="1"/>
  <c r="Q26" i="4688"/>
  <c r="BF18" i="4688" s="1"/>
  <c r="P26" i="4688"/>
  <c r="BE18" i="4688" s="1"/>
  <c r="J26" i="4688"/>
  <c r="AZ18" i="4688" s="1"/>
  <c r="H26" i="4688"/>
  <c r="AX18" i="4688" s="1"/>
  <c r="F26" i="4688"/>
  <c r="AV18" i="4688" s="1"/>
  <c r="G26" i="4688"/>
  <c r="AW18" i="4688" s="1"/>
  <c r="K26" i="4688"/>
  <c r="BA18" i="4688" s="1"/>
  <c r="I26" i="4688"/>
  <c r="AY18" i="4688" s="1"/>
  <c r="AG22" i="4688"/>
  <c r="BU19" i="4688" s="1"/>
  <c r="S22" i="4688"/>
  <c r="BH19" i="4688" s="1"/>
  <c r="U22" i="4688"/>
  <c r="BJ19" i="4688" s="1"/>
  <c r="W22" i="4688"/>
  <c r="BL19" i="4688" s="1"/>
  <c r="Z22" i="4688"/>
  <c r="BO19" i="4688" s="1"/>
  <c r="AB22" i="4688"/>
  <c r="BQ19" i="4688" s="1"/>
  <c r="R22" i="4688"/>
  <c r="BG19" i="4688" s="1"/>
  <c r="F22" i="4688"/>
  <c r="AV19" i="4688" s="1"/>
  <c r="P22" i="4688"/>
  <c r="BE19" i="4688" s="1"/>
  <c r="K22" i="4688"/>
  <c r="BA19" i="4688" s="1"/>
  <c r="I22" i="4688"/>
  <c r="AY19" i="4688" s="1"/>
  <c r="G22" i="4688"/>
  <c r="AW19" i="4688" s="1"/>
  <c r="H22" i="4688"/>
  <c r="AX19" i="4688" s="1"/>
  <c r="Q22" i="4688"/>
  <c r="BF19" i="4688" s="1"/>
  <c r="AG18" i="4688"/>
  <c r="BU17" i="4688" s="1"/>
  <c r="AI18" i="4688"/>
  <c r="BW17" i="4688" s="1"/>
  <c r="AK18" i="4688"/>
  <c r="BY17" i="4688" s="1"/>
  <c r="AM18" i="4688"/>
  <c r="CA17" i="4688" s="1"/>
  <c r="AO18" i="4688"/>
  <c r="CC17" i="4688" s="1"/>
  <c r="AD29" i="4688"/>
  <c r="AF29" i="4688"/>
  <c r="AJ29" i="4688"/>
  <c r="AN29" i="4688"/>
  <c r="AI29" i="4688"/>
  <c r="AO29" i="4688"/>
  <c r="S18" i="4688"/>
  <c r="BH17" i="4688" s="1"/>
  <c r="U18" i="4688"/>
  <c r="BJ17" i="4688" s="1"/>
  <c r="W18" i="4688"/>
  <c r="BL17" i="4688" s="1"/>
  <c r="R18" i="4688"/>
  <c r="BG17" i="4688" s="1"/>
  <c r="Z29" i="4688"/>
  <c r="M11" i="4681"/>
  <c r="Q18" i="4688"/>
  <c r="BF17" i="4688" s="1"/>
  <c r="P29" i="4688"/>
  <c r="X29" i="4688"/>
  <c r="AB29" i="4688"/>
  <c r="P18" i="4688"/>
  <c r="BE17" i="4688" s="1"/>
  <c r="K18" i="4688"/>
  <c r="BA17" i="4688" s="1"/>
  <c r="I18" i="4688"/>
  <c r="AY17" i="4688" s="1"/>
  <c r="G18" i="4688"/>
  <c r="AW17" i="4688" s="1"/>
  <c r="J18" i="4688"/>
  <c r="AZ17" i="4688" s="1"/>
  <c r="H18" i="4688"/>
  <c r="AX17" i="4688" s="1"/>
  <c r="F18" i="4688"/>
  <c r="AV17" i="4688" s="1"/>
  <c r="F29" i="4688"/>
  <c r="D29" i="4688"/>
  <c r="N29" i="4688"/>
  <c r="K29" i="4688"/>
  <c r="I29" i="4688"/>
  <c r="AH29" i="4688"/>
  <c r="AK14" i="4688"/>
  <c r="BY12" i="4688" s="1"/>
  <c r="AL29" i="4688"/>
  <c r="AO14" i="4688"/>
  <c r="CC12" i="4688" s="1"/>
  <c r="AE29" i="4688"/>
  <c r="AH14" i="4688"/>
  <c r="BV12" i="4688" s="1"/>
  <c r="AJ14" i="4688"/>
  <c r="BX12" i="4688" s="1"/>
  <c r="AG29" i="4688"/>
  <c r="AM14" i="4688"/>
  <c r="CA12" i="4688" s="1"/>
  <c r="AM29" i="4688"/>
  <c r="AK29" i="4688"/>
  <c r="R29" i="4688"/>
  <c r="U14" i="4688"/>
  <c r="BJ12" i="4688" s="1"/>
  <c r="T29" i="4688"/>
  <c r="W14" i="4688"/>
  <c r="BL12" i="4688" s="1"/>
  <c r="V29" i="4688"/>
  <c r="Y14" i="4688"/>
  <c r="BN12" i="4688" s="1"/>
  <c r="AA14" i="4688"/>
  <c r="BP12" i="4688" s="1"/>
  <c r="AA29" i="4688"/>
  <c r="AB14" i="4688"/>
  <c r="BQ12" i="4688" s="1"/>
  <c r="Q29" i="4688"/>
  <c r="T14" i="4688"/>
  <c r="BI12" i="4688" s="1"/>
  <c r="S29" i="4688"/>
  <c r="V14" i="4688"/>
  <c r="BK12" i="4688" s="1"/>
  <c r="U29" i="4688"/>
  <c r="X14" i="4688"/>
  <c r="BM12" i="4688" s="1"/>
  <c r="W29" i="4688"/>
  <c r="Z14" i="4688"/>
  <c r="BO12" i="4688" s="1"/>
  <c r="O29" i="4688"/>
  <c r="R14" i="4688"/>
  <c r="BG12" i="4688" s="1"/>
  <c r="M29" i="4688"/>
  <c r="P14" i="4688"/>
  <c r="BE12" i="4688" s="1"/>
  <c r="K14" i="4688"/>
  <c r="BA12" i="4688" s="1"/>
  <c r="H29" i="4688"/>
  <c r="G29" i="4688"/>
  <c r="J14" i="4688"/>
  <c r="AZ12" i="4688" s="1"/>
  <c r="E29" i="4688"/>
  <c r="H14" i="4688"/>
  <c r="AX12" i="4688" s="1"/>
  <c r="C29" i="4688"/>
  <c r="E14" i="4688"/>
  <c r="AU12" i="4688" s="1"/>
  <c r="F14" i="4688"/>
  <c r="AV12" i="4688" s="1"/>
  <c r="B29" i="4688"/>
  <c r="J29" i="4688"/>
  <c r="AK26" i="4688"/>
  <c r="BY18" i="4688" s="1"/>
  <c r="AM26" i="4688"/>
  <c r="CA18" i="4688" s="1"/>
  <c r="AJ26" i="4688"/>
  <c r="BX18" i="4688" s="1"/>
  <c r="AH26" i="4688"/>
  <c r="BV18" i="4688" s="1"/>
  <c r="AK22" i="4688"/>
  <c r="BY19" i="4688" s="1"/>
  <c r="AI22" i="4688"/>
  <c r="BW19" i="4688" s="1"/>
  <c r="J22" i="4688"/>
  <c r="AZ19" i="4688" s="1"/>
  <c r="E22" i="4688"/>
  <c r="AU19" i="4688" s="1"/>
  <c r="AN18" i="4688"/>
  <c r="CB17" i="4688" s="1"/>
  <c r="AL18" i="4688"/>
  <c r="BZ17" i="4688" s="1"/>
  <c r="AJ18" i="4688"/>
  <c r="BX17" i="4688" s="1"/>
  <c r="AH18" i="4688"/>
  <c r="BV17" i="4688" s="1"/>
  <c r="AA18" i="4688"/>
  <c r="BP17" i="4688" s="1"/>
  <c r="Z18" i="4688"/>
  <c r="BO17" i="4688" s="1"/>
  <c r="AB18" i="4688"/>
  <c r="BQ17" i="4688" s="1"/>
  <c r="Y29" i="4688"/>
  <c r="Y18" i="4688"/>
  <c r="BN17" i="4688" s="1"/>
  <c r="AN14" i="4688"/>
  <c r="CB12" i="4688" s="1"/>
  <c r="AL14" i="4688"/>
  <c r="BZ12" i="4688" s="1"/>
  <c r="AI14" i="4688"/>
  <c r="BW12" i="4688" s="1"/>
  <c r="AG14" i="4688"/>
  <c r="BU12" i="4688" s="1"/>
  <c r="S14" i="4688"/>
  <c r="BH12" i="4688" s="1"/>
  <c r="Q14" i="4688"/>
  <c r="BF12" i="4688" s="1"/>
  <c r="I14" i="4688"/>
  <c r="AY12" i="4688" s="1"/>
  <c r="G14" i="4688"/>
  <c r="AW12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U21" i="4681" l="1"/>
  <c r="U23" i="4684"/>
  <c r="AA30" i="4688"/>
  <c r="BP20" i="4688" s="1"/>
  <c r="I30" i="4688"/>
  <c r="AY20" i="4688" s="1"/>
  <c r="AK30" i="4688"/>
  <c r="BY20" i="4688" s="1"/>
  <c r="AL30" i="4688"/>
  <c r="BZ20" i="4688" s="1"/>
  <c r="U23" i="4678"/>
  <c r="H30" i="4688"/>
  <c r="AX20" i="4688" s="1"/>
  <c r="Z30" i="4688"/>
  <c r="BO20" i="4688" s="1"/>
  <c r="AH30" i="4688"/>
  <c r="BV20" i="4688" s="1"/>
  <c r="AI30" i="4688"/>
  <c r="BW20" i="4688" s="1"/>
  <c r="V30" i="4688"/>
  <c r="BK20" i="4688" s="1"/>
  <c r="S30" i="4688"/>
  <c r="BH20" i="4688" s="1"/>
  <c r="AM30" i="4688"/>
  <c r="CA20" i="4688" s="1"/>
  <c r="E30" i="4688"/>
  <c r="AU20" i="4688" s="1"/>
  <c r="W30" i="4688"/>
  <c r="BL20" i="4688" s="1"/>
  <c r="AO30" i="4688"/>
  <c r="CC20" i="4688" s="1"/>
  <c r="AJ30" i="4688"/>
  <c r="BX20" i="4688" s="1"/>
  <c r="R30" i="4688"/>
  <c r="BG20" i="4688" s="1"/>
  <c r="Y30" i="4688"/>
  <c r="BN20" i="4688" s="1"/>
  <c r="U30" i="4688"/>
  <c r="BJ20" i="4688" s="1"/>
  <c r="AB30" i="4688"/>
  <c r="BQ20" i="4688" s="1"/>
  <c r="AO27" i="4688"/>
  <c r="AK27" i="4688"/>
  <c r="U27" i="4688"/>
  <c r="J27" i="4688"/>
  <c r="G27" i="4688"/>
  <c r="AK23" i="4688"/>
  <c r="G23" i="4688"/>
  <c r="AO19" i="4688"/>
  <c r="J19" i="4688"/>
  <c r="D19" i="4688"/>
  <c r="AO15" i="4688"/>
  <c r="AK15" i="4688"/>
  <c r="Z15" i="4688"/>
  <c r="J15" i="4688"/>
  <c r="G15" i="4688"/>
  <c r="X30" i="4688"/>
  <c r="BM20" i="4688" s="1"/>
  <c r="T30" i="4688"/>
  <c r="BI20" i="4688" s="1"/>
  <c r="Q30" i="4688"/>
  <c r="BF20" i="4688" s="1"/>
  <c r="K30" i="4688"/>
  <c r="BA20" i="4688" s="1"/>
  <c r="F30" i="4688"/>
  <c r="AV20" i="4688" s="1"/>
  <c r="P30" i="4688"/>
  <c r="BE20" i="4688" s="1"/>
  <c r="AG30" i="4688"/>
  <c r="BU20" i="4688" s="1"/>
  <c r="J30" i="4688"/>
  <c r="AZ20" i="4688" s="1"/>
  <c r="G30" i="4688"/>
  <c r="AW20" i="4688" s="1"/>
  <c r="AN30" i="4688"/>
  <c r="CB20" i="4688" s="1"/>
  <c r="U23" i="4677"/>
  <c r="N23" i="4677"/>
  <c r="G13" i="4681"/>
  <c r="G23" i="4677"/>
  <c r="U23" i="4686"/>
  <c r="U13" i="4681"/>
  <c r="N16" i="4681"/>
  <c r="N23" i="4686"/>
  <c r="G23" i="4686"/>
  <c r="U20" i="4681"/>
  <c r="N23" i="4684"/>
  <c r="G14" i="4681"/>
  <c r="G23" i="4684"/>
  <c r="N22" i="4681"/>
  <c r="N13" i="4681"/>
  <c r="N23" i="4678"/>
  <c r="N11" i="4681"/>
  <c r="G18" i="4681"/>
  <c r="G23" i="4678"/>
  <c r="U16" i="4681"/>
  <c r="N18" i="4681"/>
  <c r="N15" i="4681"/>
  <c r="U17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N23" i="4681" l="1"/>
  <c r="U23" i="4681"/>
  <c r="G23" i="4681"/>
  <c r="J42" i="4689"/>
  <c r="Z27" i="4688" s="1"/>
</calcChain>
</file>

<file path=xl/sharedStrings.xml><?xml version="1.0" encoding="utf-8"?>
<sst xmlns="http://schemas.openxmlformats.org/spreadsheetml/2006/main" count="754" uniqueCount="157">
  <si>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</si>
  <si>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</si>
  <si>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</si>
  <si>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</si>
  <si>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</si>
  <si>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</si>
  <si>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</si>
  <si>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</si>
  <si>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</si>
  <si>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</si>
  <si>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</si>
  <si>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</si>
  <si>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</si>
  <si>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</si>
  <si>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</si>
  <si>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</si>
  <si>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</si>
  <si>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</si>
  <si>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</si>
  <si>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</si>
  <si>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</si>
  <si>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</si>
  <si>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</si>
  <si>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</si>
  <si>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</si>
  <si>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</si>
  <si>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</si>
  <si>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</si>
  <si>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</si>
  <si>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</si>
  <si>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</si>
  <si>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</si>
  <si>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</si>
  <si>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</si>
  <si>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</si>
  <si>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</si>
  <si>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</si>
  <si>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</si>
  <si>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</si>
  <si>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</si>
  <si>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</si>
  <si>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</si>
  <si>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</si>
  <si>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</si>
  <si>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</si>
  <si>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</si>
  <si>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</si>
  <si>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</si>
  <si>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</si>
  <si>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</si>
  <si>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</si>
  <si>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</si>
  <si>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</si>
  <si>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</si>
  <si>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</si>
  <si>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</si>
  <si>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</si>
  <si>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</si>
  <si>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</si>
  <si>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</si>
  <si>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</si>
  <si>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</si>
  <si>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</si>
  <si>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</si>
  <si>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</si>
  <si>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</si>
  <si>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</si>
  <si>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</si>
  <si>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</si>
  <si>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</si>
  <si>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</si>
  <si>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</si>
  <si>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</si>
  <si>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</si>
  <si>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</si>
  <si>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</si>
  <si>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</si>
  <si>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</si>
  <si>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</si>
  <si>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</si>
  <si>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</si>
  <si>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</si>
  <si>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</si>
  <si>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</si>
  <si>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</si>
  <si>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</si>
  <si>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</si>
  <si>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</si>
  <si>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</si>
  <si>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</si>
  <si>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</si>
  <si>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</si>
  <si>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</si>
  <si>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</si>
  <si>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</si>
  <si>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</si>
  <si>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</si>
  <si>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</si>
  <si>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</si>
  <si>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</si>
  <si>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</si>
  <si>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</si>
  <si>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</si>
  <si>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</si>
  <si>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</si>
  <si>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</si>
  <si>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</si>
  <si>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</si>
  <si>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</si>
  <si>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</si>
  <si>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</si>
  <si>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</si>
  <si>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</si>
  <si>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</si>
  <si>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</si>
  <si>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</si>
  <si>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</si>
  <si>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</si>
  <si>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</si>
  <si>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</si>
  <si>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</si>
  <si>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</si>
  <si>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</si>
  <si>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</si>
  <si>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</si>
  <si>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</si>
  <si>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</si>
  <si>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</si>
  <si>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</si>
  <si>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</si>
  <si>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</si>
  <si>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</si>
  <si>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</si>
  <si>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</si>
  <si>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</si>
  <si>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</si>
  <si>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</si>
  <si>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</si>
  <si>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</si>
  <si>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</si>
  <si>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</si>
  <si>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</si>
  <si>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</si>
  <si>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</si>
  <si>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</si>
  <si>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CL 19-CR 1E</t>
  </si>
  <si>
    <t>ADOLFREDO FLOREZ</t>
  </si>
  <si>
    <t>19-1E</t>
  </si>
  <si>
    <t>GEOVANNIS GONZALEZ</t>
  </si>
  <si>
    <t>JULIO VASQUEZ</t>
  </si>
  <si>
    <t>6             (GIRO 6)</t>
  </si>
  <si>
    <t>5             (GIRO 5)</t>
  </si>
  <si>
    <t>GIRO</t>
  </si>
  <si>
    <t xml:space="preserve">GIRO </t>
  </si>
  <si>
    <t>IVAN FONSECA</t>
  </si>
  <si>
    <t xml:space="preserve"> N - OR GIRO 5</t>
  </si>
  <si>
    <t>(S - N) GIRO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</si>
</sst>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4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0" fontId="2" fillId="0" borderId="19" xfId="0" applyFont="1" applyBorder="1"/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7" fillId="0" borderId="0" xfId="0" applyFont="1" applyAlignment="1" applyProtection="1">
      <alignment horizontal="right" vertical="center"/>
    </xf>
    <xf numFmtId="0" fontId="6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15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1" fillId="0" borderId="10" xfId="0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0" fontId="7" fillId="0" borderId="0" xfId="0" applyFont="1" applyFill="1" applyAlignment="1" applyProtection="1">
      <alignment horizontal="right" vertical="center"/>
    </xf>
    <xf numFmtId="0" fontId="6" fillId="0" borderId="0" xfId="0" applyFont="1" applyFill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7" fillId="0" borderId="0" xfId="0" applyFont="1" applyFill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18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20" fillId="0" borderId="6" xfId="0" applyFont="1" applyFill="1" applyBorder="1" applyAlignment="1" applyProtection="1">
      <alignment horizontal="center" vertical="center" wrapText="1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1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324.5</c:v>
                </c:pt>
                <c:pt idx="1">
                  <c:v>399.5</c:v>
                </c:pt>
                <c:pt idx="2">
                  <c:v>373.5</c:v>
                </c:pt>
                <c:pt idx="3">
                  <c:v>397.5</c:v>
                </c:pt>
                <c:pt idx="4">
                  <c:v>381.5</c:v>
                </c:pt>
                <c:pt idx="5">
                  <c:v>410.5</c:v>
                </c:pt>
                <c:pt idx="6">
                  <c:v>415</c:v>
                </c:pt>
                <c:pt idx="7">
                  <c:v>414</c:v>
                </c:pt>
                <c:pt idx="8">
                  <c:v>364</c:v>
                </c:pt>
                <c:pt idx="9">
                  <c:v>420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9047440"/>
        <c:axId val="169046656"/>
      </c:barChart>
      <c:catAx>
        <c:axId val="1690474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308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90466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90466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90474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'GIRO-6'!$A$10:$A$19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'GIRO-6'!$F$10:$F$19</c:f>
              <c:numCache>
                <c:formatCode>0</c:formatCode>
                <c:ptCount val="10"/>
                <c:pt idx="0">
                  <c:v>190.5</c:v>
                </c:pt>
                <c:pt idx="1">
                  <c:v>212.5</c:v>
                </c:pt>
                <c:pt idx="2">
                  <c:v>161.5</c:v>
                </c:pt>
                <c:pt idx="3">
                  <c:v>138.5</c:v>
                </c:pt>
                <c:pt idx="4">
                  <c:v>153.5</c:v>
                </c:pt>
                <c:pt idx="5">
                  <c:v>177.5</c:v>
                </c:pt>
                <c:pt idx="6">
                  <c:v>127</c:v>
                </c:pt>
                <c:pt idx="7">
                  <c:v>140.5</c:v>
                </c:pt>
                <c:pt idx="8">
                  <c:v>147</c:v>
                </c:pt>
                <c:pt idx="9">
                  <c:v>144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824992"/>
        <c:axId val="170823424"/>
      </c:barChart>
      <c:catAx>
        <c:axId val="1708249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8234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8234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8249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'GIRO-6'!$O$10:$O$21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'GIRO-6'!$T$10:$T$21</c:f>
              <c:numCache>
                <c:formatCode>0</c:formatCode>
                <c:ptCount val="12"/>
                <c:pt idx="0">
                  <c:v>126</c:v>
                </c:pt>
                <c:pt idx="1">
                  <c:v>135</c:v>
                </c:pt>
                <c:pt idx="2">
                  <c:v>123.5</c:v>
                </c:pt>
                <c:pt idx="3">
                  <c:v>141.5</c:v>
                </c:pt>
                <c:pt idx="4">
                  <c:v>161</c:v>
                </c:pt>
                <c:pt idx="5">
                  <c:v>154</c:v>
                </c:pt>
                <c:pt idx="6">
                  <c:v>143.5</c:v>
                </c:pt>
                <c:pt idx="7">
                  <c:v>151</c:v>
                </c:pt>
                <c:pt idx="8">
                  <c:v>183.5</c:v>
                </c:pt>
                <c:pt idx="9">
                  <c:v>201.5</c:v>
                </c:pt>
                <c:pt idx="10">
                  <c:v>188.5</c:v>
                </c:pt>
                <c:pt idx="11">
                  <c:v>150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990952"/>
        <c:axId val="171771584"/>
      </c:barChart>
      <c:catAx>
        <c:axId val="1709909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7715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7715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9909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45"/>
          <c:y val="3.225806451612924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82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('GIRO-6'!$F$20:$F$22,'GIRO-6'!$M$10:$M$22)</c:f>
              <c:numCache>
                <c:formatCode>0</c:formatCode>
                <c:ptCount val="16"/>
                <c:pt idx="0">
                  <c:v>121.5</c:v>
                </c:pt>
                <c:pt idx="1">
                  <c:v>136</c:v>
                </c:pt>
                <c:pt idx="2">
                  <c:v>91</c:v>
                </c:pt>
                <c:pt idx="3">
                  <c:v>118</c:v>
                </c:pt>
                <c:pt idx="4">
                  <c:v>133.5</c:v>
                </c:pt>
                <c:pt idx="5">
                  <c:v>148.5</c:v>
                </c:pt>
                <c:pt idx="6">
                  <c:v>125.5</c:v>
                </c:pt>
                <c:pt idx="7">
                  <c:v>118.5</c:v>
                </c:pt>
                <c:pt idx="8">
                  <c:v>100</c:v>
                </c:pt>
                <c:pt idx="9">
                  <c:v>116</c:v>
                </c:pt>
                <c:pt idx="10">
                  <c:v>133.5</c:v>
                </c:pt>
                <c:pt idx="11">
                  <c:v>163</c:v>
                </c:pt>
                <c:pt idx="12">
                  <c:v>181</c:v>
                </c:pt>
                <c:pt idx="13">
                  <c:v>148.5</c:v>
                </c:pt>
                <c:pt idx="14">
                  <c:v>182</c:v>
                </c:pt>
                <c:pt idx="15">
                  <c:v>165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772368"/>
        <c:axId val="171772760"/>
      </c:barChart>
      <c:catAx>
        <c:axId val="1717723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7727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7727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6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7723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54E-2"/>
          <c:y val="0.22875963005278591"/>
          <c:w val="0.908471157348179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1085.5</c:v>
                </c:pt>
                <c:pt idx="1">
                  <c:v>1184</c:v>
                </c:pt>
                <c:pt idx="2">
                  <c:v>1169</c:v>
                </c:pt>
                <c:pt idx="3">
                  <c:v>1102.5</c:v>
                </c:pt>
                <c:pt idx="4">
                  <c:v>1185.5</c:v>
                </c:pt>
                <c:pt idx="5">
                  <c:v>1314.5</c:v>
                </c:pt>
                <c:pt idx="6">
                  <c:v>1197.5</c:v>
                </c:pt>
                <c:pt idx="7">
                  <c:v>1131</c:v>
                </c:pt>
                <c:pt idx="8">
                  <c:v>1109</c:v>
                </c:pt>
                <c:pt idx="9">
                  <c:v>1129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773544"/>
        <c:axId val="171773936"/>
      </c:barChart>
      <c:catAx>
        <c:axId val="1717735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9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7739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7739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7735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76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1020.5</c:v>
                </c:pt>
                <c:pt idx="1">
                  <c:v>997.5</c:v>
                </c:pt>
                <c:pt idx="2">
                  <c:v>1169.5</c:v>
                </c:pt>
                <c:pt idx="3">
                  <c:v>1147</c:v>
                </c:pt>
                <c:pt idx="4">
                  <c:v>1149</c:v>
                </c:pt>
                <c:pt idx="5">
                  <c:v>1221</c:v>
                </c:pt>
                <c:pt idx="6">
                  <c:v>1179.5</c:v>
                </c:pt>
                <c:pt idx="7">
                  <c:v>1202.5</c:v>
                </c:pt>
                <c:pt idx="8">
                  <c:v>1282</c:v>
                </c:pt>
                <c:pt idx="9">
                  <c:v>1280</c:v>
                </c:pt>
                <c:pt idx="10">
                  <c:v>1155.5</c:v>
                </c:pt>
                <c:pt idx="11">
                  <c:v>1117.5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774720"/>
        <c:axId val="171775112"/>
      </c:barChart>
      <c:catAx>
        <c:axId val="1717747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7751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7751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7747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1072</c:v>
                </c:pt>
                <c:pt idx="1">
                  <c:v>1130.5</c:v>
                </c:pt>
                <c:pt idx="2">
                  <c:v>1205</c:v>
                </c:pt>
                <c:pt idx="3">
                  <c:v>1088</c:v>
                </c:pt>
                <c:pt idx="4">
                  <c:v>1138.5</c:v>
                </c:pt>
                <c:pt idx="5">
                  <c:v>1141.5</c:v>
                </c:pt>
                <c:pt idx="6">
                  <c:v>1075.5</c:v>
                </c:pt>
                <c:pt idx="7">
                  <c:v>1068</c:v>
                </c:pt>
                <c:pt idx="8">
                  <c:v>1060.5</c:v>
                </c:pt>
                <c:pt idx="9">
                  <c:v>1078.5</c:v>
                </c:pt>
                <c:pt idx="10">
                  <c:v>1210</c:v>
                </c:pt>
                <c:pt idx="11">
                  <c:v>1291</c:v>
                </c:pt>
                <c:pt idx="12">
                  <c:v>1105.5</c:v>
                </c:pt>
                <c:pt idx="13">
                  <c:v>1145.5</c:v>
                </c:pt>
                <c:pt idx="14">
                  <c:v>1273.5</c:v>
                </c:pt>
                <c:pt idx="15">
                  <c:v>1109.5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2217680"/>
        <c:axId val="172218072"/>
      </c:barChart>
      <c:catAx>
        <c:axId val="1722176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17"/>
              <c:y val="0.8662447322997539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2180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22180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2176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11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1495</c:v>
                </c:pt>
                <c:pt idx="4">
                  <c:v>1552</c:v>
                </c:pt>
                <c:pt idx="5">
                  <c:v>1563</c:v>
                </c:pt>
                <c:pt idx="6">
                  <c:v>1604.5</c:v>
                </c:pt>
                <c:pt idx="7">
                  <c:v>1621</c:v>
                </c:pt>
                <c:pt idx="8">
                  <c:v>1603.5</c:v>
                </c:pt>
                <c:pt idx="9">
                  <c:v>1613</c:v>
                </c:pt>
                <c:pt idx="13">
                  <c:v>1771.5</c:v>
                </c:pt>
                <c:pt idx="14">
                  <c:v>1791</c:v>
                </c:pt>
                <c:pt idx="15">
                  <c:v>1743.5</c:v>
                </c:pt>
                <c:pt idx="16">
                  <c:v>1618</c:v>
                </c:pt>
                <c:pt idx="17">
                  <c:v>1621.5</c:v>
                </c:pt>
                <c:pt idx="18">
                  <c:v>1593</c:v>
                </c:pt>
                <c:pt idx="19">
                  <c:v>1601</c:v>
                </c:pt>
                <c:pt idx="20">
                  <c:v>1676.5</c:v>
                </c:pt>
                <c:pt idx="21">
                  <c:v>1717</c:v>
                </c:pt>
                <c:pt idx="22">
                  <c:v>1601.5</c:v>
                </c:pt>
                <c:pt idx="23">
                  <c:v>1552.5</c:v>
                </c:pt>
                <c:pt idx="24">
                  <c:v>1531.5</c:v>
                </c:pt>
                <c:pt idx="25">
                  <c:v>1413</c:v>
                </c:pt>
                <c:pt idx="29">
                  <c:v>1473.5</c:v>
                </c:pt>
                <c:pt idx="30">
                  <c:v>1483.5</c:v>
                </c:pt>
                <c:pt idx="31">
                  <c:v>1571</c:v>
                </c:pt>
                <c:pt idx="32">
                  <c:v>1591</c:v>
                </c:pt>
                <c:pt idx="33">
                  <c:v>1621</c:v>
                </c:pt>
                <c:pt idx="34">
                  <c:v>1681.5</c:v>
                </c:pt>
                <c:pt idx="35">
                  <c:v>1771</c:v>
                </c:pt>
                <c:pt idx="36">
                  <c:v>1770.5</c:v>
                </c:pt>
                <c:pt idx="37">
                  <c:v>1789.5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VOL'!$AR$17:$CC$17</c:f>
              <c:numCache>
                <c:formatCode>0</c:formatCode>
                <c:ptCount val="38"/>
                <c:pt idx="3">
                  <c:v>2031.5</c:v>
                </c:pt>
                <c:pt idx="4">
                  <c:v>2145</c:v>
                </c:pt>
                <c:pt idx="5">
                  <c:v>2313.5</c:v>
                </c:pt>
                <c:pt idx="6">
                  <c:v>2344.5</c:v>
                </c:pt>
                <c:pt idx="7">
                  <c:v>2370.5</c:v>
                </c:pt>
                <c:pt idx="8">
                  <c:v>2307</c:v>
                </c:pt>
                <c:pt idx="9">
                  <c:v>2134</c:v>
                </c:pt>
                <c:pt idx="13">
                  <c:v>1968.5</c:v>
                </c:pt>
                <c:pt idx="14">
                  <c:v>2012</c:v>
                </c:pt>
                <c:pt idx="15">
                  <c:v>2034</c:v>
                </c:pt>
                <c:pt idx="16">
                  <c:v>2027</c:v>
                </c:pt>
                <c:pt idx="17">
                  <c:v>2013</c:v>
                </c:pt>
                <c:pt idx="18">
                  <c:v>2008</c:v>
                </c:pt>
                <c:pt idx="19">
                  <c:v>2001.5</c:v>
                </c:pt>
                <c:pt idx="20">
                  <c:v>2039</c:v>
                </c:pt>
                <c:pt idx="21">
                  <c:v>2157.5</c:v>
                </c:pt>
                <c:pt idx="22">
                  <c:v>2234</c:v>
                </c:pt>
                <c:pt idx="23">
                  <c:v>2313</c:v>
                </c:pt>
                <c:pt idx="24">
                  <c:v>2367.5</c:v>
                </c:pt>
                <c:pt idx="25">
                  <c:v>2333</c:v>
                </c:pt>
                <c:pt idx="29">
                  <c:v>2077</c:v>
                </c:pt>
                <c:pt idx="30">
                  <c:v>2178</c:v>
                </c:pt>
                <c:pt idx="31">
                  <c:v>2289</c:v>
                </c:pt>
                <c:pt idx="32">
                  <c:v>2259.5</c:v>
                </c:pt>
                <c:pt idx="33">
                  <c:v>2293.5</c:v>
                </c:pt>
                <c:pt idx="34">
                  <c:v>2291.5</c:v>
                </c:pt>
                <c:pt idx="35">
                  <c:v>2196.5</c:v>
                </c:pt>
                <c:pt idx="36">
                  <c:v>2102.5</c:v>
                </c:pt>
                <c:pt idx="37">
                  <c:v>1980.5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General</c:formatCode>
                <c:ptCount val="38"/>
                <c:pt idx="3">
                  <c:v>703</c:v>
                </c:pt>
                <c:pt idx="4">
                  <c:v>666</c:v>
                </c:pt>
                <c:pt idx="5">
                  <c:v>631</c:v>
                </c:pt>
                <c:pt idx="6">
                  <c:v>596.5</c:v>
                </c:pt>
                <c:pt idx="7">
                  <c:v>598.5</c:v>
                </c:pt>
                <c:pt idx="8">
                  <c:v>592</c:v>
                </c:pt>
                <c:pt idx="9">
                  <c:v>558.5</c:v>
                </c:pt>
                <c:pt idx="13">
                  <c:v>466.5</c:v>
                </c:pt>
                <c:pt idx="14">
                  <c:v>478.5</c:v>
                </c:pt>
                <c:pt idx="15">
                  <c:v>491</c:v>
                </c:pt>
                <c:pt idx="16">
                  <c:v>525.5</c:v>
                </c:pt>
                <c:pt idx="17">
                  <c:v>526</c:v>
                </c:pt>
                <c:pt idx="18">
                  <c:v>492.5</c:v>
                </c:pt>
                <c:pt idx="19">
                  <c:v>460</c:v>
                </c:pt>
                <c:pt idx="20">
                  <c:v>468</c:v>
                </c:pt>
                <c:pt idx="21">
                  <c:v>512.5</c:v>
                </c:pt>
                <c:pt idx="22">
                  <c:v>593.5</c:v>
                </c:pt>
                <c:pt idx="23">
                  <c:v>626</c:v>
                </c:pt>
                <c:pt idx="24">
                  <c:v>674.5</c:v>
                </c:pt>
                <c:pt idx="25">
                  <c:v>676.5</c:v>
                </c:pt>
                <c:pt idx="29">
                  <c:v>526</c:v>
                </c:pt>
                <c:pt idx="30">
                  <c:v>561</c:v>
                </c:pt>
                <c:pt idx="31">
                  <c:v>580</c:v>
                </c:pt>
                <c:pt idx="32">
                  <c:v>600</c:v>
                </c:pt>
                <c:pt idx="33">
                  <c:v>609.5</c:v>
                </c:pt>
                <c:pt idx="34">
                  <c:v>632</c:v>
                </c:pt>
                <c:pt idx="35">
                  <c:v>679.5</c:v>
                </c:pt>
                <c:pt idx="36">
                  <c:v>724.5</c:v>
                </c:pt>
                <c:pt idx="37">
                  <c:v>723.5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311.5</c:v>
                </c:pt>
                <c:pt idx="4">
                  <c:v>278</c:v>
                </c:pt>
                <c:pt idx="5">
                  <c:v>264</c:v>
                </c:pt>
                <c:pt idx="6">
                  <c:v>254.5</c:v>
                </c:pt>
                <c:pt idx="7">
                  <c:v>238.5</c:v>
                </c:pt>
                <c:pt idx="8">
                  <c:v>249.5</c:v>
                </c:pt>
                <c:pt idx="9">
                  <c:v>261</c:v>
                </c:pt>
                <c:pt idx="13">
                  <c:v>289</c:v>
                </c:pt>
                <c:pt idx="14">
                  <c:v>280.5</c:v>
                </c:pt>
                <c:pt idx="15">
                  <c:v>304.5</c:v>
                </c:pt>
                <c:pt idx="16">
                  <c:v>273</c:v>
                </c:pt>
                <c:pt idx="17">
                  <c:v>263</c:v>
                </c:pt>
                <c:pt idx="18">
                  <c:v>252</c:v>
                </c:pt>
                <c:pt idx="19">
                  <c:v>220</c:v>
                </c:pt>
                <c:pt idx="20">
                  <c:v>233.5</c:v>
                </c:pt>
                <c:pt idx="21">
                  <c:v>253</c:v>
                </c:pt>
                <c:pt idx="22">
                  <c:v>256</c:v>
                </c:pt>
                <c:pt idx="23">
                  <c:v>260.5</c:v>
                </c:pt>
                <c:pt idx="24">
                  <c:v>242</c:v>
                </c:pt>
                <c:pt idx="25">
                  <c:v>211.5</c:v>
                </c:pt>
                <c:pt idx="29">
                  <c:v>258</c:v>
                </c:pt>
                <c:pt idx="30">
                  <c:v>240.5</c:v>
                </c:pt>
                <c:pt idx="31">
                  <c:v>246.5</c:v>
                </c:pt>
                <c:pt idx="32">
                  <c:v>246</c:v>
                </c:pt>
                <c:pt idx="33">
                  <c:v>228</c:v>
                </c:pt>
                <c:pt idx="34">
                  <c:v>280</c:v>
                </c:pt>
                <c:pt idx="35">
                  <c:v>297</c:v>
                </c:pt>
                <c:pt idx="36">
                  <c:v>322.5</c:v>
                </c:pt>
                <c:pt idx="37">
                  <c:v>341.5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4541</c:v>
                </c:pt>
                <c:pt idx="4">
                  <c:v>4641</c:v>
                </c:pt>
                <c:pt idx="5">
                  <c:v>4771.5</c:v>
                </c:pt>
                <c:pt idx="6">
                  <c:v>4800</c:v>
                </c:pt>
                <c:pt idx="7">
                  <c:v>4828.5</c:v>
                </c:pt>
                <c:pt idx="8">
                  <c:v>4752</c:v>
                </c:pt>
                <c:pt idx="9">
                  <c:v>4566.5</c:v>
                </c:pt>
                <c:pt idx="13">
                  <c:v>4495.5</c:v>
                </c:pt>
                <c:pt idx="14">
                  <c:v>4562</c:v>
                </c:pt>
                <c:pt idx="15">
                  <c:v>4573</c:v>
                </c:pt>
                <c:pt idx="16">
                  <c:v>4443.5</c:v>
                </c:pt>
                <c:pt idx="17">
                  <c:v>4423.5</c:v>
                </c:pt>
                <c:pt idx="18">
                  <c:v>4345.5</c:v>
                </c:pt>
                <c:pt idx="19">
                  <c:v>4282.5</c:v>
                </c:pt>
                <c:pt idx="20">
                  <c:v>4417</c:v>
                </c:pt>
                <c:pt idx="21">
                  <c:v>4640</c:v>
                </c:pt>
                <c:pt idx="22">
                  <c:v>4685</c:v>
                </c:pt>
                <c:pt idx="23">
                  <c:v>4752</c:v>
                </c:pt>
                <c:pt idx="24">
                  <c:v>4815.5</c:v>
                </c:pt>
                <c:pt idx="25">
                  <c:v>4634</c:v>
                </c:pt>
                <c:pt idx="29">
                  <c:v>4334.5</c:v>
                </c:pt>
                <c:pt idx="30">
                  <c:v>4463</c:v>
                </c:pt>
                <c:pt idx="31">
                  <c:v>4686.5</c:v>
                </c:pt>
                <c:pt idx="32">
                  <c:v>4696.5</c:v>
                </c:pt>
                <c:pt idx="33">
                  <c:v>4752</c:v>
                </c:pt>
                <c:pt idx="34">
                  <c:v>4885</c:v>
                </c:pt>
                <c:pt idx="35">
                  <c:v>4944</c:v>
                </c:pt>
                <c:pt idx="36">
                  <c:v>4920</c:v>
                </c:pt>
                <c:pt idx="37">
                  <c:v>4835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2218856"/>
        <c:axId val="172219248"/>
      </c:lineChart>
      <c:catAx>
        <c:axId val="172218856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22192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2219248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2218856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31840468522417664"/>
          <c:y val="0.9324101932870511"/>
          <c:w val="0.36692354479024314"/>
          <c:h val="5.0750530094682257E-2"/>
        </c:manualLayout>
      </c:layout>
      <c:overlay val="0"/>
    </c:legend>
    <c:plotVisOnly val="1"/>
    <c:dispBlanksAs val="gap"/>
    <c:showDLblsOverMax val="0"/>
  </c:chart>
  <c:printSettings>
    <c:headerFooter alignWithMargins="0"/>
    <c:pageMargins b="1" l="0.75000000000000322" r="0.75000000000000322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13494628792E-2"/>
          <c:y val="0.20479440069991284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417.5</c:v>
                </c:pt>
                <c:pt idx="1">
                  <c:v>459.5</c:v>
                </c:pt>
                <c:pt idx="2">
                  <c:v>495.5</c:v>
                </c:pt>
                <c:pt idx="3">
                  <c:v>399</c:v>
                </c:pt>
                <c:pt idx="4">
                  <c:v>437</c:v>
                </c:pt>
                <c:pt idx="5">
                  <c:v>412</c:v>
                </c:pt>
                <c:pt idx="6">
                  <c:v>370</c:v>
                </c:pt>
                <c:pt idx="7">
                  <c:v>402.5</c:v>
                </c:pt>
                <c:pt idx="8">
                  <c:v>408.5</c:v>
                </c:pt>
                <c:pt idx="9">
                  <c:v>420</c:v>
                </c:pt>
                <c:pt idx="10">
                  <c:v>445.5</c:v>
                </c:pt>
                <c:pt idx="11">
                  <c:v>443</c:v>
                </c:pt>
                <c:pt idx="12">
                  <c:v>293</c:v>
                </c:pt>
                <c:pt idx="13">
                  <c:v>371</c:v>
                </c:pt>
                <c:pt idx="14">
                  <c:v>424.5</c:v>
                </c:pt>
                <c:pt idx="15">
                  <c:v>324.5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9478864"/>
        <c:axId val="169479256"/>
      </c:barChart>
      <c:catAx>
        <c:axId val="1694788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9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9479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9479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94788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9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356.5</c:v>
                </c:pt>
                <c:pt idx="1">
                  <c:v>304</c:v>
                </c:pt>
                <c:pt idx="2">
                  <c:v>400</c:v>
                </c:pt>
                <c:pt idx="3">
                  <c:v>413</c:v>
                </c:pt>
                <c:pt idx="4">
                  <c:v>366.5</c:v>
                </c:pt>
                <c:pt idx="5">
                  <c:v>391.5</c:v>
                </c:pt>
                <c:pt idx="6">
                  <c:v>420</c:v>
                </c:pt>
                <c:pt idx="7">
                  <c:v>443</c:v>
                </c:pt>
                <c:pt idx="8">
                  <c:v>427</c:v>
                </c:pt>
                <c:pt idx="9">
                  <c:v>481</c:v>
                </c:pt>
                <c:pt idx="10">
                  <c:v>419.5</c:v>
                </c:pt>
                <c:pt idx="11">
                  <c:v>462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9480040"/>
        <c:axId val="169480432"/>
      </c:barChart>
      <c:catAx>
        <c:axId val="1694800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94804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94804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94800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471.5</c:v>
                </c:pt>
                <c:pt idx="1">
                  <c:v>495.5</c:v>
                </c:pt>
                <c:pt idx="2">
                  <c:v>567.5</c:v>
                </c:pt>
                <c:pt idx="3">
                  <c:v>497</c:v>
                </c:pt>
                <c:pt idx="4">
                  <c:v>585</c:v>
                </c:pt>
                <c:pt idx="5">
                  <c:v>664</c:v>
                </c:pt>
                <c:pt idx="6">
                  <c:v>598.5</c:v>
                </c:pt>
                <c:pt idx="7">
                  <c:v>523</c:v>
                </c:pt>
                <c:pt idx="8">
                  <c:v>521.5</c:v>
                </c:pt>
                <c:pt idx="9">
                  <c:v>491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9481216"/>
        <c:axId val="169481608"/>
      </c:barChart>
      <c:catAx>
        <c:axId val="1694812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94816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94816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94812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476</c:v>
                </c:pt>
                <c:pt idx="1">
                  <c:v>499</c:v>
                </c:pt>
                <c:pt idx="2">
                  <c:v>582.5</c:v>
                </c:pt>
                <c:pt idx="3">
                  <c:v>519.5</c:v>
                </c:pt>
                <c:pt idx="4">
                  <c:v>577</c:v>
                </c:pt>
                <c:pt idx="5">
                  <c:v>610</c:v>
                </c:pt>
                <c:pt idx="6">
                  <c:v>553</c:v>
                </c:pt>
                <c:pt idx="7">
                  <c:v>553.5</c:v>
                </c:pt>
                <c:pt idx="8">
                  <c:v>575</c:v>
                </c:pt>
                <c:pt idx="9">
                  <c:v>515</c:v>
                </c:pt>
                <c:pt idx="10">
                  <c:v>459</c:v>
                </c:pt>
                <c:pt idx="11">
                  <c:v>431.5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825384"/>
        <c:axId val="170825776"/>
      </c:barChart>
      <c:catAx>
        <c:axId val="1708253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8257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8257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8253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9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2"/>
          <c:w val="0.9276950245239981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459.5</c:v>
                </c:pt>
                <c:pt idx="1">
                  <c:v>475.5</c:v>
                </c:pt>
                <c:pt idx="2">
                  <c:v>529</c:v>
                </c:pt>
                <c:pt idx="3">
                  <c:v>504.5</c:v>
                </c:pt>
                <c:pt idx="4">
                  <c:v>503</c:v>
                </c:pt>
                <c:pt idx="5">
                  <c:v>497.5</c:v>
                </c:pt>
                <c:pt idx="6">
                  <c:v>522</c:v>
                </c:pt>
                <c:pt idx="7">
                  <c:v>490.5</c:v>
                </c:pt>
                <c:pt idx="8">
                  <c:v>498</c:v>
                </c:pt>
                <c:pt idx="9">
                  <c:v>491</c:v>
                </c:pt>
                <c:pt idx="10">
                  <c:v>559.5</c:v>
                </c:pt>
                <c:pt idx="11">
                  <c:v>609</c:v>
                </c:pt>
                <c:pt idx="12">
                  <c:v>574.5</c:v>
                </c:pt>
                <c:pt idx="13">
                  <c:v>570</c:v>
                </c:pt>
                <c:pt idx="14">
                  <c:v>614</c:v>
                </c:pt>
                <c:pt idx="15">
                  <c:v>574.5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826560"/>
        <c:axId val="170987424"/>
      </c:barChart>
      <c:catAx>
        <c:axId val="1708265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9874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9874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8265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'GIRO-5'!$A$10:$A$19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'GIRO-5'!$F$10:$F$19</c:f>
              <c:numCache>
                <c:formatCode>0</c:formatCode>
                <c:ptCount val="10"/>
                <c:pt idx="0">
                  <c:v>99</c:v>
                </c:pt>
                <c:pt idx="1">
                  <c:v>76.5</c:v>
                </c:pt>
                <c:pt idx="2">
                  <c:v>66.5</c:v>
                </c:pt>
                <c:pt idx="3">
                  <c:v>69.5</c:v>
                </c:pt>
                <c:pt idx="4">
                  <c:v>65.5</c:v>
                </c:pt>
                <c:pt idx="5">
                  <c:v>62.5</c:v>
                </c:pt>
                <c:pt idx="6">
                  <c:v>57</c:v>
                </c:pt>
                <c:pt idx="7">
                  <c:v>53.5</c:v>
                </c:pt>
                <c:pt idx="8">
                  <c:v>76.5</c:v>
                </c:pt>
                <c:pt idx="9">
                  <c:v>74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988208"/>
        <c:axId val="170988600"/>
      </c:barChart>
      <c:catAx>
        <c:axId val="1709882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9886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9886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9882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'GIRO-5'!$O$10:$O$21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'GIRO-5'!$T$10:$T$21</c:f>
              <c:numCache>
                <c:formatCode>0</c:formatCode>
                <c:ptCount val="12"/>
                <c:pt idx="0">
                  <c:v>62</c:v>
                </c:pt>
                <c:pt idx="1">
                  <c:v>59.5</c:v>
                </c:pt>
                <c:pt idx="2">
                  <c:v>63.5</c:v>
                </c:pt>
                <c:pt idx="3">
                  <c:v>73</c:v>
                </c:pt>
                <c:pt idx="4">
                  <c:v>44.5</c:v>
                </c:pt>
                <c:pt idx="5">
                  <c:v>65.5</c:v>
                </c:pt>
                <c:pt idx="6">
                  <c:v>63</c:v>
                </c:pt>
                <c:pt idx="7">
                  <c:v>55</c:v>
                </c:pt>
                <c:pt idx="8">
                  <c:v>96.5</c:v>
                </c:pt>
                <c:pt idx="9">
                  <c:v>82.5</c:v>
                </c:pt>
                <c:pt idx="10">
                  <c:v>88.5</c:v>
                </c:pt>
                <c:pt idx="11">
                  <c:v>74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989384"/>
        <c:axId val="170989776"/>
      </c:barChart>
      <c:catAx>
        <c:axId val="1709893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9897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9897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9893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61E-2"/>
          <c:y val="0.21153978578091162"/>
          <c:w val="0.92653184328741933"/>
          <c:h val="0.5000031300276038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('GIRO-5'!$F$20:$F$22,'GIRO-5'!$M$10:$M$22)</c:f>
              <c:numCache>
                <c:formatCode>0</c:formatCode>
                <c:ptCount val="16"/>
                <c:pt idx="0">
                  <c:v>73.5</c:v>
                </c:pt>
                <c:pt idx="1">
                  <c:v>59.5</c:v>
                </c:pt>
                <c:pt idx="2">
                  <c:v>89.5</c:v>
                </c:pt>
                <c:pt idx="3">
                  <c:v>66.5</c:v>
                </c:pt>
                <c:pt idx="4">
                  <c:v>65</c:v>
                </c:pt>
                <c:pt idx="5">
                  <c:v>83.5</c:v>
                </c:pt>
                <c:pt idx="6">
                  <c:v>58</c:v>
                </c:pt>
                <c:pt idx="7">
                  <c:v>56.5</c:v>
                </c:pt>
                <c:pt idx="8">
                  <c:v>54</c:v>
                </c:pt>
                <c:pt idx="9">
                  <c:v>51.5</c:v>
                </c:pt>
                <c:pt idx="10">
                  <c:v>71.5</c:v>
                </c:pt>
                <c:pt idx="11">
                  <c:v>76</c:v>
                </c:pt>
                <c:pt idx="12">
                  <c:v>57</c:v>
                </c:pt>
                <c:pt idx="13">
                  <c:v>56</c:v>
                </c:pt>
                <c:pt idx="14">
                  <c:v>53</c:v>
                </c:pt>
                <c:pt idx="15">
                  <c:v>45.5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824600"/>
        <c:axId val="170824208"/>
      </c:barChart>
      <c:catAx>
        <c:axId val="1708246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31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8242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8242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824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6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9525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28575</xdr:colOff>
      <xdr:row>37</xdr:row>
      <xdr:rowOff>19050</xdr:rowOff>
    </xdr:from>
    <xdr:to>
      <xdr:col>21</xdr:col>
      <xdr:colOff>0</xdr:colOff>
      <xdr:row>46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</xdr:colOff>
      <xdr:row>46</xdr:row>
      <xdr:rowOff>57151</xdr:rowOff>
    </xdr:from>
    <xdr:to>
      <xdr:col>20</xdr:col>
      <xdr:colOff>390525</xdr:colOff>
      <xdr:row>54</xdr:row>
      <xdr:rowOff>142875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9525</xdr:colOff>
      <xdr:row>46</xdr:row>
      <xdr:rowOff>28575</xdr:rowOff>
    </xdr:from>
    <xdr:to>
      <xdr:col>21</xdr:col>
      <xdr:colOff>0</xdr:colOff>
      <xdr:row>55</xdr:row>
      <xdr:rowOff>114300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122228</xdr:rowOff>
    </xdr:from>
    <xdr:to>
      <xdr:col>40</xdr:col>
      <xdr:colOff>304800</xdr:colOff>
      <xdr:row>59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95251</xdr:rowOff>
    </xdr:from>
    <xdr:to>
      <xdr:col>11</xdr:col>
      <xdr:colOff>19050</xdr:colOff>
      <xdr:row>6</xdr:row>
      <xdr:rowOff>83737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60331" y="95251"/>
          <a:ext cx="2218801" cy="10561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240741</xdr:colOff>
      <xdr:row>0</xdr:row>
      <xdr:rowOff>157004</xdr:rowOff>
    </xdr:from>
    <xdr:to>
      <xdr:col>36</xdr:col>
      <xdr:colOff>20933</xdr:colOff>
      <xdr:row>5</xdr:row>
      <xdr:rowOff>83735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964615" y="157004"/>
          <a:ext cx="1664258" cy="8373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2"/>
  <sheetViews>
    <sheetView topLeftCell="A7" zoomScaleNormal="100" workbookViewId="0">
      <selection activeCell="U21" sqref="U21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1" ht="15.75" customHeight="1" x14ac:dyDescent="0.2">
      <c r="A2" s="174" t="s">
        <v>38</v>
      </c>
      <c r="B2" s="174"/>
      <c r="C2" s="174"/>
      <c r="D2" s="174"/>
      <c r="E2" s="174"/>
      <c r="F2" s="174"/>
      <c r="G2" s="174"/>
      <c r="H2" s="174"/>
      <c r="I2" s="174"/>
      <c r="J2" s="174"/>
      <c r="K2" s="174"/>
      <c r="L2" s="174"/>
      <c r="M2" s="174"/>
      <c r="N2" s="174"/>
      <c r="O2" s="174"/>
      <c r="P2" s="174"/>
      <c r="Q2" s="174"/>
      <c r="R2" s="174"/>
      <c r="S2" s="174"/>
      <c r="T2" s="174"/>
      <c r="U2" s="174"/>
    </row>
    <row r="3" spans="1:21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1" ht="12.75" customHeight="1" x14ac:dyDescent="0.2">
      <c r="A4" s="171" t="s">
        <v>54</v>
      </c>
      <c r="B4" s="171"/>
      <c r="C4" s="171"/>
      <c r="D4" s="26"/>
      <c r="E4" s="176" t="s">
        <v>60</v>
      </c>
      <c r="F4" s="176"/>
      <c r="G4" s="176"/>
      <c r="H4" s="176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1" ht="12.75" customHeight="1" x14ac:dyDescent="0.2">
      <c r="A5" s="172" t="s">
        <v>56</v>
      </c>
      <c r="B5" s="172"/>
      <c r="C5" s="172"/>
      <c r="D5" s="176" t="s">
        <v>145</v>
      </c>
      <c r="E5" s="176"/>
      <c r="F5" s="176"/>
      <c r="G5" s="176"/>
      <c r="H5" s="176"/>
      <c r="I5" s="172" t="s">
        <v>53</v>
      </c>
      <c r="J5" s="172"/>
      <c r="K5" s="172"/>
      <c r="L5" s="177" t="s">
        <v>147</v>
      </c>
      <c r="M5" s="177"/>
      <c r="N5" s="177"/>
      <c r="O5" s="12"/>
      <c r="P5" s="172" t="s">
        <v>57</v>
      </c>
      <c r="Q5" s="172"/>
      <c r="R5" s="172"/>
      <c r="S5" s="175" t="s">
        <v>63</v>
      </c>
      <c r="T5" s="175"/>
      <c r="U5" s="175"/>
    </row>
    <row r="6" spans="1:21" ht="12.75" customHeight="1" x14ac:dyDescent="0.2">
      <c r="A6" s="172" t="s">
        <v>55</v>
      </c>
      <c r="B6" s="172"/>
      <c r="C6" s="172"/>
      <c r="D6" s="173" t="s">
        <v>148</v>
      </c>
      <c r="E6" s="173"/>
      <c r="F6" s="173"/>
      <c r="G6" s="173"/>
      <c r="H6" s="173"/>
      <c r="I6" s="172" t="s">
        <v>59</v>
      </c>
      <c r="J6" s="172"/>
      <c r="K6" s="172"/>
      <c r="L6" s="178">
        <v>3</v>
      </c>
      <c r="M6" s="178"/>
      <c r="N6" s="178"/>
      <c r="O6" s="42"/>
      <c r="P6" s="172" t="s">
        <v>58</v>
      </c>
      <c r="Q6" s="172"/>
      <c r="R6" s="172"/>
      <c r="S6" s="186">
        <v>43053</v>
      </c>
      <c r="T6" s="186"/>
      <c r="U6" s="186"/>
    </row>
    <row r="7" spans="1:21" ht="11.25" customHeight="1" x14ac:dyDescent="0.2">
      <c r="A7" s="13"/>
      <c r="B7" s="11"/>
      <c r="C7" s="11"/>
      <c r="D7" s="11"/>
      <c r="E7" s="185"/>
      <c r="F7" s="185"/>
      <c r="G7" s="185"/>
      <c r="H7" s="185"/>
      <c r="I7" s="185"/>
      <c r="J7" s="185"/>
      <c r="K7" s="18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1" ht="12.75" customHeight="1" x14ac:dyDescent="0.2">
      <c r="A8" s="179" t="s">
        <v>36</v>
      </c>
      <c r="B8" s="182" t="s">
        <v>34</v>
      </c>
      <c r="C8" s="183"/>
      <c r="D8" s="183"/>
      <c r="E8" s="184"/>
      <c r="F8" s="179" t="s">
        <v>35</v>
      </c>
      <c r="G8" s="179" t="s">
        <v>37</v>
      </c>
      <c r="H8" s="179" t="s">
        <v>36</v>
      </c>
      <c r="I8" s="182" t="s">
        <v>34</v>
      </c>
      <c r="J8" s="183"/>
      <c r="K8" s="183"/>
      <c r="L8" s="184"/>
      <c r="M8" s="179" t="s">
        <v>35</v>
      </c>
      <c r="N8" s="179" t="s">
        <v>37</v>
      </c>
      <c r="O8" s="179" t="s">
        <v>36</v>
      </c>
      <c r="P8" s="182" t="s">
        <v>34</v>
      </c>
      <c r="Q8" s="183"/>
      <c r="R8" s="183"/>
      <c r="S8" s="184"/>
      <c r="T8" s="179" t="s">
        <v>35</v>
      </c>
      <c r="U8" s="179" t="s">
        <v>37</v>
      </c>
    </row>
    <row r="9" spans="1:21" ht="12" customHeight="1" x14ac:dyDescent="0.2">
      <c r="A9" s="181"/>
      <c r="B9" s="15" t="s">
        <v>52</v>
      </c>
      <c r="C9" s="15" t="s">
        <v>0</v>
      </c>
      <c r="D9" s="15" t="s">
        <v>2</v>
      </c>
      <c r="E9" s="16" t="s">
        <v>3</v>
      </c>
      <c r="F9" s="181"/>
      <c r="G9" s="181"/>
      <c r="H9" s="181"/>
      <c r="I9" s="17" t="s">
        <v>52</v>
      </c>
      <c r="J9" s="17" t="s">
        <v>0</v>
      </c>
      <c r="K9" s="15" t="s">
        <v>2</v>
      </c>
      <c r="L9" s="16" t="s">
        <v>3</v>
      </c>
      <c r="M9" s="181"/>
      <c r="N9" s="181"/>
      <c r="O9" s="181"/>
      <c r="P9" s="17" t="s">
        <v>52</v>
      </c>
      <c r="Q9" s="17" t="s">
        <v>0</v>
      </c>
      <c r="R9" s="15" t="s">
        <v>2</v>
      </c>
      <c r="S9" s="16" t="s">
        <v>3</v>
      </c>
      <c r="T9" s="181"/>
      <c r="U9" s="180"/>
    </row>
    <row r="10" spans="1:21" ht="24" customHeight="1" x14ac:dyDescent="0.2">
      <c r="A10" s="18" t="s">
        <v>11</v>
      </c>
      <c r="B10" s="46">
        <v>126</v>
      </c>
      <c r="C10" s="46">
        <v>113</v>
      </c>
      <c r="D10" s="46">
        <v>23</v>
      </c>
      <c r="E10" s="46">
        <v>41</v>
      </c>
      <c r="F10" s="6">
        <f t="shared" ref="F10:F22" si="0">B10*0.5+C10*1+D10*2+E10*2.5</f>
        <v>324.5</v>
      </c>
      <c r="G10" s="2"/>
      <c r="H10" s="19" t="s">
        <v>4</v>
      </c>
      <c r="I10" s="46">
        <v>129</v>
      </c>
      <c r="J10" s="46">
        <v>136</v>
      </c>
      <c r="K10" s="46">
        <v>33</v>
      </c>
      <c r="L10" s="46">
        <v>53</v>
      </c>
      <c r="M10" s="6">
        <f t="shared" ref="M10:M22" si="1">I10*0.5+J10*1+K10*2+L10*2.5</f>
        <v>399</v>
      </c>
      <c r="N10" s="9">
        <f>F20+F21+F22+M10</f>
        <v>1771.5</v>
      </c>
      <c r="O10" s="19" t="s">
        <v>43</v>
      </c>
      <c r="P10" s="46">
        <v>108</v>
      </c>
      <c r="Q10" s="46">
        <v>131</v>
      </c>
      <c r="R10" s="46">
        <v>37</v>
      </c>
      <c r="S10" s="46">
        <v>39</v>
      </c>
      <c r="T10" s="6">
        <f t="shared" ref="T10:T21" si="2">P10*0.5+Q10*1+R10*2+S10*2.5</f>
        <v>356.5</v>
      </c>
      <c r="U10" s="36"/>
    </row>
    <row r="11" spans="1:21" ht="24" customHeight="1" x14ac:dyDescent="0.2">
      <c r="A11" s="18" t="s">
        <v>14</v>
      </c>
      <c r="B11" s="46">
        <v>141</v>
      </c>
      <c r="C11" s="46">
        <v>127</v>
      </c>
      <c r="D11" s="46">
        <v>41</v>
      </c>
      <c r="E11" s="46">
        <v>48</v>
      </c>
      <c r="F11" s="6">
        <f t="shared" si="0"/>
        <v>399.5</v>
      </c>
      <c r="G11" s="2"/>
      <c r="H11" s="19" t="s">
        <v>5</v>
      </c>
      <c r="I11" s="46">
        <v>143</v>
      </c>
      <c r="J11" s="46">
        <v>141</v>
      </c>
      <c r="K11" s="46">
        <v>46</v>
      </c>
      <c r="L11" s="46">
        <v>53</v>
      </c>
      <c r="M11" s="6">
        <f t="shared" si="1"/>
        <v>437</v>
      </c>
      <c r="N11" s="9">
        <f>F21+F22+M10+M11</f>
        <v>1791</v>
      </c>
      <c r="O11" s="19" t="s">
        <v>44</v>
      </c>
      <c r="P11" s="46">
        <v>96</v>
      </c>
      <c r="Q11" s="46">
        <v>103</v>
      </c>
      <c r="R11" s="46">
        <v>34</v>
      </c>
      <c r="S11" s="46">
        <v>34</v>
      </c>
      <c r="T11" s="6">
        <f t="shared" si="2"/>
        <v>304</v>
      </c>
      <c r="U11" s="2"/>
    </row>
    <row r="12" spans="1:21" ht="24" customHeight="1" x14ac:dyDescent="0.2">
      <c r="A12" s="18" t="s">
        <v>17</v>
      </c>
      <c r="B12" s="46">
        <v>127</v>
      </c>
      <c r="C12" s="46">
        <v>131</v>
      </c>
      <c r="D12" s="46">
        <v>37</v>
      </c>
      <c r="E12" s="46">
        <v>42</v>
      </c>
      <c r="F12" s="6">
        <f t="shared" si="0"/>
        <v>373.5</v>
      </c>
      <c r="G12" s="2"/>
      <c r="H12" s="19" t="s">
        <v>6</v>
      </c>
      <c r="I12" s="46">
        <v>150</v>
      </c>
      <c r="J12" s="46">
        <v>168</v>
      </c>
      <c r="K12" s="46">
        <v>32</v>
      </c>
      <c r="L12" s="46">
        <v>42</v>
      </c>
      <c r="M12" s="6">
        <f t="shared" si="1"/>
        <v>412</v>
      </c>
      <c r="N12" s="2">
        <f>F22+M10+M11+M12</f>
        <v>1743.5</v>
      </c>
      <c r="O12" s="19" t="s">
        <v>32</v>
      </c>
      <c r="P12" s="46">
        <v>115</v>
      </c>
      <c r="Q12" s="46">
        <v>154</v>
      </c>
      <c r="R12" s="46">
        <v>38</v>
      </c>
      <c r="S12" s="46">
        <v>45</v>
      </c>
      <c r="T12" s="6">
        <f t="shared" si="2"/>
        <v>400</v>
      </c>
      <c r="U12" s="2"/>
    </row>
    <row r="13" spans="1:21" ht="24" customHeight="1" x14ac:dyDescent="0.2">
      <c r="A13" s="18" t="s">
        <v>19</v>
      </c>
      <c r="B13" s="46">
        <v>155</v>
      </c>
      <c r="C13" s="46">
        <v>129</v>
      </c>
      <c r="D13" s="46">
        <v>38</v>
      </c>
      <c r="E13" s="46">
        <v>46</v>
      </c>
      <c r="F13" s="6">
        <f t="shared" si="0"/>
        <v>397.5</v>
      </c>
      <c r="G13" s="2">
        <f t="shared" ref="G13:G19" si="3">F10+F11+F12+F13</f>
        <v>1495</v>
      </c>
      <c r="H13" s="19" t="s">
        <v>7</v>
      </c>
      <c r="I13" s="46">
        <v>125</v>
      </c>
      <c r="J13" s="46">
        <v>134</v>
      </c>
      <c r="K13" s="46">
        <v>38</v>
      </c>
      <c r="L13" s="46">
        <v>39</v>
      </c>
      <c r="M13" s="6">
        <f t="shared" si="1"/>
        <v>370</v>
      </c>
      <c r="N13" s="2">
        <f t="shared" ref="N13:N18" si="4">M10+M11+M12+M13</f>
        <v>1618</v>
      </c>
      <c r="O13" s="19" t="s">
        <v>33</v>
      </c>
      <c r="P13" s="46">
        <v>140</v>
      </c>
      <c r="Q13" s="46">
        <v>164</v>
      </c>
      <c r="R13" s="46">
        <v>37</v>
      </c>
      <c r="S13" s="46">
        <v>42</v>
      </c>
      <c r="T13" s="6">
        <f t="shared" si="2"/>
        <v>413</v>
      </c>
      <c r="U13" s="2">
        <f t="shared" ref="U13:U21" si="5">T10+T11+T12+T13</f>
        <v>1473.5</v>
      </c>
    </row>
    <row r="14" spans="1:21" ht="24" customHeight="1" x14ac:dyDescent="0.2">
      <c r="A14" s="18" t="s">
        <v>21</v>
      </c>
      <c r="B14" s="46">
        <v>133</v>
      </c>
      <c r="C14" s="46">
        <v>130</v>
      </c>
      <c r="D14" s="46">
        <v>40</v>
      </c>
      <c r="E14" s="46">
        <v>42</v>
      </c>
      <c r="F14" s="6">
        <f t="shared" si="0"/>
        <v>381.5</v>
      </c>
      <c r="G14" s="2">
        <f t="shared" si="3"/>
        <v>1552</v>
      </c>
      <c r="H14" s="19" t="s">
        <v>9</v>
      </c>
      <c r="I14" s="46">
        <v>148</v>
      </c>
      <c r="J14" s="46">
        <v>156</v>
      </c>
      <c r="K14" s="46">
        <v>45</v>
      </c>
      <c r="L14" s="46">
        <v>33</v>
      </c>
      <c r="M14" s="6">
        <f t="shared" si="1"/>
        <v>402.5</v>
      </c>
      <c r="N14" s="2">
        <f t="shared" si="4"/>
        <v>1621.5</v>
      </c>
      <c r="O14" s="19" t="s">
        <v>29</v>
      </c>
      <c r="P14" s="45">
        <v>133</v>
      </c>
      <c r="Q14" s="45">
        <v>148</v>
      </c>
      <c r="R14" s="45">
        <v>36</v>
      </c>
      <c r="S14" s="45">
        <v>32</v>
      </c>
      <c r="T14" s="6">
        <f t="shared" si="2"/>
        <v>366.5</v>
      </c>
      <c r="U14" s="2">
        <f t="shared" si="5"/>
        <v>1483.5</v>
      </c>
    </row>
    <row r="15" spans="1:21" ht="24" customHeight="1" x14ac:dyDescent="0.2">
      <c r="A15" s="18" t="s">
        <v>23</v>
      </c>
      <c r="B15" s="46">
        <v>132</v>
      </c>
      <c r="C15" s="46">
        <v>140</v>
      </c>
      <c r="D15" s="46">
        <v>46</v>
      </c>
      <c r="E15" s="46">
        <v>45</v>
      </c>
      <c r="F15" s="6">
        <f t="shared" si="0"/>
        <v>410.5</v>
      </c>
      <c r="G15" s="2">
        <f t="shared" si="3"/>
        <v>1563</v>
      </c>
      <c r="H15" s="19" t="s">
        <v>12</v>
      </c>
      <c r="I15" s="46">
        <v>139</v>
      </c>
      <c r="J15" s="46">
        <v>146</v>
      </c>
      <c r="K15" s="46">
        <v>44</v>
      </c>
      <c r="L15" s="46">
        <v>42</v>
      </c>
      <c r="M15" s="6">
        <f t="shared" si="1"/>
        <v>408.5</v>
      </c>
      <c r="N15" s="2">
        <f t="shared" si="4"/>
        <v>1593</v>
      </c>
      <c r="O15" s="18" t="s">
        <v>30</v>
      </c>
      <c r="P15" s="46">
        <v>149</v>
      </c>
      <c r="Q15" s="46">
        <v>176</v>
      </c>
      <c r="R15" s="45">
        <v>43</v>
      </c>
      <c r="S15" s="46">
        <v>22</v>
      </c>
      <c r="T15" s="6">
        <f t="shared" si="2"/>
        <v>391.5</v>
      </c>
      <c r="U15" s="2">
        <f t="shared" si="5"/>
        <v>1571</v>
      </c>
    </row>
    <row r="16" spans="1:21" ht="24" customHeight="1" x14ac:dyDescent="0.2">
      <c r="A16" s="18" t="s">
        <v>39</v>
      </c>
      <c r="B16" s="46">
        <v>119</v>
      </c>
      <c r="C16" s="46">
        <v>141</v>
      </c>
      <c r="D16" s="46">
        <v>46</v>
      </c>
      <c r="E16" s="46">
        <v>49</v>
      </c>
      <c r="F16" s="6">
        <f t="shared" si="0"/>
        <v>415</v>
      </c>
      <c r="G16" s="2">
        <f t="shared" si="3"/>
        <v>1604.5</v>
      </c>
      <c r="H16" s="19" t="s">
        <v>15</v>
      </c>
      <c r="I16" s="46">
        <v>135</v>
      </c>
      <c r="J16" s="46">
        <v>158</v>
      </c>
      <c r="K16" s="46">
        <v>41</v>
      </c>
      <c r="L16" s="46">
        <v>45</v>
      </c>
      <c r="M16" s="6">
        <f t="shared" si="1"/>
        <v>420</v>
      </c>
      <c r="N16" s="2">
        <f t="shared" si="4"/>
        <v>1601</v>
      </c>
      <c r="O16" s="19" t="s">
        <v>8</v>
      </c>
      <c r="P16" s="46">
        <v>168</v>
      </c>
      <c r="Q16" s="46">
        <v>149</v>
      </c>
      <c r="R16" s="46">
        <v>36</v>
      </c>
      <c r="S16" s="46">
        <v>46</v>
      </c>
      <c r="T16" s="6">
        <f t="shared" si="2"/>
        <v>420</v>
      </c>
      <c r="U16" s="2">
        <f t="shared" si="5"/>
        <v>1591</v>
      </c>
    </row>
    <row r="17" spans="1:21" ht="24" customHeight="1" x14ac:dyDescent="0.2">
      <c r="A17" s="18" t="s">
        <v>40</v>
      </c>
      <c r="B17" s="46">
        <v>126</v>
      </c>
      <c r="C17" s="46">
        <v>137</v>
      </c>
      <c r="D17" s="46">
        <v>57</v>
      </c>
      <c r="E17" s="46">
        <v>40</v>
      </c>
      <c r="F17" s="6">
        <f t="shared" si="0"/>
        <v>414</v>
      </c>
      <c r="G17" s="2">
        <f t="shared" si="3"/>
        <v>1621</v>
      </c>
      <c r="H17" s="19" t="s">
        <v>18</v>
      </c>
      <c r="I17" s="46">
        <v>137</v>
      </c>
      <c r="J17" s="46">
        <v>127</v>
      </c>
      <c r="K17" s="46">
        <v>55</v>
      </c>
      <c r="L17" s="46">
        <v>56</v>
      </c>
      <c r="M17" s="6">
        <f t="shared" si="1"/>
        <v>445.5</v>
      </c>
      <c r="N17" s="2">
        <f t="shared" si="4"/>
        <v>1676.5</v>
      </c>
      <c r="O17" s="19" t="s">
        <v>10</v>
      </c>
      <c r="P17" s="46">
        <v>214</v>
      </c>
      <c r="Q17" s="46">
        <v>191</v>
      </c>
      <c r="R17" s="46">
        <v>35</v>
      </c>
      <c r="S17" s="46">
        <v>30</v>
      </c>
      <c r="T17" s="6">
        <f t="shared" si="2"/>
        <v>443</v>
      </c>
      <c r="U17" s="2">
        <f t="shared" si="5"/>
        <v>1621</v>
      </c>
    </row>
    <row r="18" spans="1:21" ht="24" customHeight="1" x14ac:dyDescent="0.2">
      <c r="A18" s="18" t="s">
        <v>41</v>
      </c>
      <c r="B18" s="46">
        <v>127</v>
      </c>
      <c r="C18" s="46">
        <v>151</v>
      </c>
      <c r="D18" s="46">
        <v>31</v>
      </c>
      <c r="E18" s="46">
        <v>35</v>
      </c>
      <c r="F18" s="6">
        <f t="shared" si="0"/>
        <v>364</v>
      </c>
      <c r="G18" s="2">
        <f t="shared" si="3"/>
        <v>1603.5</v>
      </c>
      <c r="H18" s="19" t="s">
        <v>20</v>
      </c>
      <c r="I18" s="46">
        <v>114</v>
      </c>
      <c r="J18" s="46">
        <v>173</v>
      </c>
      <c r="K18" s="46">
        <v>49</v>
      </c>
      <c r="L18" s="46">
        <v>46</v>
      </c>
      <c r="M18" s="6">
        <f t="shared" si="1"/>
        <v>443</v>
      </c>
      <c r="N18" s="2">
        <f t="shared" si="4"/>
        <v>1717</v>
      </c>
      <c r="O18" s="19" t="s">
        <v>13</v>
      </c>
      <c r="P18" s="46">
        <v>190</v>
      </c>
      <c r="Q18" s="46">
        <v>165</v>
      </c>
      <c r="R18" s="46">
        <v>41</v>
      </c>
      <c r="S18" s="46">
        <v>34</v>
      </c>
      <c r="T18" s="6">
        <f t="shared" si="2"/>
        <v>427</v>
      </c>
      <c r="U18" s="2">
        <f t="shared" si="5"/>
        <v>1681.5</v>
      </c>
    </row>
    <row r="19" spans="1:21" ht="24" customHeight="1" thickBot="1" x14ac:dyDescent="0.25">
      <c r="A19" s="21" t="s">
        <v>42</v>
      </c>
      <c r="B19" s="47">
        <v>153</v>
      </c>
      <c r="C19" s="47">
        <v>144</v>
      </c>
      <c r="D19" s="47">
        <v>46</v>
      </c>
      <c r="E19" s="47">
        <v>43</v>
      </c>
      <c r="F19" s="7">
        <f t="shared" si="0"/>
        <v>420</v>
      </c>
      <c r="G19" s="3">
        <f t="shared" si="3"/>
        <v>1613</v>
      </c>
      <c r="H19" s="20" t="s">
        <v>22</v>
      </c>
      <c r="I19" s="45">
        <v>98</v>
      </c>
      <c r="J19" s="45">
        <v>112</v>
      </c>
      <c r="K19" s="45">
        <v>31</v>
      </c>
      <c r="L19" s="45">
        <v>28</v>
      </c>
      <c r="M19" s="6">
        <f t="shared" si="1"/>
        <v>293</v>
      </c>
      <c r="N19" s="2">
        <f>M16+M17+M18+M19</f>
        <v>1601.5</v>
      </c>
      <c r="O19" s="19" t="s">
        <v>16</v>
      </c>
      <c r="P19" s="46">
        <v>220</v>
      </c>
      <c r="Q19" s="46">
        <v>191</v>
      </c>
      <c r="R19" s="46">
        <v>50</v>
      </c>
      <c r="S19" s="46">
        <v>32</v>
      </c>
      <c r="T19" s="6">
        <f t="shared" si="2"/>
        <v>481</v>
      </c>
      <c r="U19" s="2">
        <f t="shared" si="5"/>
        <v>1771</v>
      </c>
    </row>
    <row r="20" spans="1:21" ht="24" customHeight="1" x14ac:dyDescent="0.2">
      <c r="A20" s="19" t="s">
        <v>27</v>
      </c>
      <c r="B20" s="45">
        <v>135</v>
      </c>
      <c r="C20" s="45">
        <v>146</v>
      </c>
      <c r="D20" s="45">
        <v>52</v>
      </c>
      <c r="E20" s="45">
        <v>40</v>
      </c>
      <c r="F20" s="8">
        <f t="shared" si="0"/>
        <v>417.5</v>
      </c>
      <c r="G20" s="35"/>
      <c r="H20" s="19" t="s">
        <v>24</v>
      </c>
      <c r="I20" s="46">
        <v>111</v>
      </c>
      <c r="J20" s="46">
        <v>120</v>
      </c>
      <c r="K20" s="46">
        <v>44</v>
      </c>
      <c r="L20" s="46">
        <v>43</v>
      </c>
      <c r="M20" s="8">
        <f t="shared" si="1"/>
        <v>371</v>
      </c>
      <c r="N20" s="2">
        <f>M17+M18+M19+M20</f>
        <v>1552.5</v>
      </c>
      <c r="O20" s="19" t="s">
        <v>45</v>
      </c>
      <c r="P20" s="45">
        <v>171</v>
      </c>
      <c r="Q20" s="45">
        <v>185</v>
      </c>
      <c r="R20" s="46">
        <v>37</v>
      </c>
      <c r="S20" s="45">
        <v>30</v>
      </c>
      <c r="T20" s="8">
        <f t="shared" si="2"/>
        <v>419.5</v>
      </c>
      <c r="U20" s="2">
        <f t="shared" si="5"/>
        <v>1770.5</v>
      </c>
    </row>
    <row r="21" spans="1:21" ht="24" customHeight="1" thickBot="1" x14ac:dyDescent="0.25">
      <c r="A21" s="19" t="s">
        <v>28</v>
      </c>
      <c r="B21" s="45">
        <v>128</v>
      </c>
      <c r="C21" s="45">
        <v>138</v>
      </c>
      <c r="D21" s="45">
        <v>65</v>
      </c>
      <c r="E21" s="45">
        <v>51</v>
      </c>
      <c r="F21" s="6">
        <f t="shared" si="0"/>
        <v>459.5</v>
      </c>
      <c r="G21" s="36"/>
      <c r="H21" s="20" t="s">
        <v>25</v>
      </c>
      <c r="I21" s="46">
        <v>111</v>
      </c>
      <c r="J21" s="46">
        <v>134</v>
      </c>
      <c r="K21" s="46">
        <v>40</v>
      </c>
      <c r="L21" s="46">
        <v>62</v>
      </c>
      <c r="M21" s="6">
        <f t="shared" si="1"/>
        <v>424.5</v>
      </c>
      <c r="N21" s="2">
        <f>M18+M19+M20+M21</f>
        <v>1531.5</v>
      </c>
      <c r="O21" s="21" t="s">
        <v>46</v>
      </c>
      <c r="P21" s="47">
        <v>192</v>
      </c>
      <c r="Q21" s="47">
        <v>197</v>
      </c>
      <c r="R21" s="47">
        <v>42</v>
      </c>
      <c r="S21" s="47">
        <v>34</v>
      </c>
      <c r="T21" s="7">
        <f t="shared" si="2"/>
        <v>462</v>
      </c>
      <c r="U21" s="3">
        <f t="shared" si="5"/>
        <v>1789.5</v>
      </c>
    </row>
    <row r="22" spans="1:21" ht="24" customHeight="1" thickBot="1" x14ac:dyDescent="0.25">
      <c r="A22" s="19" t="s">
        <v>1</v>
      </c>
      <c r="B22" s="46">
        <v>120</v>
      </c>
      <c r="C22" s="46">
        <v>192</v>
      </c>
      <c r="D22" s="46">
        <v>58</v>
      </c>
      <c r="E22" s="46">
        <v>51</v>
      </c>
      <c r="F22" s="6">
        <f t="shared" si="0"/>
        <v>495.5</v>
      </c>
      <c r="G22" s="2"/>
      <c r="H22" s="21" t="s">
        <v>26</v>
      </c>
      <c r="I22" s="47">
        <v>106</v>
      </c>
      <c r="J22" s="47">
        <v>108</v>
      </c>
      <c r="K22" s="47">
        <v>48</v>
      </c>
      <c r="L22" s="47">
        <v>27</v>
      </c>
      <c r="M22" s="6">
        <f t="shared" si="1"/>
        <v>324.5</v>
      </c>
      <c r="N22" s="3">
        <f>M19+M20+M21+M22</f>
        <v>1413</v>
      </c>
      <c r="O22" s="19"/>
      <c r="P22" s="45"/>
      <c r="Q22" s="45"/>
      <c r="R22" s="45"/>
      <c r="S22" s="45"/>
      <c r="T22" s="8"/>
      <c r="U22" s="34"/>
    </row>
    <row r="23" spans="1:21" ht="15" customHeight="1" x14ac:dyDescent="0.2">
      <c r="A23" s="161" t="s">
        <v>47</v>
      </c>
      <c r="B23" s="162"/>
      <c r="C23" s="167" t="s">
        <v>50</v>
      </c>
      <c r="D23" s="168"/>
      <c r="E23" s="168"/>
      <c r="F23" s="169"/>
      <c r="G23" s="84">
        <f>MAX(G13:G19)</f>
        <v>1621</v>
      </c>
      <c r="H23" s="165" t="s">
        <v>48</v>
      </c>
      <c r="I23" s="166"/>
      <c r="J23" s="158" t="s">
        <v>50</v>
      </c>
      <c r="K23" s="159"/>
      <c r="L23" s="159"/>
      <c r="M23" s="160"/>
      <c r="N23" s="85">
        <f>MAX(N10:N22)</f>
        <v>1791</v>
      </c>
      <c r="O23" s="161" t="s">
        <v>49</v>
      </c>
      <c r="P23" s="162"/>
      <c r="Q23" s="167" t="s">
        <v>50</v>
      </c>
      <c r="R23" s="168"/>
      <c r="S23" s="168"/>
      <c r="T23" s="169"/>
      <c r="U23" s="84">
        <f>MAX(U13:U21)</f>
        <v>1789.5</v>
      </c>
    </row>
    <row r="24" spans="1:21" ht="15" customHeight="1" x14ac:dyDescent="0.2">
      <c r="A24" s="163"/>
      <c r="B24" s="164"/>
      <c r="C24" s="82" t="s">
        <v>73</v>
      </c>
      <c r="D24" s="86"/>
      <c r="E24" s="86"/>
      <c r="F24" s="87" t="s">
        <v>84</v>
      </c>
      <c r="G24" s="88"/>
      <c r="H24" s="163"/>
      <c r="I24" s="164"/>
      <c r="J24" s="82" t="s">
        <v>73</v>
      </c>
      <c r="K24" s="86"/>
      <c r="L24" s="86"/>
      <c r="M24" s="87" t="s">
        <v>64</v>
      </c>
      <c r="N24" s="88"/>
      <c r="O24" s="163"/>
      <c r="P24" s="164"/>
      <c r="Q24" s="82" t="s">
        <v>73</v>
      </c>
      <c r="R24" s="86"/>
      <c r="S24" s="86"/>
      <c r="T24" s="87" t="s">
        <v>72</v>
      </c>
      <c r="U24" s="88"/>
    </row>
    <row r="25" spans="1:21" ht="1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1" ht="12.75" x14ac:dyDescent="0.2">
      <c r="A26" s="170" t="s">
        <v>51</v>
      </c>
      <c r="B26" s="170"/>
      <c r="C26" s="170"/>
      <c r="D26" s="170"/>
      <c r="E26" s="17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1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1" ht="12.75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1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1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1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1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1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1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1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1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1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1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1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1" t="s">
        <v>27</v>
      </c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x14ac:dyDescent="0.2">
      <c r="A58" s="1" t="s">
        <v>28</v>
      </c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1" t="s">
        <v>1</v>
      </c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1" t="s">
        <v>4</v>
      </c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1" t="s">
        <v>5</v>
      </c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1" t="s">
        <v>6</v>
      </c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1" t="s">
        <v>7</v>
      </c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1" t="s">
        <v>9</v>
      </c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1" t="s">
        <v>12</v>
      </c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15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18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20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22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24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25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26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25" right="0.25" top="0.31496062992125984" bottom="0.31496062992125984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7" zoomScaleNormal="100" workbookViewId="0">
      <selection activeCell="W22" sqref="W22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4" t="s">
        <v>38</v>
      </c>
      <c r="B2" s="174"/>
      <c r="C2" s="174"/>
      <c r="D2" s="174"/>
      <c r="E2" s="174"/>
      <c r="F2" s="174"/>
      <c r="G2" s="174"/>
      <c r="H2" s="174"/>
      <c r="I2" s="174"/>
      <c r="J2" s="174"/>
      <c r="K2" s="174"/>
      <c r="L2" s="174"/>
      <c r="M2" s="174"/>
      <c r="N2" s="174"/>
      <c r="O2" s="174"/>
      <c r="P2" s="174"/>
      <c r="Q2" s="174"/>
      <c r="R2" s="174"/>
      <c r="S2" s="174"/>
      <c r="T2" s="174"/>
      <c r="U2" s="174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1" t="s">
        <v>54</v>
      </c>
      <c r="B4" s="171"/>
      <c r="C4" s="171"/>
      <c r="D4" s="26"/>
      <c r="E4" s="176" t="str">
        <f>'G-1'!E4:H4</f>
        <v>DE OBRA</v>
      </c>
      <c r="F4" s="176"/>
      <c r="G4" s="176"/>
      <c r="H4" s="176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72" t="s">
        <v>56</v>
      </c>
      <c r="B5" s="172"/>
      <c r="C5" s="172"/>
      <c r="D5" s="176" t="str">
        <f>'G-1'!D5:H5</f>
        <v>CL 19-CR 1E</v>
      </c>
      <c r="E5" s="176"/>
      <c r="F5" s="176"/>
      <c r="G5" s="176"/>
      <c r="H5" s="176"/>
      <c r="I5" s="172" t="s">
        <v>53</v>
      </c>
      <c r="J5" s="172"/>
      <c r="K5" s="172"/>
      <c r="L5" s="177" t="str">
        <f>'G-1'!L5:N5</f>
        <v>19-1E</v>
      </c>
      <c r="M5" s="177"/>
      <c r="N5" s="177"/>
      <c r="O5" s="12"/>
      <c r="P5" s="172" t="s">
        <v>57</v>
      </c>
      <c r="Q5" s="172"/>
      <c r="R5" s="172"/>
      <c r="S5" s="175" t="s">
        <v>61</v>
      </c>
      <c r="T5" s="175"/>
      <c r="U5" s="175"/>
    </row>
    <row r="6" spans="1:28" ht="12.75" customHeight="1" x14ac:dyDescent="0.2">
      <c r="A6" s="172" t="s">
        <v>55</v>
      </c>
      <c r="B6" s="172"/>
      <c r="C6" s="172"/>
      <c r="D6" s="187" t="s">
        <v>146</v>
      </c>
      <c r="E6" s="187"/>
      <c r="F6" s="187"/>
      <c r="G6" s="187"/>
      <c r="H6" s="187"/>
      <c r="I6" s="172" t="s">
        <v>59</v>
      </c>
      <c r="J6" s="172"/>
      <c r="K6" s="172"/>
      <c r="L6" s="178">
        <v>3</v>
      </c>
      <c r="M6" s="178"/>
      <c r="N6" s="178"/>
      <c r="O6" s="42"/>
      <c r="P6" s="172" t="s">
        <v>58</v>
      </c>
      <c r="Q6" s="172"/>
      <c r="R6" s="172"/>
      <c r="S6" s="186">
        <f>'G-1'!S6:U6</f>
        <v>43053</v>
      </c>
      <c r="T6" s="186"/>
      <c r="U6" s="186"/>
    </row>
    <row r="7" spans="1:28" ht="7.5" customHeight="1" x14ac:dyDescent="0.2">
      <c r="A7" s="13"/>
      <c r="B7" s="11"/>
      <c r="C7" s="11"/>
      <c r="D7" s="11"/>
      <c r="E7" s="185"/>
      <c r="F7" s="185"/>
      <c r="G7" s="185"/>
      <c r="H7" s="185"/>
      <c r="I7" s="185"/>
      <c r="J7" s="185"/>
      <c r="K7" s="18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79" t="s">
        <v>36</v>
      </c>
      <c r="B8" s="182" t="s">
        <v>34</v>
      </c>
      <c r="C8" s="183"/>
      <c r="D8" s="183"/>
      <c r="E8" s="184"/>
      <c r="F8" s="179" t="s">
        <v>35</v>
      </c>
      <c r="G8" s="179" t="s">
        <v>37</v>
      </c>
      <c r="H8" s="179" t="s">
        <v>36</v>
      </c>
      <c r="I8" s="182" t="s">
        <v>34</v>
      </c>
      <c r="J8" s="183"/>
      <c r="K8" s="183"/>
      <c r="L8" s="184"/>
      <c r="M8" s="179" t="s">
        <v>35</v>
      </c>
      <c r="N8" s="179" t="s">
        <v>37</v>
      </c>
      <c r="O8" s="179" t="s">
        <v>36</v>
      </c>
      <c r="P8" s="182" t="s">
        <v>34</v>
      </c>
      <c r="Q8" s="183"/>
      <c r="R8" s="183"/>
      <c r="S8" s="184"/>
      <c r="T8" s="179" t="s">
        <v>35</v>
      </c>
      <c r="U8" s="179" t="s">
        <v>37</v>
      </c>
    </row>
    <row r="9" spans="1:28" ht="12" customHeight="1" x14ac:dyDescent="0.2">
      <c r="A9" s="181"/>
      <c r="B9" s="15" t="s">
        <v>52</v>
      </c>
      <c r="C9" s="15" t="s">
        <v>0</v>
      </c>
      <c r="D9" s="15" t="s">
        <v>2</v>
      </c>
      <c r="E9" s="16" t="s">
        <v>3</v>
      </c>
      <c r="F9" s="181"/>
      <c r="G9" s="181"/>
      <c r="H9" s="181"/>
      <c r="I9" s="17" t="s">
        <v>52</v>
      </c>
      <c r="J9" s="17" t="s">
        <v>0</v>
      </c>
      <c r="K9" s="15" t="s">
        <v>2</v>
      </c>
      <c r="L9" s="16" t="s">
        <v>3</v>
      </c>
      <c r="M9" s="181"/>
      <c r="N9" s="181"/>
      <c r="O9" s="181"/>
      <c r="P9" s="17" t="s">
        <v>52</v>
      </c>
      <c r="Q9" s="17" t="s">
        <v>0</v>
      </c>
      <c r="R9" s="15" t="s">
        <v>2</v>
      </c>
      <c r="S9" s="16" t="s">
        <v>3</v>
      </c>
      <c r="T9" s="181"/>
      <c r="U9" s="181"/>
    </row>
    <row r="10" spans="1:28" ht="24" customHeight="1" x14ac:dyDescent="0.2">
      <c r="A10" s="18" t="s">
        <v>11</v>
      </c>
      <c r="B10" s="46">
        <v>206</v>
      </c>
      <c r="C10" s="46">
        <v>210</v>
      </c>
      <c r="D10" s="46">
        <v>38</v>
      </c>
      <c r="E10" s="46">
        <v>33</v>
      </c>
      <c r="F10" s="6">
        <f t="shared" ref="F10:F22" si="0">B10*0.5+C10*1+D10*2+E10*2.5</f>
        <v>471.5</v>
      </c>
      <c r="G10" s="2"/>
      <c r="H10" s="19" t="s">
        <v>4</v>
      </c>
      <c r="I10" s="46">
        <v>180</v>
      </c>
      <c r="J10" s="46">
        <v>206</v>
      </c>
      <c r="K10" s="46">
        <v>43</v>
      </c>
      <c r="L10" s="46">
        <v>49</v>
      </c>
      <c r="M10" s="6">
        <f t="shared" ref="M10:M22" si="1">I10*0.5+J10*1+K10*2+L10*2.5</f>
        <v>504.5</v>
      </c>
      <c r="N10" s="9">
        <f>F20+F21+F22+M10</f>
        <v>1968.5</v>
      </c>
      <c r="O10" s="19" t="s">
        <v>43</v>
      </c>
      <c r="P10" s="46">
        <v>147</v>
      </c>
      <c r="Q10" s="46">
        <v>190</v>
      </c>
      <c r="R10" s="46">
        <v>40</v>
      </c>
      <c r="S10" s="46">
        <v>53</v>
      </c>
      <c r="T10" s="6">
        <f t="shared" ref="T10:T21" si="2">P10*0.5+Q10*1+R10*2+S10*2.5</f>
        <v>476</v>
      </c>
      <c r="U10" s="10"/>
      <c r="AB10" s="1"/>
    </row>
    <row r="11" spans="1:28" ht="24" customHeight="1" x14ac:dyDescent="0.2">
      <c r="A11" s="18" t="s">
        <v>14</v>
      </c>
      <c r="B11" s="46">
        <v>197</v>
      </c>
      <c r="C11" s="46">
        <v>207</v>
      </c>
      <c r="D11" s="46">
        <v>50</v>
      </c>
      <c r="E11" s="46">
        <v>36</v>
      </c>
      <c r="F11" s="6">
        <f t="shared" si="0"/>
        <v>495.5</v>
      </c>
      <c r="G11" s="2"/>
      <c r="H11" s="19" t="s">
        <v>5</v>
      </c>
      <c r="I11" s="46">
        <v>188</v>
      </c>
      <c r="J11" s="46">
        <v>197</v>
      </c>
      <c r="K11" s="46">
        <v>41</v>
      </c>
      <c r="L11" s="46">
        <v>52</v>
      </c>
      <c r="M11" s="6">
        <f t="shared" si="1"/>
        <v>503</v>
      </c>
      <c r="N11" s="9">
        <f>F21+F22+M10+M11</f>
        <v>2012</v>
      </c>
      <c r="O11" s="19" t="s">
        <v>44</v>
      </c>
      <c r="P11" s="46">
        <v>155</v>
      </c>
      <c r="Q11" s="46">
        <v>196</v>
      </c>
      <c r="R11" s="46">
        <v>49</v>
      </c>
      <c r="S11" s="46">
        <v>51</v>
      </c>
      <c r="T11" s="6">
        <f t="shared" si="2"/>
        <v>499</v>
      </c>
      <c r="U11" s="2"/>
      <c r="AB11" s="1"/>
    </row>
    <row r="12" spans="1:28" ht="24" customHeight="1" x14ac:dyDescent="0.2">
      <c r="A12" s="18" t="s">
        <v>17</v>
      </c>
      <c r="B12" s="46">
        <v>217</v>
      </c>
      <c r="C12" s="46">
        <v>234</v>
      </c>
      <c r="D12" s="46">
        <v>60</v>
      </c>
      <c r="E12" s="46">
        <v>42</v>
      </c>
      <c r="F12" s="6">
        <f t="shared" si="0"/>
        <v>567.5</v>
      </c>
      <c r="G12" s="2"/>
      <c r="H12" s="19" t="s">
        <v>6</v>
      </c>
      <c r="I12" s="46">
        <v>183</v>
      </c>
      <c r="J12" s="46">
        <v>218</v>
      </c>
      <c r="K12" s="46">
        <v>34</v>
      </c>
      <c r="L12" s="46">
        <v>48</v>
      </c>
      <c r="M12" s="6">
        <f t="shared" si="1"/>
        <v>497.5</v>
      </c>
      <c r="N12" s="2">
        <f>F22+M10+M11+M12</f>
        <v>2034</v>
      </c>
      <c r="O12" s="19" t="s">
        <v>32</v>
      </c>
      <c r="P12" s="46">
        <v>161</v>
      </c>
      <c r="Q12" s="46">
        <v>235</v>
      </c>
      <c r="R12" s="46">
        <v>51</v>
      </c>
      <c r="S12" s="46">
        <v>66</v>
      </c>
      <c r="T12" s="6">
        <f t="shared" si="2"/>
        <v>582.5</v>
      </c>
      <c r="U12" s="2"/>
      <c r="AB12" s="1"/>
    </row>
    <row r="13" spans="1:28" ht="24" customHeight="1" x14ac:dyDescent="0.2">
      <c r="A13" s="18" t="s">
        <v>19</v>
      </c>
      <c r="B13" s="46">
        <v>204</v>
      </c>
      <c r="C13" s="46">
        <v>185</v>
      </c>
      <c r="D13" s="46">
        <v>55</v>
      </c>
      <c r="E13" s="46">
        <v>40</v>
      </c>
      <c r="F13" s="6">
        <f t="shared" si="0"/>
        <v>497</v>
      </c>
      <c r="G13" s="2">
        <f t="shared" ref="G13:G19" si="3">F10+F11+F12+F13</f>
        <v>2031.5</v>
      </c>
      <c r="H13" s="19" t="s">
        <v>7</v>
      </c>
      <c r="I13" s="46">
        <v>165</v>
      </c>
      <c r="J13" s="46">
        <v>217</v>
      </c>
      <c r="K13" s="46">
        <v>50</v>
      </c>
      <c r="L13" s="46">
        <v>49</v>
      </c>
      <c r="M13" s="6">
        <f t="shared" si="1"/>
        <v>522</v>
      </c>
      <c r="N13" s="2">
        <f t="shared" ref="N13:N18" si="4">M10+M11+M12+M13</f>
        <v>2027</v>
      </c>
      <c r="O13" s="19" t="s">
        <v>33</v>
      </c>
      <c r="P13" s="46">
        <v>157</v>
      </c>
      <c r="Q13" s="46">
        <v>215</v>
      </c>
      <c r="R13" s="46">
        <v>53</v>
      </c>
      <c r="S13" s="46">
        <v>48</v>
      </c>
      <c r="T13" s="6">
        <f t="shared" si="2"/>
        <v>519.5</v>
      </c>
      <c r="U13" s="2">
        <f t="shared" ref="U13:U21" si="5">T10+T11+T12+T13</f>
        <v>2077</v>
      </c>
      <c r="AB13" s="81">
        <v>212.5</v>
      </c>
    </row>
    <row r="14" spans="1:28" ht="24" customHeight="1" x14ac:dyDescent="0.2">
      <c r="A14" s="18" t="s">
        <v>21</v>
      </c>
      <c r="B14" s="46">
        <v>232</v>
      </c>
      <c r="C14" s="46">
        <v>214</v>
      </c>
      <c r="D14" s="46">
        <v>55</v>
      </c>
      <c r="E14" s="46">
        <v>58</v>
      </c>
      <c r="F14" s="6">
        <f t="shared" si="0"/>
        <v>585</v>
      </c>
      <c r="G14" s="2">
        <f t="shared" si="3"/>
        <v>2145</v>
      </c>
      <c r="H14" s="19" t="s">
        <v>9</v>
      </c>
      <c r="I14" s="46">
        <v>157</v>
      </c>
      <c r="J14" s="46">
        <v>201</v>
      </c>
      <c r="K14" s="46">
        <v>48</v>
      </c>
      <c r="L14" s="46">
        <v>46</v>
      </c>
      <c r="M14" s="6">
        <f t="shared" si="1"/>
        <v>490.5</v>
      </c>
      <c r="N14" s="2">
        <f t="shared" si="4"/>
        <v>2013</v>
      </c>
      <c r="O14" s="19" t="s">
        <v>29</v>
      </c>
      <c r="P14" s="45">
        <v>195</v>
      </c>
      <c r="Q14" s="45">
        <v>266</v>
      </c>
      <c r="R14" s="45">
        <v>48</v>
      </c>
      <c r="S14" s="45">
        <v>47</v>
      </c>
      <c r="T14" s="6">
        <f t="shared" si="2"/>
        <v>577</v>
      </c>
      <c r="U14" s="2">
        <f t="shared" si="5"/>
        <v>2178</v>
      </c>
      <c r="AB14" s="81">
        <v>226</v>
      </c>
    </row>
    <row r="15" spans="1:28" ht="24" customHeight="1" x14ac:dyDescent="0.2">
      <c r="A15" s="18" t="s">
        <v>23</v>
      </c>
      <c r="B15" s="46">
        <v>232</v>
      </c>
      <c r="C15" s="46">
        <v>256</v>
      </c>
      <c r="D15" s="46">
        <v>56</v>
      </c>
      <c r="E15" s="46">
        <v>72</v>
      </c>
      <c r="F15" s="6">
        <f t="shared" si="0"/>
        <v>664</v>
      </c>
      <c r="G15" s="2">
        <f t="shared" si="3"/>
        <v>2313.5</v>
      </c>
      <c r="H15" s="19" t="s">
        <v>12</v>
      </c>
      <c r="I15" s="46">
        <v>163</v>
      </c>
      <c r="J15" s="46">
        <v>210</v>
      </c>
      <c r="K15" s="46">
        <v>42</v>
      </c>
      <c r="L15" s="46">
        <v>49</v>
      </c>
      <c r="M15" s="6">
        <f t="shared" si="1"/>
        <v>498</v>
      </c>
      <c r="N15" s="2">
        <f t="shared" si="4"/>
        <v>2008</v>
      </c>
      <c r="O15" s="18" t="s">
        <v>30</v>
      </c>
      <c r="P15" s="46">
        <v>201</v>
      </c>
      <c r="Q15" s="46">
        <v>284</v>
      </c>
      <c r="R15" s="46">
        <v>44</v>
      </c>
      <c r="S15" s="46">
        <v>55</v>
      </c>
      <c r="T15" s="6">
        <f t="shared" si="2"/>
        <v>610</v>
      </c>
      <c r="U15" s="2">
        <f t="shared" si="5"/>
        <v>2289</v>
      </c>
      <c r="AB15" s="81">
        <v>233.5</v>
      </c>
    </row>
    <row r="16" spans="1:28" ht="24" customHeight="1" x14ac:dyDescent="0.2">
      <c r="A16" s="18" t="s">
        <v>39</v>
      </c>
      <c r="B16" s="46">
        <v>210</v>
      </c>
      <c r="C16" s="46">
        <v>235</v>
      </c>
      <c r="D16" s="46">
        <v>53</v>
      </c>
      <c r="E16" s="46">
        <v>61</v>
      </c>
      <c r="F16" s="6">
        <f t="shared" si="0"/>
        <v>598.5</v>
      </c>
      <c r="G16" s="2">
        <f t="shared" si="3"/>
        <v>2344.5</v>
      </c>
      <c r="H16" s="19" t="s">
        <v>15</v>
      </c>
      <c r="I16" s="46">
        <v>154</v>
      </c>
      <c r="J16" s="46">
        <v>211</v>
      </c>
      <c r="K16" s="46">
        <v>49</v>
      </c>
      <c r="L16" s="46">
        <v>42</v>
      </c>
      <c r="M16" s="6">
        <f t="shared" si="1"/>
        <v>491</v>
      </c>
      <c r="N16" s="2">
        <f t="shared" si="4"/>
        <v>2001.5</v>
      </c>
      <c r="O16" s="19" t="s">
        <v>8</v>
      </c>
      <c r="P16" s="46">
        <v>206</v>
      </c>
      <c r="Q16" s="46">
        <v>245</v>
      </c>
      <c r="R16" s="46">
        <v>40</v>
      </c>
      <c r="S16" s="46">
        <v>50</v>
      </c>
      <c r="T16" s="6">
        <f t="shared" si="2"/>
        <v>553</v>
      </c>
      <c r="U16" s="2">
        <f t="shared" si="5"/>
        <v>2259.5</v>
      </c>
      <c r="AB16" s="81">
        <v>234</v>
      </c>
    </row>
    <row r="17" spans="1:28" ht="24" customHeight="1" x14ac:dyDescent="0.2">
      <c r="A17" s="18" t="s">
        <v>40</v>
      </c>
      <c r="B17" s="46">
        <v>185</v>
      </c>
      <c r="C17" s="46">
        <v>217</v>
      </c>
      <c r="D17" s="46">
        <v>58</v>
      </c>
      <c r="E17" s="46">
        <v>39</v>
      </c>
      <c r="F17" s="6">
        <f t="shared" si="0"/>
        <v>523</v>
      </c>
      <c r="G17" s="2">
        <f t="shared" si="3"/>
        <v>2370.5</v>
      </c>
      <c r="H17" s="19" t="s">
        <v>18</v>
      </c>
      <c r="I17" s="46">
        <v>210</v>
      </c>
      <c r="J17" s="46">
        <v>222</v>
      </c>
      <c r="K17" s="46">
        <v>50</v>
      </c>
      <c r="L17" s="46">
        <v>53</v>
      </c>
      <c r="M17" s="6">
        <f t="shared" si="1"/>
        <v>559.5</v>
      </c>
      <c r="N17" s="2">
        <f t="shared" si="4"/>
        <v>2039</v>
      </c>
      <c r="O17" s="19" t="s">
        <v>10</v>
      </c>
      <c r="P17" s="46">
        <v>240</v>
      </c>
      <c r="Q17" s="46">
        <v>238</v>
      </c>
      <c r="R17" s="46">
        <v>34</v>
      </c>
      <c r="S17" s="46">
        <v>51</v>
      </c>
      <c r="T17" s="6">
        <f t="shared" si="2"/>
        <v>553.5</v>
      </c>
      <c r="U17" s="2">
        <f t="shared" si="5"/>
        <v>2293.5</v>
      </c>
      <c r="AB17" s="81">
        <v>248</v>
      </c>
    </row>
    <row r="18" spans="1:28" ht="24" customHeight="1" x14ac:dyDescent="0.2">
      <c r="A18" s="18" t="s">
        <v>41</v>
      </c>
      <c r="B18" s="46">
        <v>189</v>
      </c>
      <c r="C18" s="46">
        <v>210</v>
      </c>
      <c r="D18" s="46">
        <v>46</v>
      </c>
      <c r="E18" s="46">
        <v>50</v>
      </c>
      <c r="F18" s="6">
        <f t="shared" si="0"/>
        <v>521.5</v>
      </c>
      <c r="G18" s="2">
        <f t="shared" si="3"/>
        <v>2307</v>
      </c>
      <c r="H18" s="19" t="s">
        <v>20</v>
      </c>
      <c r="I18" s="46">
        <v>221</v>
      </c>
      <c r="J18" s="46">
        <v>242</v>
      </c>
      <c r="K18" s="46">
        <v>52</v>
      </c>
      <c r="L18" s="46">
        <v>61</v>
      </c>
      <c r="M18" s="6">
        <f t="shared" si="1"/>
        <v>609</v>
      </c>
      <c r="N18" s="2">
        <f t="shared" si="4"/>
        <v>2157.5</v>
      </c>
      <c r="O18" s="19" t="s">
        <v>13</v>
      </c>
      <c r="P18" s="46">
        <v>210</v>
      </c>
      <c r="Q18" s="46">
        <v>243</v>
      </c>
      <c r="R18" s="46">
        <v>61</v>
      </c>
      <c r="S18" s="46">
        <v>42</v>
      </c>
      <c r="T18" s="6">
        <f t="shared" si="2"/>
        <v>575</v>
      </c>
      <c r="U18" s="2">
        <f t="shared" si="5"/>
        <v>2291.5</v>
      </c>
      <c r="AB18" s="81">
        <v>248</v>
      </c>
    </row>
    <row r="19" spans="1:28" ht="24" customHeight="1" thickBot="1" x14ac:dyDescent="0.25">
      <c r="A19" s="21" t="s">
        <v>42</v>
      </c>
      <c r="B19" s="47">
        <v>193</v>
      </c>
      <c r="C19" s="47">
        <v>206</v>
      </c>
      <c r="D19" s="47">
        <v>43</v>
      </c>
      <c r="E19" s="47">
        <v>41</v>
      </c>
      <c r="F19" s="7">
        <f t="shared" si="0"/>
        <v>491</v>
      </c>
      <c r="G19" s="3">
        <f t="shared" si="3"/>
        <v>2134</v>
      </c>
      <c r="H19" s="20" t="s">
        <v>22</v>
      </c>
      <c r="I19" s="45">
        <v>212</v>
      </c>
      <c r="J19" s="45">
        <v>224</v>
      </c>
      <c r="K19" s="45">
        <v>51</v>
      </c>
      <c r="L19" s="45">
        <v>57</v>
      </c>
      <c r="M19" s="6">
        <f t="shared" si="1"/>
        <v>574.5</v>
      </c>
      <c r="N19" s="2">
        <f>M16+M17+M18+M19</f>
        <v>2234</v>
      </c>
      <c r="O19" s="19" t="s">
        <v>16</v>
      </c>
      <c r="P19" s="46">
        <v>170</v>
      </c>
      <c r="Q19" s="46">
        <v>210</v>
      </c>
      <c r="R19" s="46">
        <v>60</v>
      </c>
      <c r="S19" s="46">
        <v>40</v>
      </c>
      <c r="T19" s="6">
        <f t="shared" si="2"/>
        <v>515</v>
      </c>
      <c r="U19" s="2">
        <f t="shared" si="5"/>
        <v>2196.5</v>
      </c>
      <c r="AB19" s="81">
        <v>262</v>
      </c>
    </row>
    <row r="20" spans="1:28" ht="24" customHeight="1" x14ac:dyDescent="0.2">
      <c r="A20" s="19" t="s">
        <v>27</v>
      </c>
      <c r="B20" s="45">
        <v>136</v>
      </c>
      <c r="C20" s="45">
        <v>187</v>
      </c>
      <c r="D20" s="45">
        <v>41</v>
      </c>
      <c r="E20" s="45">
        <v>49</v>
      </c>
      <c r="F20" s="8">
        <f t="shared" si="0"/>
        <v>459.5</v>
      </c>
      <c r="G20" s="35"/>
      <c r="H20" s="19" t="s">
        <v>24</v>
      </c>
      <c r="I20" s="46">
        <v>206</v>
      </c>
      <c r="J20" s="46">
        <v>226</v>
      </c>
      <c r="K20" s="46">
        <v>48</v>
      </c>
      <c r="L20" s="46">
        <v>58</v>
      </c>
      <c r="M20" s="8">
        <f t="shared" si="1"/>
        <v>570</v>
      </c>
      <c r="N20" s="2">
        <f>M17+M18+M19+M20</f>
        <v>2313</v>
      </c>
      <c r="O20" s="19" t="s">
        <v>45</v>
      </c>
      <c r="P20" s="45">
        <v>156</v>
      </c>
      <c r="Q20" s="45">
        <v>192</v>
      </c>
      <c r="R20" s="45">
        <v>57</v>
      </c>
      <c r="S20" s="45">
        <v>30</v>
      </c>
      <c r="T20" s="8">
        <f t="shared" si="2"/>
        <v>459</v>
      </c>
      <c r="U20" s="2">
        <f t="shared" si="5"/>
        <v>2102.5</v>
      </c>
      <c r="AB20" s="81">
        <v>275</v>
      </c>
    </row>
    <row r="21" spans="1:28" ht="24" customHeight="1" thickBot="1" x14ac:dyDescent="0.25">
      <c r="A21" s="19" t="s">
        <v>28</v>
      </c>
      <c r="B21" s="46">
        <v>148</v>
      </c>
      <c r="C21" s="46">
        <v>177</v>
      </c>
      <c r="D21" s="46">
        <v>46</v>
      </c>
      <c r="E21" s="46">
        <v>53</v>
      </c>
      <c r="F21" s="6">
        <f t="shared" si="0"/>
        <v>475.5</v>
      </c>
      <c r="G21" s="36"/>
      <c r="H21" s="20" t="s">
        <v>25</v>
      </c>
      <c r="I21" s="46">
        <v>214</v>
      </c>
      <c r="J21" s="46">
        <v>290</v>
      </c>
      <c r="K21" s="46">
        <v>46</v>
      </c>
      <c r="L21" s="46">
        <v>50</v>
      </c>
      <c r="M21" s="6">
        <f t="shared" si="1"/>
        <v>614</v>
      </c>
      <c r="N21" s="2">
        <f>M18+M19+M20+M21</f>
        <v>2367.5</v>
      </c>
      <c r="O21" s="21" t="s">
        <v>46</v>
      </c>
      <c r="P21" s="47">
        <v>136</v>
      </c>
      <c r="Q21" s="47">
        <v>177</v>
      </c>
      <c r="R21" s="47">
        <v>52</v>
      </c>
      <c r="S21" s="47">
        <v>33</v>
      </c>
      <c r="T21" s="7">
        <f t="shared" si="2"/>
        <v>431.5</v>
      </c>
      <c r="U21" s="3">
        <f t="shared" si="5"/>
        <v>1980.5</v>
      </c>
      <c r="AB21" s="81">
        <v>276</v>
      </c>
    </row>
    <row r="22" spans="1:28" ht="24" customHeight="1" thickBot="1" x14ac:dyDescent="0.25">
      <c r="A22" s="19" t="s">
        <v>1</v>
      </c>
      <c r="B22" s="46">
        <v>178</v>
      </c>
      <c r="C22" s="46">
        <v>221</v>
      </c>
      <c r="D22" s="46">
        <v>47</v>
      </c>
      <c r="E22" s="46">
        <v>50</v>
      </c>
      <c r="F22" s="6">
        <f t="shared" si="0"/>
        <v>529</v>
      </c>
      <c r="G22" s="2"/>
      <c r="H22" s="21" t="s">
        <v>26</v>
      </c>
      <c r="I22" s="47">
        <v>180</v>
      </c>
      <c r="J22" s="47">
        <v>215</v>
      </c>
      <c r="K22" s="47">
        <v>61</v>
      </c>
      <c r="L22" s="47">
        <v>59</v>
      </c>
      <c r="M22" s="6">
        <f t="shared" si="1"/>
        <v>574.5</v>
      </c>
      <c r="N22" s="3">
        <f>M19+M20+M21+M22</f>
        <v>2333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61" t="s">
        <v>47</v>
      </c>
      <c r="B23" s="162"/>
      <c r="C23" s="167" t="s">
        <v>50</v>
      </c>
      <c r="D23" s="168"/>
      <c r="E23" s="168"/>
      <c r="F23" s="169"/>
      <c r="G23" s="84">
        <f>MAX(G13:G19)</f>
        <v>2370.5</v>
      </c>
      <c r="H23" s="165" t="s">
        <v>48</v>
      </c>
      <c r="I23" s="166"/>
      <c r="J23" s="158" t="s">
        <v>50</v>
      </c>
      <c r="K23" s="159"/>
      <c r="L23" s="159"/>
      <c r="M23" s="160"/>
      <c r="N23" s="85">
        <f>MAX(N10:N22)</f>
        <v>2367.5</v>
      </c>
      <c r="O23" s="161" t="s">
        <v>49</v>
      </c>
      <c r="P23" s="162"/>
      <c r="Q23" s="167" t="s">
        <v>50</v>
      </c>
      <c r="R23" s="168"/>
      <c r="S23" s="168"/>
      <c r="T23" s="169"/>
      <c r="U23" s="84">
        <f>MAX(U13:U21)</f>
        <v>2293.5</v>
      </c>
      <c r="AB23" s="1"/>
    </row>
    <row r="24" spans="1:28" ht="13.5" customHeight="1" x14ac:dyDescent="0.2">
      <c r="A24" s="163"/>
      <c r="B24" s="164"/>
      <c r="C24" s="82" t="s">
        <v>73</v>
      </c>
      <c r="D24" s="86"/>
      <c r="E24" s="86"/>
      <c r="F24" s="87" t="s">
        <v>84</v>
      </c>
      <c r="G24" s="88"/>
      <c r="H24" s="163"/>
      <c r="I24" s="164"/>
      <c r="J24" s="82" t="s">
        <v>73</v>
      </c>
      <c r="K24" s="86"/>
      <c r="L24" s="86"/>
      <c r="M24" s="87" t="s">
        <v>71</v>
      </c>
      <c r="N24" s="88"/>
      <c r="O24" s="163"/>
      <c r="P24" s="164"/>
      <c r="Q24" s="82" t="s">
        <v>73</v>
      </c>
      <c r="R24" s="86"/>
      <c r="S24" s="86"/>
      <c r="T24" s="87" t="s">
        <v>86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0" t="s">
        <v>51</v>
      </c>
      <c r="B26" s="170"/>
      <c r="C26" s="170"/>
      <c r="D26" s="170"/>
      <c r="E26" s="17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43" right="0.39370078740157483" top="0.25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7" zoomScaleNormal="100" workbookViewId="0">
      <selection activeCell="V21" sqref="V21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4" t="s">
        <v>38</v>
      </c>
      <c r="B2" s="174"/>
      <c r="C2" s="174"/>
      <c r="D2" s="174"/>
      <c r="E2" s="174"/>
      <c r="F2" s="174"/>
      <c r="G2" s="174"/>
      <c r="H2" s="174"/>
      <c r="I2" s="174"/>
      <c r="J2" s="174"/>
      <c r="K2" s="174"/>
      <c r="L2" s="174"/>
      <c r="M2" s="174"/>
      <c r="N2" s="174"/>
      <c r="O2" s="174"/>
      <c r="P2" s="174"/>
      <c r="Q2" s="174"/>
      <c r="R2" s="174"/>
      <c r="S2" s="174"/>
      <c r="T2" s="174"/>
      <c r="U2" s="174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1" t="s">
        <v>54</v>
      </c>
      <c r="B4" s="171"/>
      <c r="C4" s="171"/>
      <c r="D4" s="26"/>
      <c r="E4" s="176" t="str">
        <f>'G-1'!E4:H4</f>
        <v>DE OBRA</v>
      </c>
      <c r="F4" s="176"/>
      <c r="G4" s="176"/>
      <c r="H4" s="176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72" t="s">
        <v>56</v>
      </c>
      <c r="B5" s="172"/>
      <c r="C5" s="172"/>
      <c r="D5" s="176" t="str">
        <f>'G-1'!D5:H5</f>
        <v>CL 19-CR 1E</v>
      </c>
      <c r="E5" s="176"/>
      <c r="F5" s="176"/>
      <c r="G5" s="176"/>
      <c r="H5" s="176"/>
      <c r="I5" s="172" t="s">
        <v>53</v>
      </c>
      <c r="J5" s="172"/>
      <c r="K5" s="172"/>
      <c r="L5" s="177" t="str">
        <f>'G-1'!L5:N5</f>
        <v>19-1E</v>
      </c>
      <c r="M5" s="177"/>
      <c r="N5" s="177"/>
      <c r="O5" s="12"/>
      <c r="P5" s="172" t="s">
        <v>57</v>
      </c>
      <c r="Q5" s="172"/>
      <c r="R5" s="172"/>
      <c r="S5" s="175" t="s">
        <v>155</v>
      </c>
      <c r="T5" s="175"/>
      <c r="U5" s="175"/>
    </row>
    <row r="6" spans="1:28" ht="12.75" customHeight="1" x14ac:dyDescent="0.2">
      <c r="A6" s="172" t="s">
        <v>55</v>
      </c>
      <c r="B6" s="172"/>
      <c r="C6" s="172"/>
      <c r="D6" s="173" t="s">
        <v>154</v>
      </c>
      <c r="E6" s="173"/>
      <c r="F6" s="173"/>
      <c r="G6" s="173"/>
      <c r="H6" s="173"/>
      <c r="I6" s="172" t="s">
        <v>59</v>
      </c>
      <c r="J6" s="172"/>
      <c r="K6" s="172"/>
      <c r="L6" s="178">
        <v>2</v>
      </c>
      <c r="M6" s="178"/>
      <c r="N6" s="178"/>
      <c r="O6" s="42"/>
      <c r="P6" s="172" t="s">
        <v>58</v>
      </c>
      <c r="Q6" s="172"/>
      <c r="R6" s="172"/>
      <c r="S6" s="186">
        <f>'G-1'!S6:U6</f>
        <v>43053</v>
      </c>
      <c r="T6" s="186"/>
      <c r="U6" s="186"/>
    </row>
    <row r="7" spans="1:28" ht="7.5" customHeight="1" x14ac:dyDescent="0.2">
      <c r="A7" s="13"/>
      <c r="B7" s="11"/>
      <c r="C7" s="11"/>
      <c r="D7" s="11"/>
      <c r="E7" s="185"/>
      <c r="F7" s="185"/>
      <c r="G7" s="185"/>
      <c r="H7" s="185"/>
      <c r="I7" s="185"/>
      <c r="J7" s="185"/>
      <c r="K7" s="18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79" t="s">
        <v>36</v>
      </c>
      <c r="B8" s="182" t="s">
        <v>34</v>
      </c>
      <c r="C8" s="183"/>
      <c r="D8" s="183"/>
      <c r="E8" s="184"/>
      <c r="F8" s="179" t="s">
        <v>35</v>
      </c>
      <c r="G8" s="179" t="s">
        <v>37</v>
      </c>
      <c r="H8" s="179" t="s">
        <v>36</v>
      </c>
      <c r="I8" s="182" t="s">
        <v>34</v>
      </c>
      <c r="J8" s="183"/>
      <c r="K8" s="183"/>
      <c r="L8" s="184"/>
      <c r="M8" s="179" t="s">
        <v>35</v>
      </c>
      <c r="N8" s="179" t="s">
        <v>37</v>
      </c>
      <c r="O8" s="179" t="s">
        <v>36</v>
      </c>
      <c r="P8" s="182" t="s">
        <v>34</v>
      </c>
      <c r="Q8" s="183"/>
      <c r="R8" s="183"/>
      <c r="S8" s="184"/>
      <c r="T8" s="179" t="s">
        <v>35</v>
      </c>
      <c r="U8" s="179" t="s">
        <v>37</v>
      </c>
    </row>
    <row r="9" spans="1:28" ht="12" customHeight="1" x14ac:dyDescent="0.2">
      <c r="A9" s="181"/>
      <c r="B9" s="15" t="s">
        <v>52</v>
      </c>
      <c r="C9" s="15" t="s">
        <v>0</v>
      </c>
      <c r="D9" s="15" t="s">
        <v>2</v>
      </c>
      <c r="E9" s="16" t="s">
        <v>3</v>
      </c>
      <c r="F9" s="181"/>
      <c r="G9" s="181"/>
      <c r="H9" s="181"/>
      <c r="I9" s="17" t="s">
        <v>52</v>
      </c>
      <c r="J9" s="17" t="s">
        <v>0</v>
      </c>
      <c r="K9" s="15" t="s">
        <v>2</v>
      </c>
      <c r="L9" s="16" t="s">
        <v>3</v>
      </c>
      <c r="M9" s="181"/>
      <c r="N9" s="181"/>
      <c r="O9" s="181"/>
      <c r="P9" s="17" t="s">
        <v>52</v>
      </c>
      <c r="Q9" s="17" t="s">
        <v>0</v>
      </c>
      <c r="R9" s="15" t="s">
        <v>2</v>
      </c>
      <c r="S9" s="16" t="s">
        <v>3</v>
      </c>
      <c r="T9" s="181"/>
      <c r="U9" s="181"/>
    </row>
    <row r="10" spans="1:28" ht="24" customHeight="1" x14ac:dyDescent="0.2">
      <c r="A10" s="18" t="s">
        <v>11</v>
      </c>
      <c r="B10" s="46">
        <v>64</v>
      </c>
      <c r="C10" s="46">
        <v>39</v>
      </c>
      <c r="D10" s="46">
        <v>9</v>
      </c>
      <c r="E10" s="46">
        <v>4</v>
      </c>
      <c r="F10" s="62">
        <f>B10*0.5+C10*1+D10*2+E10*2.5</f>
        <v>99</v>
      </c>
      <c r="G10" s="2"/>
      <c r="H10" s="19" t="s">
        <v>4</v>
      </c>
      <c r="I10" s="46">
        <v>45</v>
      </c>
      <c r="J10" s="46">
        <v>34</v>
      </c>
      <c r="K10" s="46">
        <v>5</v>
      </c>
      <c r="L10" s="46">
        <v>0</v>
      </c>
      <c r="M10" s="6">
        <f>I10*0.5+J10*1+K10*2+L10*2.5</f>
        <v>66.5</v>
      </c>
      <c r="N10" s="9">
        <f>F20+F21+F22+M10</f>
        <v>289</v>
      </c>
      <c r="O10" s="19" t="s">
        <v>43</v>
      </c>
      <c r="P10" s="46">
        <v>59</v>
      </c>
      <c r="Q10" s="46">
        <v>26</v>
      </c>
      <c r="R10" s="46">
        <v>2</v>
      </c>
      <c r="S10" s="46">
        <v>1</v>
      </c>
      <c r="T10" s="6">
        <f>P10*0.5+Q10*1+R10*2+S10*2.5</f>
        <v>62</v>
      </c>
      <c r="U10" s="10"/>
      <c r="W10" s="1"/>
      <c r="X10" s="1"/>
      <c r="Y10" s="1" t="s">
        <v>85</v>
      </c>
      <c r="Z10" s="81">
        <v>929.5</v>
      </c>
      <c r="AA10" s="1"/>
      <c r="AB10" s="1"/>
    </row>
    <row r="11" spans="1:28" ht="24" customHeight="1" x14ac:dyDescent="0.2">
      <c r="A11" s="18" t="s">
        <v>14</v>
      </c>
      <c r="B11" s="46">
        <v>55</v>
      </c>
      <c r="C11" s="46">
        <v>30</v>
      </c>
      <c r="D11" s="46">
        <v>7</v>
      </c>
      <c r="E11" s="46">
        <v>2</v>
      </c>
      <c r="F11" s="6">
        <f t="shared" ref="F11:F22" si="0">B11*0.5+C11*1+D11*2+E11*2.5</f>
        <v>76.5</v>
      </c>
      <c r="G11" s="2"/>
      <c r="H11" s="19" t="s">
        <v>5</v>
      </c>
      <c r="I11" s="46">
        <v>58</v>
      </c>
      <c r="J11" s="46">
        <v>30</v>
      </c>
      <c r="K11" s="46">
        <v>3</v>
      </c>
      <c r="L11" s="46">
        <v>0</v>
      </c>
      <c r="M11" s="6">
        <f t="shared" ref="M11:M22" si="1">I11*0.5+J11*1+K11*2+L11*2.5</f>
        <v>65</v>
      </c>
      <c r="N11" s="9">
        <f>F21+F22+M10+M11</f>
        <v>280.5</v>
      </c>
      <c r="O11" s="19" t="s">
        <v>44</v>
      </c>
      <c r="P11" s="46">
        <v>49</v>
      </c>
      <c r="Q11" s="46">
        <v>28</v>
      </c>
      <c r="R11" s="46">
        <v>1</v>
      </c>
      <c r="S11" s="46">
        <v>2</v>
      </c>
      <c r="T11" s="6">
        <f t="shared" ref="T11:T21" si="2">P11*0.5+Q11*1+R11*2+S11*2.5</f>
        <v>59.5</v>
      </c>
      <c r="U11" s="2"/>
      <c r="W11" s="1"/>
      <c r="X11" s="1"/>
      <c r="Y11" s="1" t="s">
        <v>67</v>
      </c>
      <c r="Z11" s="81">
        <v>932.5</v>
      </c>
      <c r="AA11" s="1"/>
      <c r="AB11" s="1"/>
    </row>
    <row r="12" spans="1:28" ht="24" customHeight="1" x14ac:dyDescent="0.2">
      <c r="A12" s="18" t="s">
        <v>17</v>
      </c>
      <c r="B12" s="46">
        <v>45</v>
      </c>
      <c r="C12" s="46">
        <v>31</v>
      </c>
      <c r="D12" s="46">
        <v>4</v>
      </c>
      <c r="E12" s="46">
        <v>2</v>
      </c>
      <c r="F12" s="6">
        <f t="shared" si="0"/>
        <v>66.5</v>
      </c>
      <c r="G12" s="2"/>
      <c r="H12" s="19" t="s">
        <v>6</v>
      </c>
      <c r="I12" s="46">
        <v>61</v>
      </c>
      <c r="J12" s="46">
        <v>41</v>
      </c>
      <c r="K12" s="46">
        <v>1</v>
      </c>
      <c r="L12" s="46">
        <v>4</v>
      </c>
      <c r="M12" s="6">
        <f t="shared" si="1"/>
        <v>83.5</v>
      </c>
      <c r="N12" s="2">
        <f>F22+M10+M11+M12</f>
        <v>304.5</v>
      </c>
      <c r="O12" s="19" t="s">
        <v>32</v>
      </c>
      <c r="P12" s="46">
        <v>49</v>
      </c>
      <c r="Q12" s="46">
        <v>29</v>
      </c>
      <c r="R12" s="46">
        <v>5</v>
      </c>
      <c r="S12" s="46">
        <v>0</v>
      </c>
      <c r="T12" s="6">
        <f t="shared" si="2"/>
        <v>63.5</v>
      </c>
      <c r="U12" s="2"/>
      <c r="W12" s="1"/>
      <c r="X12" s="1"/>
      <c r="Y12" s="1" t="s">
        <v>68</v>
      </c>
      <c r="Z12" s="81">
        <v>944.5</v>
      </c>
      <c r="AA12" s="1"/>
      <c r="AB12" s="1"/>
    </row>
    <row r="13" spans="1:28" ht="24" customHeight="1" x14ac:dyDescent="0.2">
      <c r="A13" s="18" t="s">
        <v>19</v>
      </c>
      <c r="B13" s="46">
        <v>56</v>
      </c>
      <c r="C13" s="46">
        <v>24</v>
      </c>
      <c r="D13" s="46">
        <v>5</v>
      </c>
      <c r="E13" s="46">
        <v>3</v>
      </c>
      <c r="F13" s="6">
        <f t="shared" si="0"/>
        <v>69.5</v>
      </c>
      <c r="G13" s="2">
        <f>F10+F11+F12+F13</f>
        <v>311.5</v>
      </c>
      <c r="H13" s="19" t="s">
        <v>7</v>
      </c>
      <c r="I13" s="46">
        <v>50</v>
      </c>
      <c r="J13" s="46">
        <v>29</v>
      </c>
      <c r="K13" s="46">
        <v>2</v>
      </c>
      <c r="L13" s="46">
        <v>0</v>
      </c>
      <c r="M13" s="6">
        <f t="shared" si="1"/>
        <v>58</v>
      </c>
      <c r="N13" s="2">
        <f t="shared" ref="N13:N18" si="3">M10+M11+M12+M13</f>
        <v>273</v>
      </c>
      <c r="O13" s="19" t="s">
        <v>33</v>
      </c>
      <c r="P13" s="46">
        <v>44</v>
      </c>
      <c r="Q13" s="46">
        <v>36</v>
      </c>
      <c r="R13" s="46">
        <v>5</v>
      </c>
      <c r="S13" s="46">
        <v>2</v>
      </c>
      <c r="T13" s="6">
        <f t="shared" si="2"/>
        <v>73</v>
      </c>
      <c r="U13" s="2">
        <f t="shared" ref="U13:U21" si="4">T10+T11+T12+T13</f>
        <v>258</v>
      </c>
      <c r="W13" s="1" t="s">
        <v>89</v>
      </c>
      <c r="X13" s="81">
        <v>1077.5</v>
      </c>
      <c r="Y13" s="1" t="s">
        <v>80</v>
      </c>
      <c r="Z13" s="81">
        <v>950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v>54</v>
      </c>
      <c r="C14" s="46">
        <v>21</v>
      </c>
      <c r="D14" s="46">
        <v>5</v>
      </c>
      <c r="E14" s="46">
        <v>3</v>
      </c>
      <c r="F14" s="6">
        <f t="shared" si="0"/>
        <v>65.5</v>
      </c>
      <c r="G14" s="2">
        <f t="shared" ref="G14:G19" si="5">F11+F12+F13+F14</f>
        <v>278</v>
      </c>
      <c r="H14" s="19" t="s">
        <v>9</v>
      </c>
      <c r="I14" s="46">
        <v>46</v>
      </c>
      <c r="J14" s="46">
        <v>27</v>
      </c>
      <c r="K14" s="46">
        <v>2</v>
      </c>
      <c r="L14" s="46">
        <v>1</v>
      </c>
      <c r="M14" s="6">
        <f t="shared" si="1"/>
        <v>56.5</v>
      </c>
      <c r="N14" s="2">
        <f t="shared" si="3"/>
        <v>263</v>
      </c>
      <c r="O14" s="19" t="s">
        <v>29</v>
      </c>
      <c r="P14" s="45">
        <v>38</v>
      </c>
      <c r="Q14" s="45">
        <v>19</v>
      </c>
      <c r="R14" s="45">
        <v>2</v>
      </c>
      <c r="S14" s="45">
        <v>1</v>
      </c>
      <c r="T14" s="6">
        <f t="shared" si="2"/>
        <v>44.5</v>
      </c>
      <c r="U14" s="2">
        <f t="shared" si="4"/>
        <v>240.5</v>
      </c>
      <c r="W14" s="1" t="s">
        <v>87</v>
      </c>
      <c r="X14" s="81">
        <v>1084</v>
      </c>
      <c r="Y14" s="1" t="s">
        <v>75</v>
      </c>
      <c r="Z14" s="81">
        <v>986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v>47</v>
      </c>
      <c r="C15" s="46">
        <v>19</v>
      </c>
      <c r="D15" s="46">
        <v>5</v>
      </c>
      <c r="E15" s="46">
        <v>4</v>
      </c>
      <c r="F15" s="6">
        <f t="shared" si="0"/>
        <v>62.5</v>
      </c>
      <c r="G15" s="2">
        <f t="shared" si="5"/>
        <v>264</v>
      </c>
      <c r="H15" s="19" t="s">
        <v>12</v>
      </c>
      <c r="I15" s="46">
        <v>48</v>
      </c>
      <c r="J15" s="46">
        <v>28</v>
      </c>
      <c r="K15" s="46">
        <v>1</v>
      </c>
      <c r="L15" s="46">
        <v>0</v>
      </c>
      <c r="M15" s="6">
        <f t="shared" si="1"/>
        <v>54</v>
      </c>
      <c r="N15" s="2">
        <f t="shared" si="3"/>
        <v>252</v>
      </c>
      <c r="O15" s="18" t="s">
        <v>30</v>
      </c>
      <c r="P15" s="46">
        <v>34</v>
      </c>
      <c r="Q15" s="46">
        <v>33</v>
      </c>
      <c r="R15" s="46">
        <v>4</v>
      </c>
      <c r="S15" s="46">
        <v>3</v>
      </c>
      <c r="T15" s="6">
        <f t="shared" si="2"/>
        <v>65.5</v>
      </c>
      <c r="U15" s="2">
        <f t="shared" si="4"/>
        <v>246.5</v>
      </c>
      <c r="W15" s="1" t="s">
        <v>84</v>
      </c>
      <c r="X15" s="81">
        <v>1088</v>
      </c>
      <c r="Y15" s="1" t="s">
        <v>64</v>
      </c>
      <c r="Z15" s="81">
        <v>1007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v>42</v>
      </c>
      <c r="C16" s="46">
        <v>21</v>
      </c>
      <c r="D16" s="46">
        <v>5</v>
      </c>
      <c r="E16" s="46">
        <v>2</v>
      </c>
      <c r="F16" s="6">
        <f t="shared" si="0"/>
        <v>57</v>
      </c>
      <c r="G16" s="2">
        <f t="shared" si="5"/>
        <v>254.5</v>
      </c>
      <c r="H16" s="19" t="s">
        <v>15</v>
      </c>
      <c r="I16" s="46">
        <v>50</v>
      </c>
      <c r="J16" s="46">
        <v>22</v>
      </c>
      <c r="K16" s="46">
        <v>1</v>
      </c>
      <c r="L16" s="46">
        <v>1</v>
      </c>
      <c r="M16" s="6">
        <f t="shared" si="1"/>
        <v>51.5</v>
      </c>
      <c r="N16" s="2">
        <f t="shared" si="3"/>
        <v>220</v>
      </c>
      <c r="O16" s="19" t="s">
        <v>8</v>
      </c>
      <c r="P16" s="46">
        <v>49</v>
      </c>
      <c r="Q16" s="46">
        <v>30</v>
      </c>
      <c r="R16" s="46">
        <v>3</v>
      </c>
      <c r="S16" s="46">
        <v>1</v>
      </c>
      <c r="T16" s="6">
        <f t="shared" si="2"/>
        <v>63</v>
      </c>
      <c r="U16" s="2">
        <f t="shared" si="4"/>
        <v>246</v>
      </c>
      <c r="W16" s="1" t="s">
        <v>82</v>
      </c>
      <c r="X16" s="81">
        <v>1121.5</v>
      </c>
      <c r="Y16" s="1" t="s">
        <v>76</v>
      </c>
      <c r="Z16" s="81">
        <v>1015.5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v>40</v>
      </c>
      <c r="C17" s="46">
        <v>19</v>
      </c>
      <c r="D17" s="46">
        <v>6</v>
      </c>
      <c r="E17" s="46">
        <v>1</v>
      </c>
      <c r="F17" s="6">
        <f t="shared" si="0"/>
        <v>53.5</v>
      </c>
      <c r="G17" s="2">
        <f t="shared" si="5"/>
        <v>238.5</v>
      </c>
      <c r="H17" s="19" t="s">
        <v>18</v>
      </c>
      <c r="I17" s="46">
        <v>46</v>
      </c>
      <c r="J17" s="46">
        <v>27</v>
      </c>
      <c r="K17" s="46">
        <v>7</v>
      </c>
      <c r="L17" s="46">
        <v>3</v>
      </c>
      <c r="M17" s="6">
        <f t="shared" si="1"/>
        <v>71.5</v>
      </c>
      <c r="N17" s="2">
        <f t="shared" si="3"/>
        <v>233.5</v>
      </c>
      <c r="O17" s="19" t="s">
        <v>10</v>
      </c>
      <c r="P17" s="46">
        <v>45</v>
      </c>
      <c r="Q17" s="46">
        <v>24</v>
      </c>
      <c r="R17" s="46">
        <v>3</v>
      </c>
      <c r="S17" s="46">
        <v>1</v>
      </c>
      <c r="T17" s="6">
        <f t="shared" si="2"/>
        <v>55</v>
      </c>
      <c r="U17" s="2">
        <f t="shared" si="4"/>
        <v>228</v>
      </c>
      <c r="W17" s="1" t="s">
        <v>79</v>
      </c>
      <c r="X17" s="81">
        <v>1162.5</v>
      </c>
      <c r="Y17" s="1" t="s">
        <v>74</v>
      </c>
      <c r="Z17" s="81">
        <v>1028.5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v>39</v>
      </c>
      <c r="C18" s="46">
        <v>38</v>
      </c>
      <c r="D18" s="46">
        <v>7</v>
      </c>
      <c r="E18" s="46">
        <v>2</v>
      </c>
      <c r="F18" s="6">
        <f t="shared" si="0"/>
        <v>76.5</v>
      </c>
      <c r="G18" s="2">
        <f t="shared" si="5"/>
        <v>249.5</v>
      </c>
      <c r="H18" s="19" t="s">
        <v>20</v>
      </c>
      <c r="I18" s="46">
        <v>47</v>
      </c>
      <c r="J18" s="46">
        <v>30</v>
      </c>
      <c r="K18" s="46">
        <v>5</v>
      </c>
      <c r="L18" s="46">
        <v>5</v>
      </c>
      <c r="M18" s="6">
        <f t="shared" si="1"/>
        <v>76</v>
      </c>
      <c r="N18" s="2">
        <f t="shared" si="3"/>
        <v>253</v>
      </c>
      <c r="O18" s="19" t="s">
        <v>13</v>
      </c>
      <c r="P18" s="46">
        <v>48</v>
      </c>
      <c r="Q18" s="46">
        <v>54</v>
      </c>
      <c r="R18" s="46">
        <v>8</v>
      </c>
      <c r="S18" s="46">
        <v>1</v>
      </c>
      <c r="T18" s="6">
        <f t="shared" si="2"/>
        <v>96.5</v>
      </c>
      <c r="U18" s="2">
        <f t="shared" si="4"/>
        <v>280</v>
      </c>
      <c r="W18" s="1" t="s">
        <v>66</v>
      </c>
      <c r="X18" s="81">
        <v>1171</v>
      </c>
      <c r="Y18" s="1" t="s">
        <v>88</v>
      </c>
      <c r="Z18" s="81">
        <v>1031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v>38</v>
      </c>
      <c r="C19" s="47">
        <v>33</v>
      </c>
      <c r="D19" s="47">
        <v>6</v>
      </c>
      <c r="E19" s="47">
        <v>4</v>
      </c>
      <c r="F19" s="7">
        <f t="shared" si="0"/>
        <v>74</v>
      </c>
      <c r="G19" s="3">
        <f t="shared" si="5"/>
        <v>261</v>
      </c>
      <c r="H19" s="20" t="s">
        <v>22</v>
      </c>
      <c r="I19" s="45">
        <v>46</v>
      </c>
      <c r="J19" s="45">
        <v>17</v>
      </c>
      <c r="K19" s="45">
        <v>6</v>
      </c>
      <c r="L19" s="45">
        <v>2</v>
      </c>
      <c r="M19" s="6">
        <f t="shared" si="1"/>
        <v>57</v>
      </c>
      <c r="N19" s="2">
        <f>M16+M17+M18+M19</f>
        <v>256</v>
      </c>
      <c r="O19" s="19" t="s">
        <v>16</v>
      </c>
      <c r="P19" s="46">
        <v>64</v>
      </c>
      <c r="Q19" s="46">
        <v>35</v>
      </c>
      <c r="R19" s="46">
        <v>4</v>
      </c>
      <c r="S19" s="46">
        <v>3</v>
      </c>
      <c r="T19" s="6">
        <f t="shared" si="2"/>
        <v>82.5</v>
      </c>
      <c r="U19" s="2">
        <f t="shared" si="4"/>
        <v>297</v>
      </c>
      <c r="W19" s="1" t="s">
        <v>65</v>
      </c>
      <c r="X19" s="81">
        <v>1205.5</v>
      </c>
      <c r="Y19" s="1" t="s">
        <v>90</v>
      </c>
      <c r="Z19" s="81">
        <v>1036.5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v>59</v>
      </c>
      <c r="C20" s="45">
        <v>29</v>
      </c>
      <c r="D20" s="45">
        <v>5</v>
      </c>
      <c r="E20" s="45">
        <v>2</v>
      </c>
      <c r="F20" s="8">
        <f t="shared" si="0"/>
        <v>73.5</v>
      </c>
      <c r="G20" s="35"/>
      <c r="H20" s="19" t="s">
        <v>24</v>
      </c>
      <c r="I20" s="46">
        <v>31</v>
      </c>
      <c r="J20" s="46">
        <v>27</v>
      </c>
      <c r="K20" s="46">
        <v>3</v>
      </c>
      <c r="L20" s="46">
        <v>3</v>
      </c>
      <c r="M20" s="8">
        <f t="shared" si="1"/>
        <v>56</v>
      </c>
      <c r="N20" s="2">
        <f>M17+M18+M19+M20</f>
        <v>260.5</v>
      </c>
      <c r="O20" s="19" t="s">
        <v>45</v>
      </c>
      <c r="P20" s="45">
        <v>59</v>
      </c>
      <c r="Q20" s="45">
        <v>39</v>
      </c>
      <c r="R20" s="45">
        <v>5</v>
      </c>
      <c r="S20" s="45">
        <v>4</v>
      </c>
      <c r="T20" s="8">
        <f t="shared" si="2"/>
        <v>88.5</v>
      </c>
      <c r="U20" s="2">
        <f t="shared" si="4"/>
        <v>322.5</v>
      </c>
      <c r="W20" s="1"/>
      <c r="X20" s="1"/>
      <c r="Y20" s="1" t="s">
        <v>92</v>
      </c>
      <c r="Z20" s="81">
        <v>1058.5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v>54</v>
      </c>
      <c r="C21" s="46">
        <v>22</v>
      </c>
      <c r="D21" s="46">
        <v>4</v>
      </c>
      <c r="E21" s="46">
        <v>1</v>
      </c>
      <c r="F21" s="6">
        <f t="shared" si="0"/>
        <v>59.5</v>
      </c>
      <c r="G21" s="36"/>
      <c r="H21" s="20" t="s">
        <v>25</v>
      </c>
      <c r="I21" s="46">
        <v>33</v>
      </c>
      <c r="J21" s="46">
        <v>19</v>
      </c>
      <c r="K21" s="46">
        <v>5</v>
      </c>
      <c r="L21" s="46">
        <v>3</v>
      </c>
      <c r="M21" s="6">
        <f t="shared" si="1"/>
        <v>53</v>
      </c>
      <c r="N21" s="2">
        <f>M18+M19+M20+M21</f>
        <v>242</v>
      </c>
      <c r="O21" s="21" t="s">
        <v>46</v>
      </c>
      <c r="P21" s="47">
        <v>54</v>
      </c>
      <c r="Q21" s="47">
        <v>34</v>
      </c>
      <c r="R21" s="47">
        <v>4</v>
      </c>
      <c r="S21" s="47">
        <v>2</v>
      </c>
      <c r="T21" s="7">
        <f t="shared" si="2"/>
        <v>74</v>
      </c>
      <c r="U21" s="3">
        <f t="shared" si="4"/>
        <v>341.5</v>
      </c>
      <c r="W21" s="1"/>
      <c r="X21" s="1"/>
      <c r="Y21" s="1" t="s">
        <v>71</v>
      </c>
      <c r="Z21" s="81">
        <v>1091.5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v>60</v>
      </c>
      <c r="C22" s="46">
        <v>38</v>
      </c>
      <c r="D22" s="46">
        <v>7</v>
      </c>
      <c r="E22" s="46">
        <v>3</v>
      </c>
      <c r="F22" s="6">
        <f t="shared" si="0"/>
        <v>89.5</v>
      </c>
      <c r="G22" s="2"/>
      <c r="H22" s="21" t="s">
        <v>26</v>
      </c>
      <c r="I22" s="47">
        <v>41</v>
      </c>
      <c r="J22" s="47">
        <v>15</v>
      </c>
      <c r="K22" s="47">
        <v>5</v>
      </c>
      <c r="L22" s="47">
        <v>0</v>
      </c>
      <c r="M22" s="6">
        <f t="shared" si="1"/>
        <v>45.5</v>
      </c>
      <c r="N22" s="3">
        <f>M19+M20+M21+M22</f>
        <v>211.5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1132</v>
      </c>
      <c r="AA22" s="1"/>
      <c r="AB22" s="81"/>
    </row>
    <row r="23" spans="1:28" ht="13.5" customHeight="1" x14ac:dyDescent="0.2">
      <c r="A23" s="161" t="s">
        <v>47</v>
      </c>
      <c r="B23" s="162"/>
      <c r="C23" s="167" t="s">
        <v>50</v>
      </c>
      <c r="D23" s="168"/>
      <c r="E23" s="168"/>
      <c r="F23" s="169"/>
      <c r="G23" s="84">
        <f>MAX(G13:G19)</f>
        <v>311.5</v>
      </c>
      <c r="H23" s="165" t="s">
        <v>48</v>
      </c>
      <c r="I23" s="166"/>
      <c r="J23" s="158" t="s">
        <v>50</v>
      </c>
      <c r="K23" s="159"/>
      <c r="L23" s="159"/>
      <c r="M23" s="160"/>
      <c r="N23" s="85">
        <f>MAX(N10:N22)</f>
        <v>304.5</v>
      </c>
      <c r="O23" s="161" t="s">
        <v>49</v>
      </c>
      <c r="P23" s="162"/>
      <c r="Q23" s="167" t="s">
        <v>50</v>
      </c>
      <c r="R23" s="168"/>
      <c r="S23" s="168"/>
      <c r="T23" s="169"/>
      <c r="U23" s="84">
        <f>MAX(U13:U21)</f>
        <v>341.5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63"/>
      <c r="B24" s="164"/>
      <c r="C24" s="82" t="s">
        <v>73</v>
      </c>
      <c r="D24" s="86"/>
      <c r="E24" s="86"/>
      <c r="F24" s="87" t="s">
        <v>65</v>
      </c>
      <c r="G24" s="88"/>
      <c r="H24" s="163"/>
      <c r="I24" s="164"/>
      <c r="J24" s="82" t="s">
        <v>73</v>
      </c>
      <c r="K24" s="86"/>
      <c r="L24" s="86"/>
      <c r="M24" s="87" t="s">
        <v>75</v>
      </c>
      <c r="N24" s="88"/>
      <c r="O24" s="163"/>
      <c r="P24" s="164"/>
      <c r="Q24" s="82" t="s">
        <v>73</v>
      </c>
      <c r="R24" s="86"/>
      <c r="S24" s="86"/>
      <c r="T24" s="87" t="s">
        <v>72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0" t="s">
        <v>51</v>
      </c>
      <c r="B26" s="170"/>
      <c r="C26" s="170"/>
      <c r="D26" s="170"/>
      <c r="E26" s="17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Q23:T23"/>
    <mergeCell ref="J23:M23"/>
    <mergeCell ref="O8:O9"/>
    <mergeCell ref="N8:N9"/>
    <mergeCell ref="H8:H9"/>
    <mergeCell ref="H23:I24"/>
    <mergeCell ref="O23:P24"/>
    <mergeCell ref="A26:E26"/>
    <mergeCell ref="B8:E8"/>
    <mergeCell ref="G8:G9"/>
    <mergeCell ref="F8:F9"/>
    <mergeCell ref="A23:B24"/>
    <mergeCell ref="C23:F23"/>
    <mergeCell ref="A8:A9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8" zoomScaleNormal="100" workbookViewId="0">
      <selection activeCell="W22" sqref="W22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02" t="s">
        <v>38</v>
      </c>
      <c r="B2" s="202"/>
      <c r="C2" s="202"/>
      <c r="D2" s="202"/>
      <c r="E2" s="202"/>
      <c r="F2" s="202"/>
      <c r="G2" s="202"/>
      <c r="H2" s="202"/>
      <c r="I2" s="202"/>
      <c r="J2" s="202"/>
      <c r="K2" s="202"/>
      <c r="L2" s="202"/>
      <c r="M2" s="202"/>
      <c r="N2" s="202"/>
      <c r="O2" s="202"/>
      <c r="P2" s="202"/>
      <c r="Q2" s="202"/>
      <c r="R2" s="202"/>
      <c r="S2" s="202"/>
      <c r="T2" s="202"/>
      <c r="U2" s="202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00" t="s">
        <v>54</v>
      </c>
      <c r="B4" s="200"/>
      <c r="C4" s="200"/>
      <c r="D4" s="51"/>
      <c r="E4" s="203" t="str">
        <f>'G-1'!E4:H4</f>
        <v>DE OBRA</v>
      </c>
      <c r="F4" s="203"/>
      <c r="G4" s="203"/>
      <c r="H4" s="203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201" t="s">
        <v>56</v>
      </c>
      <c r="B5" s="201"/>
      <c r="C5" s="201"/>
      <c r="D5" s="203" t="str">
        <f>'G-1'!D5:H5</f>
        <v>CL 19-CR 1E</v>
      </c>
      <c r="E5" s="203"/>
      <c r="F5" s="203"/>
      <c r="G5" s="203"/>
      <c r="H5" s="203"/>
      <c r="I5" s="201" t="s">
        <v>53</v>
      </c>
      <c r="J5" s="201"/>
      <c r="K5" s="201"/>
      <c r="L5" s="177" t="str">
        <f>'G-1'!L5:N5</f>
        <v>19-1E</v>
      </c>
      <c r="M5" s="177"/>
      <c r="N5" s="177"/>
      <c r="O5" s="50"/>
      <c r="P5" s="201" t="s">
        <v>57</v>
      </c>
      <c r="Q5" s="201"/>
      <c r="R5" s="201"/>
      <c r="S5" s="177" t="s">
        <v>156</v>
      </c>
      <c r="T5" s="177"/>
      <c r="U5" s="177"/>
    </row>
    <row r="6" spans="1:28" ht="12.75" customHeight="1" x14ac:dyDescent="0.2">
      <c r="A6" s="201" t="s">
        <v>55</v>
      </c>
      <c r="B6" s="201"/>
      <c r="C6" s="201"/>
      <c r="D6" s="187" t="s">
        <v>149</v>
      </c>
      <c r="E6" s="187"/>
      <c r="F6" s="187"/>
      <c r="G6" s="187"/>
      <c r="H6" s="187"/>
      <c r="I6" s="201" t="s">
        <v>59</v>
      </c>
      <c r="J6" s="201"/>
      <c r="K6" s="201"/>
      <c r="L6" s="210">
        <v>1</v>
      </c>
      <c r="M6" s="210"/>
      <c r="N6" s="210"/>
      <c r="O6" s="54"/>
      <c r="P6" s="201" t="s">
        <v>58</v>
      </c>
      <c r="Q6" s="201"/>
      <c r="R6" s="201"/>
      <c r="S6" s="204">
        <f>'G-1'!S6:U6</f>
        <v>43053</v>
      </c>
      <c r="T6" s="204"/>
      <c r="U6" s="204"/>
    </row>
    <row r="7" spans="1:28" ht="7.5" customHeight="1" x14ac:dyDescent="0.2">
      <c r="A7" s="55"/>
      <c r="B7" s="49"/>
      <c r="C7" s="49"/>
      <c r="D7" s="49"/>
      <c r="E7" s="211"/>
      <c r="F7" s="211"/>
      <c r="G7" s="211"/>
      <c r="H7" s="211"/>
      <c r="I7" s="211"/>
      <c r="J7" s="211"/>
      <c r="K7" s="211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205" t="s">
        <v>36</v>
      </c>
      <c r="B8" s="207" t="s">
        <v>34</v>
      </c>
      <c r="C8" s="208"/>
      <c r="D8" s="208"/>
      <c r="E8" s="209"/>
      <c r="F8" s="205" t="s">
        <v>35</v>
      </c>
      <c r="G8" s="205" t="s">
        <v>37</v>
      </c>
      <c r="H8" s="205" t="s">
        <v>36</v>
      </c>
      <c r="I8" s="207" t="s">
        <v>34</v>
      </c>
      <c r="J8" s="208"/>
      <c r="K8" s="208"/>
      <c r="L8" s="209"/>
      <c r="M8" s="205" t="s">
        <v>35</v>
      </c>
      <c r="N8" s="205" t="s">
        <v>37</v>
      </c>
      <c r="O8" s="205" t="s">
        <v>36</v>
      </c>
      <c r="P8" s="207" t="s">
        <v>34</v>
      </c>
      <c r="Q8" s="208"/>
      <c r="R8" s="208"/>
      <c r="S8" s="209"/>
      <c r="T8" s="205" t="s">
        <v>35</v>
      </c>
      <c r="U8" s="205" t="s">
        <v>37</v>
      </c>
    </row>
    <row r="9" spans="1:28" ht="12" customHeight="1" x14ac:dyDescent="0.2">
      <c r="A9" s="206"/>
      <c r="B9" s="57" t="s">
        <v>52</v>
      </c>
      <c r="C9" s="57" t="s">
        <v>0</v>
      </c>
      <c r="D9" s="57" t="s">
        <v>2</v>
      </c>
      <c r="E9" s="58" t="s">
        <v>3</v>
      </c>
      <c r="F9" s="206"/>
      <c r="G9" s="206"/>
      <c r="H9" s="206"/>
      <c r="I9" s="59" t="s">
        <v>52</v>
      </c>
      <c r="J9" s="59" t="s">
        <v>0</v>
      </c>
      <c r="K9" s="57" t="s">
        <v>2</v>
      </c>
      <c r="L9" s="58" t="s">
        <v>3</v>
      </c>
      <c r="M9" s="206"/>
      <c r="N9" s="206"/>
      <c r="O9" s="206"/>
      <c r="P9" s="59" t="s">
        <v>52</v>
      </c>
      <c r="Q9" s="59" t="s">
        <v>0</v>
      </c>
      <c r="R9" s="57" t="s">
        <v>2</v>
      </c>
      <c r="S9" s="58" t="s">
        <v>3</v>
      </c>
      <c r="T9" s="206"/>
      <c r="U9" s="206"/>
    </row>
    <row r="10" spans="1:28" ht="24" customHeight="1" x14ac:dyDescent="0.2">
      <c r="A10" s="60" t="s">
        <v>11</v>
      </c>
      <c r="B10" s="61">
        <v>129</v>
      </c>
      <c r="C10" s="61">
        <v>87</v>
      </c>
      <c r="D10" s="61">
        <v>12</v>
      </c>
      <c r="E10" s="61">
        <v>6</v>
      </c>
      <c r="F10" s="62">
        <f t="shared" ref="F10:F22" si="0">B10*0.5+C10*1+D10*2+E10*2.5</f>
        <v>190.5</v>
      </c>
      <c r="G10" s="63"/>
      <c r="H10" s="64" t="s">
        <v>4</v>
      </c>
      <c r="I10" s="46">
        <v>49</v>
      </c>
      <c r="J10" s="46">
        <v>59</v>
      </c>
      <c r="K10" s="46">
        <v>6</v>
      </c>
      <c r="L10" s="46">
        <v>9</v>
      </c>
      <c r="M10" s="62">
        <f t="shared" ref="M10:M22" si="1">I10*0.5+J10*1+K10*2+L10*2.5</f>
        <v>118</v>
      </c>
      <c r="N10" s="65">
        <f>F20+F21+F22+M10</f>
        <v>466.5</v>
      </c>
      <c r="O10" s="64" t="s">
        <v>43</v>
      </c>
      <c r="P10" s="46">
        <v>46</v>
      </c>
      <c r="Q10" s="46">
        <v>73</v>
      </c>
      <c r="R10" s="46">
        <v>5</v>
      </c>
      <c r="S10" s="46">
        <v>8</v>
      </c>
      <c r="T10" s="62">
        <f t="shared" ref="T10:T21" si="2">P10*0.5+Q10*1+R10*2+S10*2.5</f>
        <v>126</v>
      </c>
      <c r="U10" s="66"/>
      <c r="W10" s="1"/>
      <c r="X10" s="1"/>
      <c r="Y10" s="1" t="s">
        <v>64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99</v>
      </c>
      <c r="C11" s="61">
        <v>111</v>
      </c>
      <c r="D11" s="61">
        <v>11</v>
      </c>
      <c r="E11" s="61">
        <v>12</v>
      </c>
      <c r="F11" s="62">
        <f t="shared" si="0"/>
        <v>212.5</v>
      </c>
      <c r="G11" s="63"/>
      <c r="H11" s="64" t="s">
        <v>5</v>
      </c>
      <c r="I11" s="46">
        <v>45</v>
      </c>
      <c r="J11" s="46">
        <v>81</v>
      </c>
      <c r="K11" s="46">
        <v>5</v>
      </c>
      <c r="L11" s="46">
        <v>8</v>
      </c>
      <c r="M11" s="62">
        <f t="shared" si="1"/>
        <v>133.5</v>
      </c>
      <c r="N11" s="65">
        <f>F21+F22+M10+M11</f>
        <v>478.5</v>
      </c>
      <c r="O11" s="64" t="s">
        <v>44</v>
      </c>
      <c r="P11" s="46">
        <v>42</v>
      </c>
      <c r="Q11" s="46">
        <v>65</v>
      </c>
      <c r="R11" s="46">
        <v>7</v>
      </c>
      <c r="S11" s="46">
        <v>14</v>
      </c>
      <c r="T11" s="62">
        <f t="shared" si="2"/>
        <v>135</v>
      </c>
      <c r="U11" s="63"/>
      <c r="W11" s="1"/>
      <c r="X11" s="1"/>
      <c r="Y11" s="1" t="s">
        <v>71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65</v>
      </c>
      <c r="C12" s="61">
        <v>91</v>
      </c>
      <c r="D12" s="61">
        <v>9</v>
      </c>
      <c r="E12" s="61">
        <v>8</v>
      </c>
      <c r="F12" s="62">
        <f t="shared" si="0"/>
        <v>161.5</v>
      </c>
      <c r="G12" s="63"/>
      <c r="H12" s="64" t="s">
        <v>6</v>
      </c>
      <c r="I12" s="46">
        <v>72</v>
      </c>
      <c r="J12" s="46">
        <v>69</v>
      </c>
      <c r="K12" s="46">
        <v>8</v>
      </c>
      <c r="L12" s="46">
        <v>11</v>
      </c>
      <c r="M12" s="62">
        <f t="shared" si="1"/>
        <v>148.5</v>
      </c>
      <c r="N12" s="63">
        <f>F22+M10+M11+M12</f>
        <v>491</v>
      </c>
      <c r="O12" s="64" t="s">
        <v>32</v>
      </c>
      <c r="P12" s="46">
        <v>42</v>
      </c>
      <c r="Q12" s="46">
        <v>68</v>
      </c>
      <c r="R12" s="46">
        <v>6</v>
      </c>
      <c r="S12" s="46">
        <v>9</v>
      </c>
      <c r="T12" s="62">
        <f t="shared" si="2"/>
        <v>123.5</v>
      </c>
      <c r="U12" s="63"/>
      <c r="W12" s="1"/>
      <c r="X12" s="1"/>
      <c r="Y12" s="1" t="s">
        <v>74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83</v>
      </c>
      <c r="C13" s="61">
        <v>62</v>
      </c>
      <c r="D13" s="61">
        <v>5</v>
      </c>
      <c r="E13" s="61">
        <v>10</v>
      </c>
      <c r="F13" s="62">
        <f t="shared" si="0"/>
        <v>138.5</v>
      </c>
      <c r="G13" s="63">
        <f t="shared" ref="G13:G19" si="3">F10+F11+F12+F13</f>
        <v>703</v>
      </c>
      <c r="H13" s="64" t="s">
        <v>7</v>
      </c>
      <c r="I13" s="46">
        <v>53</v>
      </c>
      <c r="J13" s="46">
        <v>58</v>
      </c>
      <c r="K13" s="46">
        <v>8</v>
      </c>
      <c r="L13" s="46">
        <v>10</v>
      </c>
      <c r="M13" s="62">
        <f t="shared" si="1"/>
        <v>125.5</v>
      </c>
      <c r="N13" s="63">
        <f t="shared" ref="N13:N18" si="4">M10+M11+M12+M13</f>
        <v>525.5</v>
      </c>
      <c r="O13" s="64" t="s">
        <v>33</v>
      </c>
      <c r="P13" s="46">
        <v>46</v>
      </c>
      <c r="Q13" s="46">
        <v>71</v>
      </c>
      <c r="R13" s="46">
        <v>5</v>
      </c>
      <c r="S13" s="46">
        <v>15</v>
      </c>
      <c r="T13" s="62">
        <f t="shared" si="2"/>
        <v>141.5</v>
      </c>
      <c r="U13" s="63">
        <f t="shared" ref="U13:U21" si="5">T10+T11+T12+T13</f>
        <v>526</v>
      </c>
      <c r="W13" s="1" t="s">
        <v>79</v>
      </c>
      <c r="X13" s="81">
        <v>917</v>
      </c>
      <c r="Y13" s="1" t="s">
        <v>68</v>
      </c>
      <c r="Z13" s="81">
        <v>810.5</v>
      </c>
      <c r="AA13" s="1" t="s">
        <v>77</v>
      </c>
      <c r="AB13" s="81">
        <v>0</v>
      </c>
    </row>
    <row r="14" spans="1:28" ht="24" customHeight="1" x14ac:dyDescent="0.2">
      <c r="A14" s="60" t="s">
        <v>21</v>
      </c>
      <c r="B14" s="61">
        <v>71</v>
      </c>
      <c r="C14" s="61">
        <v>78</v>
      </c>
      <c r="D14" s="61">
        <v>10</v>
      </c>
      <c r="E14" s="61">
        <v>8</v>
      </c>
      <c r="F14" s="62">
        <f t="shared" si="0"/>
        <v>153.5</v>
      </c>
      <c r="G14" s="63">
        <f t="shared" si="3"/>
        <v>666</v>
      </c>
      <c r="H14" s="64" t="s">
        <v>9</v>
      </c>
      <c r="I14" s="46">
        <v>66</v>
      </c>
      <c r="J14" s="46">
        <v>56</v>
      </c>
      <c r="K14" s="46">
        <v>6</v>
      </c>
      <c r="L14" s="46">
        <v>7</v>
      </c>
      <c r="M14" s="62">
        <f t="shared" si="1"/>
        <v>118.5</v>
      </c>
      <c r="N14" s="63">
        <f t="shared" si="4"/>
        <v>526</v>
      </c>
      <c r="O14" s="64" t="s">
        <v>29</v>
      </c>
      <c r="P14" s="45">
        <v>50</v>
      </c>
      <c r="Q14" s="45">
        <v>84</v>
      </c>
      <c r="R14" s="45">
        <v>6</v>
      </c>
      <c r="S14" s="45">
        <v>16</v>
      </c>
      <c r="T14" s="62">
        <f t="shared" si="2"/>
        <v>161</v>
      </c>
      <c r="U14" s="63">
        <f t="shared" si="5"/>
        <v>561</v>
      </c>
      <c r="W14" s="1" t="s">
        <v>84</v>
      </c>
      <c r="X14" s="81">
        <v>927.5</v>
      </c>
      <c r="Y14" s="1" t="s">
        <v>67</v>
      </c>
      <c r="Z14" s="81">
        <v>813</v>
      </c>
      <c r="AA14" s="1" t="s">
        <v>78</v>
      </c>
      <c r="AB14" s="81">
        <v>0</v>
      </c>
    </row>
    <row r="15" spans="1:28" ht="24" customHeight="1" x14ac:dyDescent="0.2">
      <c r="A15" s="60" t="s">
        <v>23</v>
      </c>
      <c r="B15" s="61">
        <v>69</v>
      </c>
      <c r="C15" s="61">
        <v>97</v>
      </c>
      <c r="D15" s="61">
        <v>3</v>
      </c>
      <c r="E15" s="61">
        <v>16</v>
      </c>
      <c r="F15" s="62">
        <f t="shared" si="0"/>
        <v>177.5</v>
      </c>
      <c r="G15" s="63">
        <f t="shared" si="3"/>
        <v>631</v>
      </c>
      <c r="H15" s="64" t="s">
        <v>12</v>
      </c>
      <c r="I15" s="46">
        <v>55</v>
      </c>
      <c r="J15" s="46">
        <v>52</v>
      </c>
      <c r="K15" s="46">
        <v>4</v>
      </c>
      <c r="L15" s="46">
        <v>5</v>
      </c>
      <c r="M15" s="62">
        <f t="shared" si="1"/>
        <v>100</v>
      </c>
      <c r="N15" s="63">
        <f t="shared" si="4"/>
        <v>492.5</v>
      </c>
      <c r="O15" s="60" t="s">
        <v>30</v>
      </c>
      <c r="P15" s="46">
        <v>61</v>
      </c>
      <c r="Q15" s="46">
        <v>79</v>
      </c>
      <c r="R15" s="46">
        <v>11</v>
      </c>
      <c r="S15" s="46">
        <v>9</v>
      </c>
      <c r="T15" s="62">
        <f t="shared" si="2"/>
        <v>154</v>
      </c>
      <c r="U15" s="63">
        <f t="shared" si="5"/>
        <v>580</v>
      </c>
      <c r="W15" s="1" t="s">
        <v>66</v>
      </c>
      <c r="X15" s="81">
        <v>941.5</v>
      </c>
      <c r="Y15" s="1" t="s">
        <v>80</v>
      </c>
      <c r="Z15" s="81">
        <v>813.5</v>
      </c>
      <c r="AA15" s="1" t="s">
        <v>81</v>
      </c>
      <c r="AB15" s="81">
        <v>0</v>
      </c>
    </row>
    <row r="16" spans="1:28" ht="24" customHeight="1" x14ac:dyDescent="0.2">
      <c r="A16" s="60" t="s">
        <v>39</v>
      </c>
      <c r="B16" s="61">
        <v>47</v>
      </c>
      <c r="C16" s="61">
        <v>78</v>
      </c>
      <c r="D16" s="61">
        <v>9</v>
      </c>
      <c r="E16" s="61">
        <v>3</v>
      </c>
      <c r="F16" s="62">
        <f t="shared" si="0"/>
        <v>127</v>
      </c>
      <c r="G16" s="63">
        <f t="shared" si="3"/>
        <v>596.5</v>
      </c>
      <c r="H16" s="64" t="s">
        <v>15</v>
      </c>
      <c r="I16" s="46">
        <v>52</v>
      </c>
      <c r="J16" s="46">
        <v>54</v>
      </c>
      <c r="K16" s="46">
        <v>8</v>
      </c>
      <c r="L16" s="46">
        <v>8</v>
      </c>
      <c r="M16" s="62">
        <f t="shared" si="1"/>
        <v>116</v>
      </c>
      <c r="N16" s="63">
        <f t="shared" si="4"/>
        <v>460</v>
      </c>
      <c r="O16" s="64" t="s">
        <v>8</v>
      </c>
      <c r="P16" s="46">
        <v>69</v>
      </c>
      <c r="Q16" s="46">
        <v>61</v>
      </c>
      <c r="R16" s="46">
        <v>9</v>
      </c>
      <c r="S16" s="46">
        <v>12</v>
      </c>
      <c r="T16" s="62">
        <f t="shared" si="2"/>
        <v>143.5</v>
      </c>
      <c r="U16" s="63">
        <f t="shared" si="5"/>
        <v>600</v>
      </c>
      <c r="W16" s="1" t="s">
        <v>65</v>
      </c>
      <c r="X16" s="81">
        <v>942</v>
      </c>
      <c r="Y16" s="1" t="s">
        <v>93</v>
      </c>
      <c r="Z16" s="81">
        <v>814</v>
      </c>
      <c r="AA16" s="1" t="s">
        <v>83</v>
      </c>
      <c r="AB16" s="81">
        <v>0</v>
      </c>
    </row>
    <row r="17" spans="1:28" ht="24" customHeight="1" x14ac:dyDescent="0.2">
      <c r="A17" s="60" t="s">
        <v>40</v>
      </c>
      <c r="B17" s="61">
        <v>67</v>
      </c>
      <c r="C17" s="61">
        <v>75</v>
      </c>
      <c r="D17" s="61">
        <v>6</v>
      </c>
      <c r="E17" s="61">
        <v>8</v>
      </c>
      <c r="F17" s="62">
        <f t="shared" si="0"/>
        <v>140.5</v>
      </c>
      <c r="G17" s="63">
        <f t="shared" si="3"/>
        <v>598.5</v>
      </c>
      <c r="H17" s="64" t="s">
        <v>18</v>
      </c>
      <c r="I17" s="46">
        <v>59</v>
      </c>
      <c r="J17" s="46">
        <v>69</v>
      </c>
      <c r="K17" s="46">
        <v>10</v>
      </c>
      <c r="L17" s="46">
        <v>6</v>
      </c>
      <c r="M17" s="62">
        <f t="shared" si="1"/>
        <v>133.5</v>
      </c>
      <c r="N17" s="63">
        <f t="shared" si="4"/>
        <v>468</v>
      </c>
      <c r="O17" s="64" t="s">
        <v>10</v>
      </c>
      <c r="P17" s="46">
        <v>66</v>
      </c>
      <c r="Q17" s="46">
        <v>82</v>
      </c>
      <c r="R17" s="46">
        <v>8</v>
      </c>
      <c r="S17" s="46">
        <v>8</v>
      </c>
      <c r="T17" s="62">
        <f t="shared" si="2"/>
        <v>151</v>
      </c>
      <c r="U17" s="63">
        <f t="shared" si="5"/>
        <v>609.5</v>
      </c>
      <c r="W17" s="1" t="s">
        <v>82</v>
      </c>
      <c r="X17" s="81">
        <v>946</v>
      </c>
      <c r="Y17" s="1" t="s">
        <v>76</v>
      </c>
      <c r="Z17" s="81">
        <v>816.5</v>
      </c>
      <c r="AA17" s="1" t="s">
        <v>86</v>
      </c>
      <c r="AB17" s="81">
        <v>0</v>
      </c>
    </row>
    <row r="18" spans="1:28" ht="24" customHeight="1" x14ac:dyDescent="0.2">
      <c r="A18" s="60" t="s">
        <v>41</v>
      </c>
      <c r="B18" s="61">
        <v>72</v>
      </c>
      <c r="C18" s="61">
        <v>80</v>
      </c>
      <c r="D18" s="61">
        <v>8</v>
      </c>
      <c r="E18" s="61">
        <v>6</v>
      </c>
      <c r="F18" s="62">
        <f t="shared" si="0"/>
        <v>147</v>
      </c>
      <c r="G18" s="63">
        <f t="shared" si="3"/>
        <v>592</v>
      </c>
      <c r="H18" s="64" t="s">
        <v>20</v>
      </c>
      <c r="I18" s="46">
        <v>71</v>
      </c>
      <c r="J18" s="46">
        <v>84</v>
      </c>
      <c r="K18" s="46">
        <v>8</v>
      </c>
      <c r="L18" s="46">
        <v>11</v>
      </c>
      <c r="M18" s="62">
        <f t="shared" si="1"/>
        <v>163</v>
      </c>
      <c r="N18" s="63">
        <f t="shared" si="4"/>
        <v>512.5</v>
      </c>
      <c r="O18" s="64" t="s">
        <v>13</v>
      </c>
      <c r="P18" s="46">
        <v>75</v>
      </c>
      <c r="Q18" s="46">
        <v>99</v>
      </c>
      <c r="R18" s="46">
        <v>11</v>
      </c>
      <c r="S18" s="46">
        <v>10</v>
      </c>
      <c r="T18" s="62">
        <f t="shared" si="2"/>
        <v>183.5</v>
      </c>
      <c r="U18" s="63">
        <f t="shared" si="5"/>
        <v>632</v>
      </c>
      <c r="W18" s="1" t="s">
        <v>87</v>
      </c>
      <c r="X18" s="81">
        <v>963</v>
      </c>
      <c r="Y18" s="1" t="s">
        <v>75</v>
      </c>
      <c r="Z18" s="81">
        <v>817.5</v>
      </c>
      <c r="AA18" s="1" t="s">
        <v>69</v>
      </c>
      <c r="AB18" s="81">
        <v>0</v>
      </c>
    </row>
    <row r="19" spans="1:28" ht="24" customHeight="1" thickBot="1" x14ac:dyDescent="0.25">
      <c r="A19" s="68" t="s">
        <v>42</v>
      </c>
      <c r="B19" s="69">
        <v>61</v>
      </c>
      <c r="C19" s="69">
        <v>77</v>
      </c>
      <c r="D19" s="69">
        <v>7</v>
      </c>
      <c r="E19" s="69">
        <v>9</v>
      </c>
      <c r="F19" s="70">
        <f t="shared" si="0"/>
        <v>144</v>
      </c>
      <c r="G19" s="71">
        <f t="shared" si="3"/>
        <v>558.5</v>
      </c>
      <c r="H19" s="72" t="s">
        <v>22</v>
      </c>
      <c r="I19" s="45">
        <v>63</v>
      </c>
      <c r="J19" s="45">
        <v>90</v>
      </c>
      <c r="K19" s="45">
        <v>6</v>
      </c>
      <c r="L19" s="45">
        <v>19</v>
      </c>
      <c r="M19" s="62">
        <f t="shared" si="1"/>
        <v>181</v>
      </c>
      <c r="N19" s="63">
        <f>M16+M17+M18+M19</f>
        <v>593.5</v>
      </c>
      <c r="O19" s="64" t="s">
        <v>16</v>
      </c>
      <c r="P19" s="46">
        <v>79</v>
      </c>
      <c r="Q19" s="46">
        <v>106</v>
      </c>
      <c r="R19" s="46">
        <v>8</v>
      </c>
      <c r="S19" s="46">
        <v>16</v>
      </c>
      <c r="T19" s="62">
        <f t="shared" si="2"/>
        <v>201.5</v>
      </c>
      <c r="U19" s="63">
        <f t="shared" si="5"/>
        <v>679.5</v>
      </c>
      <c r="W19" s="1" t="s">
        <v>89</v>
      </c>
      <c r="X19" s="81">
        <v>967</v>
      </c>
      <c r="Y19" s="1" t="s">
        <v>90</v>
      </c>
      <c r="Z19" s="81">
        <v>826</v>
      </c>
      <c r="AA19" s="1" t="s">
        <v>91</v>
      </c>
      <c r="AB19" s="81">
        <v>0</v>
      </c>
    </row>
    <row r="20" spans="1:28" ht="24" customHeight="1" x14ac:dyDescent="0.2">
      <c r="A20" s="64" t="s">
        <v>27</v>
      </c>
      <c r="B20" s="67">
        <v>44</v>
      </c>
      <c r="C20" s="67">
        <v>61</v>
      </c>
      <c r="D20" s="67">
        <v>8</v>
      </c>
      <c r="E20" s="67">
        <v>9</v>
      </c>
      <c r="F20" s="73">
        <f t="shared" si="0"/>
        <v>121.5</v>
      </c>
      <c r="G20" s="74"/>
      <c r="H20" s="64" t="s">
        <v>24</v>
      </c>
      <c r="I20" s="46">
        <v>76</v>
      </c>
      <c r="J20" s="46">
        <v>76</v>
      </c>
      <c r="K20" s="46">
        <v>6</v>
      </c>
      <c r="L20" s="46">
        <v>9</v>
      </c>
      <c r="M20" s="73">
        <f t="shared" si="1"/>
        <v>148.5</v>
      </c>
      <c r="N20" s="63">
        <f>M17+M18+M19+M20</f>
        <v>626</v>
      </c>
      <c r="O20" s="64" t="s">
        <v>45</v>
      </c>
      <c r="P20" s="45">
        <v>63</v>
      </c>
      <c r="Q20" s="45">
        <v>84</v>
      </c>
      <c r="R20" s="45">
        <v>14</v>
      </c>
      <c r="S20" s="45">
        <v>18</v>
      </c>
      <c r="T20" s="73">
        <f t="shared" si="2"/>
        <v>188.5</v>
      </c>
      <c r="U20" s="63">
        <f t="shared" si="5"/>
        <v>724.5</v>
      </c>
      <c r="W20" s="1"/>
      <c r="X20" s="1"/>
      <c r="Y20" s="1" t="s">
        <v>92</v>
      </c>
      <c r="Z20" s="81">
        <v>830</v>
      </c>
      <c r="AA20" s="1" t="s">
        <v>70</v>
      </c>
      <c r="AB20" s="81">
        <v>0</v>
      </c>
    </row>
    <row r="21" spans="1:28" ht="24" customHeight="1" thickBot="1" x14ac:dyDescent="0.25">
      <c r="A21" s="64" t="s">
        <v>28</v>
      </c>
      <c r="B21" s="61">
        <v>49</v>
      </c>
      <c r="C21" s="61">
        <v>64</v>
      </c>
      <c r="D21" s="61">
        <v>10</v>
      </c>
      <c r="E21" s="61">
        <v>11</v>
      </c>
      <c r="F21" s="62">
        <f t="shared" si="0"/>
        <v>136</v>
      </c>
      <c r="G21" s="75"/>
      <c r="H21" s="72" t="s">
        <v>25</v>
      </c>
      <c r="I21" s="46">
        <v>77</v>
      </c>
      <c r="J21" s="46">
        <v>102</v>
      </c>
      <c r="K21" s="46">
        <v>7</v>
      </c>
      <c r="L21" s="46">
        <v>11</v>
      </c>
      <c r="M21" s="62">
        <f t="shared" si="1"/>
        <v>182</v>
      </c>
      <c r="N21" s="63">
        <f>M18+M19+M20+M21</f>
        <v>674.5</v>
      </c>
      <c r="O21" s="68" t="s">
        <v>46</v>
      </c>
      <c r="P21" s="47">
        <v>60</v>
      </c>
      <c r="Q21" s="47">
        <v>77</v>
      </c>
      <c r="R21" s="47">
        <v>9</v>
      </c>
      <c r="S21" s="47">
        <v>10</v>
      </c>
      <c r="T21" s="70">
        <f t="shared" si="2"/>
        <v>150</v>
      </c>
      <c r="U21" s="71">
        <f t="shared" si="5"/>
        <v>723.5</v>
      </c>
      <c r="W21" s="1"/>
      <c r="X21" s="1"/>
      <c r="Y21" s="1" t="s">
        <v>85</v>
      </c>
      <c r="Z21" s="81">
        <v>839.5</v>
      </c>
      <c r="AA21" s="1" t="s">
        <v>72</v>
      </c>
      <c r="AB21" s="81">
        <v>0</v>
      </c>
    </row>
    <row r="22" spans="1:28" ht="24" customHeight="1" thickBot="1" x14ac:dyDescent="0.25">
      <c r="A22" s="64" t="s">
        <v>1</v>
      </c>
      <c r="B22" s="61">
        <v>46</v>
      </c>
      <c r="C22" s="61">
        <v>50</v>
      </c>
      <c r="D22" s="61">
        <v>4</v>
      </c>
      <c r="E22" s="61">
        <v>4</v>
      </c>
      <c r="F22" s="62">
        <f t="shared" si="0"/>
        <v>91</v>
      </c>
      <c r="G22" s="63"/>
      <c r="H22" s="68" t="s">
        <v>26</v>
      </c>
      <c r="I22" s="47">
        <v>72</v>
      </c>
      <c r="J22" s="47">
        <v>83</v>
      </c>
      <c r="K22" s="47">
        <v>8</v>
      </c>
      <c r="L22" s="47">
        <v>12</v>
      </c>
      <c r="M22" s="62">
        <f t="shared" si="1"/>
        <v>165</v>
      </c>
      <c r="N22" s="71">
        <f>M19+M20+M21+M22</f>
        <v>676.5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88</v>
      </c>
      <c r="Z22" s="81">
        <v>845.5</v>
      </c>
      <c r="AA22" s="1"/>
      <c r="AB22" s="81"/>
    </row>
    <row r="23" spans="1:28" ht="13.5" customHeight="1" x14ac:dyDescent="0.2">
      <c r="A23" s="191" t="s">
        <v>47</v>
      </c>
      <c r="B23" s="192"/>
      <c r="C23" s="197" t="s">
        <v>50</v>
      </c>
      <c r="D23" s="198"/>
      <c r="E23" s="198"/>
      <c r="F23" s="199"/>
      <c r="G23" s="89">
        <f>MAX(G13:G19)</f>
        <v>703</v>
      </c>
      <c r="H23" s="195" t="s">
        <v>48</v>
      </c>
      <c r="I23" s="196"/>
      <c r="J23" s="188" t="s">
        <v>50</v>
      </c>
      <c r="K23" s="189"/>
      <c r="L23" s="189"/>
      <c r="M23" s="190"/>
      <c r="N23" s="90">
        <f>MAX(N10:N22)</f>
        <v>676.5</v>
      </c>
      <c r="O23" s="191" t="s">
        <v>49</v>
      </c>
      <c r="P23" s="192"/>
      <c r="Q23" s="197" t="s">
        <v>50</v>
      </c>
      <c r="R23" s="198"/>
      <c r="S23" s="198"/>
      <c r="T23" s="199"/>
      <c r="U23" s="89">
        <f>MAX(U13:U21)</f>
        <v>724.5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93"/>
      <c r="B24" s="194"/>
      <c r="C24" s="83" t="s">
        <v>73</v>
      </c>
      <c r="D24" s="86"/>
      <c r="E24" s="86"/>
      <c r="F24" s="87" t="s">
        <v>65</v>
      </c>
      <c r="G24" s="88"/>
      <c r="H24" s="193"/>
      <c r="I24" s="194"/>
      <c r="J24" s="83" t="s">
        <v>73</v>
      </c>
      <c r="K24" s="86"/>
      <c r="L24" s="86"/>
      <c r="M24" s="87" t="s">
        <v>93</v>
      </c>
      <c r="N24" s="88"/>
      <c r="O24" s="193"/>
      <c r="P24" s="194"/>
      <c r="Q24" s="83" t="s">
        <v>73</v>
      </c>
      <c r="R24" s="86"/>
      <c r="S24" s="86"/>
      <c r="T24" s="87" t="s">
        <v>70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70" t="s">
        <v>51</v>
      </c>
      <c r="B26" s="170"/>
      <c r="C26" s="170"/>
      <c r="D26" s="170"/>
      <c r="E26" s="17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7" zoomScaleNormal="100" workbookViewId="0">
      <selection activeCell="V22" sqref="V22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74" t="s">
        <v>62</v>
      </c>
      <c r="B3" s="174"/>
      <c r="C3" s="174"/>
      <c r="D3" s="174"/>
      <c r="E3" s="174"/>
      <c r="F3" s="174"/>
      <c r="G3" s="174"/>
      <c r="H3" s="174"/>
      <c r="I3" s="174"/>
      <c r="J3" s="174"/>
      <c r="K3" s="174"/>
      <c r="L3" s="174"/>
      <c r="M3" s="174"/>
      <c r="N3" s="174"/>
      <c r="O3" s="174"/>
      <c r="P3" s="174"/>
      <c r="Q3" s="174"/>
      <c r="R3" s="174"/>
      <c r="S3" s="174"/>
      <c r="T3" s="174"/>
      <c r="U3" s="174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71" t="s">
        <v>54</v>
      </c>
      <c r="B5" s="171"/>
      <c r="C5" s="171"/>
      <c r="D5" s="26"/>
      <c r="E5" s="176" t="str">
        <f>'G-1'!E4:H4</f>
        <v>DE OBRA</v>
      </c>
      <c r="F5" s="176"/>
      <c r="G5" s="176"/>
      <c r="H5" s="176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72" t="s">
        <v>56</v>
      </c>
      <c r="B6" s="172"/>
      <c r="C6" s="172"/>
      <c r="D6" s="176" t="str">
        <f>'G-1'!D5:H5</f>
        <v>CL 19-CR 1E</v>
      </c>
      <c r="E6" s="176"/>
      <c r="F6" s="176"/>
      <c r="G6" s="176"/>
      <c r="H6" s="176"/>
      <c r="I6" s="172" t="s">
        <v>53</v>
      </c>
      <c r="J6" s="172"/>
      <c r="K6" s="172"/>
      <c r="L6" s="177" t="str">
        <f>'G-1'!L5:N5</f>
        <v>19-1E</v>
      </c>
      <c r="M6" s="177"/>
      <c r="N6" s="177"/>
      <c r="O6" s="12"/>
      <c r="P6" s="172" t="s">
        <v>58</v>
      </c>
      <c r="Q6" s="172"/>
      <c r="R6" s="172"/>
      <c r="S6" s="212">
        <f>'G-1'!S6:U6</f>
        <v>43053</v>
      </c>
      <c r="T6" s="212"/>
      <c r="U6" s="212"/>
    </row>
    <row r="7" spans="1:28" ht="7.5" customHeight="1" x14ac:dyDescent="0.2">
      <c r="A7" s="13"/>
      <c r="B7" s="11"/>
      <c r="C7" s="11"/>
      <c r="D7" s="11"/>
      <c r="E7" s="185"/>
      <c r="F7" s="185"/>
      <c r="G7" s="185"/>
      <c r="H7" s="185"/>
      <c r="I7" s="185"/>
      <c r="J7" s="185"/>
      <c r="K7" s="18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79" t="s">
        <v>36</v>
      </c>
      <c r="B8" s="182" t="s">
        <v>34</v>
      </c>
      <c r="C8" s="183"/>
      <c r="D8" s="183"/>
      <c r="E8" s="184"/>
      <c r="F8" s="179" t="s">
        <v>35</v>
      </c>
      <c r="G8" s="179" t="s">
        <v>37</v>
      </c>
      <c r="H8" s="179" t="s">
        <v>36</v>
      </c>
      <c r="I8" s="182" t="s">
        <v>34</v>
      </c>
      <c r="J8" s="183"/>
      <c r="K8" s="183"/>
      <c r="L8" s="184"/>
      <c r="M8" s="179" t="s">
        <v>35</v>
      </c>
      <c r="N8" s="179" t="s">
        <v>37</v>
      </c>
      <c r="O8" s="179" t="s">
        <v>36</v>
      </c>
      <c r="P8" s="182" t="s">
        <v>34</v>
      </c>
      <c r="Q8" s="183"/>
      <c r="R8" s="183"/>
      <c r="S8" s="184"/>
      <c r="T8" s="179" t="s">
        <v>35</v>
      </c>
      <c r="U8" s="179" t="s">
        <v>37</v>
      </c>
    </row>
    <row r="9" spans="1:28" ht="12" customHeight="1" x14ac:dyDescent="0.2">
      <c r="A9" s="181"/>
      <c r="B9" s="15" t="s">
        <v>52</v>
      </c>
      <c r="C9" s="15" t="s">
        <v>0</v>
      </c>
      <c r="D9" s="15" t="s">
        <v>2</v>
      </c>
      <c r="E9" s="16" t="s">
        <v>3</v>
      </c>
      <c r="F9" s="181"/>
      <c r="G9" s="181"/>
      <c r="H9" s="181"/>
      <c r="I9" s="17" t="s">
        <v>52</v>
      </c>
      <c r="J9" s="17" t="s">
        <v>0</v>
      </c>
      <c r="K9" s="15" t="s">
        <v>2</v>
      </c>
      <c r="L9" s="16" t="s">
        <v>3</v>
      </c>
      <c r="M9" s="181"/>
      <c r="N9" s="181"/>
      <c r="O9" s="181"/>
      <c r="P9" s="17" t="s">
        <v>52</v>
      </c>
      <c r="Q9" s="17" t="s">
        <v>0</v>
      </c>
      <c r="R9" s="15" t="s">
        <v>2</v>
      </c>
      <c r="S9" s="16" t="s">
        <v>3</v>
      </c>
      <c r="T9" s="181"/>
      <c r="U9" s="181"/>
    </row>
    <row r="10" spans="1:28" ht="24" customHeight="1" x14ac:dyDescent="0.2">
      <c r="A10" s="18" t="s">
        <v>11</v>
      </c>
      <c r="B10" s="46">
        <f>'G-1'!B10+'G-2'!B10+'GIRO-6'!B10+'GIRO-5'!B10</f>
        <v>525</v>
      </c>
      <c r="C10" s="46">
        <f>'G-1'!C10+'G-2'!C10+'GIRO-6'!C10+'GIRO-5'!C10</f>
        <v>449</v>
      </c>
      <c r="D10" s="46">
        <f>'G-1'!D10+'G-2'!D10+'GIRO-6'!D10+'GIRO-5'!D10</f>
        <v>82</v>
      </c>
      <c r="E10" s="46">
        <f>'G-1'!E10+'G-2'!E10+'GIRO-6'!E10+'GIRO-5'!E10</f>
        <v>84</v>
      </c>
      <c r="F10" s="6">
        <f t="shared" ref="F10:F22" si="0">B10*0.5+C10*1+D10*2+E10*2.5</f>
        <v>1085.5</v>
      </c>
      <c r="G10" s="2"/>
      <c r="H10" s="19" t="s">
        <v>4</v>
      </c>
      <c r="I10" s="46">
        <f>'G-1'!I10+'G-2'!I10+'GIRO-6'!I10+'GIRO-5'!I10</f>
        <v>403</v>
      </c>
      <c r="J10" s="46">
        <f>'G-1'!J10+'G-2'!J10+'GIRO-6'!J10+'GIRO-5'!J10</f>
        <v>435</v>
      </c>
      <c r="K10" s="46">
        <f>'G-1'!K10+'G-2'!K10+'GIRO-6'!K10+'GIRO-5'!K10</f>
        <v>87</v>
      </c>
      <c r="L10" s="46">
        <f>'G-1'!L10+'G-2'!L10+'GIRO-6'!L10+'GIRO-5'!L10</f>
        <v>111</v>
      </c>
      <c r="M10" s="6">
        <f t="shared" ref="M10:M22" si="1">I10*0.5+J10*1+K10*2+L10*2.5</f>
        <v>1088</v>
      </c>
      <c r="N10" s="9">
        <f>F20+F21+F22+M10</f>
        <v>4495.5</v>
      </c>
      <c r="O10" s="19" t="s">
        <v>43</v>
      </c>
      <c r="P10" s="46">
        <f>'G-1'!P10+'G-2'!P10+'GIRO-6'!P10+'GIRO-5'!P10</f>
        <v>360</v>
      </c>
      <c r="Q10" s="46">
        <f>'G-1'!Q10+'G-2'!Q10+'GIRO-6'!Q10+'GIRO-5'!Q10</f>
        <v>420</v>
      </c>
      <c r="R10" s="46">
        <f>'G-1'!R10+'G-2'!R10+'GIRO-6'!R10+'GIRO-5'!R10</f>
        <v>84</v>
      </c>
      <c r="S10" s="46">
        <f>'G-1'!S10+'G-2'!S10+'GIRO-6'!S10+'GIRO-5'!S10</f>
        <v>101</v>
      </c>
      <c r="T10" s="6">
        <f t="shared" ref="T10:T21" si="2">P10*0.5+Q10*1+R10*2+S10*2.5</f>
        <v>1020.5</v>
      </c>
      <c r="U10" s="10"/>
      <c r="W10" s="1"/>
      <c r="X10" s="1"/>
      <c r="Y10" s="1" t="s">
        <v>67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'G-1'!B11+'G-2'!B11+'GIRO-6'!B11+'GIRO-5'!B11</f>
        <v>492</v>
      </c>
      <c r="C11" s="46">
        <f>'G-1'!C11+'G-2'!C11+'GIRO-6'!C11+'GIRO-5'!C11</f>
        <v>475</v>
      </c>
      <c r="D11" s="46">
        <f>'G-1'!D11+'G-2'!D11+'GIRO-6'!D11+'GIRO-5'!D11</f>
        <v>109</v>
      </c>
      <c r="E11" s="46">
        <f>'G-1'!E11+'G-2'!E11+'GIRO-6'!E11+'GIRO-5'!E11</f>
        <v>98</v>
      </c>
      <c r="F11" s="6">
        <f t="shared" si="0"/>
        <v>1184</v>
      </c>
      <c r="G11" s="2"/>
      <c r="H11" s="19" t="s">
        <v>5</v>
      </c>
      <c r="I11" s="46">
        <f>'G-1'!I11+'G-2'!I11+'GIRO-6'!I11+'GIRO-5'!I11</f>
        <v>434</v>
      </c>
      <c r="J11" s="46">
        <f>'G-1'!J11+'G-2'!J11+'GIRO-6'!J11+'GIRO-5'!J11</f>
        <v>449</v>
      </c>
      <c r="K11" s="46">
        <f>'G-1'!K11+'G-2'!K11+'GIRO-6'!K11+'GIRO-5'!K11</f>
        <v>95</v>
      </c>
      <c r="L11" s="46">
        <f>'G-1'!L11+'G-2'!L11+'GIRO-6'!L11+'GIRO-5'!L11</f>
        <v>113</v>
      </c>
      <c r="M11" s="6">
        <f t="shared" si="1"/>
        <v>1138.5</v>
      </c>
      <c r="N11" s="9">
        <f>F21+F22+M10+M11</f>
        <v>4562</v>
      </c>
      <c r="O11" s="19" t="s">
        <v>44</v>
      </c>
      <c r="P11" s="46">
        <f>'G-1'!P11+'G-2'!P11+'GIRO-6'!P11+'GIRO-5'!P11</f>
        <v>342</v>
      </c>
      <c r="Q11" s="46">
        <f>'G-1'!Q11+'G-2'!Q11+'GIRO-6'!Q11+'GIRO-5'!Q11</f>
        <v>392</v>
      </c>
      <c r="R11" s="46">
        <f>'G-1'!R11+'G-2'!R11+'GIRO-6'!R11+'GIRO-5'!R11</f>
        <v>91</v>
      </c>
      <c r="S11" s="46">
        <f>'G-1'!S11+'G-2'!S11+'GIRO-6'!S11+'GIRO-5'!S11</f>
        <v>101</v>
      </c>
      <c r="T11" s="6">
        <f t="shared" si="2"/>
        <v>997.5</v>
      </c>
      <c r="U11" s="2"/>
      <c r="W11" s="1"/>
      <c r="X11" s="1"/>
      <c r="Y11" s="1" t="s">
        <v>68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'G-1'!B12+'G-2'!B12+'GIRO-6'!B12+'GIRO-5'!B12</f>
        <v>454</v>
      </c>
      <c r="C12" s="46">
        <f>'G-1'!C12+'G-2'!C12+'GIRO-6'!C12+'GIRO-5'!C12</f>
        <v>487</v>
      </c>
      <c r="D12" s="46">
        <f>'G-1'!D12+'G-2'!D12+'GIRO-6'!D12+'GIRO-5'!D12</f>
        <v>110</v>
      </c>
      <c r="E12" s="46">
        <f>'G-1'!E12+'G-2'!E12+'GIRO-6'!E12+'GIRO-5'!E12</f>
        <v>94</v>
      </c>
      <c r="F12" s="6">
        <f t="shared" si="0"/>
        <v>1169</v>
      </c>
      <c r="G12" s="2"/>
      <c r="H12" s="19" t="s">
        <v>6</v>
      </c>
      <c r="I12" s="46">
        <f>'G-1'!I12+'G-2'!I12+'GIRO-6'!I12+'GIRO-5'!I12</f>
        <v>466</v>
      </c>
      <c r="J12" s="46">
        <f>'G-1'!J12+'G-2'!J12+'GIRO-6'!J12+'GIRO-5'!J12</f>
        <v>496</v>
      </c>
      <c r="K12" s="46">
        <f>'G-1'!K12+'G-2'!K12+'GIRO-6'!K12+'GIRO-5'!K12</f>
        <v>75</v>
      </c>
      <c r="L12" s="46">
        <f>'G-1'!L12+'G-2'!L12+'GIRO-6'!L12+'GIRO-5'!L12</f>
        <v>105</v>
      </c>
      <c r="M12" s="6">
        <f t="shared" si="1"/>
        <v>1141.5</v>
      </c>
      <c r="N12" s="2">
        <f>F22+M10+M11+M12</f>
        <v>4573</v>
      </c>
      <c r="O12" s="19" t="s">
        <v>32</v>
      </c>
      <c r="P12" s="46">
        <f>'G-1'!P12+'G-2'!P12+'GIRO-6'!P12+'GIRO-5'!P12</f>
        <v>367</v>
      </c>
      <c r="Q12" s="46">
        <f>'G-1'!Q12+'G-2'!Q12+'GIRO-6'!Q12+'GIRO-5'!Q12</f>
        <v>486</v>
      </c>
      <c r="R12" s="46">
        <f>'G-1'!R12+'G-2'!R12+'GIRO-6'!R12+'GIRO-5'!R12</f>
        <v>100</v>
      </c>
      <c r="S12" s="46">
        <f>'G-1'!S12+'G-2'!S12+'GIRO-6'!S12+'GIRO-5'!S12</f>
        <v>120</v>
      </c>
      <c r="T12" s="6">
        <f t="shared" si="2"/>
        <v>1169.5</v>
      </c>
      <c r="U12" s="2"/>
      <c r="W12" s="1"/>
      <c r="X12" s="1"/>
      <c r="Y12" s="1" t="s">
        <v>80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'G-1'!B13+'G-2'!B13+'GIRO-6'!B13+'GIRO-5'!B13</f>
        <v>498</v>
      </c>
      <c r="C13" s="46">
        <f>'G-1'!C13+'G-2'!C13+'GIRO-6'!C13+'GIRO-5'!C13</f>
        <v>400</v>
      </c>
      <c r="D13" s="46">
        <f>'G-1'!D13+'G-2'!D13+'GIRO-6'!D13+'GIRO-5'!D13</f>
        <v>103</v>
      </c>
      <c r="E13" s="46">
        <f>'G-1'!E13+'G-2'!E13+'GIRO-6'!E13+'GIRO-5'!E13</f>
        <v>99</v>
      </c>
      <c r="F13" s="6">
        <f t="shared" si="0"/>
        <v>1102.5</v>
      </c>
      <c r="G13" s="2">
        <f t="shared" ref="G13:G19" si="3">F10+F11+F12+F13</f>
        <v>4541</v>
      </c>
      <c r="H13" s="19" t="s">
        <v>7</v>
      </c>
      <c r="I13" s="46">
        <f>'G-1'!I13+'G-2'!I13+'GIRO-6'!I13+'GIRO-5'!I13</f>
        <v>393</v>
      </c>
      <c r="J13" s="46">
        <f>'G-1'!J13+'G-2'!J13+'GIRO-6'!J13+'GIRO-5'!J13</f>
        <v>438</v>
      </c>
      <c r="K13" s="46">
        <f>'G-1'!K13+'G-2'!K13+'GIRO-6'!K13+'GIRO-5'!K13</f>
        <v>98</v>
      </c>
      <c r="L13" s="46">
        <f>'G-1'!L13+'G-2'!L13+'GIRO-6'!L13+'GIRO-5'!L13</f>
        <v>98</v>
      </c>
      <c r="M13" s="6">
        <f t="shared" si="1"/>
        <v>1075.5</v>
      </c>
      <c r="N13" s="2">
        <f t="shared" ref="N13:N18" si="4">M10+M11+M12+M13</f>
        <v>4443.5</v>
      </c>
      <c r="O13" s="19" t="s">
        <v>33</v>
      </c>
      <c r="P13" s="46">
        <f>'G-1'!P13+'G-2'!P13+'GIRO-6'!P13+'GIRO-5'!P13</f>
        <v>387</v>
      </c>
      <c r="Q13" s="46">
        <f>'G-1'!Q13+'G-2'!Q13+'GIRO-6'!Q13+'GIRO-5'!Q13</f>
        <v>486</v>
      </c>
      <c r="R13" s="46">
        <f>'G-1'!R13+'G-2'!R13+'GIRO-6'!R13+'GIRO-5'!R13</f>
        <v>100</v>
      </c>
      <c r="S13" s="46">
        <f>'G-1'!S13+'G-2'!S13+'GIRO-6'!S13+'GIRO-5'!S13</f>
        <v>107</v>
      </c>
      <c r="T13" s="6">
        <f t="shared" si="2"/>
        <v>1147</v>
      </c>
      <c r="U13" s="2">
        <f t="shared" ref="U13:U21" si="5">T10+T11+T12+T13</f>
        <v>4334.5</v>
      </c>
      <c r="W13" s="1" t="s">
        <v>84</v>
      </c>
      <c r="X13" s="81">
        <v>2015.5</v>
      </c>
      <c r="Y13" s="1" t="s">
        <v>85</v>
      </c>
      <c r="Z13" s="81">
        <v>1769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f>'G-1'!B14+'G-2'!B14+'GIRO-6'!B14+'GIRO-5'!B14</f>
        <v>490</v>
      </c>
      <c r="C14" s="46">
        <f>'G-1'!C14+'G-2'!C14+'GIRO-6'!C14+'GIRO-5'!C14</f>
        <v>443</v>
      </c>
      <c r="D14" s="46">
        <f>'G-1'!D14+'G-2'!D14+'GIRO-6'!D14+'GIRO-5'!D14</f>
        <v>110</v>
      </c>
      <c r="E14" s="46">
        <f>'G-1'!E14+'G-2'!E14+'GIRO-6'!E14+'GIRO-5'!E14</f>
        <v>111</v>
      </c>
      <c r="F14" s="6">
        <f t="shared" si="0"/>
        <v>1185.5</v>
      </c>
      <c r="G14" s="2">
        <f t="shared" si="3"/>
        <v>4641</v>
      </c>
      <c r="H14" s="19" t="s">
        <v>9</v>
      </c>
      <c r="I14" s="46">
        <f>'G-1'!I14+'G-2'!I14+'GIRO-6'!I14+'GIRO-5'!I14</f>
        <v>417</v>
      </c>
      <c r="J14" s="46">
        <f>'G-1'!J14+'G-2'!J14+'GIRO-6'!J14+'GIRO-5'!J14</f>
        <v>440</v>
      </c>
      <c r="K14" s="46">
        <f>'G-1'!K14+'G-2'!K14+'GIRO-6'!K14+'GIRO-5'!K14</f>
        <v>101</v>
      </c>
      <c r="L14" s="46">
        <f>'G-1'!L14+'G-2'!L14+'GIRO-6'!L14+'GIRO-5'!L14</f>
        <v>87</v>
      </c>
      <c r="M14" s="6">
        <f t="shared" si="1"/>
        <v>1068</v>
      </c>
      <c r="N14" s="2">
        <f t="shared" si="4"/>
        <v>4423.5</v>
      </c>
      <c r="O14" s="19" t="s">
        <v>29</v>
      </c>
      <c r="P14" s="46">
        <f>'G-1'!P14+'G-2'!P14+'GIRO-6'!P14+'GIRO-5'!P14</f>
        <v>416</v>
      </c>
      <c r="Q14" s="46">
        <f>'G-1'!Q14+'G-2'!Q14+'GIRO-6'!Q14+'GIRO-5'!Q14</f>
        <v>517</v>
      </c>
      <c r="R14" s="46">
        <f>'G-1'!R14+'G-2'!R14+'GIRO-6'!R14+'GIRO-5'!R14</f>
        <v>92</v>
      </c>
      <c r="S14" s="46">
        <f>'G-1'!S14+'G-2'!S14+'GIRO-6'!S14+'GIRO-5'!S14</f>
        <v>96</v>
      </c>
      <c r="T14" s="6">
        <f t="shared" si="2"/>
        <v>1149</v>
      </c>
      <c r="U14" s="2">
        <f t="shared" si="5"/>
        <v>4463</v>
      </c>
      <c r="W14" s="1" t="s">
        <v>89</v>
      </c>
      <c r="X14" s="81">
        <v>2044.5</v>
      </c>
      <c r="Y14" s="1" t="s">
        <v>75</v>
      </c>
      <c r="Z14" s="81">
        <v>1803.5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f>'G-1'!B15+'G-2'!B15+'GIRO-6'!B15+'GIRO-5'!B15</f>
        <v>480</v>
      </c>
      <c r="C15" s="46">
        <f>'G-1'!C15+'G-2'!C15+'GIRO-6'!C15+'GIRO-5'!C15</f>
        <v>512</v>
      </c>
      <c r="D15" s="46">
        <f>'G-1'!D15+'G-2'!D15+'GIRO-6'!D15+'GIRO-5'!D15</f>
        <v>110</v>
      </c>
      <c r="E15" s="46">
        <f>'G-1'!E15+'G-2'!E15+'GIRO-6'!E15+'GIRO-5'!E15</f>
        <v>137</v>
      </c>
      <c r="F15" s="6">
        <f t="shared" si="0"/>
        <v>1314.5</v>
      </c>
      <c r="G15" s="2">
        <f t="shared" si="3"/>
        <v>4771.5</v>
      </c>
      <c r="H15" s="19" t="s">
        <v>12</v>
      </c>
      <c r="I15" s="46">
        <f>'G-1'!I15+'G-2'!I15+'GIRO-6'!I15+'GIRO-5'!I15</f>
        <v>405</v>
      </c>
      <c r="J15" s="46">
        <f>'G-1'!J15+'G-2'!J15+'GIRO-6'!J15+'GIRO-5'!J15</f>
        <v>436</v>
      </c>
      <c r="K15" s="46">
        <f>'G-1'!K15+'G-2'!K15+'GIRO-6'!K15+'GIRO-5'!K15</f>
        <v>91</v>
      </c>
      <c r="L15" s="46">
        <f>'G-1'!L15+'G-2'!L15+'GIRO-6'!L15+'GIRO-5'!L15</f>
        <v>96</v>
      </c>
      <c r="M15" s="6">
        <f t="shared" si="1"/>
        <v>1060.5</v>
      </c>
      <c r="N15" s="2">
        <f t="shared" si="4"/>
        <v>4345.5</v>
      </c>
      <c r="O15" s="18" t="s">
        <v>30</v>
      </c>
      <c r="P15" s="46">
        <f>'G-1'!P15+'G-2'!P15+'GIRO-6'!P15+'GIRO-5'!P15</f>
        <v>445</v>
      </c>
      <c r="Q15" s="46">
        <f>'G-1'!Q15+'G-2'!Q15+'GIRO-6'!Q15+'GIRO-5'!Q15</f>
        <v>572</v>
      </c>
      <c r="R15" s="46">
        <f>'G-1'!R15+'G-2'!R15+'GIRO-6'!R15+'GIRO-5'!R15</f>
        <v>102</v>
      </c>
      <c r="S15" s="46">
        <f>'G-1'!S15+'G-2'!S15+'GIRO-6'!S15+'GIRO-5'!S15</f>
        <v>89</v>
      </c>
      <c r="T15" s="6">
        <f t="shared" si="2"/>
        <v>1221</v>
      </c>
      <c r="U15" s="2">
        <f t="shared" si="5"/>
        <v>4686.5</v>
      </c>
      <c r="W15" s="1" t="s">
        <v>87</v>
      </c>
      <c r="X15" s="81">
        <v>2047</v>
      </c>
      <c r="Y15" s="1" t="s">
        <v>64</v>
      </c>
      <c r="Z15" s="81">
        <v>1810.5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f>'G-1'!B16+'G-2'!B16+'GIRO-6'!B16+'GIRO-5'!B16</f>
        <v>418</v>
      </c>
      <c r="C16" s="46">
        <f>'G-1'!C16+'G-2'!C16+'GIRO-6'!C16+'GIRO-5'!C16</f>
        <v>475</v>
      </c>
      <c r="D16" s="46">
        <f>'G-1'!D16+'G-2'!D16+'GIRO-6'!D16+'GIRO-5'!D16</f>
        <v>113</v>
      </c>
      <c r="E16" s="46">
        <f>'G-1'!E16+'G-2'!E16+'GIRO-6'!E16+'GIRO-5'!E16</f>
        <v>115</v>
      </c>
      <c r="F16" s="6">
        <f t="shared" si="0"/>
        <v>1197.5</v>
      </c>
      <c r="G16" s="2">
        <f t="shared" si="3"/>
        <v>4800</v>
      </c>
      <c r="H16" s="19" t="s">
        <v>15</v>
      </c>
      <c r="I16" s="46">
        <f>'G-1'!I16+'G-2'!I16+'GIRO-6'!I16+'GIRO-5'!I16</f>
        <v>391</v>
      </c>
      <c r="J16" s="46">
        <f>'G-1'!J16+'G-2'!J16+'GIRO-6'!J16+'GIRO-5'!J16</f>
        <v>445</v>
      </c>
      <c r="K16" s="46">
        <f>'G-1'!K16+'G-2'!K16+'GIRO-6'!K16+'GIRO-5'!K16</f>
        <v>99</v>
      </c>
      <c r="L16" s="46">
        <f>'G-1'!L16+'G-2'!L16+'GIRO-6'!L16+'GIRO-5'!L16</f>
        <v>96</v>
      </c>
      <c r="M16" s="6">
        <f t="shared" si="1"/>
        <v>1078.5</v>
      </c>
      <c r="N16" s="2">
        <f t="shared" si="4"/>
        <v>4282.5</v>
      </c>
      <c r="O16" s="19" t="s">
        <v>8</v>
      </c>
      <c r="P16" s="46">
        <f>'G-1'!P16+'G-2'!P16+'GIRO-6'!P16+'GIRO-5'!P16</f>
        <v>492</v>
      </c>
      <c r="Q16" s="46">
        <f>'G-1'!Q16+'G-2'!Q16+'GIRO-6'!Q16+'GIRO-5'!Q16</f>
        <v>485</v>
      </c>
      <c r="R16" s="46">
        <f>'G-1'!R16+'G-2'!R16+'GIRO-6'!R16+'GIRO-5'!R16</f>
        <v>88</v>
      </c>
      <c r="S16" s="46">
        <f>'G-1'!S16+'G-2'!S16+'GIRO-6'!S16+'GIRO-5'!S16</f>
        <v>109</v>
      </c>
      <c r="T16" s="6">
        <f t="shared" si="2"/>
        <v>1179.5</v>
      </c>
      <c r="U16" s="2">
        <f t="shared" si="5"/>
        <v>4696.5</v>
      </c>
      <c r="W16" s="1" t="s">
        <v>82</v>
      </c>
      <c r="X16" s="81">
        <v>2067.5</v>
      </c>
      <c r="Y16" s="1" t="s">
        <v>76</v>
      </c>
      <c r="Z16" s="81">
        <v>1832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f>'G-1'!B17+'G-2'!B17+'GIRO-6'!B17+'GIRO-5'!B17</f>
        <v>418</v>
      </c>
      <c r="C17" s="46">
        <f>'G-1'!C17+'G-2'!C17+'GIRO-6'!C17+'GIRO-5'!C17</f>
        <v>448</v>
      </c>
      <c r="D17" s="46">
        <f>'G-1'!D17+'G-2'!D17+'GIRO-6'!D17+'GIRO-5'!D17</f>
        <v>127</v>
      </c>
      <c r="E17" s="46">
        <f>'G-1'!E17+'G-2'!E17+'GIRO-6'!E17+'GIRO-5'!E17</f>
        <v>88</v>
      </c>
      <c r="F17" s="6">
        <f t="shared" si="0"/>
        <v>1131</v>
      </c>
      <c r="G17" s="2">
        <f t="shared" si="3"/>
        <v>4828.5</v>
      </c>
      <c r="H17" s="19" t="s">
        <v>18</v>
      </c>
      <c r="I17" s="46">
        <f>'G-1'!I17+'G-2'!I17+'GIRO-6'!I17+'GIRO-5'!I17</f>
        <v>452</v>
      </c>
      <c r="J17" s="46">
        <f>'G-1'!J17+'G-2'!J17+'GIRO-6'!J17+'GIRO-5'!J17</f>
        <v>445</v>
      </c>
      <c r="K17" s="46">
        <f>'G-1'!K17+'G-2'!K17+'GIRO-6'!K17+'GIRO-5'!K17</f>
        <v>122</v>
      </c>
      <c r="L17" s="46">
        <f>'G-1'!L17+'G-2'!L17+'GIRO-6'!L17+'GIRO-5'!L17</f>
        <v>118</v>
      </c>
      <c r="M17" s="6">
        <f t="shared" si="1"/>
        <v>1210</v>
      </c>
      <c r="N17" s="2">
        <f t="shared" si="4"/>
        <v>4417</v>
      </c>
      <c r="O17" s="19" t="s">
        <v>10</v>
      </c>
      <c r="P17" s="46">
        <f>'G-1'!P17+'G-2'!P17+'GIRO-6'!P17+'GIRO-5'!P17</f>
        <v>565</v>
      </c>
      <c r="Q17" s="46">
        <f>'G-1'!Q17+'G-2'!Q17+'GIRO-6'!Q17+'GIRO-5'!Q17</f>
        <v>535</v>
      </c>
      <c r="R17" s="46">
        <f>'G-1'!R17+'G-2'!R17+'GIRO-6'!R17+'GIRO-5'!R17</f>
        <v>80</v>
      </c>
      <c r="S17" s="46">
        <f>'G-1'!S17+'G-2'!S17+'GIRO-6'!S17+'GIRO-5'!S17</f>
        <v>90</v>
      </c>
      <c r="T17" s="6">
        <f t="shared" si="2"/>
        <v>1202.5</v>
      </c>
      <c r="U17" s="2">
        <f t="shared" si="5"/>
        <v>4752</v>
      </c>
      <c r="W17" s="1" t="s">
        <v>79</v>
      </c>
      <c r="X17" s="81">
        <v>2079.5</v>
      </c>
      <c r="Y17" s="1" t="s">
        <v>74</v>
      </c>
      <c r="Z17" s="81">
        <v>1838.5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f>'G-1'!B18+'G-2'!B18+'GIRO-6'!B18+'GIRO-5'!B18</f>
        <v>427</v>
      </c>
      <c r="C18" s="46">
        <f>'G-1'!C18+'G-2'!C18+'GIRO-6'!C18+'GIRO-5'!C18</f>
        <v>479</v>
      </c>
      <c r="D18" s="46">
        <f>'G-1'!D18+'G-2'!D18+'GIRO-6'!D18+'GIRO-5'!D18</f>
        <v>92</v>
      </c>
      <c r="E18" s="46">
        <f>'G-1'!E18+'G-2'!E18+'GIRO-6'!E18+'GIRO-5'!E18</f>
        <v>93</v>
      </c>
      <c r="F18" s="6">
        <f t="shared" si="0"/>
        <v>1109</v>
      </c>
      <c r="G18" s="2">
        <f t="shared" si="3"/>
        <v>4752</v>
      </c>
      <c r="H18" s="19" t="s">
        <v>20</v>
      </c>
      <c r="I18" s="46">
        <f>'G-1'!I18+'G-2'!I18+'GIRO-6'!I18+'GIRO-5'!I18</f>
        <v>453</v>
      </c>
      <c r="J18" s="46">
        <f>'G-1'!J18+'G-2'!J18+'GIRO-6'!J18+'GIRO-5'!J18</f>
        <v>529</v>
      </c>
      <c r="K18" s="46">
        <f>'G-1'!K18+'G-2'!K18+'GIRO-6'!K18+'GIRO-5'!K18</f>
        <v>114</v>
      </c>
      <c r="L18" s="46">
        <f>'G-1'!L18+'G-2'!L18+'GIRO-6'!L18+'GIRO-5'!L18</f>
        <v>123</v>
      </c>
      <c r="M18" s="6">
        <f t="shared" si="1"/>
        <v>1291</v>
      </c>
      <c r="N18" s="2">
        <f t="shared" si="4"/>
        <v>4640</v>
      </c>
      <c r="O18" s="19" t="s">
        <v>13</v>
      </c>
      <c r="P18" s="46">
        <f>'G-1'!P18+'G-2'!P18+'GIRO-6'!P18+'GIRO-5'!P18</f>
        <v>523</v>
      </c>
      <c r="Q18" s="46">
        <f>'G-1'!Q18+'G-2'!Q18+'GIRO-6'!Q18+'GIRO-5'!Q18</f>
        <v>561</v>
      </c>
      <c r="R18" s="46">
        <f>'G-1'!R18+'G-2'!R18+'GIRO-6'!R18+'GIRO-5'!R18</f>
        <v>121</v>
      </c>
      <c r="S18" s="46">
        <f>'G-1'!S18+'G-2'!S18+'GIRO-6'!S18+'GIRO-5'!S18</f>
        <v>87</v>
      </c>
      <c r="T18" s="6">
        <f t="shared" si="2"/>
        <v>1282</v>
      </c>
      <c r="U18" s="2">
        <f t="shared" si="5"/>
        <v>4885</v>
      </c>
      <c r="W18" s="1" t="s">
        <v>66</v>
      </c>
      <c r="X18" s="81">
        <v>2112.5</v>
      </c>
      <c r="Y18" s="1" t="s">
        <v>90</v>
      </c>
      <c r="Z18" s="81">
        <v>1862.5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f>'G-1'!B19+'G-2'!B19+'GIRO-6'!B19+'GIRO-5'!B19</f>
        <v>445</v>
      </c>
      <c r="C19" s="47">
        <f>'G-1'!C19+'G-2'!C19+'GIRO-6'!C19+'GIRO-5'!C19</f>
        <v>460</v>
      </c>
      <c r="D19" s="47">
        <f>'G-1'!D19+'G-2'!D19+'GIRO-6'!D19+'GIRO-5'!D19</f>
        <v>102</v>
      </c>
      <c r="E19" s="47">
        <f>'G-1'!E19+'G-2'!E19+'GIRO-6'!E19+'GIRO-5'!E19</f>
        <v>97</v>
      </c>
      <c r="F19" s="7">
        <f t="shared" si="0"/>
        <v>1129</v>
      </c>
      <c r="G19" s="3">
        <f t="shared" si="3"/>
        <v>4566.5</v>
      </c>
      <c r="H19" s="20" t="s">
        <v>22</v>
      </c>
      <c r="I19" s="46">
        <f>'G-1'!I19+'G-2'!I19+'GIRO-6'!I19+'GIRO-5'!I19</f>
        <v>419</v>
      </c>
      <c r="J19" s="46">
        <f>'G-1'!J19+'G-2'!J19+'GIRO-6'!J19+'GIRO-5'!J19</f>
        <v>443</v>
      </c>
      <c r="K19" s="46">
        <f>'G-1'!K19+'G-2'!K19+'GIRO-6'!K19+'GIRO-5'!K19</f>
        <v>94</v>
      </c>
      <c r="L19" s="46">
        <f>'G-1'!L19+'G-2'!L19+'GIRO-6'!L19+'GIRO-5'!L19</f>
        <v>106</v>
      </c>
      <c r="M19" s="6">
        <f t="shared" si="1"/>
        <v>1105.5</v>
      </c>
      <c r="N19" s="2">
        <f>M16+M17+M18+M19</f>
        <v>4685</v>
      </c>
      <c r="O19" s="19" t="s">
        <v>16</v>
      </c>
      <c r="P19" s="46">
        <f>'G-1'!P19+'G-2'!P19+'GIRO-6'!P19+'GIRO-5'!P19</f>
        <v>533</v>
      </c>
      <c r="Q19" s="46">
        <f>'G-1'!Q19+'G-2'!Q19+'GIRO-6'!Q19+'GIRO-5'!Q19</f>
        <v>542</v>
      </c>
      <c r="R19" s="46">
        <f>'G-1'!R19+'G-2'!R19+'GIRO-6'!R19+'GIRO-5'!R19</f>
        <v>122</v>
      </c>
      <c r="S19" s="46">
        <f>'G-1'!S19+'G-2'!S19+'GIRO-6'!S19+'GIRO-5'!S19</f>
        <v>91</v>
      </c>
      <c r="T19" s="6">
        <f t="shared" si="2"/>
        <v>1280</v>
      </c>
      <c r="U19" s="2">
        <f t="shared" si="5"/>
        <v>4944</v>
      </c>
      <c r="W19" s="1" t="s">
        <v>65</v>
      </c>
      <c r="X19" s="81">
        <v>2147.5</v>
      </c>
      <c r="Y19" s="1" t="s">
        <v>88</v>
      </c>
      <c r="Z19" s="81">
        <v>1876.5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f>'G-1'!B20+'G-2'!B20+'GIRO-6'!B20+'GIRO-5'!B20</f>
        <v>374</v>
      </c>
      <c r="C20" s="45">
        <f>'G-1'!C20+'G-2'!C20+'GIRO-6'!C20+'GIRO-5'!C20</f>
        <v>423</v>
      </c>
      <c r="D20" s="45">
        <f>'G-1'!D20+'G-2'!D20+'GIRO-6'!D20+'GIRO-5'!D20</f>
        <v>106</v>
      </c>
      <c r="E20" s="45">
        <f>'G-1'!E20+'G-2'!E20+'GIRO-6'!E20+'GIRO-5'!E20</f>
        <v>100</v>
      </c>
      <c r="F20" s="8">
        <f t="shared" si="0"/>
        <v>1072</v>
      </c>
      <c r="G20" s="35"/>
      <c r="H20" s="19" t="s">
        <v>24</v>
      </c>
      <c r="I20" s="46">
        <f>'G-1'!I20+'G-2'!I20+'GIRO-6'!I20+'GIRO-5'!I20</f>
        <v>424</v>
      </c>
      <c r="J20" s="46">
        <f>'G-1'!J20+'G-2'!J20+'GIRO-6'!J20+'GIRO-5'!J20</f>
        <v>449</v>
      </c>
      <c r="K20" s="46">
        <f>'G-1'!K20+'G-2'!K20+'GIRO-6'!K20+'GIRO-5'!K20</f>
        <v>101</v>
      </c>
      <c r="L20" s="46">
        <f>'G-1'!L20+'G-2'!L20+'GIRO-6'!L20+'GIRO-5'!L20</f>
        <v>113</v>
      </c>
      <c r="M20" s="8">
        <f t="shared" si="1"/>
        <v>1145.5</v>
      </c>
      <c r="N20" s="2">
        <f>M17+M18+M19+M20</f>
        <v>4752</v>
      </c>
      <c r="O20" s="19" t="s">
        <v>45</v>
      </c>
      <c r="P20" s="46">
        <f>'G-1'!P20+'G-2'!P20+'GIRO-6'!P20+'GIRO-5'!P20</f>
        <v>449</v>
      </c>
      <c r="Q20" s="46">
        <f>'G-1'!Q20+'G-2'!Q20+'GIRO-6'!Q20+'GIRO-5'!Q20</f>
        <v>500</v>
      </c>
      <c r="R20" s="46">
        <f>'G-1'!R20+'G-2'!R20+'GIRO-6'!R20+'GIRO-5'!R20</f>
        <v>113</v>
      </c>
      <c r="S20" s="46">
        <f>'G-1'!S20+'G-2'!S20+'GIRO-6'!S20+'GIRO-5'!S20</f>
        <v>82</v>
      </c>
      <c r="T20" s="8">
        <f t="shared" si="2"/>
        <v>1155.5</v>
      </c>
      <c r="U20" s="2">
        <f t="shared" si="5"/>
        <v>4920</v>
      </c>
      <c r="W20" s="1"/>
      <c r="X20" s="1"/>
      <c r="Y20" s="1" t="s">
        <v>92</v>
      </c>
      <c r="Z20" s="81">
        <v>1888.5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f>'G-1'!B21+'G-2'!B21+'GIRO-6'!B21+'GIRO-5'!B21</f>
        <v>379</v>
      </c>
      <c r="C21" s="46">
        <f>'G-1'!C21+'G-2'!C21+'GIRO-6'!C21+'GIRO-5'!C21</f>
        <v>401</v>
      </c>
      <c r="D21" s="46">
        <f>'G-1'!D21+'G-2'!D21+'GIRO-6'!D21+'GIRO-5'!D21</f>
        <v>125</v>
      </c>
      <c r="E21" s="46">
        <f>'G-1'!E21+'G-2'!E21+'GIRO-6'!E21+'GIRO-5'!E21</f>
        <v>116</v>
      </c>
      <c r="F21" s="6">
        <f t="shared" si="0"/>
        <v>1130.5</v>
      </c>
      <c r="G21" s="36"/>
      <c r="H21" s="20" t="s">
        <v>25</v>
      </c>
      <c r="I21" s="46">
        <f>'G-1'!I21+'G-2'!I21+'GIRO-6'!I21+'GIRO-5'!I21</f>
        <v>435</v>
      </c>
      <c r="J21" s="46">
        <f>'G-1'!J21+'G-2'!J21+'GIRO-6'!J21+'GIRO-5'!J21</f>
        <v>545</v>
      </c>
      <c r="K21" s="46">
        <f>'G-1'!K21+'G-2'!K21+'GIRO-6'!K21+'GIRO-5'!K21</f>
        <v>98</v>
      </c>
      <c r="L21" s="46">
        <f>'G-1'!L21+'G-2'!L21+'GIRO-6'!L21+'GIRO-5'!L21</f>
        <v>126</v>
      </c>
      <c r="M21" s="6">
        <f t="shared" si="1"/>
        <v>1273.5</v>
      </c>
      <c r="N21" s="2">
        <f>M18+M19+M20+M21</f>
        <v>4815.5</v>
      </c>
      <c r="O21" s="21" t="s">
        <v>46</v>
      </c>
      <c r="P21" s="47">
        <f>'G-1'!P21+'G-2'!P21+'GIRO-6'!P21+'GIRO-5'!P21</f>
        <v>442</v>
      </c>
      <c r="Q21" s="47">
        <f>'G-1'!Q21+'G-2'!Q21+'GIRO-6'!Q21+'GIRO-5'!Q21</f>
        <v>485</v>
      </c>
      <c r="R21" s="47">
        <f>'G-1'!R21+'G-2'!R21+'GIRO-6'!R21+'GIRO-5'!R21</f>
        <v>107</v>
      </c>
      <c r="S21" s="47">
        <f>'G-1'!S21+'G-2'!S21+'GIRO-6'!S21+'GIRO-5'!S21</f>
        <v>79</v>
      </c>
      <c r="T21" s="7">
        <f t="shared" si="2"/>
        <v>1117.5</v>
      </c>
      <c r="U21" s="3">
        <f t="shared" si="5"/>
        <v>4835</v>
      </c>
      <c r="W21" s="1"/>
      <c r="X21" s="1"/>
      <c r="Y21" s="1" t="s">
        <v>71</v>
      </c>
      <c r="Z21" s="81">
        <v>1896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f>'G-1'!B22+'G-2'!B22+'GIRO-6'!B22+'GIRO-5'!B22</f>
        <v>404</v>
      </c>
      <c r="C22" s="46">
        <f>'G-1'!C22+'G-2'!C22+'GIRO-6'!C22+'GIRO-5'!C22</f>
        <v>501</v>
      </c>
      <c r="D22" s="46">
        <f>'G-1'!D22+'G-2'!D22+'GIRO-6'!D22+'GIRO-5'!D22</f>
        <v>116</v>
      </c>
      <c r="E22" s="46">
        <f>'G-1'!E22+'G-2'!E22+'GIRO-6'!E22+'GIRO-5'!E22</f>
        <v>108</v>
      </c>
      <c r="F22" s="6">
        <f t="shared" si="0"/>
        <v>1205</v>
      </c>
      <c r="G22" s="2"/>
      <c r="H22" s="21" t="s">
        <v>26</v>
      </c>
      <c r="I22" s="46">
        <f>'G-1'!I22+'G-2'!I22+'GIRO-6'!I22+'GIRO-5'!I22</f>
        <v>399</v>
      </c>
      <c r="J22" s="46">
        <f>'G-1'!J22+'G-2'!J22+'GIRO-6'!J22+'GIRO-5'!J22</f>
        <v>421</v>
      </c>
      <c r="K22" s="46">
        <f>'G-1'!K22+'G-2'!K22+'GIRO-6'!K22+'GIRO-5'!K22</f>
        <v>122</v>
      </c>
      <c r="L22" s="46">
        <f>'G-1'!L22+'G-2'!L22+'GIRO-6'!L22+'GIRO-5'!L22</f>
        <v>98</v>
      </c>
      <c r="M22" s="6">
        <f t="shared" si="1"/>
        <v>1109.5</v>
      </c>
      <c r="N22" s="3">
        <f>M19+M20+M21+M22</f>
        <v>4634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1946</v>
      </c>
      <c r="AA22" s="1"/>
      <c r="AB22" s="81"/>
    </row>
    <row r="23" spans="1:28" ht="13.5" customHeight="1" x14ac:dyDescent="0.2">
      <c r="A23" s="161" t="s">
        <v>47</v>
      </c>
      <c r="B23" s="162"/>
      <c r="C23" s="167" t="s">
        <v>50</v>
      </c>
      <c r="D23" s="168"/>
      <c r="E23" s="168"/>
      <c r="F23" s="169"/>
      <c r="G23" s="84">
        <f>MAX(G13:G19)</f>
        <v>4828.5</v>
      </c>
      <c r="H23" s="165" t="s">
        <v>48</v>
      </c>
      <c r="I23" s="166"/>
      <c r="J23" s="158" t="s">
        <v>50</v>
      </c>
      <c r="K23" s="159"/>
      <c r="L23" s="159"/>
      <c r="M23" s="160"/>
      <c r="N23" s="85">
        <f>MAX(N10:N22)</f>
        <v>4815.5</v>
      </c>
      <c r="O23" s="161" t="s">
        <v>49</v>
      </c>
      <c r="P23" s="162"/>
      <c r="Q23" s="167" t="s">
        <v>50</v>
      </c>
      <c r="R23" s="168"/>
      <c r="S23" s="168"/>
      <c r="T23" s="169"/>
      <c r="U23" s="84">
        <f>MAX(U13:U21)</f>
        <v>4944</v>
      </c>
      <c r="W23" s="1"/>
      <c r="X23" s="1"/>
      <c r="Y23" s="1"/>
      <c r="Z23" s="1"/>
      <c r="AA23" s="1"/>
      <c r="AB23" s="1"/>
    </row>
    <row r="24" spans="1:28" ht="13.5" customHeight="1" x14ac:dyDescent="0.2">
      <c r="A24" s="163"/>
      <c r="B24" s="164"/>
      <c r="C24" s="82" t="s">
        <v>73</v>
      </c>
      <c r="D24" s="86"/>
      <c r="E24" s="86"/>
      <c r="F24" s="87" t="s">
        <v>84</v>
      </c>
      <c r="G24" s="88"/>
      <c r="H24" s="163"/>
      <c r="I24" s="164"/>
      <c r="J24" s="82" t="s">
        <v>73</v>
      </c>
      <c r="K24" s="86"/>
      <c r="L24" s="86"/>
      <c r="M24" s="87" t="s">
        <v>71</v>
      </c>
      <c r="N24" s="88"/>
      <c r="O24" s="163"/>
      <c r="P24" s="164"/>
      <c r="Q24" s="82" t="s">
        <v>73</v>
      </c>
      <c r="R24" s="86"/>
      <c r="S24" s="86"/>
      <c r="T24" s="87" t="s">
        <v>91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0" t="s">
        <v>51</v>
      </c>
      <c r="B26" s="170"/>
      <c r="C26" s="170"/>
      <c r="D26" s="170"/>
      <c r="E26" s="17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  <mergeCell ref="E7:K7"/>
    <mergeCell ref="T8:T9"/>
    <mergeCell ref="O8:O9"/>
    <mergeCell ref="N8:N9"/>
    <mergeCell ref="H8:H9"/>
    <mergeCell ref="H23:I24"/>
    <mergeCell ref="A26:E26"/>
    <mergeCell ref="B8:E8"/>
    <mergeCell ref="G8:G9"/>
    <mergeCell ref="F8:F9"/>
    <mergeCell ref="A23:B24"/>
    <mergeCell ref="C23:F23"/>
    <mergeCell ref="A8:A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23" workbookViewId="0">
      <selection activeCell="L45" sqref="L45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13" t="s">
        <v>111</v>
      </c>
      <c r="B2" s="213"/>
      <c r="C2" s="213"/>
      <c r="D2" s="213"/>
      <c r="E2" s="213"/>
      <c r="F2" s="213"/>
      <c r="G2" s="213"/>
      <c r="H2" s="213"/>
      <c r="I2" s="213"/>
      <c r="J2" s="213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14" t="s">
        <v>112</v>
      </c>
      <c r="B4" s="214"/>
      <c r="C4" s="215" t="s">
        <v>60</v>
      </c>
      <c r="D4" s="215"/>
      <c r="E4" s="215"/>
      <c r="F4" s="110"/>
      <c r="G4" s="106"/>
      <c r="H4" s="106"/>
      <c r="I4" s="106"/>
      <c r="J4" s="106"/>
    </row>
    <row r="5" spans="1:10" x14ac:dyDescent="0.2">
      <c r="A5" s="172" t="s">
        <v>56</v>
      </c>
      <c r="B5" s="172"/>
      <c r="C5" s="216" t="str">
        <f>'G-1'!D5</f>
        <v>CL 19-CR 1E</v>
      </c>
      <c r="D5" s="216"/>
      <c r="E5" s="216"/>
      <c r="F5" s="111"/>
      <c r="G5" s="112"/>
      <c r="H5" s="103" t="s">
        <v>53</v>
      </c>
      <c r="I5" s="217" t="str">
        <f>'G-1'!L5</f>
        <v>19-1E</v>
      </c>
      <c r="J5" s="217"/>
    </row>
    <row r="6" spans="1:10" x14ac:dyDescent="0.2">
      <c r="A6" s="172" t="s">
        <v>113</v>
      </c>
      <c r="B6" s="172"/>
      <c r="C6" s="218" t="s">
        <v>146</v>
      </c>
      <c r="D6" s="218"/>
      <c r="E6" s="218"/>
      <c r="F6" s="111"/>
      <c r="G6" s="112"/>
      <c r="H6" s="103" t="s">
        <v>58</v>
      </c>
      <c r="I6" s="219">
        <f>'G-1'!S6</f>
        <v>43053</v>
      </c>
      <c r="J6" s="219"/>
    </row>
    <row r="7" spans="1:10" x14ac:dyDescent="0.2">
      <c r="A7" s="113"/>
      <c r="B7" s="113"/>
      <c r="C7" s="220"/>
      <c r="D7" s="220"/>
      <c r="E7" s="220"/>
      <c r="F7" s="220"/>
      <c r="G7" s="110"/>
      <c r="H7" s="114"/>
      <c r="I7" s="115"/>
      <c r="J7" s="106"/>
    </row>
    <row r="8" spans="1:10" x14ac:dyDescent="0.2">
      <c r="A8" s="221" t="s">
        <v>114</v>
      </c>
      <c r="B8" s="223" t="s">
        <v>115</v>
      </c>
      <c r="C8" s="221" t="s">
        <v>116</v>
      </c>
      <c r="D8" s="223" t="s">
        <v>117</v>
      </c>
      <c r="E8" s="116" t="s">
        <v>118</v>
      </c>
      <c r="F8" s="117" t="s">
        <v>119</v>
      </c>
      <c r="G8" s="118" t="s">
        <v>120</v>
      </c>
      <c r="H8" s="117" t="s">
        <v>121</v>
      </c>
      <c r="I8" s="225" t="s">
        <v>122</v>
      </c>
      <c r="J8" s="227" t="s">
        <v>123</v>
      </c>
    </row>
    <row r="9" spans="1:10" x14ac:dyDescent="0.2">
      <c r="A9" s="222"/>
      <c r="B9" s="224"/>
      <c r="C9" s="222"/>
      <c r="D9" s="224"/>
      <c r="E9" s="119" t="s">
        <v>52</v>
      </c>
      <c r="F9" s="120" t="s">
        <v>0</v>
      </c>
      <c r="G9" s="121" t="s">
        <v>2</v>
      </c>
      <c r="H9" s="120" t="s">
        <v>3</v>
      </c>
      <c r="I9" s="226"/>
      <c r="J9" s="228"/>
    </row>
    <row r="10" spans="1:10" x14ac:dyDescent="0.2">
      <c r="A10" s="235" t="s">
        <v>124</v>
      </c>
      <c r="B10" s="232">
        <v>3</v>
      </c>
      <c r="C10" s="122"/>
      <c r="D10" s="123" t="s">
        <v>125</v>
      </c>
      <c r="E10" s="75">
        <v>0</v>
      </c>
      <c r="F10" s="75">
        <v>0</v>
      </c>
      <c r="G10" s="75">
        <v>0</v>
      </c>
      <c r="H10" s="75">
        <v>0</v>
      </c>
      <c r="I10" s="75">
        <f>E10*0.5+F10+G10*2+H10*2.5</f>
        <v>0</v>
      </c>
      <c r="J10" s="124" t="str">
        <f>IF(I10=0,"0,00",I10/SUM(I10:I12)*100)</f>
        <v>0,00</v>
      </c>
    </row>
    <row r="11" spans="1:10" x14ac:dyDescent="0.2">
      <c r="A11" s="230"/>
      <c r="B11" s="233"/>
      <c r="C11" s="122" t="s">
        <v>126</v>
      </c>
      <c r="D11" s="125" t="s">
        <v>127</v>
      </c>
      <c r="E11" s="126">
        <f>'G-1'!B21+'G-1'!B22</f>
        <v>248</v>
      </c>
      <c r="F11" s="126">
        <f>'G-1'!C21+'G-1'!C22</f>
        <v>330</v>
      </c>
      <c r="G11" s="126">
        <f>'G-1'!D21+'G-1'!D22</f>
        <v>123</v>
      </c>
      <c r="H11" s="126">
        <f>'G-1'!E21+'G-1'!E22</f>
        <v>102</v>
      </c>
      <c r="I11" s="126">
        <f t="shared" ref="I11:I37" si="0">E11*0.5+F11+G11*2+H11*2.5</f>
        <v>955</v>
      </c>
      <c r="J11" s="127">
        <f>IF(I11=0,"0,00",I11/SUM(I10:I12)*100)</f>
        <v>100</v>
      </c>
    </row>
    <row r="12" spans="1:10" x14ac:dyDescent="0.2">
      <c r="A12" s="230"/>
      <c r="B12" s="233"/>
      <c r="C12" s="128" t="s">
        <v>133</v>
      </c>
      <c r="D12" s="129" t="s">
        <v>128</v>
      </c>
      <c r="E12" s="74">
        <v>0</v>
      </c>
      <c r="F12" s="74">
        <v>0</v>
      </c>
      <c r="G12" s="74">
        <v>0</v>
      </c>
      <c r="H12" s="74">
        <v>0</v>
      </c>
      <c r="I12" s="130">
        <f t="shared" si="0"/>
        <v>0</v>
      </c>
      <c r="J12" s="131" t="str">
        <f>IF(I12=0,"0,00",I12/SUM(I10:I12)*100)</f>
        <v>0,00</v>
      </c>
    </row>
    <row r="13" spans="1:10" x14ac:dyDescent="0.2">
      <c r="A13" s="230"/>
      <c r="B13" s="233"/>
      <c r="C13" s="132"/>
      <c r="D13" s="123" t="s">
        <v>125</v>
      </c>
      <c r="E13" s="75">
        <v>0</v>
      </c>
      <c r="F13" s="75">
        <v>0</v>
      </c>
      <c r="G13" s="75">
        <v>0</v>
      </c>
      <c r="H13" s="75">
        <v>0</v>
      </c>
      <c r="I13" s="75">
        <f t="shared" si="0"/>
        <v>0</v>
      </c>
      <c r="J13" s="124" t="str">
        <f>IF(I13=0,"0,00",I13/SUM(I13:I15)*100)</f>
        <v>0,00</v>
      </c>
    </row>
    <row r="14" spans="1:10" x14ac:dyDescent="0.2">
      <c r="A14" s="230"/>
      <c r="B14" s="233"/>
      <c r="C14" s="122" t="s">
        <v>129</v>
      </c>
      <c r="D14" s="125" t="s">
        <v>127</v>
      </c>
      <c r="E14" s="126">
        <f>'G-1'!I21+'G-1'!I22</f>
        <v>217</v>
      </c>
      <c r="F14" s="126">
        <f>'G-1'!J21+'G-1'!J22</f>
        <v>242</v>
      </c>
      <c r="G14" s="126">
        <f>'G-1'!K21+'G-1'!K22</f>
        <v>88</v>
      </c>
      <c r="H14" s="126">
        <f>'G-1'!L21+'G-1'!L22</f>
        <v>89</v>
      </c>
      <c r="I14" s="126">
        <f t="shared" si="0"/>
        <v>749</v>
      </c>
      <c r="J14" s="127">
        <f>IF(I14=0,"0,00",I14/SUM(I13:I15)*100)</f>
        <v>100</v>
      </c>
    </row>
    <row r="15" spans="1:10" x14ac:dyDescent="0.2">
      <c r="A15" s="230"/>
      <c r="B15" s="233"/>
      <c r="C15" s="128" t="s">
        <v>134</v>
      </c>
      <c r="D15" s="129" t="s">
        <v>128</v>
      </c>
      <c r="E15" s="74">
        <v>0</v>
      </c>
      <c r="F15" s="74">
        <v>0</v>
      </c>
      <c r="G15" s="74">
        <v>0</v>
      </c>
      <c r="H15" s="74">
        <v>0</v>
      </c>
      <c r="I15" s="130">
        <f t="shared" si="0"/>
        <v>0</v>
      </c>
      <c r="J15" s="131" t="str">
        <f>IF(I15=0,"0,00",I15/SUM(I13:I15)*100)</f>
        <v>0,00</v>
      </c>
    </row>
    <row r="16" spans="1:10" x14ac:dyDescent="0.2">
      <c r="A16" s="230"/>
      <c r="B16" s="233"/>
      <c r="C16" s="132"/>
      <c r="D16" s="123" t="s">
        <v>125</v>
      </c>
      <c r="E16" s="75">
        <v>0</v>
      </c>
      <c r="F16" s="75">
        <v>0</v>
      </c>
      <c r="G16" s="75">
        <v>0</v>
      </c>
      <c r="H16" s="75">
        <v>0</v>
      </c>
      <c r="I16" s="75">
        <f t="shared" si="0"/>
        <v>0</v>
      </c>
      <c r="J16" s="124" t="str">
        <f>IF(I16=0,"0,00",I16/SUM(I16:I18)*100)</f>
        <v>0,00</v>
      </c>
    </row>
    <row r="17" spans="1:10" x14ac:dyDescent="0.2">
      <c r="A17" s="230"/>
      <c r="B17" s="233"/>
      <c r="C17" s="122" t="s">
        <v>130</v>
      </c>
      <c r="D17" s="125" t="s">
        <v>127</v>
      </c>
      <c r="E17" s="126">
        <f>'G-1'!P20+'G-1'!P21</f>
        <v>363</v>
      </c>
      <c r="F17" s="126">
        <f>'G-1'!Q20+'G-1'!Q21</f>
        <v>382</v>
      </c>
      <c r="G17" s="126">
        <f>'G-1'!R20+'G-1'!R21</f>
        <v>79</v>
      </c>
      <c r="H17" s="126">
        <f>'G-1'!S20+'G-1'!S21</f>
        <v>64</v>
      </c>
      <c r="I17" s="126">
        <f t="shared" si="0"/>
        <v>881.5</v>
      </c>
      <c r="J17" s="127">
        <f>IF(I17=0,"0,00",I17/SUM(I16:I18)*100)</f>
        <v>100</v>
      </c>
    </row>
    <row r="18" spans="1:10" x14ac:dyDescent="0.2">
      <c r="A18" s="231"/>
      <c r="B18" s="234"/>
      <c r="C18" s="133" t="s">
        <v>135</v>
      </c>
      <c r="D18" s="129" t="s">
        <v>128</v>
      </c>
      <c r="E18" s="74">
        <v>0</v>
      </c>
      <c r="F18" s="74">
        <v>0</v>
      </c>
      <c r="G18" s="74">
        <v>0</v>
      </c>
      <c r="H18" s="74">
        <v>0</v>
      </c>
      <c r="I18" s="130">
        <f t="shared" si="0"/>
        <v>0</v>
      </c>
      <c r="J18" s="131" t="str">
        <f>IF(I18=0,"0,00",I18/SUM(I16:I18)*100)</f>
        <v>0,00</v>
      </c>
    </row>
    <row r="19" spans="1:10" x14ac:dyDescent="0.2">
      <c r="A19" s="235" t="s">
        <v>131</v>
      </c>
      <c r="B19" s="232">
        <v>3</v>
      </c>
      <c r="C19" s="134"/>
      <c r="D19" s="123" t="s">
        <v>125</v>
      </c>
      <c r="E19" s="75">
        <v>0</v>
      </c>
      <c r="F19" s="75">
        <v>0</v>
      </c>
      <c r="G19" s="75">
        <v>0</v>
      </c>
      <c r="H19" s="75">
        <v>0</v>
      </c>
      <c r="I19" s="75">
        <f t="shared" si="0"/>
        <v>0</v>
      </c>
      <c r="J19" s="124" t="str">
        <f>IF(I19=0,"0,00",I19/SUM(I19:I21)*100)</f>
        <v>0,00</v>
      </c>
    </row>
    <row r="20" spans="1:10" x14ac:dyDescent="0.2">
      <c r="A20" s="230"/>
      <c r="B20" s="233"/>
      <c r="C20" s="122" t="s">
        <v>126</v>
      </c>
      <c r="D20" s="125" t="s">
        <v>127</v>
      </c>
      <c r="E20" s="126">
        <f>'G-2'!B21+'G-2'!B22</f>
        <v>326</v>
      </c>
      <c r="F20" s="126">
        <f>'G-2'!C21+'G-2'!C22</f>
        <v>398</v>
      </c>
      <c r="G20" s="126">
        <f>'G-2'!D21+'G-2'!D22</f>
        <v>93</v>
      </c>
      <c r="H20" s="126">
        <f>'G-2'!E21+'G-2'!E22</f>
        <v>103</v>
      </c>
      <c r="I20" s="126">
        <f t="shared" si="0"/>
        <v>1004.5</v>
      </c>
      <c r="J20" s="127">
        <f>IF(I20=0,"0,00",I20/SUM(I19:I21)*100)</f>
        <v>100</v>
      </c>
    </row>
    <row r="21" spans="1:10" x14ac:dyDescent="0.2">
      <c r="A21" s="230"/>
      <c r="B21" s="233"/>
      <c r="C21" s="128" t="s">
        <v>136</v>
      </c>
      <c r="D21" s="129" t="s">
        <v>128</v>
      </c>
      <c r="E21" s="74">
        <v>0</v>
      </c>
      <c r="F21" s="74">
        <v>0</v>
      </c>
      <c r="G21" s="74">
        <v>0</v>
      </c>
      <c r="H21" s="74">
        <v>0</v>
      </c>
      <c r="I21" s="130">
        <f t="shared" si="0"/>
        <v>0</v>
      </c>
      <c r="J21" s="131" t="str">
        <f>IF(I21=0,"0,00",I21/SUM(I19:I21)*100)</f>
        <v>0,00</v>
      </c>
    </row>
    <row r="22" spans="1:10" x14ac:dyDescent="0.2">
      <c r="A22" s="230"/>
      <c r="B22" s="233"/>
      <c r="C22" s="132"/>
      <c r="D22" s="123" t="s">
        <v>125</v>
      </c>
      <c r="E22" s="75">
        <v>0</v>
      </c>
      <c r="F22" s="75">
        <v>0</v>
      </c>
      <c r="G22" s="75">
        <v>0</v>
      </c>
      <c r="H22" s="75">
        <v>0</v>
      </c>
      <c r="I22" s="75">
        <f t="shared" si="0"/>
        <v>0</v>
      </c>
      <c r="J22" s="124" t="str">
        <f>IF(I22=0,"0,00",I22/SUM(I22:I24)*100)</f>
        <v>0,00</v>
      </c>
    </row>
    <row r="23" spans="1:10" x14ac:dyDescent="0.2">
      <c r="A23" s="230"/>
      <c r="B23" s="233"/>
      <c r="C23" s="122" t="s">
        <v>129</v>
      </c>
      <c r="D23" s="125" t="s">
        <v>127</v>
      </c>
      <c r="E23" s="126">
        <f>'G-2'!I21+'G-2'!I22</f>
        <v>394</v>
      </c>
      <c r="F23" s="126">
        <f>'G-2'!J21+'G-2'!J22</f>
        <v>505</v>
      </c>
      <c r="G23" s="126">
        <f>'G-2'!K21+'G-2'!K22</f>
        <v>107</v>
      </c>
      <c r="H23" s="126">
        <f>'G-2'!L21+'G-2'!L22</f>
        <v>109</v>
      </c>
      <c r="I23" s="126">
        <f t="shared" si="0"/>
        <v>1188.5</v>
      </c>
      <c r="J23" s="127">
        <f>IF(I23=0,"0,00",I23/SUM(I22:I24)*100)</f>
        <v>100</v>
      </c>
    </row>
    <row r="24" spans="1:10" x14ac:dyDescent="0.2">
      <c r="A24" s="230"/>
      <c r="B24" s="233"/>
      <c r="C24" s="128" t="s">
        <v>137</v>
      </c>
      <c r="D24" s="129" t="s">
        <v>128</v>
      </c>
      <c r="E24" s="74">
        <v>0</v>
      </c>
      <c r="F24" s="74">
        <v>0</v>
      </c>
      <c r="G24" s="74">
        <v>0</v>
      </c>
      <c r="H24" s="74">
        <v>0</v>
      </c>
      <c r="I24" s="130">
        <f t="shared" si="0"/>
        <v>0</v>
      </c>
      <c r="J24" s="131" t="str">
        <f>IF(I24=0,"0,00",I24/SUM(I22:I24)*100)</f>
        <v>0,00</v>
      </c>
    </row>
    <row r="25" spans="1:10" x14ac:dyDescent="0.2">
      <c r="A25" s="230"/>
      <c r="B25" s="233"/>
      <c r="C25" s="132"/>
      <c r="D25" s="123" t="s">
        <v>125</v>
      </c>
      <c r="E25" s="75">
        <v>0</v>
      </c>
      <c r="F25" s="75">
        <v>0</v>
      </c>
      <c r="G25" s="75">
        <v>0</v>
      </c>
      <c r="H25" s="75">
        <v>0</v>
      </c>
      <c r="I25" s="75">
        <f t="shared" si="0"/>
        <v>0</v>
      </c>
      <c r="J25" s="124" t="str">
        <f>IF(I25=0,"0,00",I25/SUM(I25:I27)*100)</f>
        <v>0,00</v>
      </c>
    </row>
    <row r="26" spans="1:10" x14ac:dyDescent="0.2">
      <c r="A26" s="230"/>
      <c r="B26" s="233"/>
      <c r="C26" s="122" t="s">
        <v>130</v>
      </c>
      <c r="D26" s="125" t="s">
        <v>127</v>
      </c>
      <c r="E26" s="126">
        <f>'G-2'!P20+'G-2'!P21</f>
        <v>292</v>
      </c>
      <c r="F26" s="126">
        <f>'G-2'!Q20+'G-2'!Q21</f>
        <v>369</v>
      </c>
      <c r="G26" s="126">
        <f>'G-2'!R20+'G-2'!R21</f>
        <v>109</v>
      </c>
      <c r="H26" s="126">
        <f>'G-2'!S20+'G-2'!S21</f>
        <v>63</v>
      </c>
      <c r="I26" s="126">
        <f t="shared" si="0"/>
        <v>890.5</v>
      </c>
      <c r="J26" s="127">
        <f>IF(I26=0,"0,00",I26/SUM(I25:I27)*100)</f>
        <v>100</v>
      </c>
    </row>
    <row r="27" spans="1:10" x14ac:dyDescent="0.2">
      <c r="A27" s="231"/>
      <c r="B27" s="234"/>
      <c r="C27" s="133" t="s">
        <v>138</v>
      </c>
      <c r="D27" s="129" t="s">
        <v>128</v>
      </c>
      <c r="E27" s="74">
        <v>0</v>
      </c>
      <c r="F27" s="74">
        <v>0</v>
      </c>
      <c r="G27" s="74">
        <v>0</v>
      </c>
      <c r="H27" s="74">
        <v>0</v>
      </c>
      <c r="I27" s="130">
        <f t="shared" si="0"/>
        <v>0</v>
      </c>
      <c r="J27" s="131" t="str">
        <f>IF(I27=0,"0,00",I27/SUM(I25:I27)*100)</f>
        <v>0,00</v>
      </c>
    </row>
    <row r="28" spans="1:10" x14ac:dyDescent="0.2">
      <c r="A28" s="229" t="s">
        <v>151</v>
      </c>
      <c r="B28" s="232">
        <v>2</v>
      </c>
      <c r="C28" s="134"/>
      <c r="D28" s="123" t="s">
        <v>125</v>
      </c>
      <c r="E28" s="75">
        <f>'GIRO-5'!B21+'GIRO-5'!B22</f>
        <v>114</v>
      </c>
      <c r="F28" s="75">
        <f>'GIRO-5'!C21+'GIRO-5'!C22</f>
        <v>60</v>
      </c>
      <c r="G28" s="75">
        <f>'GIRO-5'!D21+'GIRO-5'!D22</f>
        <v>11</v>
      </c>
      <c r="H28" s="75">
        <f>'GIRO-5'!E21+'GIRO-5'!E22</f>
        <v>4</v>
      </c>
      <c r="I28" s="75">
        <f t="shared" ref="I28:I36" si="1">E28*0.5+F28+G28*2+H28*2.5</f>
        <v>149</v>
      </c>
      <c r="J28" s="124">
        <f>IF(I28=0,"0,00",I28/SUM(I28:I30)*100)</f>
        <v>98.026315789473685</v>
      </c>
    </row>
    <row r="29" spans="1:10" x14ac:dyDescent="0.2">
      <c r="A29" s="230"/>
      <c r="B29" s="233"/>
      <c r="C29" s="122" t="s">
        <v>126</v>
      </c>
      <c r="D29" s="125" t="s">
        <v>127</v>
      </c>
      <c r="E29" s="126">
        <v>0</v>
      </c>
      <c r="F29" s="126">
        <v>0</v>
      </c>
      <c r="G29" s="126">
        <v>0</v>
      </c>
      <c r="H29" s="126">
        <v>0</v>
      </c>
      <c r="I29" s="126">
        <f t="shared" si="1"/>
        <v>0</v>
      </c>
      <c r="J29" s="127" t="str">
        <f>IF(I29=0,"0,00",I29/SUM(I28:I30)*100)</f>
        <v>0,00</v>
      </c>
    </row>
    <row r="30" spans="1:10" x14ac:dyDescent="0.2">
      <c r="A30" s="230"/>
      <c r="B30" s="233"/>
      <c r="C30" s="128" t="s">
        <v>139</v>
      </c>
      <c r="D30" s="129" t="s">
        <v>128</v>
      </c>
      <c r="E30" s="74">
        <v>0</v>
      </c>
      <c r="F30" s="74">
        <v>3</v>
      </c>
      <c r="G30" s="74">
        <v>0</v>
      </c>
      <c r="H30" s="74">
        <v>0</v>
      </c>
      <c r="I30" s="130">
        <f t="shared" si="1"/>
        <v>3</v>
      </c>
      <c r="J30" s="131">
        <f>IF(I30=0,"0,00",I30/SUM(I28:I30)*100)</f>
        <v>1.9736842105263157</v>
      </c>
    </row>
    <row r="31" spans="1:10" x14ac:dyDescent="0.2">
      <c r="A31" s="230"/>
      <c r="B31" s="233"/>
      <c r="C31" s="132"/>
      <c r="D31" s="123" t="s">
        <v>125</v>
      </c>
      <c r="E31" s="75">
        <f>'GIRO-5'!I21+'GIRO-5'!I22</f>
        <v>74</v>
      </c>
      <c r="F31" s="75">
        <f>'GIRO-5'!J21+'GIRO-5'!J22</f>
        <v>34</v>
      </c>
      <c r="G31" s="75">
        <f>'GIRO-5'!K21+'GIRO-5'!K22</f>
        <v>10</v>
      </c>
      <c r="H31" s="75">
        <f>'GIRO-5'!L21+'GIRO-5'!L22</f>
        <v>3</v>
      </c>
      <c r="I31" s="75">
        <f t="shared" si="1"/>
        <v>98.5</v>
      </c>
      <c r="J31" s="124">
        <f>IF(I31=0,"0,00",I31/SUM(I31:I33)*100)</f>
        <v>100</v>
      </c>
    </row>
    <row r="32" spans="1:10" x14ac:dyDescent="0.2">
      <c r="A32" s="230"/>
      <c r="B32" s="233"/>
      <c r="C32" s="122" t="s">
        <v>129</v>
      </c>
      <c r="D32" s="125" t="s">
        <v>127</v>
      </c>
      <c r="E32" s="126">
        <v>0</v>
      </c>
      <c r="F32" s="126">
        <v>0</v>
      </c>
      <c r="G32" s="126">
        <v>0</v>
      </c>
      <c r="H32" s="126">
        <v>0</v>
      </c>
      <c r="I32" s="126">
        <f t="shared" si="1"/>
        <v>0</v>
      </c>
      <c r="J32" s="127" t="str">
        <f>IF(I32=0,"0,00",I32/SUM(I31:I33)*100)</f>
        <v>0,00</v>
      </c>
    </row>
    <row r="33" spans="1:10" x14ac:dyDescent="0.2">
      <c r="A33" s="230"/>
      <c r="B33" s="233"/>
      <c r="C33" s="128" t="s">
        <v>140</v>
      </c>
      <c r="D33" s="129" t="s">
        <v>128</v>
      </c>
      <c r="E33" s="74">
        <v>0</v>
      </c>
      <c r="F33" s="74">
        <v>0</v>
      </c>
      <c r="G33" s="74">
        <v>0</v>
      </c>
      <c r="H33" s="74">
        <v>0</v>
      </c>
      <c r="I33" s="130">
        <f t="shared" si="1"/>
        <v>0</v>
      </c>
      <c r="J33" s="131" t="str">
        <f>IF(I33=0,"0,00",I33/SUM(I31:I33)*100)</f>
        <v>0,00</v>
      </c>
    </row>
    <row r="34" spans="1:10" x14ac:dyDescent="0.2">
      <c r="A34" s="230"/>
      <c r="B34" s="233"/>
      <c r="C34" s="132"/>
      <c r="D34" s="123" t="s">
        <v>125</v>
      </c>
      <c r="E34" s="75">
        <f>'GIRO-5'!P20+'GIRO-5'!P21</f>
        <v>113</v>
      </c>
      <c r="F34" s="75">
        <f>'GIRO-5'!Q20+'GIRO-5'!Q21</f>
        <v>73</v>
      </c>
      <c r="G34" s="75">
        <f>'GIRO-5'!R20+'GIRO-5'!R21</f>
        <v>9</v>
      </c>
      <c r="H34" s="75">
        <f>'GIRO-5'!S20+'GIRO-5'!S21</f>
        <v>6</v>
      </c>
      <c r="I34" s="75">
        <f t="shared" si="1"/>
        <v>162.5</v>
      </c>
      <c r="J34" s="124">
        <f>IF(I34=0,"0,00",I34/SUM(I34:I36)*100)</f>
        <v>100</v>
      </c>
    </row>
    <row r="35" spans="1:10" x14ac:dyDescent="0.2">
      <c r="A35" s="230"/>
      <c r="B35" s="233"/>
      <c r="C35" s="122" t="s">
        <v>130</v>
      </c>
      <c r="D35" s="125" t="s">
        <v>127</v>
      </c>
      <c r="E35" s="126">
        <v>0</v>
      </c>
      <c r="F35" s="126">
        <v>0</v>
      </c>
      <c r="G35" s="126">
        <v>0</v>
      </c>
      <c r="H35" s="126">
        <v>0</v>
      </c>
      <c r="I35" s="126">
        <f t="shared" si="1"/>
        <v>0</v>
      </c>
      <c r="J35" s="127" t="str">
        <f>IF(I35=0,"0,00",I35/SUM(I34:I36)*100)</f>
        <v>0,00</v>
      </c>
    </row>
    <row r="36" spans="1:10" x14ac:dyDescent="0.2">
      <c r="A36" s="231"/>
      <c r="B36" s="234"/>
      <c r="C36" s="133" t="s">
        <v>141</v>
      </c>
      <c r="D36" s="129" t="s">
        <v>128</v>
      </c>
      <c r="E36" s="74">
        <v>0</v>
      </c>
      <c r="F36" s="74">
        <v>0</v>
      </c>
      <c r="G36" s="74">
        <v>0</v>
      </c>
      <c r="H36" s="74">
        <v>0</v>
      </c>
      <c r="I36" s="135">
        <f t="shared" si="1"/>
        <v>0</v>
      </c>
      <c r="J36" s="131" t="str">
        <f>IF(I36=0,"0,00",I36/SUM(I34:I36)*100)</f>
        <v>0,00</v>
      </c>
    </row>
    <row r="37" spans="1:10" x14ac:dyDescent="0.2">
      <c r="A37" s="229" t="s">
        <v>150</v>
      </c>
      <c r="B37" s="232">
        <v>1</v>
      </c>
      <c r="C37" s="134"/>
      <c r="D37" s="123" t="s">
        <v>125</v>
      </c>
      <c r="E37" s="75">
        <v>0</v>
      </c>
      <c r="F37" s="75">
        <v>0</v>
      </c>
      <c r="G37" s="75">
        <v>0</v>
      </c>
      <c r="H37" s="75">
        <v>0</v>
      </c>
      <c r="I37" s="75">
        <f t="shared" si="0"/>
        <v>0</v>
      </c>
      <c r="J37" s="124" t="str">
        <f>IF(I37=0,"0,00",I37/SUM(I37:I39)*100)</f>
        <v>0,00</v>
      </c>
    </row>
    <row r="38" spans="1:10" x14ac:dyDescent="0.2">
      <c r="A38" s="230"/>
      <c r="B38" s="233"/>
      <c r="C38" s="122" t="s">
        <v>126</v>
      </c>
      <c r="D38" s="125" t="s">
        <v>127</v>
      </c>
      <c r="E38" s="126">
        <v>0</v>
      </c>
      <c r="F38" s="126">
        <v>0</v>
      </c>
      <c r="G38" s="126">
        <v>0</v>
      </c>
      <c r="H38" s="126">
        <v>0</v>
      </c>
      <c r="I38" s="126">
        <v>0</v>
      </c>
      <c r="J38" s="127" t="str">
        <f>IF(I38=0,"0,00",I38/SUM(I37:I39)*100)</f>
        <v>0,00</v>
      </c>
    </row>
    <row r="39" spans="1:10" x14ac:dyDescent="0.2">
      <c r="A39" s="230"/>
      <c r="B39" s="233"/>
      <c r="C39" s="128" t="s">
        <v>142</v>
      </c>
      <c r="D39" s="129" t="s">
        <v>128</v>
      </c>
      <c r="E39" s="74">
        <f>'GIRO-6'!B21+'GIRO-6'!B22</f>
        <v>95</v>
      </c>
      <c r="F39" s="74">
        <f>'GIRO-6'!C21+'GIRO-6'!C22</f>
        <v>114</v>
      </c>
      <c r="G39" s="74">
        <f>'GIRO-6'!D21+'GIRO-6'!D22</f>
        <v>14</v>
      </c>
      <c r="H39" s="74">
        <f>'GIRO-6'!E21+'GIRO-6'!E22</f>
        <v>15</v>
      </c>
      <c r="I39" s="135">
        <f>E39+F39+G39+H39</f>
        <v>238</v>
      </c>
      <c r="J39" s="131">
        <f>IF(I39=0,"0,00",I39/SUM(I37:I39)*100)</f>
        <v>100</v>
      </c>
    </row>
    <row r="40" spans="1:10" x14ac:dyDescent="0.2">
      <c r="A40" s="230"/>
      <c r="B40" s="233"/>
      <c r="C40" s="132"/>
      <c r="D40" s="123" t="s">
        <v>125</v>
      </c>
      <c r="E40" s="75">
        <v>0</v>
      </c>
      <c r="F40" s="75">
        <v>0</v>
      </c>
      <c r="G40" s="75">
        <v>0</v>
      </c>
      <c r="H40" s="75">
        <v>0</v>
      </c>
      <c r="I40" s="130">
        <f t="shared" ref="I40:I45" si="2">E40+F40+G40+H40</f>
        <v>0</v>
      </c>
      <c r="J40" s="124" t="str">
        <f>IF(I40=0,"0,00",I40/SUM(I40:I42)*100)</f>
        <v>0,00</v>
      </c>
    </row>
    <row r="41" spans="1:10" x14ac:dyDescent="0.2">
      <c r="A41" s="230"/>
      <c r="B41" s="233"/>
      <c r="C41" s="122" t="s">
        <v>129</v>
      </c>
      <c r="D41" s="125" t="s">
        <v>127</v>
      </c>
      <c r="E41" s="126">
        <v>0</v>
      </c>
      <c r="F41" s="126">
        <v>0</v>
      </c>
      <c r="G41" s="126">
        <v>0</v>
      </c>
      <c r="H41" s="126">
        <v>0</v>
      </c>
      <c r="I41" s="130">
        <f t="shared" si="2"/>
        <v>0</v>
      </c>
      <c r="J41" s="127" t="str">
        <f>IF(I41=0,"0,00",I41/SUM(I40:I42)*100)</f>
        <v>0,00</v>
      </c>
    </row>
    <row r="42" spans="1:10" x14ac:dyDescent="0.2">
      <c r="A42" s="230"/>
      <c r="B42" s="233"/>
      <c r="C42" s="128" t="s">
        <v>143</v>
      </c>
      <c r="D42" s="129" t="s">
        <v>128</v>
      </c>
      <c r="E42" s="74">
        <f>'GIRO-6'!I21+'GIRO-6'!I22</f>
        <v>149</v>
      </c>
      <c r="F42" s="74">
        <f>'GIRO-6'!J21+'GIRO-6'!J22</f>
        <v>185</v>
      </c>
      <c r="G42" s="74">
        <f>'GIRO-6'!K21+'GIRO-6'!K22</f>
        <v>15</v>
      </c>
      <c r="H42" s="74">
        <f>'GIRO-6'!L21+'GIRO-6'!L22</f>
        <v>23</v>
      </c>
      <c r="I42" s="74">
        <f t="shared" si="2"/>
        <v>372</v>
      </c>
      <c r="J42" s="131">
        <f>IF(I42=0,"0,00",I42/SUM(I40:I42)*100)</f>
        <v>100</v>
      </c>
    </row>
    <row r="43" spans="1:10" x14ac:dyDescent="0.2">
      <c r="A43" s="230"/>
      <c r="B43" s="233"/>
      <c r="C43" s="132"/>
      <c r="D43" s="123" t="s">
        <v>125</v>
      </c>
      <c r="E43" s="75">
        <v>0</v>
      </c>
      <c r="F43" s="75">
        <v>0</v>
      </c>
      <c r="G43" s="75">
        <v>0</v>
      </c>
      <c r="H43" s="75">
        <v>0</v>
      </c>
      <c r="I43" s="130">
        <f t="shared" si="2"/>
        <v>0</v>
      </c>
      <c r="J43" s="124" t="str">
        <f>IF(I43=0,"0,00",I43/SUM(I43:I45)*100)</f>
        <v>0,00</v>
      </c>
    </row>
    <row r="44" spans="1:10" x14ac:dyDescent="0.2">
      <c r="A44" s="230"/>
      <c r="B44" s="233"/>
      <c r="C44" s="122" t="s">
        <v>130</v>
      </c>
      <c r="D44" s="125" t="s">
        <v>127</v>
      </c>
      <c r="E44" s="126">
        <v>0</v>
      </c>
      <c r="F44" s="126">
        <v>0</v>
      </c>
      <c r="G44" s="126">
        <v>0</v>
      </c>
      <c r="H44" s="126">
        <v>0</v>
      </c>
      <c r="I44" s="130">
        <f t="shared" si="2"/>
        <v>0</v>
      </c>
      <c r="J44" s="127" t="str">
        <f>IF(I44=0,"0,00",I44/SUM(I43:I45)*100)</f>
        <v>0,00</v>
      </c>
    </row>
    <row r="45" spans="1:10" x14ac:dyDescent="0.2">
      <c r="A45" s="231"/>
      <c r="B45" s="234"/>
      <c r="C45" s="133" t="s">
        <v>144</v>
      </c>
      <c r="D45" s="129" t="s">
        <v>128</v>
      </c>
      <c r="E45" s="74">
        <f>'GIRO-6'!P20+'GIRO-6'!P21</f>
        <v>123</v>
      </c>
      <c r="F45" s="74">
        <f>'GIRO-6'!Q20+'GIRO-6'!Q21</f>
        <v>161</v>
      </c>
      <c r="G45" s="74">
        <f>'GIRO-6'!R20+'GIRO-6'!R21</f>
        <v>23</v>
      </c>
      <c r="H45" s="74">
        <f>'GIRO-6'!S20+'GIRO-6'!S21</f>
        <v>28</v>
      </c>
      <c r="I45" s="74">
        <f t="shared" si="2"/>
        <v>335</v>
      </c>
      <c r="J45" s="131">
        <f>IF(I45=0,"0,00",I45/SUM(I43:I45)*100)</f>
        <v>100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37:A45"/>
    <mergeCell ref="B37:B45"/>
    <mergeCell ref="A10:A18"/>
    <mergeCell ref="B10:B18"/>
    <mergeCell ref="A19:A27"/>
    <mergeCell ref="B19:B27"/>
    <mergeCell ref="A28:A36"/>
    <mergeCell ref="B28:B36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2:J2"/>
    <mergeCell ref="A4:B4"/>
    <mergeCell ref="C4:E4"/>
    <mergeCell ref="A5:B5"/>
    <mergeCell ref="C5:E5"/>
    <mergeCell ref="I5:J5"/>
  </mergeCells>
  <pageMargins left="0.25" right="0.51" top="0.56000000000000005" bottom="0.75" header="0.3" footer="0.3"/>
  <pageSetup orientation="portrait" horizontalDpi="4294967294" verticalDpi="4294967293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79"/>
  <sheetViews>
    <sheetView topLeftCell="A31" zoomScale="91" zoomScaleNormal="91" workbookViewId="0">
      <selection activeCell="U63" sqref="U63"/>
    </sheetView>
  </sheetViews>
  <sheetFormatPr baseColWidth="10" defaultRowHeight="12.75" x14ac:dyDescent="0.2"/>
  <cols>
    <col min="2" max="6" width="5.28515625" customWidth="1"/>
    <col min="7" max="7" width="5.5703125" customWidth="1"/>
    <col min="8" max="8" width="4.7109375" customWidth="1"/>
    <col min="9" max="11" width="5.140625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37" t="s">
        <v>94</v>
      </c>
      <c r="N2" s="237"/>
      <c r="O2" s="237"/>
      <c r="P2" s="237"/>
      <c r="Q2" s="237"/>
      <c r="R2" s="237"/>
      <c r="S2" s="237"/>
      <c r="T2" s="237"/>
      <c r="U2" s="237"/>
      <c r="V2" s="237"/>
      <c r="W2" s="237"/>
      <c r="X2" s="237"/>
      <c r="Y2" s="237"/>
      <c r="Z2" s="237"/>
      <c r="AA2" s="237"/>
      <c r="AB2" s="237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37" t="s">
        <v>95</v>
      </c>
      <c r="N3" s="237"/>
      <c r="O3" s="237"/>
      <c r="P3" s="237"/>
      <c r="Q3" s="237"/>
      <c r="R3" s="237"/>
      <c r="S3" s="237"/>
      <c r="T3" s="237"/>
      <c r="U3" s="237"/>
      <c r="V3" s="237"/>
      <c r="W3" s="237"/>
      <c r="X3" s="237"/>
      <c r="Y3" s="237"/>
      <c r="Z3" s="237"/>
      <c r="AA3" s="237"/>
      <c r="AB3" s="237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37" t="s">
        <v>96</v>
      </c>
      <c r="N4" s="237"/>
      <c r="O4" s="237"/>
      <c r="P4" s="237"/>
      <c r="Q4" s="237"/>
      <c r="R4" s="237"/>
      <c r="S4" s="237"/>
      <c r="T4" s="237"/>
      <c r="U4" s="237"/>
      <c r="V4" s="237"/>
      <c r="W4" s="237"/>
      <c r="X4" s="237"/>
      <c r="Y4" s="237"/>
      <c r="Z4" s="237"/>
      <c r="AA4" s="237"/>
      <c r="AB4" s="237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38" t="s">
        <v>97</v>
      </c>
      <c r="B8" s="238"/>
      <c r="C8" s="239" t="s">
        <v>98</v>
      </c>
      <c r="D8" s="239"/>
      <c r="E8" s="239"/>
      <c r="F8" s="239"/>
      <c r="G8" s="239"/>
      <c r="H8" s="239"/>
      <c r="I8" s="92"/>
      <c r="J8" s="92"/>
      <c r="K8" s="92"/>
      <c r="L8" s="238" t="s">
        <v>99</v>
      </c>
      <c r="M8" s="238"/>
      <c r="N8" s="238"/>
      <c r="O8" s="239" t="str">
        <f>'G-1'!D5</f>
        <v>CL 19-CR 1E</v>
      </c>
      <c r="P8" s="239"/>
      <c r="Q8" s="239"/>
      <c r="R8" s="239"/>
      <c r="S8" s="239"/>
      <c r="T8" s="92"/>
      <c r="U8" s="92"/>
      <c r="V8" s="238" t="s">
        <v>100</v>
      </c>
      <c r="W8" s="238"/>
      <c r="X8" s="238"/>
      <c r="Y8" s="239" t="str">
        <f>'G-1'!L5</f>
        <v>19-1E</v>
      </c>
      <c r="Z8" s="239"/>
      <c r="AA8" s="239"/>
      <c r="AB8" s="92"/>
      <c r="AC8" s="92"/>
      <c r="AD8" s="92"/>
      <c r="AE8" s="92"/>
      <c r="AF8" s="92"/>
      <c r="AG8" s="92"/>
      <c r="AH8" s="238" t="s">
        <v>101</v>
      </c>
      <c r="AI8" s="238"/>
      <c r="AJ8" s="242">
        <f>'G-1'!S6</f>
        <v>43053</v>
      </c>
      <c r="AK8" s="242"/>
      <c r="AL8" s="242"/>
      <c r="AM8" s="242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36" t="s">
        <v>47</v>
      </c>
      <c r="E10" s="236"/>
      <c r="F10" s="236"/>
      <c r="G10" s="236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36" t="s">
        <v>132</v>
      </c>
      <c r="T10" s="236"/>
      <c r="U10" s="236"/>
      <c r="V10" s="236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36" t="s">
        <v>49</v>
      </c>
      <c r="AI10" s="236"/>
      <c r="AJ10" s="236"/>
      <c r="AK10" s="236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102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3" t="s">
        <v>103</v>
      </c>
      <c r="U12" s="243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1495</v>
      </c>
      <c r="AV12" s="97">
        <f t="shared" si="0"/>
        <v>1552</v>
      </c>
      <c r="AW12" s="97">
        <f t="shared" si="0"/>
        <v>1563</v>
      </c>
      <c r="AX12" s="97">
        <f t="shared" si="0"/>
        <v>1604.5</v>
      </c>
      <c r="AY12" s="97">
        <f t="shared" si="0"/>
        <v>1621</v>
      </c>
      <c r="AZ12" s="97">
        <f t="shared" si="0"/>
        <v>1603.5</v>
      </c>
      <c r="BA12" s="97">
        <f t="shared" si="0"/>
        <v>1613</v>
      </c>
      <c r="BB12" s="97"/>
      <c r="BC12" s="97"/>
      <c r="BD12" s="97"/>
      <c r="BE12" s="97">
        <f t="shared" ref="BE12:BQ12" si="1">P14</f>
        <v>1771.5</v>
      </c>
      <c r="BF12" s="97">
        <f t="shared" si="1"/>
        <v>1791</v>
      </c>
      <c r="BG12" s="97">
        <f t="shared" si="1"/>
        <v>1743.5</v>
      </c>
      <c r="BH12" s="97">
        <f t="shared" si="1"/>
        <v>1618</v>
      </c>
      <c r="BI12" s="97">
        <f t="shared" si="1"/>
        <v>1621.5</v>
      </c>
      <c r="BJ12" s="97">
        <f t="shared" si="1"/>
        <v>1593</v>
      </c>
      <c r="BK12" s="97">
        <f t="shared" si="1"/>
        <v>1601</v>
      </c>
      <c r="BL12" s="97">
        <f t="shared" si="1"/>
        <v>1676.5</v>
      </c>
      <c r="BM12" s="97">
        <f t="shared" si="1"/>
        <v>1717</v>
      </c>
      <c r="BN12" s="97">
        <f t="shared" si="1"/>
        <v>1601.5</v>
      </c>
      <c r="BO12" s="97">
        <f t="shared" si="1"/>
        <v>1552.5</v>
      </c>
      <c r="BP12" s="97">
        <f t="shared" si="1"/>
        <v>1531.5</v>
      </c>
      <c r="BQ12" s="97">
        <f t="shared" si="1"/>
        <v>1413</v>
      </c>
      <c r="BR12" s="97"/>
      <c r="BS12" s="97"/>
      <c r="BT12" s="97"/>
      <c r="BU12" s="97">
        <f t="shared" ref="BU12:CC12" si="2">AG14</f>
        <v>1473.5</v>
      </c>
      <c r="BV12" s="97">
        <f t="shared" si="2"/>
        <v>1483.5</v>
      </c>
      <c r="BW12" s="97">
        <f t="shared" si="2"/>
        <v>1571</v>
      </c>
      <c r="BX12" s="97">
        <f t="shared" si="2"/>
        <v>1591</v>
      </c>
      <c r="BY12" s="97">
        <f t="shared" si="2"/>
        <v>1621</v>
      </c>
      <c r="BZ12" s="97">
        <f t="shared" si="2"/>
        <v>1681.5</v>
      </c>
      <c r="CA12" s="97">
        <f t="shared" si="2"/>
        <v>1771</v>
      </c>
      <c r="CB12" s="97">
        <f t="shared" si="2"/>
        <v>1770.5</v>
      </c>
      <c r="CC12" s="97">
        <f t="shared" si="2"/>
        <v>1789.5</v>
      </c>
    </row>
    <row r="13" spans="1:81" ht="16.5" customHeight="1" x14ac:dyDescent="0.2">
      <c r="A13" s="100" t="s">
        <v>104</v>
      </c>
      <c r="B13" s="149">
        <f>'G-1'!F10</f>
        <v>324.5</v>
      </c>
      <c r="C13" s="149">
        <f>'G-1'!F11</f>
        <v>399.5</v>
      </c>
      <c r="D13" s="149">
        <f>'G-1'!F12</f>
        <v>373.5</v>
      </c>
      <c r="E13" s="149">
        <f>'G-1'!F13</f>
        <v>397.5</v>
      </c>
      <c r="F13" s="149">
        <f>'G-1'!F14</f>
        <v>381.5</v>
      </c>
      <c r="G13" s="149">
        <f>'G-1'!F15</f>
        <v>410.5</v>
      </c>
      <c r="H13" s="149">
        <f>'G-1'!F16</f>
        <v>415</v>
      </c>
      <c r="I13" s="149">
        <f>'G-1'!F17</f>
        <v>414</v>
      </c>
      <c r="J13" s="149">
        <f>'G-1'!F18</f>
        <v>364</v>
      </c>
      <c r="K13" s="149">
        <f>'G-1'!F19</f>
        <v>420</v>
      </c>
      <c r="L13" s="150"/>
      <c r="M13" s="149">
        <f>'G-1'!F20</f>
        <v>417.5</v>
      </c>
      <c r="N13" s="149">
        <f>'G-1'!F21</f>
        <v>459.5</v>
      </c>
      <c r="O13" s="149">
        <f>'G-1'!F22</f>
        <v>495.5</v>
      </c>
      <c r="P13" s="149">
        <f>'G-1'!M10</f>
        <v>399</v>
      </c>
      <c r="Q13" s="149">
        <f>'G-1'!M11</f>
        <v>437</v>
      </c>
      <c r="R13" s="149">
        <f>'G-1'!M12</f>
        <v>412</v>
      </c>
      <c r="S13" s="149">
        <f>'G-1'!M13</f>
        <v>370</v>
      </c>
      <c r="T13" s="149">
        <f>'G-1'!M14</f>
        <v>402.5</v>
      </c>
      <c r="U13" s="149">
        <f>'G-1'!M15</f>
        <v>408.5</v>
      </c>
      <c r="V13" s="149">
        <f>'G-1'!M16</f>
        <v>420</v>
      </c>
      <c r="W13" s="149">
        <f>'G-1'!M17</f>
        <v>445.5</v>
      </c>
      <c r="X13" s="149">
        <f>'G-1'!M18</f>
        <v>443</v>
      </c>
      <c r="Y13" s="149">
        <f>'G-1'!M19</f>
        <v>293</v>
      </c>
      <c r="Z13" s="149">
        <f>'G-1'!M20</f>
        <v>371</v>
      </c>
      <c r="AA13" s="149">
        <f>'G-1'!M21</f>
        <v>424.5</v>
      </c>
      <c r="AB13" s="149">
        <f>'G-1'!M22</f>
        <v>324.5</v>
      </c>
      <c r="AC13" s="150"/>
      <c r="AD13" s="149">
        <f>'G-1'!T10</f>
        <v>356.5</v>
      </c>
      <c r="AE13" s="149">
        <f>'G-1'!T11</f>
        <v>304</v>
      </c>
      <c r="AF13" s="149">
        <f>'G-1'!T12</f>
        <v>400</v>
      </c>
      <c r="AG13" s="149">
        <f>'G-1'!T13</f>
        <v>413</v>
      </c>
      <c r="AH13" s="149">
        <f>'G-1'!T14</f>
        <v>366.5</v>
      </c>
      <c r="AI13" s="149">
        <f>'G-1'!T15</f>
        <v>391.5</v>
      </c>
      <c r="AJ13" s="149">
        <f>'G-1'!T16</f>
        <v>420</v>
      </c>
      <c r="AK13" s="149">
        <f>'G-1'!T17</f>
        <v>443</v>
      </c>
      <c r="AL13" s="149">
        <f>'G-1'!T18</f>
        <v>427</v>
      </c>
      <c r="AM13" s="149">
        <f>'G-1'!T19</f>
        <v>481</v>
      </c>
      <c r="AN13" s="149">
        <f>'G-1'!T20</f>
        <v>419.5</v>
      </c>
      <c r="AO13" s="149">
        <f>'G-1'!T21</f>
        <v>462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105</v>
      </c>
      <c r="B14" s="149"/>
      <c r="C14" s="149"/>
      <c r="D14" s="149"/>
      <c r="E14" s="149">
        <f>B13+C13+D13+E13</f>
        <v>1495</v>
      </c>
      <c r="F14" s="149">
        <f t="shared" ref="F14:K14" si="3">C13+D13+E13+F13</f>
        <v>1552</v>
      </c>
      <c r="G14" s="149">
        <f t="shared" si="3"/>
        <v>1563</v>
      </c>
      <c r="H14" s="149">
        <f t="shared" si="3"/>
        <v>1604.5</v>
      </c>
      <c r="I14" s="149">
        <f t="shared" si="3"/>
        <v>1621</v>
      </c>
      <c r="J14" s="149">
        <f t="shared" si="3"/>
        <v>1603.5</v>
      </c>
      <c r="K14" s="149">
        <f t="shared" si="3"/>
        <v>1613</v>
      </c>
      <c r="L14" s="150"/>
      <c r="M14" s="149"/>
      <c r="N14" s="149"/>
      <c r="O14" s="149"/>
      <c r="P14" s="149">
        <f>M13+N13+O13+P13</f>
        <v>1771.5</v>
      </c>
      <c r="Q14" s="149">
        <f t="shared" ref="Q14:AB14" si="4">N13+O13+P13+Q13</f>
        <v>1791</v>
      </c>
      <c r="R14" s="149">
        <f t="shared" si="4"/>
        <v>1743.5</v>
      </c>
      <c r="S14" s="149">
        <f t="shared" si="4"/>
        <v>1618</v>
      </c>
      <c r="T14" s="149">
        <f t="shared" si="4"/>
        <v>1621.5</v>
      </c>
      <c r="U14" s="149">
        <f t="shared" si="4"/>
        <v>1593</v>
      </c>
      <c r="V14" s="149">
        <f t="shared" si="4"/>
        <v>1601</v>
      </c>
      <c r="W14" s="149">
        <f t="shared" si="4"/>
        <v>1676.5</v>
      </c>
      <c r="X14" s="149">
        <f t="shared" si="4"/>
        <v>1717</v>
      </c>
      <c r="Y14" s="149">
        <f t="shared" si="4"/>
        <v>1601.5</v>
      </c>
      <c r="Z14" s="149">
        <f t="shared" si="4"/>
        <v>1552.5</v>
      </c>
      <c r="AA14" s="149">
        <f t="shared" si="4"/>
        <v>1531.5</v>
      </c>
      <c r="AB14" s="149">
        <f t="shared" si="4"/>
        <v>1413</v>
      </c>
      <c r="AC14" s="150"/>
      <c r="AD14" s="149"/>
      <c r="AE14" s="149"/>
      <c r="AF14" s="149"/>
      <c r="AG14" s="149">
        <f>AD13+AE13+AF13+AG13</f>
        <v>1473.5</v>
      </c>
      <c r="AH14" s="149">
        <f t="shared" ref="AH14:AO14" si="5">AE13+AF13+AG13+AH13</f>
        <v>1483.5</v>
      </c>
      <c r="AI14" s="149">
        <f t="shared" si="5"/>
        <v>1571</v>
      </c>
      <c r="AJ14" s="149">
        <f t="shared" si="5"/>
        <v>1591</v>
      </c>
      <c r="AK14" s="149">
        <f t="shared" si="5"/>
        <v>1621</v>
      </c>
      <c r="AL14" s="149">
        <f t="shared" si="5"/>
        <v>1681.5</v>
      </c>
      <c r="AM14" s="149">
        <f t="shared" si="5"/>
        <v>1771</v>
      </c>
      <c r="AN14" s="149">
        <f t="shared" si="5"/>
        <v>1770.5</v>
      </c>
      <c r="AO14" s="149">
        <f t="shared" si="5"/>
        <v>1789.5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106</v>
      </c>
      <c r="B15" s="151"/>
      <c r="C15" s="152" t="s">
        <v>107</v>
      </c>
      <c r="D15" s="153">
        <f>DIRECCIONALIDAD!J10/100</f>
        <v>0</v>
      </c>
      <c r="E15" s="152"/>
      <c r="F15" s="152" t="s">
        <v>108</v>
      </c>
      <c r="G15" s="153">
        <f>DIRECCIONALIDAD!J11/100</f>
        <v>1</v>
      </c>
      <c r="H15" s="152"/>
      <c r="I15" s="152" t="s">
        <v>109</v>
      </c>
      <c r="J15" s="153">
        <f>DIRECCIONALIDAD!J12/100</f>
        <v>0</v>
      </c>
      <c r="K15" s="154"/>
      <c r="L15" s="148"/>
      <c r="M15" s="151"/>
      <c r="N15" s="152"/>
      <c r="O15" s="152" t="s">
        <v>107</v>
      </c>
      <c r="P15" s="153">
        <f>DIRECCIONALIDAD!J13/100</f>
        <v>0</v>
      </c>
      <c r="Q15" s="152"/>
      <c r="R15" s="152"/>
      <c r="S15" s="152"/>
      <c r="T15" s="152" t="s">
        <v>108</v>
      </c>
      <c r="U15" s="153">
        <f>DIRECCIONALIDAD!J14/100</f>
        <v>1</v>
      </c>
      <c r="V15" s="152"/>
      <c r="W15" s="152"/>
      <c r="X15" s="152"/>
      <c r="Y15" s="152" t="s">
        <v>109</v>
      </c>
      <c r="Z15" s="153">
        <f>DIRECCIONALIDAD!J15/100</f>
        <v>0</v>
      </c>
      <c r="AA15" s="152"/>
      <c r="AB15" s="154"/>
      <c r="AC15" s="148"/>
      <c r="AD15" s="151"/>
      <c r="AE15" s="152" t="s">
        <v>107</v>
      </c>
      <c r="AF15" s="153">
        <f>DIRECCIONALIDAD!J16/100</f>
        <v>0</v>
      </c>
      <c r="AG15" s="152"/>
      <c r="AH15" s="152"/>
      <c r="AI15" s="152"/>
      <c r="AJ15" s="152" t="s">
        <v>108</v>
      </c>
      <c r="AK15" s="153">
        <f>DIRECCIONALIDAD!J17/100</f>
        <v>1</v>
      </c>
      <c r="AL15" s="152"/>
      <c r="AM15" s="152"/>
      <c r="AN15" s="152" t="s">
        <v>109</v>
      </c>
      <c r="AO15" s="155">
        <f>DIRECCIONALIDAD!J18/100</f>
        <v>0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92"/>
      <c r="B16" s="148"/>
      <c r="C16" s="148"/>
      <c r="D16" s="148"/>
      <c r="E16" s="148"/>
      <c r="F16" s="148"/>
      <c r="G16" s="148"/>
      <c r="H16" s="148"/>
      <c r="I16" s="148"/>
      <c r="J16" s="148"/>
      <c r="K16" s="148"/>
      <c r="L16" s="148"/>
      <c r="M16" s="148"/>
      <c r="N16" s="148"/>
      <c r="O16" s="148"/>
      <c r="P16" s="148"/>
      <c r="Q16" s="148"/>
      <c r="R16" s="148"/>
      <c r="S16" s="148"/>
      <c r="T16" s="240" t="s">
        <v>103</v>
      </c>
      <c r="U16" s="240"/>
      <c r="V16" s="156">
        <v>2</v>
      </c>
      <c r="W16" s="148"/>
      <c r="X16" s="148"/>
      <c r="Y16" s="148"/>
      <c r="Z16" s="148"/>
      <c r="AA16" s="148"/>
      <c r="AB16" s="148"/>
      <c r="AC16" s="148"/>
      <c r="AD16" s="148"/>
      <c r="AE16" s="148"/>
      <c r="AF16" s="148"/>
      <c r="AG16" s="148"/>
      <c r="AH16" s="148"/>
      <c r="AI16" s="148"/>
      <c r="AJ16" s="148"/>
      <c r="AK16" s="148"/>
      <c r="AL16" s="148"/>
      <c r="AM16" s="148"/>
      <c r="AN16" s="148"/>
      <c r="AO16" s="148"/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100" t="s">
        <v>104</v>
      </c>
      <c r="B17" s="149">
        <f>'G-2'!F10</f>
        <v>471.5</v>
      </c>
      <c r="C17" s="149">
        <f>'G-2'!F11</f>
        <v>495.5</v>
      </c>
      <c r="D17" s="149">
        <f>'G-2'!F12</f>
        <v>567.5</v>
      </c>
      <c r="E17" s="149">
        <f>'G-2'!F13</f>
        <v>497</v>
      </c>
      <c r="F17" s="149">
        <f>'G-2'!F14</f>
        <v>585</v>
      </c>
      <c r="G17" s="149">
        <f>'G-2'!F15</f>
        <v>664</v>
      </c>
      <c r="H17" s="149">
        <f>'G-2'!F16</f>
        <v>598.5</v>
      </c>
      <c r="I17" s="149">
        <f>'G-2'!F17</f>
        <v>523</v>
      </c>
      <c r="J17" s="149">
        <f>'G-2'!F18</f>
        <v>521.5</v>
      </c>
      <c r="K17" s="149">
        <f>'G-2'!F19</f>
        <v>491</v>
      </c>
      <c r="L17" s="150"/>
      <c r="M17" s="149">
        <f>'G-2'!F20</f>
        <v>459.5</v>
      </c>
      <c r="N17" s="149">
        <f>'G-2'!F21</f>
        <v>475.5</v>
      </c>
      <c r="O17" s="149">
        <f>'G-2'!F22</f>
        <v>529</v>
      </c>
      <c r="P17" s="149">
        <f>'G-2'!M10</f>
        <v>504.5</v>
      </c>
      <c r="Q17" s="149">
        <f>'G-2'!M11</f>
        <v>503</v>
      </c>
      <c r="R17" s="149">
        <f>'G-2'!M12</f>
        <v>497.5</v>
      </c>
      <c r="S17" s="149">
        <f>'G-2'!M13</f>
        <v>522</v>
      </c>
      <c r="T17" s="149">
        <f>'G-2'!M14</f>
        <v>490.5</v>
      </c>
      <c r="U17" s="149">
        <f>'G-2'!M15</f>
        <v>498</v>
      </c>
      <c r="V17" s="149">
        <f>'G-2'!M16</f>
        <v>491</v>
      </c>
      <c r="W17" s="149">
        <f>'G-2'!M17</f>
        <v>559.5</v>
      </c>
      <c r="X17" s="149">
        <f>'G-2'!M18</f>
        <v>609</v>
      </c>
      <c r="Y17" s="149">
        <f>'G-2'!M19</f>
        <v>574.5</v>
      </c>
      <c r="Z17" s="149">
        <f>'G-2'!M20</f>
        <v>570</v>
      </c>
      <c r="AA17" s="149">
        <f>'G-2'!M21</f>
        <v>614</v>
      </c>
      <c r="AB17" s="149">
        <f>'G-2'!M22</f>
        <v>574.5</v>
      </c>
      <c r="AC17" s="150"/>
      <c r="AD17" s="149">
        <f>'G-2'!T10</f>
        <v>476</v>
      </c>
      <c r="AE17" s="149">
        <f>'G-2'!T11</f>
        <v>499</v>
      </c>
      <c r="AF17" s="149">
        <f>'G-2'!T12</f>
        <v>582.5</v>
      </c>
      <c r="AG17" s="149">
        <f>'G-2'!T13</f>
        <v>519.5</v>
      </c>
      <c r="AH17" s="149">
        <f>'G-2'!T14</f>
        <v>577</v>
      </c>
      <c r="AI17" s="149">
        <f>'G-2'!T15</f>
        <v>610</v>
      </c>
      <c r="AJ17" s="149">
        <f>'G-2'!T16</f>
        <v>553</v>
      </c>
      <c r="AK17" s="149">
        <f>'G-2'!T17</f>
        <v>553.5</v>
      </c>
      <c r="AL17" s="149">
        <f>'G-2'!T18</f>
        <v>575</v>
      </c>
      <c r="AM17" s="149">
        <f>'G-2'!T19</f>
        <v>515</v>
      </c>
      <c r="AN17" s="149">
        <f>'G-2'!T20</f>
        <v>459</v>
      </c>
      <c r="AO17" s="149">
        <f>'G-2'!T21</f>
        <v>431.5</v>
      </c>
      <c r="AP17" s="101"/>
      <c r="AQ17" s="101"/>
      <c r="AR17" s="101"/>
      <c r="AS17" s="101"/>
      <c r="AT17" s="101"/>
      <c r="AU17" s="101">
        <f t="shared" ref="AU17:BA17" si="6">E18</f>
        <v>2031.5</v>
      </c>
      <c r="AV17" s="101">
        <f t="shared" si="6"/>
        <v>2145</v>
      </c>
      <c r="AW17" s="101">
        <f t="shared" si="6"/>
        <v>2313.5</v>
      </c>
      <c r="AX17" s="101">
        <f t="shared" si="6"/>
        <v>2344.5</v>
      </c>
      <c r="AY17" s="101">
        <f t="shared" si="6"/>
        <v>2370.5</v>
      </c>
      <c r="AZ17" s="101">
        <f t="shared" si="6"/>
        <v>2307</v>
      </c>
      <c r="BA17" s="101">
        <f t="shared" si="6"/>
        <v>2134</v>
      </c>
      <c r="BB17" s="101"/>
      <c r="BC17" s="101"/>
      <c r="BD17" s="101"/>
      <c r="BE17" s="101">
        <f t="shared" ref="BE17:BQ17" si="7">P18</f>
        <v>1968.5</v>
      </c>
      <c r="BF17" s="101">
        <f t="shared" si="7"/>
        <v>2012</v>
      </c>
      <c r="BG17" s="101">
        <f t="shared" si="7"/>
        <v>2034</v>
      </c>
      <c r="BH17" s="101">
        <f t="shared" si="7"/>
        <v>2027</v>
      </c>
      <c r="BI17" s="101">
        <f t="shared" si="7"/>
        <v>2013</v>
      </c>
      <c r="BJ17" s="101">
        <f t="shared" si="7"/>
        <v>2008</v>
      </c>
      <c r="BK17" s="101">
        <f t="shared" si="7"/>
        <v>2001.5</v>
      </c>
      <c r="BL17" s="101">
        <f t="shared" si="7"/>
        <v>2039</v>
      </c>
      <c r="BM17" s="101">
        <f t="shared" si="7"/>
        <v>2157.5</v>
      </c>
      <c r="BN17" s="101">
        <f t="shared" si="7"/>
        <v>2234</v>
      </c>
      <c r="BO17" s="101">
        <f t="shared" si="7"/>
        <v>2313</v>
      </c>
      <c r="BP17" s="101">
        <f t="shared" si="7"/>
        <v>2367.5</v>
      </c>
      <c r="BQ17" s="101">
        <f t="shared" si="7"/>
        <v>2333</v>
      </c>
      <c r="BR17" s="101"/>
      <c r="BS17" s="101"/>
      <c r="BT17" s="101"/>
      <c r="BU17" s="101">
        <f t="shared" ref="BU17:CC17" si="8">AG18</f>
        <v>2077</v>
      </c>
      <c r="BV17" s="101">
        <f t="shared" si="8"/>
        <v>2178</v>
      </c>
      <c r="BW17" s="101">
        <f t="shared" si="8"/>
        <v>2289</v>
      </c>
      <c r="BX17" s="101">
        <f t="shared" si="8"/>
        <v>2259.5</v>
      </c>
      <c r="BY17" s="101">
        <f t="shared" si="8"/>
        <v>2293.5</v>
      </c>
      <c r="BZ17" s="101">
        <f t="shared" si="8"/>
        <v>2291.5</v>
      </c>
      <c r="CA17" s="101">
        <f t="shared" si="8"/>
        <v>2196.5</v>
      </c>
      <c r="CB17" s="101">
        <f t="shared" si="8"/>
        <v>2102.5</v>
      </c>
      <c r="CC17" s="101">
        <f t="shared" si="8"/>
        <v>1980.5</v>
      </c>
    </row>
    <row r="18" spans="1:81" ht="16.5" customHeight="1" x14ac:dyDescent="0.2">
      <c r="A18" s="100" t="s">
        <v>105</v>
      </c>
      <c r="B18" s="149"/>
      <c r="C18" s="149"/>
      <c r="D18" s="149"/>
      <c r="E18" s="149">
        <f>B17+C17+D17+E17</f>
        <v>2031.5</v>
      </c>
      <c r="F18" s="149">
        <f t="shared" ref="F18:K18" si="9">C17+D17+E17+F17</f>
        <v>2145</v>
      </c>
      <c r="G18" s="149">
        <f t="shared" si="9"/>
        <v>2313.5</v>
      </c>
      <c r="H18" s="149">
        <f t="shared" si="9"/>
        <v>2344.5</v>
      </c>
      <c r="I18" s="149">
        <f t="shared" si="9"/>
        <v>2370.5</v>
      </c>
      <c r="J18" s="149">
        <f t="shared" si="9"/>
        <v>2307</v>
      </c>
      <c r="K18" s="149">
        <f t="shared" si="9"/>
        <v>2134</v>
      </c>
      <c r="L18" s="150"/>
      <c r="M18" s="149"/>
      <c r="N18" s="149"/>
      <c r="O18" s="149"/>
      <c r="P18" s="149">
        <f>M17+N17+O17+P17</f>
        <v>1968.5</v>
      </c>
      <c r="Q18" s="149">
        <f t="shared" ref="Q18:AB18" si="10">N17+O17+P17+Q17</f>
        <v>2012</v>
      </c>
      <c r="R18" s="149">
        <f t="shared" si="10"/>
        <v>2034</v>
      </c>
      <c r="S18" s="149">
        <f t="shared" si="10"/>
        <v>2027</v>
      </c>
      <c r="T18" s="149">
        <f t="shared" si="10"/>
        <v>2013</v>
      </c>
      <c r="U18" s="149">
        <f t="shared" si="10"/>
        <v>2008</v>
      </c>
      <c r="V18" s="149">
        <f t="shared" si="10"/>
        <v>2001.5</v>
      </c>
      <c r="W18" s="149">
        <f t="shared" si="10"/>
        <v>2039</v>
      </c>
      <c r="X18" s="149">
        <f t="shared" si="10"/>
        <v>2157.5</v>
      </c>
      <c r="Y18" s="149">
        <f t="shared" si="10"/>
        <v>2234</v>
      </c>
      <c r="Z18" s="149">
        <f t="shared" si="10"/>
        <v>2313</v>
      </c>
      <c r="AA18" s="149">
        <f t="shared" si="10"/>
        <v>2367.5</v>
      </c>
      <c r="AB18" s="149">
        <f t="shared" si="10"/>
        <v>2333</v>
      </c>
      <c r="AC18" s="150"/>
      <c r="AD18" s="149"/>
      <c r="AE18" s="149"/>
      <c r="AF18" s="149"/>
      <c r="AG18" s="149">
        <f>AD17+AE17+AF17+AG17</f>
        <v>2077</v>
      </c>
      <c r="AH18" s="149">
        <f t="shared" ref="AH18:AO18" si="11">AE17+AF17+AG17+AH17</f>
        <v>2178</v>
      </c>
      <c r="AI18" s="149">
        <f t="shared" si="11"/>
        <v>2289</v>
      </c>
      <c r="AJ18" s="149">
        <f t="shared" si="11"/>
        <v>2259.5</v>
      </c>
      <c r="AK18" s="149">
        <f t="shared" si="11"/>
        <v>2293.5</v>
      </c>
      <c r="AL18" s="149">
        <f t="shared" si="11"/>
        <v>2291.5</v>
      </c>
      <c r="AM18" s="149">
        <f t="shared" si="11"/>
        <v>2196.5</v>
      </c>
      <c r="AN18" s="149">
        <f t="shared" si="11"/>
        <v>2102.5</v>
      </c>
      <c r="AO18" s="149">
        <f t="shared" si="11"/>
        <v>1980.5</v>
      </c>
      <c r="AP18" s="101"/>
      <c r="AQ18" s="101"/>
      <c r="AR18" s="101"/>
      <c r="AS18" s="101"/>
      <c r="AT18" s="101"/>
      <c r="AU18" s="101">
        <f t="shared" ref="AU18:BA18" si="12">E26</f>
        <v>311.5</v>
      </c>
      <c r="AV18" s="101">
        <f t="shared" si="12"/>
        <v>278</v>
      </c>
      <c r="AW18" s="101">
        <f t="shared" si="12"/>
        <v>264</v>
      </c>
      <c r="AX18" s="101">
        <f t="shared" si="12"/>
        <v>254.5</v>
      </c>
      <c r="AY18" s="101">
        <f t="shared" si="12"/>
        <v>238.5</v>
      </c>
      <c r="AZ18" s="101">
        <f t="shared" si="12"/>
        <v>249.5</v>
      </c>
      <c r="BA18" s="101">
        <f t="shared" si="12"/>
        <v>261</v>
      </c>
      <c r="BB18" s="101"/>
      <c r="BC18" s="101"/>
      <c r="BD18" s="101"/>
      <c r="BE18" s="101">
        <f t="shared" ref="BE18:BQ18" si="13">P26</f>
        <v>289</v>
      </c>
      <c r="BF18" s="101">
        <f t="shared" si="13"/>
        <v>280.5</v>
      </c>
      <c r="BG18" s="101">
        <f t="shared" si="13"/>
        <v>304.5</v>
      </c>
      <c r="BH18" s="101">
        <f t="shared" si="13"/>
        <v>273</v>
      </c>
      <c r="BI18" s="101">
        <f t="shared" si="13"/>
        <v>263</v>
      </c>
      <c r="BJ18" s="101">
        <f t="shared" si="13"/>
        <v>252</v>
      </c>
      <c r="BK18" s="101">
        <f t="shared" si="13"/>
        <v>220</v>
      </c>
      <c r="BL18" s="101">
        <f t="shared" si="13"/>
        <v>233.5</v>
      </c>
      <c r="BM18" s="101">
        <f t="shared" si="13"/>
        <v>253</v>
      </c>
      <c r="BN18" s="101">
        <f t="shared" si="13"/>
        <v>256</v>
      </c>
      <c r="BO18" s="101">
        <f t="shared" si="13"/>
        <v>260.5</v>
      </c>
      <c r="BP18" s="101">
        <f t="shared" si="13"/>
        <v>242</v>
      </c>
      <c r="BQ18" s="101">
        <f t="shared" si="13"/>
        <v>211.5</v>
      </c>
      <c r="BR18" s="101"/>
      <c r="BS18" s="101"/>
      <c r="BT18" s="101"/>
      <c r="BU18" s="101">
        <f t="shared" ref="BU18:CC18" si="14">AG26</f>
        <v>258</v>
      </c>
      <c r="BV18" s="101">
        <f t="shared" si="14"/>
        <v>240.5</v>
      </c>
      <c r="BW18" s="101">
        <f t="shared" si="14"/>
        <v>246.5</v>
      </c>
      <c r="BX18" s="101">
        <f t="shared" si="14"/>
        <v>246</v>
      </c>
      <c r="BY18" s="101">
        <f t="shared" si="14"/>
        <v>228</v>
      </c>
      <c r="BZ18" s="101">
        <f t="shared" si="14"/>
        <v>280</v>
      </c>
      <c r="CA18" s="101">
        <f t="shared" si="14"/>
        <v>297</v>
      </c>
      <c r="CB18" s="101">
        <f t="shared" si="14"/>
        <v>322.5</v>
      </c>
      <c r="CC18" s="101">
        <f t="shared" si="14"/>
        <v>341.5</v>
      </c>
    </row>
    <row r="19" spans="1:81" ht="16.5" customHeight="1" x14ac:dyDescent="0.2">
      <c r="A19" s="97" t="s">
        <v>106</v>
      </c>
      <c r="B19" s="151"/>
      <c r="C19" s="152" t="s">
        <v>107</v>
      </c>
      <c r="D19" s="153">
        <f>DIRECCIONALIDAD!J19/100</f>
        <v>0</v>
      </c>
      <c r="E19" s="152"/>
      <c r="F19" s="152" t="s">
        <v>108</v>
      </c>
      <c r="G19" s="153">
        <f>DIRECCIONALIDAD!J20/100</f>
        <v>1</v>
      </c>
      <c r="H19" s="152"/>
      <c r="I19" s="152" t="s">
        <v>109</v>
      </c>
      <c r="J19" s="153">
        <f>DIRECCIONALIDAD!J21/100</f>
        <v>0</v>
      </c>
      <c r="K19" s="154"/>
      <c r="L19" s="148"/>
      <c r="M19" s="151"/>
      <c r="N19" s="152"/>
      <c r="O19" s="152" t="s">
        <v>107</v>
      </c>
      <c r="P19" s="153">
        <f>DIRECCIONALIDAD!J22/100</f>
        <v>0</v>
      </c>
      <c r="Q19" s="152"/>
      <c r="R19" s="152"/>
      <c r="S19" s="152"/>
      <c r="T19" s="152" t="s">
        <v>108</v>
      </c>
      <c r="U19" s="153">
        <f>DIRECCIONALIDAD!J23/100</f>
        <v>1</v>
      </c>
      <c r="V19" s="152"/>
      <c r="W19" s="152"/>
      <c r="X19" s="152"/>
      <c r="Y19" s="152" t="s">
        <v>109</v>
      </c>
      <c r="Z19" s="153">
        <f>DIRECCIONALIDAD!J24/100</f>
        <v>0</v>
      </c>
      <c r="AA19" s="152"/>
      <c r="AB19" s="154"/>
      <c r="AC19" s="148"/>
      <c r="AD19" s="151"/>
      <c r="AE19" s="152" t="s">
        <v>107</v>
      </c>
      <c r="AF19" s="153">
        <f>DIRECCIONALIDAD!J25/100</f>
        <v>0</v>
      </c>
      <c r="AG19" s="152"/>
      <c r="AH19" s="152"/>
      <c r="AI19" s="152"/>
      <c r="AJ19" s="152" t="s">
        <v>108</v>
      </c>
      <c r="AK19" s="153">
        <f>DIRECCIONALIDAD!J26/100</f>
        <v>1</v>
      </c>
      <c r="AL19" s="152"/>
      <c r="AM19" s="152"/>
      <c r="AN19" s="152" t="s">
        <v>109</v>
      </c>
      <c r="AO19" s="155">
        <f>DIRECCIONALIDAD!J27/100</f>
        <v>0</v>
      </c>
      <c r="AP19" s="92"/>
      <c r="AQ19" s="92"/>
      <c r="AR19" s="92"/>
      <c r="AS19" s="92"/>
      <c r="AT19" s="92"/>
      <c r="AU19" s="92">
        <f t="shared" ref="AU19:BA19" si="15">E22</f>
        <v>703</v>
      </c>
      <c r="AV19" s="92">
        <f t="shared" si="15"/>
        <v>666</v>
      </c>
      <c r="AW19" s="92">
        <f t="shared" si="15"/>
        <v>631</v>
      </c>
      <c r="AX19" s="92">
        <f t="shared" si="15"/>
        <v>596.5</v>
      </c>
      <c r="AY19" s="92">
        <f t="shared" si="15"/>
        <v>598.5</v>
      </c>
      <c r="AZ19" s="92">
        <f t="shared" si="15"/>
        <v>592</v>
      </c>
      <c r="BA19" s="92">
        <f t="shared" si="15"/>
        <v>558.5</v>
      </c>
      <c r="BB19" s="92"/>
      <c r="BC19" s="92"/>
      <c r="BD19" s="92"/>
      <c r="BE19" s="92">
        <f t="shared" ref="BE19:BQ19" si="16">P22</f>
        <v>466.5</v>
      </c>
      <c r="BF19" s="92">
        <f t="shared" si="16"/>
        <v>478.5</v>
      </c>
      <c r="BG19" s="92">
        <f t="shared" si="16"/>
        <v>491</v>
      </c>
      <c r="BH19" s="92">
        <f t="shared" si="16"/>
        <v>525.5</v>
      </c>
      <c r="BI19" s="92">
        <f t="shared" si="16"/>
        <v>526</v>
      </c>
      <c r="BJ19" s="92">
        <f t="shared" si="16"/>
        <v>492.5</v>
      </c>
      <c r="BK19" s="92">
        <f t="shared" si="16"/>
        <v>460</v>
      </c>
      <c r="BL19" s="92">
        <f t="shared" si="16"/>
        <v>468</v>
      </c>
      <c r="BM19" s="92">
        <f t="shared" si="16"/>
        <v>512.5</v>
      </c>
      <c r="BN19" s="92">
        <f t="shared" si="16"/>
        <v>593.5</v>
      </c>
      <c r="BO19" s="92">
        <f t="shared" si="16"/>
        <v>626</v>
      </c>
      <c r="BP19" s="92">
        <f t="shared" si="16"/>
        <v>674.5</v>
      </c>
      <c r="BQ19" s="92">
        <f t="shared" si="16"/>
        <v>676.5</v>
      </c>
      <c r="BR19" s="92"/>
      <c r="BS19" s="92"/>
      <c r="BT19" s="92"/>
      <c r="BU19" s="92">
        <f t="shared" ref="BU19:CC19" si="17">AG22</f>
        <v>526</v>
      </c>
      <c r="BV19" s="92">
        <f t="shared" si="17"/>
        <v>561</v>
      </c>
      <c r="BW19" s="92">
        <f t="shared" si="17"/>
        <v>580</v>
      </c>
      <c r="BX19" s="92">
        <f t="shared" si="17"/>
        <v>600</v>
      </c>
      <c r="BY19" s="92">
        <f t="shared" si="17"/>
        <v>609.5</v>
      </c>
      <c r="BZ19" s="92">
        <f t="shared" si="17"/>
        <v>632</v>
      </c>
      <c r="CA19" s="92">
        <f t="shared" si="17"/>
        <v>679.5</v>
      </c>
      <c r="CB19" s="92">
        <f t="shared" si="17"/>
        <v>724.5</v>
      </c>
      <c r="CC19" s="92">
        <f t="shared" si="17"/>
        <v>723.5</v>
      </c>
    </row>
    <row r="20" spans="1:81" ht="16.5" customHeight="1" x14ac:dyDescent="0.2">
      <c r="A20" s="92"/>
      <c r="B20" s="148"/>
      <c r="C20" s="148"/>
      <c r="D20" s="148"/>
      <c r="E20" s="148"/>
      <c r="F20" s="148"/>
      <c r="G20" s="148"/>
      <c r="H20" s="148"/>
      <c r="I20" s="148"/>
      <c r="J20" s="148"/>
      <c r="K20" s="148"/>
      <c r="L20" s="148"/>
      <c r="M20" s="148"/>
      <c r="N20" s="148"/>
      <c r="O20" s="148"/>
      <c r="P20" s="148"/>
      <c r="Q20" s="148"/>
      <c r="R20" s="148"/>
      <c r="S20" s="148"/>
      <c r="T20" s="240" t="s">
        <v>152</v>
      </c>
      <c r="U20" s="240"/>
      <c r="V20" s="156">
        <v>5</v>
      </c>
      <c r="W20" s="148"/>
      <c r="X20" s="148"/>
      <c r="Y20" s="148"/>
      <c r="Z20" s="148"/>
      <c r="AA20" s="148"/>
      <c r="AB20" s="148"/>
      <c r="AC20" s="148"/>
      <c r="AD20" s="148"/>
      <c r="AE20" s="148"/>
      <c r="AF20" s="148"/>
      <c r="AG20" s="148"/>
      <c r="AH20" s="148"/>
      <c r="AI20" s="148"/>
      <c r="AJ20" s="148"/>
      <c r="AK20" s="148"/>
      <c r="AL20" s="148"/>
      <c r="AM20" s="148"/>
      <c r="AN20" s="148"/>
      <c r="AO20" s="148"/>
      <c r="AP20" s="92"/>
      <c r="AQ20" s="92"/>
      <c r="AR20" s="92"/>
      <c r="AS20" s="92"/>
      <c r="AT20" s="92"/>
      <c r="AU20" s="92">
        <f t="shared" ref="AU20:BA20" si="18">E30</f>
        <v>4541</v>
      </c>
      <c r="AV20" s="92">
        <f t="shared" si="18"/>
        <v>4641</v>
      </c>
      <c r="AW20" s="92">
        <f t="shared" si="18"/>
        <v>4771.5</v>
      </c>
      <c r="AX20" s="92">
        <f t="shared" si="18"/>
        <v>4800</v>
      </c>
      <c r="AY20" s="92">
        <f t="shared" si="18"/>
        <v>4828.5</v>
      </c>
      <c r="AZ20" s="92">
        <f t="shared" si="18"/>
        <v>4752</v>
      </c>
      <c r="BA20" s="92">
        <f t="shared" si="18"/>
        <v>4566.5</v>
      </c>
      <c r="BB20" s="92"/>
      <c r="BC20" s="92"/>
      <c r="BD20" s="92"/>
      <c r="BE20" s="92">
        <f t="shared" ref="BE20:BQ20" si="19">P30</f>
        <v>4495.5</v>
      </c>
      <c r="BF20" s="92">
        <f t="shared" si="19"/>
        <v>4562</v>
      </c>
      <c r="BG20" s="92">
        <f t="shared" si="19"/>
        <v>4573</v>
      </c>
      <c r="BH20" s="92">
        <f t="shared" si="19"/>
        <v>4443.5</v>
      </c>
      <c r="BI20" s="92">
        <f t="shared" si="19"/>
        <v>4423.5</v>
      </c>
      <c r="BJ20" s="92">
        <f t="shared" si="19"/>
        <v>4345.5</v>
      </c>
      <c r="BK20" s="92">
        <f t="shared" si="19"/>
        <v>4282.5</v>
      </c>
      <c r="BL20" s="92">
        <f t="shared" si="19"/>
        <v>4417</v>
      </c>
      <c r="BM20" s="92">
        <f t="shared" si="19"/>
        <v>4640</v>
      </c>
      <c r="BN20" s="92">
        <f t="shared" si="19"/>
        <v>4685</v>
      </c>
      <c r="BO20" s="92">
        <f t="shared" si="19"/>
        <v>4752</v>
      </c>
      <c r="BP20" s="92">
        <f t="shared" si="19"/>
        <v>4815.5</v>
      </c>
      <c r="BQ20" s="92">
        <f t="shared" si="19"/>
        <v>4634</v>
      </c>
      <c r="BR20" s="92"/>
      <c r="BS20" s="92"/>
      <c r="BT20" s="92"/>
      <c r="BU20" s="92">
        <f t="shared" ref="BU20:CC20" si="20">AG30</f>
        <v>4334.5</v>
      </c>
      <c r="BV20" s="92">
        <f t="shared" si="20"/>
        <v>4463</v>
      </c>
      <c r="BW20" s="92">
        <f t="shared" si="20"/>
        <v>4686.5</v>
      </c>
      <c r="BX20" s="92">
        <f t="shared" si="20"/>
        <v>4696.5</v>
      </c>
      <c r="BY20" s="92">
        <f t="shared" si="20"/>
        <v>4752</v>
      </c>
      <c r="BZ20" s="92">
        <f t="shared" si="20"/>
        <v>4885</v>
      </c>
      <c r="CA20" s="92">
        <f t="shared" si="20"/>
        <v>4944</v>
      </c>
      <c r="CB20" s="92">
        <f t="shared" si="20"/>
        <v>4920</v>
      </c>
      <c r="CC20" s="92">
        <f t="shared" si="20"/>
        <v>4835</v>
      </c>
    </row>
    <row r="21" spans="1:81" ht="16.5" customHeight="1" x14ac:dyDescent="0.2">
      <c r="A21" s="100" t="s">
        <v>104</v>
      </c>
      <c r="B21" s="149">
        <f>'GIRO-6'!F10</f>
        <v>190.5</v>
      </c>
      <c r="C21" s="149">
        <f>'GIRO-6'!F11</f>
        <v>212.5</v>
      </c>
      <c r="D21" s="149">
        <f>'GIRO-6'!F12</f>
        <v>161.5</v>
      </c>
      <c r="E21" s="149">
        <f>'GIRO-6'!F13</f>
        <v>138.5</v>
      </c>
      <c r="F21" s="149">
        <f>'GIRO-6'!F14</f>
        <v>153.5</v>
      </c>
      <c r="G21" s="149">
        <f>'GIRO-6'!F15</f>
        <v>177.5</v>
      </c>
      <c r="H21" s="149">
        <f>'GIRO-6'!F16</f>
        <v>127</v>
      </c>
      <c r="I21" s="149">
        <f>'GIRO-6'!F17</f>
        <v>140.5</v>
      </c>
      <c r="J21" s="149">
        <f>'GIRO-6'!F18</f>
        <v>147</v>
      </c>
      <c r="K21" s="149">
        <f>'GIRO-6'!F19</f>
        <v>144</v>
      </c>
      <c r="L21" s="150"/>
      <c r="M21" s="149">
        <f>'GIRO-6'!F20</f>
        <v>121.5</v>
      </c>
      <c r="N21" s="149">
        <f>'GIRO-6'!F21</f>
        <v>136</v>
      </c>
      <c r="O21" s="149">
        <f>'GIRO-6'!F22</f>
        <v>91</v>
      </c>
      <c r="P21" s="149">
        <f>'GIRO-6'!M10</f>
        <v>118</v>
      </c>
      <c r="Q21" s="149">
        <f>'GIRO-6'!M11</f>
        <v>133.5</v>
      </c>
      <c r="R21" s="149">
        <f>'GIRO-6'!M12</f>
        <v>148.5</v>
      </c>
      <c r="S21" s="149">
        <f>'GIRO-6'!M13</f>
        <v>125.5</v>
      </c>
      <c r="T21" s="149">
        <f>'GIRO-6'!M14</f>
        <v>118.5</v>
      </c>
      <c r="U21" s="149">
        <f>'GIRO-6'!M15</f>
        <v>100</v>
      </c>
      <c r="V21" s="149">
        <f>'GIRO-6'!M16</f>
        <v>116</v>
      </c>
      <c r="W21" s="149">
        <f>'GIRO-6'!M17</f>
        <v>133.5</v>
      </c>
      <c r="X21" s="149">
        <f>'GIRO-6'!M18</f>
        <v>163</v>
      </c>
      <c r="Y21" s="149">
        <f>'GIRO-6'!M19</f>
        <v>181</v>
      </c>
      <c r="Z21" s="149">
        <f>'GIRO-6'!M20</f>
        <v>148.5</v>
      </c>
      <c r="AA21" s="149">
        <f>'GIRO-6'!M21</f>
        <v>182</v>
      </c>
      <c r="AB21" s="149">
        <f>'GIRO-6'!M22</f>
        <v>165</v>
      </c>
      <c r="AC21" s="150"/>
      <c r="AD21" s="149">
        <f>'GIRO-6'!T10</f>
        <v>126</v>
      </c>
      <c r="AE21" s="149">
        <f>'GIRO-6'!T11</f>
        <v>135</v>
      </c>
      <c r="AF21" s="149">
        <f>'GIRO-6'!T12</f>
        <v>123.5</v>
      </c>
      <c r="AG21" s="149">
        <f>'GIRO-6'!T13</f>
        <v>141.5</v>
      </c>
      <c r="AH21" s="149">
        <f>'GIRO-6'!T14</f>
        <v>161</v>
      </c>
      <c r="AI21" s="149">
        <f>'GIRO-6'!T15</f>
        <v>154</v>
      </c>
      <c r="AJ21" s="149">
        <f>'GIRO-6'!T16</f>
        <v>143.5</v>
      </c>
      <c r="AK21" s="149">
        <f>'GIRO-6'!T17</f>
        <v>151</v>
      </c>
      <c r="AL21" s="149">
        <f>'GIRO-6'!T18</f>
        <v>183.5</v>
      </c>
      <c r="AM21" s="149">
        <f>'GIRO-6'!T19</f>
        <v>201.5</v>
      </c>
      <c r="AN21" s="149">
        <f>'GIRO-6'!T20</f>
        <v>188.5</v>
      </c>
      <c r="AO21" s="149">
        <f>'GIRO-6'!T21</f>
        <v>150</v>
      </c>
      <c r="AP21" s="101"/>
      <c r="AQ21" s="101"/>
      <c r="AR21" s="101"/>
      <c r="AS21" s="101"/>
      <c r="AT21" s="101"/>
      <c r="AU21" s="101"/>
      <c r="AV21" s="101"/>
      <c r="AW21" s="101"/>
      <c r="AX21" s="101"/>
      <c r="AY21" s="101"/>
      <c r="AZ21" s="101"/>
      <c r="BA21" s="101"/>
      <c r="BB21" s="101"/>
      <c r="BC21" s="101"/>
      <c r="BD21" s="101"/>
      <c r="BE21" s="101"/>
      <c r="BF21" s="101"/>
      <c r="BG21" s="101"/>
      <c r="BH21" s="101"/>
      <c r="BI21" s="101"/>
      <c r="BJ21" s="101"/>
      <c r="BK21" s="101"/>
      <c r="BL21" s="101"/>
      <c r="BM21" s="101"/>
      <c r="BN21" s="101"/>
      <c r="BO21" s="101"/>
      <c r="BP21" s="101"/>
      <c r="BQ21" s="101"/>
      <c r="BR21" s="101"/>
      <c r="BS21" s="101"/>
      <c r="BT21" s="101"/>
      <c r="BU21" s="101"/>
      <c r="BV21" s="101"/>
      <c r="BW21" s="101"/>
      <c r="BX21" s="101"/>
      <c r="BY21" s="101"/>
      <c r="BZ21" s="101"/>
      <c r="CA21" s="101"/>
      <c r="CB21" s="101"/>
      <c r="CC21" s="101"/>
    </row>
    <row r="22" spans="1:81" ht="16.5" customHeight="1" x14ac:dyDescent="0.2">
      <c r="A22" s="100" t="s">
        <v>105</v>
      </c>
      <c r="B22" s="149"/>
      <c r="C22" s="149"/>
      <c r="D22" s="149"/>
      <c r="E22" s="149">
        <f>B21+C21+D21+E21</f>
        <v>703</v>
      </c>
      <c r="F22" s="149">
        <f t="shared" ref="F22:K22" si="21">C21+D21+E21+F21</f>
        <v>666</v>
      </c>
      <c r="G22" s="149">
        <f t="shared" si="21"/>
        <v>631</v>
      </c>
      <c r="H22" s="149">
        <f t="shared" si="21"/>
        <v>596.5</v>
      </c>
      <c r="I22" s="149">
        <f t="shared" si="21"/>
        <v>598.5</v>
      </c>
      <c r="J22" s="149">
        <f t="shared" si="21"/>
        <v>592</v>
      </c>
      <c r="K22" s="149">
        <f t="shared" si="21"/>
        <v>558.5</v>
      </c>
      <c r="L22" s="150"/>
      <c r="M22" s="149"/>
      <c r="N22" s="149"/>
      <c r="O22" s="149"/>
      <c r="P22" s="149">
        <f>M21+N21+O21+P21</f>
        <v>466.5</v>
      </c>
      <c r="Q22" s="149">
        <f t="shared" ref="Q22:AB22" si="22">N21+O21+P21+Q21</f>
        <v>478.5</v>
      </c>
      <c r="R22" s="149">
        <f t="shared" si="22"/>
        <v>491</v>
      </c>
      <c r="S22" s="149">
        <f t="shared" si="22"/>
        <v>525.5</v>
      </c>
      <c r="T22" s="149">
        <f t="shared" si="22"/>
        <v>526</v>
      </c>
      <c r="U22" s="149">
        <f t="shared" si="22"/>
        <v>492.5</v>
      </c>
      <c r="V22" s="149">
        <f t="shared" si="22"/>
        <v>460</v>
      </c>
      <c r="W22" s="149">
        <f t="shared" si="22"/>
        <v>468</v>
      </c>
      <c r="X22" s="149">
        <f t="shared" si="22"/>
        <v>512.5</v>
      </c>
      <c r="Y22" s="149">
        <f t="shared" si="22"/>
        <v>593.5</v>
      </c>
      <c r="Z22" s="149">
        <f t="shared" si="22"/>
        <v>626</v>
      </c>
      <c r="AA22" s="149">
        <f t="shared" si="22"/>
        <v>674.5</v>
      </c>
      <c r="AB22" s="149">
        <f t="shared" si="22"/>
        <v>676.5</v>
      </c>
      <c r="AC22" s="150"/>
      <c r="AD22" s="149"/>
      <c r="AE22" s="149"/>
      <c r="AF22" s="149"/>
      <c r="AG22" s="149">
        <f>AD21+AE21+AF21+AG21</f>
        <v>526</v>
      </c>
      <c r="AH22" s="149">
        <f t="shared" ref="AH22:AO22" si="23">AE21+AF21+AG21+AH21</f>
        <v>561</v>
      </c>
      <c r="AI22" s="149">
        <f t="shared" si="23"/>
        <v>580</v>
      </c>
      <c r="AJ22" s="149">
        <f t="shared" si="23"/>
        <v>600</v>
      </c>
      <c r="AK22" s="149">
        <f t="shared" si="23"/>
        <v>609.5</v>
      </c>
      <c r="AL22" s="149">
        <f t="shared" si="23"/>
        <v>632</v>
      </c>
      <c r="AM22" s="149">
        <f t="shared" si="23"/>
        <v>679.5</v>
      </c>
      <c r="AN22" s="149">
        <f t="shared" si="23"/>
        <v>724.5</v>
      </c>
      <c r="AO22" s="149">
        <f t="shared" si="23"/>
        <v>723.5</v>
      </c>
      <c r="AP22" s="101"/>
      <c r="AQ22" s="101"/>
      <c r="AR22" s="101"/>
      <c r="AS22" s="101"/>
      <c r="AT22" s="101"/>
      <c r="AU22" s="101"/>
      <c r="AV22" s="101"/>
      <c r="AW22" s="101"/>
      <c r="AX22" s="101"/>
      <c r="AY22" s="101"/>
      <c r="AZ22" s="101"/>
      <c r="BA22" s="101"/>
      <c r="BB22" s="101"/>
      <c r="BC22" s="101"/>
      <c r="BD22" s="101"/>
      <c r="BE22" s="101"/>
      <c r="BF22" s="101"/>
      <c r="BG22" s="101"/>
      <c r="BH22" s="101"/>
      <c r="BI22" s="101"/>
      <c r="BJ22" s="101"/>
      <c r="BK22" s="101"/>
      <c r="BL22" s="101"/>
      <c r="BM22" s="101"/>
      <c r="BN22" s="101"/>
      <c r="BO22" s="101"/>
      <c r="BP22" s="101"/>
      <c r="BQ22" s="101"/>
      <c r="BR22" s="101"/>
      <c r="BS22" s="101"/>
      <c r="BT22" s="101"/>
      <c r="BU22" s="101"/>
      <c r="BV22" s="101"/>
      <c r="BW22" s="101"/>
      <c r="BX22" s="101"/>
      <c r="BY22" s="101"/>
      <c r="BZ22" s="101"/>
      <c r="CA22" s="101"/>
      <c r="CB22" s="101"/>
      <c r="CC22" s="101"/>
    </row>
    <row r="23" spans="1:81" ht="16.5" customHeight="1" x14ac:dyDescent="0.2">
      <c r="A23" s="97" t="s">
        <v>106</v>
      </c>
      <c r="B23" s="151"/>
      <c r="C23" s="152" t="s">
        <v>107</v>
      </c>
      <c r="D23" s="153">
        <f>DIRECCIONALIDAD!J28/100</f>
        <v>0.98026315789473684</v>
      </c>
      <c r="E23" s="152"/>
      <c r="F23" s="152" t="s">
        <v>108</v>
      </c>
      <c r="G23" s="153">
        <f>DIRECCIONALIDAD!J29/100</f>
        <v>0</v>
      </c>
      <c r="H23" s="152"/>
      <c r="I23" s="152" t="s">
        <v>109</v>
      </c>
      <c r="J23" s="153">
        <f>DIRECCIONALIDAD!J30/100</f>
        <v>1.9736842105263157E-2</v>
      </c>
      <c r="K23" s="154"/>
      <c r="L23" s="148"/>
      <c r="M23" s="151"/>
      <c r="N23" s="152"/>
      <c r="O23" s="152" t="s">
        <v>107</v>
      </c>
      <c r="P23" s="153">
        <f>DIRECCIONALIDAD!J31/100</f>
        <v>1</v>
      </c>
      <c r="Q23" s="152"/>
      <c r="R23" s="152"/>
      <c r="S23" s="152"/>
      <c r="T23" s="152" t="s">
        <v>108</v>
      </c>
      <c r="U23" s="153">
        <f>DIRECCIONALIDAD!J32/100</f>
        <v>0</v>
      </c>
      <c r="V23" s="152"/>
      <c r="W23" s="152"/>
      <c r="X23" s="152"/>
      <c r="Y23" s="152" t="s">
        <v>109</v>
      </c>
      <c r="Z23" s="153">
        <f>DIRECCIONALIDAD!J33/100</f>
        <v>0</v>
      </c>
      <c r="AA23" s="152"/>
      <c r="AB23" s="152"/>
      <c r="AC23" s="157"/>
      <c r="AD23" s="151"/>
      <c r="AE23" s="152" t="s">
        <v>107</v>
      </c>
      <c r="AF23" s="153">
        <f>DIRECCIONALIDAD!J34/100</f>
        <v>1</v>
      </c>
      <c r="AG23" s="152"/>
      <c r="AH23" s="152"/>
      <c r="AI23" s="152"/>
      <c r="AJ23" s="152" t="s">
        <v>108</v>
      </c>
      <c r="AK23" s="153">
        <f>DIRECCIONALIDAD!J35/100</f>
        <v>0</v>
      </c>
      <c r="AL23" s="152"/>
      <c r="AM23" s="152"/>
      <c r="AN23" s="152" t="s">
        <v>109</v>
      </c>
      <c r="AO23" s="155">
        <f>DIRECCIONALIDAD!J36/100</f>
        <v>0</v>
      </c>
      <c r="AP23" s="92"/>
      <c r="AQ23" s="92"/>
      <c r="AR23" s="92"/>
      <c r="AS23" s="92"/>
      <c r="AT23" s="92"/>
      <c r="AU23" s="92"/>
      <c r="AV23" s="92"/>
      <c r="AW23" s="92"/>
      <c r="AX23" s="92"/>
      <c r="AY23" s="92"/>
      <c r="AZ23" s="92"/>
      <c r="BA23" s="92"/>
      <c r="BB23" s="92"/>
      <c r="BC23" s="92"/>
      <c r="BD23" s="92"/>
      <c r="BE23" s="92"/>
      <c r="BF23" s="92"/>
      <c r="BG23" s="92"/>
      <c r="BH23" s="92"/>
      <c r="BI23" s="92"/>
      <c r="BJ23" s="92"/>
      <c r="BK23" s="92"/>
      <c r="BL23" s="92"/>
      <c r="BM23" s="92"/>
      <c r="BN23" s="92"/>
      <c r="BO23" s="92"/>
      <c r="BP23" s="92"/>
      <c r="BQ23" s="92"/>
      <c r="BR23" s="92"/>
      <c r="BS23" s="92"/>
      <c r="BT23" s="92"/>
      <c r="BU23" s="92"/>
      <c r="BV23" s="92"/>
      <c r="BW23" s="92"/>
      <c r="BX23" s="92"/>
      <c r="BY23" s="92"/>
      <c r="BZ23" s="92"/>
      <c r="CA23" s="92"/>
      <c r="CB23" s="92"/>
      <c r="CC23" s="92"/>
    </row>
    <row r="24" spans="1:81" ht="16.5" customHeight="1" x14ac:dyDescent="0.2">
      <c r="A24" s="92"/>
      <c r="B24" s="148"/>
      <c r="C24" s="148"/>
      <c r="D24" s="148"/>
      <c r="E24" s="148"/>
      <c r="F24" s="148"/>
      <c r="G24" s="148"/>
      <c r="H24" s="148"/>
      <c r="I24" s="148"/>
      <c r="J24" s="148"/>
      <c r="K24" s="148"/>
      <c r="L24" s="148"/>
      <c r="M24" s="148"/>
      <c r="N24" s="148"/>
      <c r="O24" s="148"/>
      <c r="P24" s="148"/>
      <c r="Q24" s="148"/>
      <c r="R24" s="148"/>
      <c r="S24" s="148"/>
      <c r="T24" s="240" t="s">
        <v>153</v>
      </c>
      <c r="U24" s="240"/>
      <c r="V24" s="156">
        <v>6</v>
      </c>
      <c r="W24" s="148"/>
      <c r="X24" s="148"/>
      <c r="Y24" s="148"/>
      <c r="Z24" s="148"/>
      <c r="AA24" s="148"/>
      <c r="AB24" s="148"/>
      <c r="AC24" s="148"/>
      <c r="AD24" s="148"/>
      <c r="AE24" s="148"/>
      <c r="AF24" s="148"/>
      <c r="AG24" s="148"/>
      <c r="AH24" s="148"/>
      <c r="AI24" s="148"/>
      <c r="AJ24" s="148"/>
      <c r="AK24" s="148"/>
      <c r="AL24" s="148"/>
      <c r="AM24" s="148"/>
      <c r="AN24" s="148"/>
      <c r="AO24" s="148"/>
      <c r="AP24" s="92"/>
      <c r="AQ24" s="92"/>
      <c r="AR24" s="92"/>
      <c r="AS24" s="92"/>
      <c r="AT24" s="92"/>
      <c r="AU24" s="92"/>
      <c r="AV24" s="92"/>
      <c r="AW24" s="92"/>
      <c r="AX24" s="92"/>
      <c r="AY24" s="92"/>
      <c r="AZ24" s="92"/>
      <c r="BA24" s="92"/>
      <c r="BB24" s="92"/>
      <c r="BC24" s="92"/>
      <c r="BD24" s="92"/>
      <c r="BE24" s="92"/>
      <c r="BF24" s="92"/>
      <c r="BG24" s="92"/>
      <c r="BH24" s="92"/>
      <c r="BI24" s="92"/>
      <c r="BJ24" s="92"/>
      <c r="BK24" s="92"/>
      <c r="BL24" s="92"/>
      <c r="BM24" s="92"/>
      <c r="BN24" s="92"/>
      <c r="BO24" s="92"/>
      <c r="BP24" s="92"/>
      <c r="BQ24" s="92"/>
      <c r="BR24" s="92"/>
      <c r="BS24" s="92"/>
      <c r="BT24" s="92"/>
      <c r="BU24" s="92"/>
      <c r="BV24" s="92"/>
      <c r="BW24" s="92"/>
      <c r="BX24" s="92"/>
      <c r="BY24" s="92"/>
      <c r="BZ24" s="92"/>
      <c r="CA24" s="92"/>
      <c r="CB24" s="92"/>
      <c r="CC24" s="92"/>
    </row>
    <row r="25" spans="1:81" ht="16.5" customHeight="1" x14ac:dyDescent="0.2">
      <c r="A25" s="100" t="s">
        <v>104</v>
      </c>
      <c r="B25" s="149">
        <f>'GIRO-5'!F10</f>
        <v>99</v>
      </c>
      <c r="C25" s="149">
        <f>'GIRO-5'!F11</f>
        <v>76.5</v>
      </c>
      <c r="D25" s="149">
        <f>'GIRO-5'!F12</f>
        <v>66.5</v>
      </c>
      <c r="E25" s="149">
        <f>'GIRO-5'!F13</f>
        <v>69.5</v>
      </c>
      <c r="F25" s="149">
        <f>'GIRO-5'!F14</f>
        <v>65.5</v>
      </c>
      <c r="G25" s="149">
        <f>'GIRO-5'!F15</f>
        <v>62.5</v>
      </c>
      <c r="H25" s="149">
        <f>'GIRO-5'!F16</f>
        <v>57</v>
      </c>
      <c r="I25" s="149">
        <f>'GIRO-5'!F17</f>
        <v>53.5</v>
      </c>
      <c r="J25" s="149">
        <f>'GIRO-5'!F18</f>
        <v>76.5</v>
      </c>
      <c r="K25" s="149">
        <f>'GIRO-5'!F19</f>
        <v>74</v>
      </c>
      <c r="L25" s="150"/>
      <c r="M25" s="149">
        <f>'GIRO-5'!F20</f>
        <v>73.5</v>
      </c>
      <c r="N25" s="149">
        <f>'GIRO-5'!F21</f>
        <v>59.5</v>
      </c>
      <c r="O25" s="149">
        <f>'GIRO-5'!F22</f>
        <v>89.5</v>
      </c>
      <c r="P25" s="149">
        <f>'GIRO-5'!M10</f>
        <v>66.5</v>
      </c>
      <c r="Q25" s="149">
        <f>'GIRO-5'!M11</f>
        <v>65</v>
      </c>
      <c r="R25" s="149">
        <f>'GIRO-5'!M12</f>
        <v>83.5</v>
      </c>
      <c r="S25" s="149">
        <f>'GIRO-5'!M13</f>
        <v>58</v>
      </c>
      <c r="T25" s="149">
        <f>'GIRO-5'!M14</f>
        <v>56.5</v>
      </c>
      <c r="U25" s="149">
        <f>'GIRO-5'!M15</f>
        <v>54</v>
      </c>
      <c r="V25" s="149">
        <f>'GIRO-5'!M16</f>
        <v>51.5</v>
      </c>
      <c r="W25" s="149">
        <f>'GIRO-5'!M17</f>
        <v>71.5</v>
      </c>
      <c r="X25" s="149">
        <f>'GIRO-5'!M18</f>
        <v>76</v>
      </c>
      <c r="Y25" s="149">
        <f>'GIRO-5'!M19</f>
        <v>57</v>
      </c>
      <c r="Z25" s="149">
        <f>'GIRO-5'!M20</f>
        <v>56</v>
      </c>
      <c r="AA25" s="149">
        <f>'GIRO-5'!M21</f>
        <v>53</v>
      </c>
      <c r="AB25" s="149">
        <f>'GIRO-5'!M22</f>
        <v>45.5</v>
      </c>
      <c r="AC25" s="150"/>
      <c r="AD25" s="149">
        <f>'GIRO-5'!T10</f>
        <v>62</v>
      </c>
      <c r="AE25" s="149">
        <f>'GIRO-5'!T11</f>
        <v>59.5</v>
      </c>
      <c r="AF25" s="149">
        <f>'GIRO-5'!T12</f>
        <v>63.5</v>
      </c>
      <c r="AG25" s="149">
        <f>'GIRO-5'!T13</f>
        <v>73</v>
      </c>
      <c r="AH25" s="149">
        <f>'GIRO-5'!T14</f>
        <v>44.5</v>
      </c>
      <c r="AI25" s="149">
        <f>'GIRO-5'!T15</f>
        <v>65.5</v>
      </c>
      <c r="AJ25" s="149">
        <f>'GIRO-5'!T16</f>
        <v>63</v>
      </c>
      <c r="AK25" s="149">
        <f>'GIRO-5'!T17</f>
        <v>55</v>
      </c>
      <c r="AL25" s="149">
        <f>'GIRO-5'!T18</f>
        <v>96.5</v>
      </c>
      <c r="AM25" s="149">
        <f>'GIRO-5'!T19</f>
        <v>82.5</v>
      </c>
      <c r="AN25" s="149">
        <f>'GIRO-5'!T20</f>
        <v>88.5</v>
      </c>
      <c r="AO25" s="149">
        <f>'GIRO-5'!T21</f>
        <v>74</v>
      </c>
      <c r="AP25" s="101"/>
      <c r="AQ25" s="101"/>
      <c r="AR25" s="101"/>
      <c r="AS25" s="101"/>
      <c r="AT25" s="101"/>
      <c r="AU25" s="101"/>
      <c r="AV25" s="101"/>
      <c r="AW25" s="101"/>
      <c r="AX25" s="101"/>
      <c r="AY25" s="101"/>
      <c r="AZ25" s="101"/>
      <c r="BA25" s="101"/>
      <c r="BB25" s="101"/>
      <c r="BC25" s="101"/>
      <c r="BD25" s="101"/>
      <c r="BE25" s="101"/>
      <c r="BF25" s="101"/>
      <c r="BG25" s="101"/>
      <c r="BH25" s="101"/>
      <c r="BI25" s="101"/>
      <c r="BJ25" s="101"/>
      <c r="BK25" s="101"/>
      <c r="BL25" s="101"/>
      <c r="BM25" s="101"/>
      <c r="BN25" s="101"/>
      <c r="BO25" s="101"/>
      <c r="BP25" s="101"/>
      <c r="BQ25" s="101"/>
      <c r="BR25" s="101"/>
      <c r="BS25" s="101"/>
      <c r="BT25" s="101"/>
      <c r="BU25" s="101"/>
      <c r="BV25" s="101"/>
      <c r="BW25" s="101"/>
      <c r="BX25" s="101"/>
      <c r="BY25" s="101"/>
      <c r="BZ25" s="101"/>
      <c r="CA25" s="101"/>
      <c r="CB25" s="101"/>
      <c r="CC25" s="101"/>
    </row>
    <row r="26" spans="1:81" ht="16.5" customHeight="1" x14ac:dyDescent="0.2">
      <c r="A26" s="100" t="s">
        <v>105</v>
      </c>
      <c r="B26" s="149"/>
      <c r="C26" s="149"/>
      <c r="D26" s="149"/>
      <c r="E26" s="149">
        <f>B25+C25+D25+E25</f>
        <v>311.5</v>
      </c>
      <c r="F26" s="149">
        <f t="shared" ref="F26:K26" si="24">C25+D25+E25+F25</f>
        <v>278</v>
      </c>
      <c r="G26" s="149">
        <f t="shared" si="24"/>
        <v>264</v>
      </c>
      <c r="H26" s="149">
        <f t="shared" si="24"/>
        <v>254.5</v>
      </c>
      <c r="I26" s="149">
        <f t="shared" si="24"/>
        <v>238.5</v>
      </c>
      <c r="J26" s="149">
        <f t="shared" si="24"/>
        <v>249.5</v>
      </c>
      <c r="K26" s="149">
        <f t="shared" si="24"/>
        <v>261</v>
      </c>
      <c r="L26" s="150"/>
      <c r="M26" s="149"/>
      <c r="N26" s="149"/>
      <c r="O26" s="149"/>
      <c r="P26" s="149">
        <f>M25+N25+O25+P25</f>
        <v>289</v>
      </c>
      <c r="Q26" s="149">
        <f t="shared" ref="Q26:AB26" si="25">N25+O25+P25+Q25</f>
        <v>280.5</v>
      </c>
      <c r="R26" s="149">
        <f t="shared" si="25"/>
        <v>304.5</v>
      </c>
      <c r="S26" s="149">
        <f t="shared" si="25"/>
        <v>273</v>
      </c>
      <c r="T26" s="149">
        <f t="shared" si="25"/>
        <v>263</v>
      </c>
      <c r="U26" s="149">
        <f t="shared" si="25"/>
        <v>252</v>
      </c>
      <c r="V26" s="149">
        <f t="shared" si="25"/>
        <v>220</v>
      </c>
      <c r="W26" s="149">
        <f t="shared" si="25"/>
        <v>233.5</v>
      </c>
      <c r="X26" s="149">
        <f t="shared" si="25"/>
        <v>253</v>
      </c>
      <c r="Y26" s="149">
        <f t="shared" si="25"/>
        <v>256</v>
      </c>
      <c r="Z26" s="149">
        <f t="shared" si="25"/>
        <v>260.5</v>
      </c>
      <c r="AA26" s="149">
        <f t="shared" si="25"/>
        <v>242</v>
      </c>
      <c r="AB26" s="149">
        <f t="shared" si="25"/>
        <v>211.5</v>
      </c>
      <c r="AC26" s="150"/>
      <c r="AD26" s="149"/>
      <c r="AE26" s="149"/>
      <c r="AF26" s="149"/>
      <c r="AG26" s="149">
        <f>AD25+AE25+AF25+AG25</f>
        <v>258</v>
      </c>
      <c r="AH26" s="149">
        <f t="shared" ref="AH26:AO26" si="26">AE25+AF25+AG25+AH25</f>
        <v>240.5</v>
      </c>
      <c r="AI26" s="149">
        <f t="shared" si="26"/>
        <v>246.5</v>
      </c>
      <c r="AJ26" s="149">
        <f t="shared" si="26"/>
        <v>246</v>
      </c>
      <c r="AK26" s="149">
        <f t="shared" si="26"/>
        <v>228</v>
      </c>
      <c r="AL26" s="149">
        <f t="shared" si="26"/>
        <v>280</v>
      </c>
      <c r="AM26" s="149">
        <f t="shared" si="26"/>
        <v>297</v>
      </c>
      <c r="AN26" s="149">
        <f t="shared" si="26"/>
        <v>322.5</v>
      </c>
      <c r="AO26" s="149">
        <f t="shared" si="26"/>
        <v>341.5</v>
      </c>
      <c r="AP26" s="101"/>
      <c r="AQ26" s="101"/>
      <c r="AR26" s="101"/>
      <c r="AS26" s="101"/>
      <c r="AT26" s="101"/>
      <c r="AU26" s="101"/>
      <c r="AV26" s="101"/>
      <c r="AW26" s="101"/>
      <c r="AX26" s="101"/>
      <c r="AY26" s="101"/>
      <c r="AZ26" s="101"/>
      <c r="BA26" s="101"/>
      <c r="BB26" s="101"/>
      <c r="BC26" s="101"/>
      <c r="BD26" s="101"/>
      <c r="BE26" s="101"/>
      <c r="BF26" s="101"/>
      <c r="BG26" s="101"/>
      <c r="BH26" s="101"/>
      <c r="BI26" s="101"/>
      <c r="BJ26" s="101"/>
      <c r="BK26" s="101"/>
      <c r="BL26" s="101"/>
      <c r="BM26" s="101"/>
      <c r="BN26" s="101"/>
      <c r="BO26" s="101"/>
      <c r="BP26" s="101"/>
      <c r="BQ26" s="101"/>
      <c r="BR26" s="101"/>
      <c r="BS26" s="101"/>
      <c r="BT26" s="101"/>
      <c r="BU26" s="101"/>
      <c r="BV26" s="101"/>
      <c r="BW26" s="101"/>
      <c r="BX26" s="101"/>
      <c r="BY26" s="101"/>
      <c r="BZ26" s="101"/>
      <c r="CA26" s="101"/>
      <c r="CB26" s="101"/>
      <c r="CC26" s="101"/>
    </row>
    <row r="27" spans="1:81" ht="16.5" customHeight="1" x14ac:dyDescent="0.2">
      <c r="A27" s="97" t="s">
        <v>106</v>
      </c>
      <c r="B27" s="151"/>
      <c r="C27" s="152" t="s">
        <v>107</v>
      </c>
      <c r="D27" s="153">
        <f>DIRECCIONALIDAD!J37/100</f>
        <v>0</v>
      </c>
      <c r="E27" s="152"/>
      <c r="F27" s="152" t="s">
        <v>108</v>
      </c>
      <c r="G27" s="153">
        <f>DIRECCIONALIDAD!J38/100</f>
        <v>0</v>
      </c>
      <c r="H27" s="152"/>
      <c r="I27" s="152" t="s">
        <v>109</v>
      </c>
      <c r="J27" s="153">
        <f>DIRECCIONALIDAD!J39/100</f>
        <v>1</v>
      </c>
      <c r="K27" s="154"/>
      <c r="L27" s="148"/>
      <c r="M27" s="151"/>
      <c r="N27" s="152"/>
      <c r="O27" s="152" t="s">
        <v>107</v>
      </c>
      <c r="P27" s="153">
        <f>DIRECCIONALIDAD!J40/100</f>
        <v>0</v>
      </c>
      <c r="Q27" s="152"/>
      <c r="R27" s="152"/>
      <c r="S27" s="152"/>
      <c r="T27" s="152" t="s">
        <v>108</v>
      </c>
      <c r="U27" s="153">
        <f>DIRECCIONALIDAD!J41/100</f>
        <v>0</v>
      </c>
      <c r="V27" s="152"/>
      <c r="W27" s="152"/>
      <c r="X27" s="152"/>
      <c r="Y27" s="152" t="s">
        <v>109</v>
      </c>
      <c r="Z27" s="153">
        <f>DIRECCIONALIDAD!J42/100</f>
        <v>1</v>
      </c>
      <c r="AA27" s="152"/>
      <c r="AB27" s="154"/>
      <c r="AC27" s="148"/>
      <c r="AD27" s="151"/>
      <c r="AE27" s="152" t="s">
        <v>107</v>
      </c>
      <c r="AF27" s="153">
        <f>DIRECCIONALIDAD!J43/100</f>
        <v>0</v>
      </c>
      <c r="AG27" s="152"/>
      <c r="AH27" s="152"/>
      <c r="AI27" s="152"/>
      <c r="AJ27" s="152" t="s">
        <v>108</v>
      </c>
      <c r="AK27" s="153">
        <f>DIRECCIONALIDAD!J44/100</f>
        <v>0</v>
      </c>
      <c r="AL27" s="152"/>
      <c r="AM27" s="152"/>
      <c r="AN27" s="152" t="s">
        <v>109</v>
      </c>
      <c r="AO27" s="155">
        <f>DIRECCIONALIDAD!J45/100</f>
        <v>1</v>
      </c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92"/>
      <c r="B28" s="148"/>
      <c r="C28" s="148"/>
      <c r="D28" s="148"/>
      <c r="E28" s="148"/>
      <c r="F28" s="148"/>
      <c r="G28" s="148"/>
      <c r="H28" s="148"/>
      <c r="I28" s="148"/>
      <c r="J28" s="148"/>
      <c r="K28" s="148"/>
      <c r="L28" s="148"/>
      <c r="M28" s="148"/>
      <c r="N28" s="148"/>
      <c r="O28" s="148"/>
      <c r="P28" s="148"/>
      <c r="Q28" s="148"/>
      <c r="R28" s="148"/>
      <c r="S28" s="148"/>
      <c r="T28" s="240" t="s">
        <v>103</v>
      </c>
      <c r="U28" s="240"/>
      <c r="V28" s="147" t="s">
        <v>110</v>
      </c>
      <c r="W28" s="148"/>
      <c r="X28" s="148"/>
      <c r="Y28" s="148"/>
      <c r="Z28" s="148"/>
      <c r="AA28" s="148"/>
      <c r="AB28" s="148"/>
      <c r="AC28" s="148"/>
      <c r="AD28" s="148"/>
      <c r="AE28" s="148"/>
      <c r="AF28" s="148"/>
      <c r="AG28" s="148"/>
      <c r="AH28" s="148"/>
      <c r="AI28" s="148"/>
      <c r="AJ28" s="148"/>
      <c r="AK28" s="148"/>
      <c r="AL28" s="148"/>
      <c r="AM28" s="148"/>
      <c r="AN28" s="148"/>
      <c r="AO28" s="148"/>
      <c r="AP28" s="92"/>
      <c r="AQ28" s="92"/>
      <c r="AR28" s="92"/>
      <c r="AS28" s="92"/>
      <c r="AT28" s="92"/>
      <c r="AU28" s="92"/>
      <c r="AV28" s="92"/>
      <c r="AW28" s="92"/>
      <c r="AX28" s="92"/>
      <c r="AY28" s="92"/>
      <c r="AZ28" s="92"/>
      <c r="BA28" s="92"/>
      <c r="BB28" s="92"/>
      <c r="BC28" s="92"/>
      <c r="BD28" s="92"/>
      <c r="BE28" s="92"/>
      <c r="BF28" s="92"/>
      <c r="BG28" s="92"/>
      <c r="BH28" s="92"/>
      <c r="BI28" s="92"/>
      <c r="BJ28" s="92"/>
      <c r="BK28" s="92"/>
      <c r="BL28" s="92"/>
      <c r="BM28" s="92"/>
      <c r="BN28" s="92"/>
      <c r="BO28" s="92"/>
      <c r="BP28" s="92"/>
      <c r="BQ28" s="92"/>
      <c r="BR28" s="92"/>
      <c r="BS28" s="92"/>
      <c r="BT28" s="92"/>
      <c r="BU28" s="92"/>
      <c r="BV28" s="92"/>
      <c r="BW28" s="92"/>
      <c r="BX28" s="92"/>
      <c r="BY28" s="92"/>
      <c r="BZ28" s="92"/>
      <c r="CA28" s="92"/>
      <c r="CB28" s="92"/>
      <c r="CC28" s="92"/>
    </row>
    <row r="29" spans="1:81" ht="16.5" customHeight="1" x14ac:dyDescent="0.2">
      <c r="A29" s="100" t="s">
        <v>104</v>
      </c>
      <c r="B29" s="149">
        <f>B13+B17+B21+B25</f>
        <v>1085.5</v>
      </c>
      <c r="C29" s="149">
        <f t="shared" ref="C29:K29" si="27">C13+C17+C21+C25</f>
        <v>1184</v>
      </c>
      <c r="D29" s="149">
        <f t="shared" si="27"/>
        <v>1169</v>
      </c>
      <c r="E29" s="149">
        <f t="shared" si="27"/>
        <v>1102.5</v>
      </c>
      <c r="F29" s="149">
        <f t="shared" si="27"/>
        <v>1185.5</v>
      </c>
      <c r="G29" s="149">
        <f t="shared" si="27"/>
        <v>1314.5</v>
      </c>
      <c r="H29" s="149">
        <f t="shared" si="27"/>
        <v>1197.5</v>
      </c>
      <c r="I29" s="149">
        <f t="shared" si="27"/>
        <v>1131</v>
      </c>
      <c r="J29" s="149">
        <f t="shared" si="27"/>
        <v>1109</v>
      </c>
      <c r="K29" s="149">
        <f t="shared" si="27"/>
        <v>1129</v>
      </c>
      <c r="L29" s="150"/>
      <c r="M29" s="149">
        <f>M13+M17+M21+M25</f>
        <v>1072</v>
      </c>
      <c r="N29" s="149">
        <f t="shared" ref="N29:AB29" si="28">N13+N17+N21+N25</f>
        <v>1130.5</v>
      </c>
      <c r="O29" s="149">
        <f t="shared" si="28"/>
        <v>1205</v>
      </c>
      <c r="P29" s="149">
        <f t="shared" si="28"/>
        <v>1088</v>
      </c>
      <c r="Q29" s="149">
        <f t="shared" si="28"/>
        <v>1138.5</v>
      </c>
      <c r="R29" s="149">
        <f t="shared" si="28"/>
        <v>1141.5</v>
      </c>
      <c r="S29" s="149">
        <f t="shared" si="28"/>
        <v>1075.5</v>
      </c>
      <c r="T29" s="149">
        <f t="shared" si="28"/>
        <v>1068</v>
      </c>
      <c r="U29" s="149">
        <f t="shared" si="28"/>
        <v>1060.5</v>
      </c>
      <c r="V29" s="149">
        <f t="shared" si="28"/>
        <v>1078.5</v>
      </c>
      <c r="W29" s="149">
        <f t="shared" si="28"/>
        <v>1210</v>
      </c>
      <c r="X29" s="149">
        <f t="shared" si="28"/>
        <v>1291</v>
      </c>
      <c r="Y29" s="149">
        <f t="shared" si="28"/>
        <v>1105.5</v>
      </c>
      <c r="Z29" s="149">
        <f t="shared" si="28"/>
        <v>1145.5</v>
      </c>
      <c r="AA29" s="149">
        <f t="shared" si="28"/>
        <v>1273.5</v>
      </c>
      <c r="AB29" s="149">
        <f t="shared" si="28"/>
        <v>1109.5</v>
      </c>
      <c r="AC29" s="150"/>
      <c r="AD29" s="149">
        <f>AD13+AD17+AD21+AD25</f>
        <v>1020.5</v>
      </c>
      <c r="AE29" s="149">
        <f t="shared" ref="AE29:AO29" si="29">AE13+AE17+AE21+AE25</f>
        <v>997.5</v>
      </c>
      <c r="AF29" s="149">
        <f t="shared" si="29"/>
        <v>1169.5</v>
      </c>
      <c r="AG29" s="149">
        <f t="shared" si="29"/>
        <v>1147</v>
      </c>
      <c r="AH29" s="149">
        <f t="shared" si="29"/>
        <v>1149</v>
      </c>
      <c r="AI29" s="149">
        <f t="shared" si="29"/>
        <v>1221</v>
      </c>
      <c r="AJ29" s="149">
        <f t="shared" si="29"/>
        <v>1179.5</v>
      </c>
      <c r="AK29" s="149">
        <f t="shared" si="29"/>
        <v>1202.5</v>
      </c>
      <c r="AL29" s="149">
        <f t="shared" si="29"/>
        <v>1282</v>
      </c>
      <c r="AM29" s="149">
        <f t="shared" si="29"/>
        <v>1280</v>
      </c>
      <c r="AN29" s="149">
        <f t="shared" si="29"/>
        <v>1155.5</v>
      </c>
      <c r="AO29" s="149">
        <f t="shared" si="29"/>
        <v>1117.5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100" t="s">
        <v>105</v>
      </c>
      <c r="B30" s="149"/>
      <c r="C30" s="149"/>
      <c r="D30" s="149"/>
      <c r="E30" s="149">
        <f>B29+C29+D29+E29</f>
        <v>4541</v>
      </c>
      <c r="F30" s="149">
        <f t="shared" ref="F30:K30" si="30">C29+D29+E29+F29</f>
        <v>4641</v>
      </c>
      <c r="G30" s="149">
        <f t="shared" si="30"/>
        <v>4771.5</v>
      </c>
      <c r="H30" s="149">
        <f t="shared" si="30"/>
        <v>4800</v>
      </c>
      <c r="I30" s="149">
        <f t="shared" si="30"/>
        <v>4828.5</v>
      </c>
      <c r="J30" s="149">
        <f t="shared" si="30"/>
        <v>4752</v>
      </c>
      <c r="K30" s="149">
        <f t="shared" si="30"/>
        <v>4566.5</v>
      </c>
      <c r="L30" s="150"/>
      <c r="M30" s="149"/>
      <c r="N30" s="149"/>
      <c r="O30" s="149"/>
      <c r="P30" s="149">
        <f>M29+N29+O29+P29</f>
        <v>4495.5</v>
      </c>
      <c r="Q30" s="149">
        <f t="shared" ref="Q30:AB30" si="31">N29+O29+P29+Q29</f>
        <v>4562</v>
      </c>
      <c r="R30" s="149">
        <f t="shared" si="31"/>
        <v>4573</v>
      </c>
      <c r="S30" s="149">
        <f t="shared" si="31"/>
        <v>4443.5</v>
      </c>
      <c r="T30" s="149">
        <f t="shared" si="31"/>
        <v>4423.5</v>
      </c>
      <c r="U30" s="149">
        <f t="shared" si="31"/>
        <v>4345.5</v>
      </c>
      <c r="V30" s="149">
        <f t="shared" si="31"/>
        <v>4282.5</v>
      </c>
      <c r="W30" s="149">
        <f t="shared" si="31"/>
        <v>4417</v>
      </c>
      <c r="X30" s="149">
        <f t="shared" si="31"/>
        <v>4640</v>
      </c>
      <c r="Y30" s="149">
        <f t="shared" si="31"/>
        <v>4685</v>
      </c>
      <c r="Z30" s="149">
        <f t="shared" si="31"/>
        <v>4752</v>
      </c>
      <c r="AA30" s="149">
        <f t="shared" si="31"/>
        <v>4815.5</v>
      </c>
      <c r="AB30" s="149">
        <f t="shared" si="31"/>
        <v>4634</v>
      </c>
      <c r="AC30" s="150"/>
      <c r="AD30" s="149"/>
      <c r="AE30" s="149"/>
      <c r="AF30" s="149"/>
      <c r="AG30" s="149">
        <f>AD29+AE29+AF29+AG29</f>
        <v>4334.5</v>
      </c>
      <c r="AH30" s="149">
        <f t="shared" ref="AH30:AO30" si="32">AE29+AF29+AG29+AH29</f>
        <v>4463</v>
      </c>
      <c r="AI30" s="149">
        <f t="shared" si="32"/>
        <v>4686.5</v>
      </c>
      <c r="AJ30" s="149">
        <f t="shared" si="32"/>
        <v>4696.5</v>
      </c>
      <c r="AK30" s="149">
        <f t="shared" si="32"/>
        <v>4752</v>
      </c>
      <c r="AL30" s="149">
        <f t="shared" si="32"/>
        <v>4885</v>
      </c>
      <c r="AM30" s="149">
        <f t="shared" si="32"/>
        <v>4944</v>
      </c>
      <c r="AN30" s="149">
        <f t="shared" si="32"/>
        <v>4920</v>
      </c>
      <c r="AO30" s="149">
        <f t="shared" si="32"/>
        <v>4835</v>
      </c>
      <c r="AP30" s="101"/>
      <c r="AQ30" s="101"/>
      <c r="AR30" s="101"/>
      <c r="AS30" s="101"/>
      <c r="AT30" s="101"/>
      <c r="AU30" s="101"/>
      <c r="AV30" s="101"/>
      <c r="AW30" s="101"/>
      <c r="AX30" s="101"/>
      <c r="AY30" s="101"/>
      <c r="AZ30" s="101"/>
      <c r="BA30" s="101"/>
      <c r="BB30" s="101"/>
      <c r="BC30" s="101"/>
      <c r="BD30" s="101"/>
      <c r="BE30" s="101"/>
      <c r="BF30" s="101"/>
      <c r="BG30" s="101"/>
      <c r="BH30" s="101"/>
      <c r="BI30" s="101"/>
      <c r="BJ30" s="101"/>
      <c r="BK30" s="101"/>
      <c r="BL30" s="101"/>
      <c r="BM30" s="101"/>
      <c r="BN30" s="101"/>
      <c r="BO30" s="101"/>
      <c r="BP30" s="101"/>
      <c r="BQ30" s="101"/>
      <c r="BR30" s="101"/>
      <c r="BS30" s="101"/>
      <c r="BT30" s="101"/>
      <c r="BU30" s="101"/>
      <c r="BV30" s="101"/>
      <c r="BW30" s="101"/>
      <c r="BX30" s="101"/>
      <c r="BY30" s="101"/>
      <c r="BZ30" s="101"/>
      <c r="CA30" s="101"/>
      <c r="CB30" s="101"/>
      <c r="CC30" s="101"/>
    </row>
    <row r="31" spans="1:81" x14ac:dyDescent="0.2">
      <c r="A31" s="92"/>
      <c r="B31" s="92"/>
      <c r="C31" s="92"/>
      <c r="D31" s="92"/>
      <c r="E31" s="92"/>
      <c r="F31" s="92"/>
      <c r="G31" s="92"/>
      <c r="H31" s="92"/>
      <c r="I31" s="92"/>
      <c r="J31" s="92"/>
      <c r="K31" s="92"/>
      <c r="L31" s="92"/>
      <c r="M31" s="92"/>
      <c r="N31" s="92"/>
      <c r="O31" s="92"/>
      <c r="P31" s="92"/>
      <c r="Q31" s="92"/>
      <c r="R31" s="92"/>
      <c r="S31" s="92"/>
      <c r="T31" s="92"/>
      <c r="U31" s="92"/>
      <c r="V31" s="92"/>
      <c r="W31" s="92"/>
      <c r="X31" s="92"/>
      <c r="Y31" s="92"/>
      <c r="Z31" s="92"/>
      <c r="AA31" s="92"/>
      <c r="AB31" s="92"/>
      <c r="AC31" s="92"/>
      <c r="AD31" s="92"/>
      <c r="AE31" s="92"/>
      <c r="AF31" s="92"/>
      <c r="AG31" s="92"/>
      <c r="AH31" s="92"/>
      <c r="AI31" s="92"/>
      <c r="AJ31" s="92"/>
      <c r="AK31" s="92"/>
      <c r="AL31" s="92"/>
      <c r="AM31" s="92"/>
      <c r="AN31" s="92"/>
      <c r="AO31" s="92"/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x14ac:dyDescent="0.2">
      <c r="A32" s="92"/>
      <c r="B32" s="92"/>
      <c r="C32" s="92"/>
      <c r="D32" s="92"/>
      <c r="E32" s="92"/>
      <c r="F32" s="92"/>
      <c r="G32" s="92"/>
      <c r="H32" s="92"/>
      <c r="I32" s="92"/>
      <c r="J32" s="92"/>
      <c r="K32" s="92"/>
      <c r="L32" s="92"/>
      <c r="M32" s="92"/>
      <c r="N32" s="92"/>
      <c r="O32" s="92"/>
      <c r="P32" s="92"/>
      <c r="Q32" s="241"/>
      <c r="R32" s="241"/>
      <c r="S32" s="241"/>
      <c r="T32" s="241"/>
      <c r="U32" s="241"/>
      <c r="V32" s="92"/>
      <c r="W32" s="92"/>
      <c r="X32" s="92"/>
      <c r="Y32" s="92"/>
      <c r="Z32" s="92"/>
      <c r="AA32" s="92"/>
      <c r="AB32" s="92"/>
      <c r="AC32" s="92"/>
      <c r="AD32" s="92"/>
      <c r="AE32" s="92"/>
      <c r="AF32" s="92"/>
      <c r="AG32" s="92"/>
      <c r="AH32" s="92"/>
      <c r="AI32" s="92"/>
      <c r="AJ32" s="92"/>
      <c r="AK32" s="92"/>
      <c r="AL32" s="92"/>
      <c r="AM32" s="92"/>
      <c r="AN32" s="92"/>
      <c r="AO32" s="92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x14ac:dyDescent="0.2">
      <c r="A33" s="92"/>
      <c r="B33" s="92"/>
      <c r="C33" s="92"/>
      <c r="D33" s="92"/>
      <c r="E33" s="92"/>
      <c r="F33" s="92"/>
      <c r="G33" s="92"/>
      <c r="H33" s="92"/>
      <c r="I33" s="92"/>
      <c r="J33" s="92"/>
      <c r="K33" s="101"/>
      <c r="L33" s="92"/>
      <c r="M33" s="92"/>
      <c r="N33" s="92"/>
      <c r="O33" s="92"/>
      <c r="P33" s="92"/>
      <c r="Q33" s="92"/>
      <c r="R33" s="92"/>
      <c r="S33" s="92"/>
      <c r="T33" s="92"/>
      <c r="U33" s="92"/>
      <c r="V33" s="92"/>
      <c r="W33" s="92"/>
      <c r="X33" s="92"/>
      <c r="Y33" s="92"/>
      <c r="Z33" s="92"/>
      <c r="AA33" s="92"/>
      <c r="AB33" s="92"/>
      <c r="AC33" s="92"/>
      <c r="AD33" s="92"/>
      <c r="AE33" s="92"/>
      <c r="AF33" s="92"/>
      <c r="AG33" s="92"/>
      <c r="AH33" s="92"/>
      <c r="AI33" s="92"/>
      <c r="AJ33" s="92"/>
      <c r="AK33" s="92"/>
      <c r="AL33" s="92"/>
      <c r="AM33" s="92"/>
      <c r="AN33" s="92"/>
      <c r="AO33" s="92"/>
      <c r="AP33" s="92"/>
      <c r="AQ33" s="92"/>
      <c r="AR33" s="92"/>
      <c r="AS33" s="92"/>
      <c r="AT33" s="92"/>
      <c r="AU33" s="92"/>
      <c r="AV33" s="92"/>
      <c r="AW33" s="92"/>
      <c r="AX33" s="92"/>
      <c r="AY33" s="92"/>
      <c r="AZ33" s="92"/>
      <c r="BA33" s="92"/>
      <c r="BB33" s="92"/>
      <c r="BC33" s="92"/>
      <c r="BD33" s="92"/>
      <c r="BE33" s="92"/>
      <c r="BF33" s="92"/>
      <c r="BG33" s="92"/>
      <c r="BH33" s="92"/>
      <c r="BI33" s="92"/>
      <c r="BJ33" s="92"/>
      <c r="BK33" s="92"/>
      <c r="BL33" s="92"/>
      <c r="BM33" s="92"/>
      <c r="BN33" s="92"/>
      <c r="BO33" s="92"/>
      <c r="BP33" s="92"/>
      <c r="BQ33" s="92"/>
      <c r="BR33" s="92"/>
      <c r="BS33" s="92"/>
      <c r="BT33" s="92"/>
      <c r="BU33" s="92"/>
      <c r="BV33" s="92"/>
      <c r="BW33" s="92"/>
      <c r="BX33" s="92"/>
      <c r="BY33" s="92"/>
      <c r="BZ33" s="92"/>
      <c r="CA33" s="92"/>
      <c r="CB33" s="92"/>
      <c r="CC33" s="92"/>
    </row>
    <row r="34" spans="1:81" x14ac:dyDescent="0.2">
      <c r="A34" s="92"/>
      <c r="B34" s="92"/>
      <c r="C34" s="92"/>
      <c r="D34" s="92"/>
      <c r="E34" s="92"/>
      <c r="F34" s="92"/>
      <c r="G34" s="92"/>
      <c r="H34" s="92"/>
      <c r="I34" s="92"/>
      <c r="J34" s="92"/>
      <c r="K34" s="101"/>
      <c r="L34" s="92"/>
      <c r="M34" s="92"/>
      <c r="N34" s="92"/>
      <c r="O34" s="92"/>
      <c r="P34" s="92"/>
      <c r="Q34" s="92"/>
      <c r="R34" s="92"/>
      <c r="S34" s="92"/>
      <c r="T34" s="92"/>
      <c r="U34" s="92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  <c r="AG34" s="92"/>
      <c r="AH34" s="92"/>
      <c r="AI34" s="92"/>
      <c r="AJ34" s="92"/>
      <c r="AK34" s="92"/>
      <c r="AL34" s="92"/>
      <c r="AM34" s="92"/>
      <c r="AN34" s="92"/>
      <c r="AO34" s="92"/>
      <c r="AP34" s="92"/>
      <c r="AQ34" s="92"/>
      <c r="AR34" s="92"/>
      <c r="AS34" s="92"/>
      <c r="AT34" s="92"/>
      <c r="AU34" s="92"/>
      <c r="AV34" s="92"/>
      <c r="AW34" s="92"/>
      <c r="AX34" s="92"/>
      <c r="AY34" s="92"/>
      <c r="AZ34" s="92"/>
      <c r="BA34" s="92"/>
      <c r="BB34" s="92"/>
      <c r="BC34" s="92"/>
      <c r="BD34" s="92"/>
      <c r="BE34" s="92"/>
      <c r="BF34" s="92"/>
      <c r="BG34" s="92"/>
      <c r="BH34" s="92"/>
      <c r="BI34" s="92"/>
      <c r="BJ34" s="92"/>
      <c r="BK34" s="92"/>
      <c r="BL34" s="92"/>
      <c r="BM34" s="92"/>
      <c r="BN34" s="92"/>
      <c r="BO34" s="92"/>
      <c r="BP34" s="92"/>
      <c r="BQ34" s="92"/>
      <c r="BR34" s="92"/>
      <c r="BS34" s="92"/>
      <c r="BT34" s="92"/>
      <c r="BU34" s="92"/>
      <c r="BV34" s="92"/>
      <c r="BW34" s="92"/>
      <c r="BX34" s="92"/>
      <c r="BY34" s="92"/>
      <c r="BZ34" s="92"/>
      <c r="CA34" s="92"/>
      <c r="CB34" s="92"/>
      <c r="CC34" s="92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101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101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92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92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92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10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</sheetData>
  <mergeCells count="20">
    <mergeCell ref="T28:U28"/>
    <mergeCell ref="Q32:U32"/>
    <mergeCell ref="O8:S8"/>
    <mergeCell ref="AH8:AI8"/>
    <mergeCell ref="AJ8:AM8"/>
    <mergeCell ref="T12:U12"/>
    <mergeCell ref="T16:U16"/>
    <mergeCell ref="T20:U20"/>
    <mergeCell ref="T24:U24"/>
    <mergeCell ref="A8:B8"/>
    <mergeCell ref="C8:H8"/>
    <mergeCell ref="L8:N8"/>
    <mergeCell ref="V8:X8"/>
    <mergeCell ref="Y8:AA8"/>
    <mergeCell ref="D10:G10"/>
    <mergeCell ref="S10:V10"/>
    <mergeCell ref="AH10:AK10"/>
    <mergeCell ref="M2:AB2"/>
    <mergeCell ref="M3:AB3"/>
    <mergeCell ref="M4:AB4"/>
  </mergeCells>
  <pageMargins left="7.874015748031496E-2" right="0.51181102362204722" top="0.31496062992125984" bottom="0.31496062992125984" header="0.31496062992125984" footer="0.31496062992125984"/>
  <pageSetup scale="67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5</vt:i4>
      </vt:variant>
    </vt:vector>
  </HeadingPairs>
  <TitlesOfParts>
    <vt:vector size="12" baseType="lpstr">
      <vt:lpstr>G-1</vt:lpstr>
      <vt:lpstr>G-2</vt:lpstr>
      <vt:lpstr>GIRO-5</vt:lpstr>
      <vt:lpstr>GIRO-6</vt:lpstr>
      <vt:lpstr>G-Totales</vt:lpstr>
      <vt:lpstr>DIRECCIONALIDAD</vt:lpstr>
      <vt:lpstr>DIAGRAMA DE VOL</vt:lpstr>
      <vt:lpstr>'G-1'!Área_de_impresión</vt:lpstr>
      <vt:lpstr>'G-2'!Área_de_impresión</vt:lpstr>
      <vt:lpstr>'GIRO-5'!Área_de_impresión</vt:lpstr>
      <vt:lpstr>'GIRO-6'!Área_de_impresión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2009-04-23T22:06:35Z</cp:lastPrinted>
  <dcterms:created xsi:type="dcterms:W3CDTF">1998-04-02T13:38:56Z</dcterms:created>
  <dcterms:modified xsi:type="dcterms:W3CDTF">2017-11-24T21:05:22Z</dcterms:modified>
</cp:coreProperties>
</file>