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79\CR 54\2017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13" i="4681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8" i="4689" l="1"/>
  <c r="J32" i="4689"/>
  <c r="J14" i="4689"/>
  <c r="U15" i="4688" s="1"/>
  <c r="J31" i="4689"/>
  <c r="P24" i="4688" s="1"/>
  <c r="J43" i="4689"/>
  <c r="J34" i="4689"/>
  <c r="AF24" i="4688" s="1"/>
  <c r="J10" i="4689"/>
  <c r="D15" i="4688" s="1"/>
  <c r="J30" i="4689"/>
  <c r="J24" i="4688" s="1"/>
  <c r="J36" i="4689"/>
  <c r="AO24" i="4688" s="1"/>
  <c r="J33" i="4689"/>
  <c r="Z24" i="4688" s="1"/>
  <c r="J40" i="4689"/>
  <c r="P29" i="4688" s="1"/>
  <c r="J37" i="4689"/>
  <c r="D29" i="4688" s="1"/>
  <c r="J16" i="4689"/>
  <c r="AF15" i="4688" s="1"/>
  <c r="J13" i="4689"/>
  <c r="P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J42" i="4689"/>
  <c r="J38" i="4689"/>
  <c r="J39" i="4689"/>
  <c r="J35" i="4689"/>
  <c r="U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H33" i="4688"/>
  <c r="AX21" i="4688" s="1"/>
  <c r="W33" i="4688"/>
  <c r="BL21" i="4688" s="1"/>
  <c r="AL33" i="4688"/>
  <c r="BZ21" i="4688" s="1"/>
  <c r="AM33" i="4688"/>
  <c r="CA21" i="4688" s="1"/>
  <c r="AO33" i="4688"/>
  <c r="CC21" i="4688" s="1"/>
  <c r="AH33" i="4688"/>
  <c r="BV21" i="4688" s="1"/>
  <c r="AI33" i="4688"/>
  <c r="BW21" i="4688" s="1"/>
  <c r="I33" i="4688"/>
  <c r="AY21" i="4688" s="1"/>
  <c r="AJ33" i="4688"/>
  <c r="BX21" i="4688" s="1"/>
  <c r="U23" i="4678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<sst xmlns="http://schemas.openxmlformats.org/spreadsheetml/2006/main" count="681" uniqueCount="154">
  <si>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</si>
  <si>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</si>
  <si>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</si>
  <si>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</si>
  <si>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</si>
  <si>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</si>
  <si>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</si>
  <si>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</si>
  <si>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</si>
  <si>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</si>
  <si>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</si>
  <si>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</si>
  <si>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</si>
  <si>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</si>
  <si>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</si>
  <si>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</si>
  <si>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</si>
  <si>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</si>
  <si>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</si>
  <si>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</si>
  <si>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</si>
  <si>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</si>
  <si>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</si>
  <si>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</si>
  <si>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</si>
  <si>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</si>
  <si>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</si>
  <si>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</si>
  <si>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</si>
  <si>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</si>
  <si>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</si>
  <si>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</si>
  <si>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</si>
  <si>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</si>
  <si>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</si>
  <si>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</si>
  <si>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</si>
  <si>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</si>
  <si>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</si>
  <si>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</si>
  <si>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</si>
  <si>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</si>
  <si>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</si>
  <si>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</si>
  <si>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</si>
  <si>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</si>
  <si>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</si>
  <si>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</si>
  <si>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</si>
  <si>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</si>
  <si>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</si>
  <si>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</si>
  <si>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</si>
  <si>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</si>
  <si>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</si>
  <si>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</si>
  <si>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</si>
  <si>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</si>
  <si>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</si>
  <si>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</si>
  <si>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</si>
  <si>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</si>
  <si>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</si>
  <si>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</si>
  <si>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</si>
  <si>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</si>
  <si>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</si>
  <si>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</si>
  <si>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</si>
  <si>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</si>
  <si>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</si>
  <si>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</si>
  <si>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</si>
  <si>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</si>
  <si>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</si>
  <si>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</si>
  <si>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</si>
  <si>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</si>
  <si>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</si>
  <si>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</si>
  <si>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</si>
  <si>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</si>
  <si>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</si>
  <si>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</si>
  <si>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</si>
  <si>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</si>
  <si>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</si>
  <si>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</si>
  <si>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</si>
  <si>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</si>
  <si>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</si>
  <si>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</si>
  <si>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</si>
  <si>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</si>
  <si>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</si>
  <si>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</si>
  <si>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</si>
  <si>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</si>
  <si>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</si>
  <si>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</si>
  <si>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</si>
  <si>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</si>
  <si>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</si>
  <si>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</si>
  <si>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</si>
  <si>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</si>
  <si>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</si>
  <si>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</si>
  <si>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</si>
  <si>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</si>
  <si>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</si>
  <si>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</si>
  <si>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</si>
  <si>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</si>
  <si>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</si>
  <si>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</si>
  <si>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</si>
  <si>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</si>
  <si>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</si>
  <si>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</si>
  <si>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</si>
  <si>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</si>
  <si>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</si>
  <si>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</si>
  <si>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</si>
  <si>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</si>
  <si>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</si>
  <si>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</si>
  <si>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</si>
  <si>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</si>
  <si>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</si>
  <si>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</si>
  <si>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</si>
  <si>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</si>
  <si>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</si>
  <si>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</si>
  <si>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</si>
  <si>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</si>
  <si>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</si>
  <si>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</si>
  <si>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</si>
  <si>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</si>
  <si>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</si>
  <si>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</si>
  <si>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</si>
  <si>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</si>
  <si>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</si>
  <si>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</si>
  <si>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</si>
  <si>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59 X CARRERA 54</t>
  </si>
  <si>
    <t xml:space="preserve">  </t>
  </si>
  <si>
    <t>ADOLFREDO FLOREZ</t>
  </si>
  <si>
    <t>16:15- 17:15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</si>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</sst>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316.5</c:v>
                </c:pt>
                <c:pt idx="1">
                  <c:v>314</c:v>
                </c:pt>
                <c:pt idx="2">
                  <c:v>315</c:v>
                </c:pt>
                <c:pt idx="3">
                  <c:v>309.5</c:v>
                </c:pt>
                <c:pt idx="4">
                  <c:v>259</c:v>
                </c:pt>
                <c:pt idx="5">
                  <c:v>267.5</c:v>
                </c:pt>
                <c:pt idx="6">
                  <c:v>308</c:v>
                </c:pt>
                <c:pt idx="7">
                  <c:v>268.5</c:v>
                </c:pt>
                <c:pt idx="8">
                  <c:v>249</c:v>
                </c:pt>
                <c:pt idx="9">
                  <c:v>254.5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66624"/>
        <c:axId val="149595200"/>
      </c:barChart>
      <c:catAx>
        <c:axId val="476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9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9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6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750</c:v>
                </c:pt>
                <c:pt idx="1">
                  <c:v>848</c:v>
                </c:pt>
                <c:pt idx="2">
                  <c:v>829.5</c:v>
                </c:pt>
                <c:pt idx="3">
                  <c:v>771.5</c:v>
                </c:pt>
                <c:pt idx="4">
                  <c:v>732</c:v>
                </c:pt>
                <c:pt idx="5">
                  <c:v>729.5</c:v>
                </c:pt>
                <c:pt idx="6">
                  <c:v>773.5</c:v>
                </c:pt>
                <c:pt idx="7">
                  <c:v>763</c:v>
                </c:pt>
                <c:pt idx="8">
                  <c:v>688</c:v>
                </c:pt>
                <c:pt idx="9">
                  <c:v>716.5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18424"/>
        <c:axId val="150418816"/>
      </c:barChart>
      <c:catAx>
        <c:axId val="15041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1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1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650</c:v>
                </c:pt>
                <c:pt idx="1">
                  <c:v>710.5</c:v>
                </c:pt>
                <c:pt idx="2">
                  <c:v>764.5</c:v>
                </c:pt>
                <c:pt idx="3">
                  <c:v>741.5</c:v>
                </c:pt>
                <c:pt idx="4">
                  <c:v>776.5</c:v>
                </c:pt>
                <c:pt idx="5">
                  <c:v>786.5</c:v>
                </c:pt>
                <c:pt idx="6">
                  <c:v>796</c:v>
                </c:pt>
                <c:pt idx="7">
                  <c:v>757</c:v>
                </c:pt>
                <c:pt idx="8">
                  <c:v>762.5</c:v>
                </c:pt>
                <c:pt idx="9">
                  <c:v>779.5</c:v>
                </c:pt>
                <c:pt idx="10">
                  <c:v>792</c:v>
                </c:pt>
                <c:pt idx="11">
                  <c:v>785.5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372624"/>
        <c:axId val="151373016"/>
      </c:barChart>
      <c:catAx>
        <c:axId val="15137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37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37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37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652</c:v>
                </c:pt>
                <c:pt idx="1">
                  <c:v>647</c:v>
                </c:pt>
                <c:pt idx="2">
                  <c:v>707</c:v>
                </c:pt>
                <c:pt idx="3">
                  <c:v>726.5</c:v>
                </c:pt>
                <c:pt idx="4">
                  <c:v>802</c:v>
                </c:pt>
                <c:pt idx="5">
                  <c:v>740</c:v>
                </c:pt>
                <c:pt idx="6">
                  <c:v>736.5</c:v>
                </c:pt>
                <c:pt idx="7">
                  <c:v>713.5</c:v>
                </c:pt>
                <c:pt idx="8">
                  <c:v>639.5</c:v>
                </c:pt>
                <c:pt idx="9">
                  <c:v>614.5</c:v>
                </c:pt>
                <c:pt idx="10">
                  <c:v>553.5</c:v>
                </c:pt>
                <c:pt idx="11">
                  <c:v>603.5</c:v>
                </c:pt>
                <c:pt idx="12">
                  <c:v>693</c:v>
                </c:pt>
                <c:pt idx="13">
                  <c:v>734.5</c:v>
                </c:pt>
                <c:pt idx="14">
                  <c:v>753.5</c:v>
                </c:pt>
                <c:pt idx="15">
                  <c:v>793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373800"/>
        <c:axId val="151374192"/>
      </c:barChart>
      <c:catAx>
        <c:axId val="15137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37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37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37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1255</c:v>
                </c:pt>
                <c:pt idx="4">
                  <c:v>1197.5</c:v>
                </c:pt>
                <c:pt idx="5">
                  <c:v>1151</c:v>
                </c:pt>
                <c:pt idx="6">
                  <c:v>1144</c:v>
                </c:pt>
                <c:pt idx="7">
                  <c:v>1103</c:v>
                </c:pt>
                <c:pt idx="8">
                  <c:v>1093</c:v>
                </c:pt>
                <c:pt idx="9">
                  <c:v>1080</c:v>
                </c:pt>
                <c:pt idx="13">
                  <c:v>942.5</c:v>
                </c:pt>
                <c:pt idx="14">
                  <c:v>1062.5</c:v>
                </c:pt>
                <c:pt idx="15">
                  <c:v>1124.5</c:v>
                </c:pt>
                <c:pt idx="16">
                  <c:v>1165</c:v>
                </c:pt>
                <c:pt idx="17">
                  <c:v>1174</c:v>
                </c:pt>
                <c:pt idx="18">
                  <c:v>1084.5</c:v>
                </c:pt>
                <c:pt idx="19">
                  <c:v>1050</c:v>
                </c:pt>
                <c:pt idx="20">
                  <c:v>972</c:v>
                </c:pt>
                <c:pt idx="21">
                  <c:v>928</c:v>
                </c:pt>
                <c:pt idx="22">
                  <c:v>952.5</c:v>
                </c:pt>
                <c:pt idx="23">
                  <c:v>962.5</c:v>
                </c:pt>
                <c:pt idx="24">
                  <c:v>1017.5</c:v>
                </c:pt>
                <c:pt idx="25">
                  <c:v>1064</c:v>
                </c:pt>
                <c:pt idx="29">
                  <c:v>906</c:v>
                </c:pt>
                <c:pt idx="30">
                  <c:v>989</c:v>
                </c:pt>
                <c:pt idx="31">
                  <c:v>1113.5</c:v>
                </c:pt>
                <c:pt idx="32">
                  <c:v>1169</c:v>
                </c:pt>
                <c:pt idx="33">
                  <c:v>1238</c:v>
                </c:pt>
                <c:pt idx="34">
                  <c:v>1307.5</c:v>
                </c:pt>
                <c:pt idx="35">
                  <c:v>1340</c:v>
                </c:pt>
                <c:pt idx="36">
                  <c:v>1351</c:v>
                </c:pt>
                <c:pt idx="37">
                  <c:v>1380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1277.5</c:v>
                </c:pt>
                <c:pt idx="4">
                  <c:v>1331.5</c:v>
                </c:pt>
                <c:pt idx="5">
                  <c:v>1294</c:v>
                </c:pt>
                <c:pt idx="6">
                  <c:v>1277.5</c:v>
                </c:pt>
                <c:pt idx="7">
                  <c:v>1314.5</c:v>
                </c:pt>
                <c:pt idx="8">
                  <c:v>1297</c:v>
                </c:pt>
                <c:pt idx="9">
                  <c:v>1284</c:v>
                </c:pt>
                <c:pt idx="13">
                  <c:v>1185</c:v>
                </c:pt>
                <c:pt idx="14">
                  <c:v>1196.5</c:v>
                </c:pt>
                <c:pt idx="15">
                  <c:v>1209.5</c:v>
                </c:pt>
                <c:pt idx="16">
                  <c:v>1212</c:v>
                </c:pt>
                <c:pt idx="17">
                  <c:v>1220.5</c:v>
                </c:pt>
                <c:pt idx="18">
                  <c:v>1181</c:v>
                </c:pt>
                <c:pt idx="19">
                  <c:v>1130.5</c:v>
                </c:pt>
                <c:pt idx="20">
                  <c:v>1039</c:v>
                </c:pt>
                <c:pt idx="21">
                  <c:v>970</c:v>
                </c:pt>
                <c:pt idx="22">
                  <c:v>980.5</c:v>
                </c:pt>
                <c:pt idx="23">
                  <c:v>1033.5</c:v>
                </c:pt>
                <c:pt idx="24">
                  <c:v>1156</c:v>
                </c:pt>
                <c:pt idx="25">
                  <c:v>1248</c:v>
                </c:pt>
                <c:pt idx="29">
                  <c:v>1278</c:v>
                </c:pt>
                <c:pt idx="30">
                  <c:v>1313.5</c:v>
                </c:pt>
                <c:pt idx="31">
                  <c:v>1286.5</c:v>
                </c:pt>
                <c:pt idx="32">
                  <c:v>1261.5</c:v>
                </c:pt>
                <c:pt idx="33">
                  <c:v>1223</c:v>
                </c:pt>
                <c:pt idx="34">
                  <c:v>1134.5</c:v>
                </c:pt>
                <c:pt idx="35">
                  <c:v>1080</c:v>
                </c:pt>
                <c:pt idx="36">
                  <c:v>1040.5</c:v>
                </c:pt>
                <c:pt idx="37">
                  <c:v>1034.5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666.5</c:v>
                </c:pt>
                <c:pt idx="4">
                  <c:v>652</c:v>
                </c:pt>
                <c:pt idx="5">
                  <c:v>617.5</c:v>
                </c:pt>
                <c:pt idx="6">
                  <c:v>585</c:v>
                </c:pt>
                <c:pt idx="7">
                  <c:v>580.5</c:v>
                </c:pt>
                <c:pt idx="8">
                  <c:v>564</c:v>
                </c:pt>
                <c:pt idx="9">
                  <c:v>577</c:v>
                </c:pt>
                <c:pt idx="13">
                  <c:v>605</c:v>
                </c:pt>
                <c:pt idx="14">
                  <c:v>623.5</c:v>
                </c:pt>
                <c:pt idx="15">
                  <c:v>641.5</c:v>
                </c:pt>
                <c:pt idx="16">
                  <c:v>628</c:v>
                </c:pt>
                <c:pt idx="17">
                  <c:v>597.5</c:v>
                </c:pt>
                <c:pt idx="18">
                  <c:v>564</c:v>
                </c:pt>
                <c:pt idx="19">
                  <c:v>523.5</c:v>
                </c:pt>
                <c:pt idx="20">
                  <c:v>510</c:v>
                </c:pt>
                <c:pt idx="21">
                  <c:v>513</c:v>
                </c:pt>
                <c:pt idx="22">
                  <c:v>531.5</c:v>
                </c:pt>
                <c:pt idx="23">
                  <c:v>588.5</c:v>
                </c:pt>
                <c:pt idx="24">
                  <c:v>611</c:v>
                </c:pt>
                <c:pt idx="25">
                  <c:v>662</c:v>
                </c:pt>
                <c:pt idx="29">
                  <c:v>682.5</c:v>
                </c:pt>
                <c:pt idx="30">
                  <c:v>690.5</c:v>
                </c:pt>
                <c:pt idx="31">
                  <c:v>669</c:v>
                </c:pt>
                <c:pt idx="32">
                  <c:v>670</c:v>
                </c:pt>
                <c:pt idx="33">
                  <c:v>655</c:v>
                </c:pt>
                <c:pt idx="34">
                  <c:v>660</c:v>
                </c:pt>
                <c:pt idx="35">
                  <c:v>675</c:v>
                </c:pt>
                <c:pt idx="36">
                  <c:v>699.5</c:v>
                </c:pt>
                <c:pt idx="37">
                  <c:v>705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3199</c:v>
                </c:pt>
                <c:pt idx="4">
                  <c:v>3181</c:v>
                </c:pt>
                <c:pt idx="5">
                  <c:v>3062.5</c:v>
                </c:pt>
                <c:pt idx="6">
                  <c:v>3006.5</c:v>
                </c:pt>
                <c:pt idx="7">
                  <c:v>2998</c:v>
                </c:pt>
                <c:pt idx="8">
                  <c:v>2954</c:v>
                </c:pt>
                <c:pt idx="9">
                  <c:v>2941</c:v>
                </c:pt>
                <c:pt idx="13">
                  <c:v>2732.5</c:v>
                </c:pt>
                <c:pt idx="14">
                  <c:v>2882.5</c:v>
                </c:pt>
                <c:pt idx="15">
                  <c:v>2975.5</c:v>
                </c:pt>
                <c:pt idx="16">
                  <c:v>3005</c:v>
                </c:pt>
                <c:pt idx="17">
                  <c:v>2992</c:v>
                </c:pt>
                <c:pt idx="18">
                  <c:v>2829.5</c:v>
                </c:pt>
                <c:pt idx="19">
                  <c:v>2704</c:v>
                </c:pt>
                <c:pt idx="20">
                  <c:v>2521</c:v>
                </c:pt>
                <c:pt idx="21">
                  <c:v>2411</c:v>
                </c:pt>
                <c:pt idx="22">
                  <c:v>2464.5</c:v>
                </c:pt>
                <c:pt idx="23">
                  <c:v>2584.5</c:v>
                </c:pt>
                <c:pt idx="24">
                  <c:v>2784.5</c:v>
                </c:pt>
                <c:pt idx="25">
                  <c:v>2974</c:v>
                </c:pt>
                <c:pt idx="29">
                  <c:v>2866.5</c:v>
                </c:pt>
                <c:pt idx="30">
                  <c:v>2993</c:v>
                </c:pt>
                <c:pt idx="31">
                  <c:v>3069</c:v>
                </c:pt>
                <c:pt idx="32">
                  <c:v>3100.5</c:v>
                </c:pt>
                <c:pt idx="33">
                  <c:v>3116</c:v>
                </c:pt>
                <c:pt idx="34">
                  <c:v>3102</c:v>
                </c:pt>
                <c:pt idx="35">
                  <c:v>3095</c:v>
                </c:pt>
                <c:pt idx="36">
                  <c:v>3091</c:v>
                </c:pt>
                <c:pt idx="37">
                  <c:v>3119.5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375368"/>
        <c:axId val="151375760"/>
      </c:lineChart>
      <c:catAx>
        <c:axId val="151375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37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375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3753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219.5</c:v>
                </c:pt>
                <c:pt idx="1">
                  <c:v>212.5</c:v>
                </c:pt>
                <c:pt idx="2">
                  <c:v>247</c:v>
                </c:pt>
                <c:pt idx="3">
                  <c:v>263.5</c:v>
                </c:pt>
                <c:pt idx="4">
                  <c:v>339.5</c:v>
                </c:pt>
                <c:pt idx="5">
                  <c:v>274.5</c:v>
                </c:pt>
                <c:pt idx="6">
                  <c:v>287.5</c:v>
                </c:pt>
                <c:pt idx="7">
                  <c:v>272.5</c:v>
                </c:pt>
                <c:pt idx="8">
                  <c:v>250</c:v>
                </c:pt>
                <c:pt idx="9">
                  <c:v>240</c:v>
                </c:pt>
                <c:pt idx="10">
                  <c:v>209.5</c:v>
                </c:pt>
                <c:pt idx="11">
                  <c:v>228.5</c:v>
                </c:pt>
                <c:pt idx="12">
                  <c:v>274.5</c:v>
                </c:pt>
                <c:pt idx="13">
                  <c:v>250</c:v>
                </c:pt>
                <c:pt idx="14">
                  <c:v>264.5</c:v>
                </c:pt>
                <c:pt idx="15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67032"/>
        <c:axId val="149360368"/>
      </c:barChart>
      <c:catAx>
        <c:axId val="15016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6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36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6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188.5</c:v>
                </c:pt>
                <c:pt idx="1">
                  <c:v>201.5</c:v>
                </c:pt>
                <c:pt idx="2">
                  <c:v>264.5</c:v>
                </c:pt>
                <c:pt idx="3">
                  <c:v>251.5</c:v>
                </c:pt>
                <c:pt idx="4">
                  <c:v>271.5</c:v>
                </c:pt>
                <c:pt idx="5">
                  <c:v>326</c:v>
                </c:pt>
                <c:pt idx="6">
                  <c:v>320</c:v>
                </c:pt>
                <c:pt idx="7">
                  <c:v>320.5</c:v>
                </c:pt>
                <c:pt idx="8">
                  <c:v>341</c:v>
                </c:pt>
                <c:pt idx="9">
                  <c:v>358.5</c:v>
                </c:pt>
                <c:pt idx="10">
                  <c:v>331</c:v>
                </c:pt>
                <c:pt idx="11">
                  <c:v>349.5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727832"/>
        <c:axId val="149710048"/>
      </c:barChart>
      <c:catAx>
        <c:axId val="149727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71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27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273</c:v>
                </c:pt>
                <c:pt idx="1">
                  <c:v>363</c:v>
                </c:pt>
                <c:pt idx="2">
                  <c:v>337</c:v>
                </c:pt>
                <c:pt idx="3">
                  <c:v>304.5</c:v>
                </c:pt>
                <c:pt idx="4">
                  <c:v>327</c:v>
                </c:pt>
                <c:pt idx="5">
                  <c:v>325.5</c:v>
                </c:pt>
                <c:pt idx="6">
                  <c:v>320.5</c:v>
                </c:pt>
                <c:pt idx="7">
                  <c:v>341.5</c:v>
                </c:pt>
                <c:pt idx="8">
                  <c:v>309.5</c:v>
                </c:pt>
                <c:pt idx="9">
                  <c:v>312.5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78680"/>
        <c:axId val="150079064"/>
      </c:barChart>
      <c:catAx>
        <c:axId val="15007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79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79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7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294.5</c:v>
                </c:pt>
                <c:pt idx="1">
                  <c:v>322</c:v>
                </c:pt>
                <c:pt idx="2">
                  <c:v>342</c:v>
                </c:pt>
                <c:pt idx="3">
                  <c:v>319.5</c:v>
                </c:pt>
                <c:pt idx="4">
                  <c:v>330</c:v>
                </c:pt>
                <c:pt idx="5">
                  <c:v>295</c:v>
                </c:pt>
                <c:pt idx="6">
                  <c:v>317</c:v>
                </c:pt>
                <c:pt idx="7">
                  <c:v>281</c:v>
                </c:pt>
                <c:pt idx="8">
                  <c:v>241.5</c:v>
                </c:pt>
                <c:pt idx="9">
                  <c:v>240.5</c:v>
                </c:pt>
                <c:pt idx="10">
                  <c:v>277.5</c:v>
                </c:pt>
                <c:pt idx="11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67800"/>
        <c:axId val="96272104"/>
      </c:barChart>
      <c:catAx>
        <c:axId val="150467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27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272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67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292</c:v>
                </c:pt>
                <c:pt idx="1">
                  <c:v>290.5</c:v>
                </c:pt>
                <c:pt idx="2">
                  <c:v>304</c:v>
                </c:pt>
                <c:pt idx="3">
                  <c:v>298.5</c:v>
                </c:pt>
                <c:pt idx="4">
                  <c:v>303.5</c:v>
                </c:pt>
                <c:pt idx="5">
                  <c:v>303.5</c:v>
                </c:pt>
                <c:pt idx="6">
                  <c:v>306.5</c:v>
                </c:pt>
                <c:pt idx="7">
                  <c:v>307</c:v>
                </c:pt>
                <c:pt idx="8">
                  <c:v>264</c:v>
                </c:pt>
                <c:pt idx="9">
                  <c:v>253</c:v>
                </c:pt>
                <c:pt idx="10">
                  <c:v>215</c:v>
                </c:pt>
                <c:pt idx="11">
                  <c:v>238</c:v>
                </c:pt>
                <c:pt idx="12">
                  <c:v>274.5</c:v>
                </c:pt>
                <c:pt idx="13">
                  <c:v>306</c:v>
                </c:pt>
                <c:pt idx="14">
                  <c:v>337.5</c:v>
                </c:pt>
                <c:pt idx="15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72496"/>
        <c:axId val="96271320"/>
      </c:barChart>
      <c:catAx>
        <c:axId val="9627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27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27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27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160.5</c:v>
                </c:pt>
                <c:pt idx="1">
                  <c:v>171</c:v>
                </c:pt>
                <c:pt idx="2">
                  <c:v>177.5</c:v>
                </c:pt>
                <c:pt idx="3">
                  <c:v>157.5</c:v>
                </c:pt>
                <c:pt idx="4">
                  <c:v>146</c:v>
                </c:pt>
                <c:pt idx="5">
                  <c:v>136.5</c:v>
                </c:pt>
                <c:pt idx="6">
                  <c:v>145</c:v>
                </c:pt>
                <c:pt idx="7">
                  <c:v>153</c:v>
                </c:pt>
                <c:pt idx="8">
                  <c:v>129.5</c:v>
                </c:pt>
                <c:pt idx="9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73280"/>
        <c:axId val="96273672"/>
      </c:barChart>
      <c:catAx>
        <c:axId val="9627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27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27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27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167</c:v>
                </c:pt>
                <c:pt idx="1">
                  <c:v>187</c:v>
                </c:pt>
                <c:pt idx="2">
                  <c:v>158</c:v>
                </c:pt>
                <c:pt idx="3">
                  <c:v>170.5</c:v>
                </c:pt>
                <c:pt idx="4">
                  <c:v>175</c:v>
                </c:pt>
                <c:pt idx="5">
                  <c:v>165.5</c:v>
                </c:pt>
                <c:pt idx="6">
                  <c:v>159</c:v>
                </c:pt>
                <c:pt idx="7">
                  <c:v>155.5</c:v>
                </c:pt>
                <c:pt idx="8">
                  <c:v>180</c:v>
                </c:pt>
                <c:pt idx="9">
                  <c:v>180.5</c:v>
                </c:pt>
                <c:pt idx="10">
                  <c:v>183.5</c:v>
                </c:pt>
                <c:pt idx="11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16072"/>
        <c:axId val="150416464"/>
      </c:barChart>
      <c:catAx>
        <c:axId val="15041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1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16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1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140.5</c:v>
                </c:pt>
                <c:pt idx="1">
                  <c:v>144</c:v>
                </c:pt>
                <c:pt idx="2">
                  <c:v>156</c:v>
                </c:pt>
                <c:pt idx="3">
                  <c:v>164.5</c:v>
                </c:pt>
                <c:pt idx="4">
                  <c:v>159</c:v>
                </c:pt>
                <c:pt idx="5">
                  <c:v>162</c:v>
                </c:pt>
                <c:pt idx="6">
                  <c:v>142.5</c:v>
                </c:pt>
                <c:pt idx="7">
                  <c:v>134</c:v>
                </c:pt>
                <c:pt idx="8">
                  <c:v>125.5</c:v>
                </c:pt>
                <c:pt idx="9">
                  <c:v>121.5</c:v>
                </c:pt>
                <c:pt idx="10">
                  <c:v>129</c:v>
                </c:pt>
                <c:pt idx="11">
                  <c:v>137</c:v>
                </c:pt>
                <c:pt idx="12">
                  <c:v>144</c:v>
                </c:pt>
                <c:pt idx="13">
                  <c:v>178.5</c:v>
                </c:pt>
                <c:pt idx="14">
                  <c:v>151.5</c:v>
                </c:pt>
                <c:pt idx="15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17248"/>
        <c:axId val="150417640"/>
      </c:barChart>
      <c:catAx>
        <c:axId val="15041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1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1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1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1279</v>
      </c>
      <c r="M5" s="177"/>
      <c r="N5" s="177"/>
      <c r="O5" s="12"/>
      <c r="P5" s="166" t="s">
        <v>57</v>
      </c>
      <c r="Q5" s="166"/>
      <c r="R5" s="166"/>
      <c r="S5" s="175" t="s">
        <v>62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/>
      <c r="M6" s="178"/>
      <c r="N6" s="178"/>
      <c r="O6" s="42"/>
      <c r="P6" s="166" t="s">
        <v>58</v>
      </c>
      <c r="Q6" s="166"/>
      <c r="R6" s="166"/>
      <c r="S6" s="171">
        <v>42797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61</v>
      </c>
      <c r="C10" s="46">
        <v>243</v>
      </c>
      <c r="D10" s="46">
        <v>19</v>
      </c>
      <c r="E10" s="46">
        <v>2</v>
      </c>
      <c r="F10" s="6">
        <f t="shared" ref="F10:F22" si="0">B10*0.5+C10*1+D10*2+E10*2.5</f>
        <v>316.5</v>
      </c>
      <c r="G10" s="2"/>
      <c r="H10" s="19" t="s">
        <v>4</v>
      </c>
      <c r="I10" s="46">
        <v>63</v>
      </c>
      <c r="J10" s="46">
        <v>180</v>
      </c>
      <c r="K10" s="46">
        <v>21</v>
      </c>
      <c r="L10" s="46">
        <v>4</v>
      </c>
      <c r="M10" s="6">
        <f t="shared" ref="M10:M22" si="1">I10*0.5+J10*1+K10*2+L10*2.5</f>
        <v>263.5</v>
      </c>
      <c r="N10" s="9">
        <f>F20+F21+F22+M10</f>
        <v>942.5</v>
      </c>
      <c r="O10" s="19" t="s">
        <v>43</v>
      </c>
      <c r="P10" s="46">
        <v>4</v>
      </c>
      <c r="Q10" s="46">
        <v>151</v>
      </c>
      <c r="R10" s="46">
        <v>14</v>
      </c>
      <c r="S10" s="46">
        <v>3</v>
      </c>
      <c r="T10" s="6">
        <f t="shared" ref="T10:T21" si="2">P10*0.5+Q10*1+R10*2+S10*2.5</f>
        <v>188.5</v>
      </c>
      <c r="U10" s="10"/>
      <c r="AB10" s="1"/>
    </row>
    <row r="11" spans="1:28" ht="24" customHeight="1" x14ac:dyDescent="0.2">
      <c r="A11" s="18" t="s">
        <v>14</v>
      </c>
      <c r="B11" s="46">
        <v>56</v>
      </c>
      <c r="C11" s="46">
        <v>232</v>
      </c>
      <c r="D11" s="46">
        <v>22</v>
      </c>
      <c r="E11" s="46">
        <v>4</v>
      </c>
      <c r="F11" s="6">
        <f t="shared" si="0"/>
        <v>314</v>
      </c>
      <c r="G11" s="2"/>
      <c r="H11" s="19" t="s">
        <v>5</v>
      </c>
      <c r="I11" s="46">
        <v>70</v>
      </c>
      <c r="J11" s="46">
        <v>257</v>
      </c>
      <c r="K11" s="46">
        <v>20</v>
      </c>
      <c r="L11" s="46">
        <v>3</v>
      </c>
      <c r="M11" s="6">
        <f t="shared" si="1"/>
        <v>339.5</v>
      </c>
      <c r="N11" s="9">
        <f>F21+F22+M10+M11</f>
        <v>1062.5</v>
      </c>
      <c r="O11" s="19" t="s">
        <v>44</v>
      </c>
      <c r="P11" s="46">
        <v>45</v>
      </c>
      <c r="Q11" s="46">
        <v>143</v>
      </c>
      <c r="R11" s="46">
        <v>13</v>
      </c>
      <c r="S11" s="46">
        <v>4</v>
      </c>
      <c r="T11" s="6">
        <f t="shared" si="2"/>
        <v>201.5</v>
      </c>
      <c r="U11" s="2"/>
      <c r="AB11" s="1"/>
    </row>
    <row r="12" spans="1:28" ht="24" customHeight="1" x14ac:dyDescent="0.2">
      <c r="A12" s="18" t="s">
        <v>17</v>
      </c>
      <c r="B12" s="46">
        <v>60</v>
      </c>
      <c r="C12" s="46">
        <v>246</v>
      </c>
      <c r="D12" s="46">
        <v>17</v>
      </c>
      <c r="E12" s="46">
        <v>2</v>
      </c>
      <c r="F12" s="6">
        <f t="shared" si="0"/>
        <v>315</v>
      </c>
      <c r="G12" s="2"/>
      <c r="H12" s="19" t="s">
        <v>6</v>
      </c>
      <c r="I12" s="46">
        <v>77</v>
      </c>
      <c r="J12" s="46">
        <v>199</v>
      </c>
      <c r="K12" s="46">
        <v>16</v>
      </c>
      <c r="L12" s="46">
        <v>2</v>
      </c>
      <c r="M12" s="6">
        <f t="shared" si="1"/>
        <v>274.5</v>
      </c>
      <c r="N12" s="2">
        <f>F22+M10+M11+M12</f>
        <v>1124.5</v>
      </c>
      <c r="O12" s="19" t="s">
        <v>32</v>
      </c>
      <c r="P12" s="46">
        <v>44</v>
      </c>
      <c r="Q12" s="46">
        <v>196</v>
      </c>
      <c r="R12" s="46">
        <v>17</v>
      </c>
      <c r="S12" s="46">
        <v>5</v>
      </c>
      <c r="T12" s="6">
        <f t="shared" si="2"/>
        <v>264.5</v>
      </c>
      <c r="U12" s="2"/>
      <c r="AB12" s="1"/>
    </row>
    <row r="13" spans="1:28" ht="24" customHeight="1" x14ac:dyDescent="0.2">
      <c r="A13" s="18" t="s">
        <v>19</v>
      </c>
      <c r="B13" s="46">
        <v>46</v>
      </c>
      <c r="C13" s="46">
        <v>230</v>
      </c>
      <c r="D13" s="46">
        <v>22</v>
      </c>
      <c r="E13" s="46">
        <v>5</v>
      </c>
      <c r="F13" s="6">
        <f t="shared" si="0"/>
        <v>309.5</v>
      </c>
      <c r="G13" s="2">
        <f t="shared" ref="G13:G19" si="3">F10+F11+F12+F13</f>
        <v>1255</v>
      </c>
      <c r="H13" s="19" t="s">
        <v>7</v>
      </c>
      <c r="I13" s="46">
        <v>45</v>
      </c>
      <c r="J13" s="46">
        <v>227</v>
      </c>
      <c r="K13" s="46">
        <v>19</v>
      </c>
      <c r="L13" s="46">
        <v>0</v>
      </c>
      <c r="M13" s="6">
        <f t="shared" si="1"/>
        <v>287.5</v>
      </c>
      <c r="N13" s="2">
        <f t="shared" ref="N13:N18" si="4">M10+M11+M12+M13</f>
        <v>1165</v>
      </c>
      <c r="O13" s="19" t="s">
        <v>33</v>
      </c>
      <c r="P13" s="46">
        <v>76</v>
      </c>
      <c r="Q13" s="46">
        <v>167</v>
      </c>
      <c r="R13" s="46">
        <v>17</v>
      </c>
      <c r="S13" s="46">
        <v>5</v>
      </c>
      <c r="T13" s="6">
        <f t="shared" si="2"/>
        <v>251.5</v>
      </c>
      <c r="U13" s="2">
        <f t="shared" ref="U13:U21" si="5">T10+T11+T12+T13</f>
        <v>906</v>
      </c>
      <c r="AB13" s="81">
        <v>241</v>
      </c>
    </row>
    <row r="14" spans="1:28" ht="24" customHeight="1" x14ac:dyDescent="0.2">
      <c r="A14" s="18" t="s">
        <v>21</v>
      </c>
      <c r="B14" s="46">
        <v>45</v>
      </c>
      <c r="C14" s="46">
        <v>192</v>
      </c>
      <c r="D14" s="46">
        <v>16</v>
      </c>
      <c r="E14" s="46">
        <v>5</v>
      </c>
      <c r="F14" s="6">
        <f t="shared" si="0"/>
        <v>259</v>
      </c>
      <c r="G14" s="2">
        <f t="shared" si="3"/>
        <v>1197.5</v>
      </c>
      <c r="H14" s="19" t="s">
        <v>9</v>
      </c>
      <c r="I14" s="46">
        <v>57</v>
      </c>
      <c r="J14" s="46">
        <v>205</v>
      </c>
      <c r="K14" s="46">
        <v>17</v>
      </c>
      <c r="L14" s="46">
        <v>2</v>
      </c>
      <c r="M14" s="6">
        <f t="shared" si="1"/>
        <v>272.5</v>
      </c>
      <c r="N14" s="2">
        <f t="shared" si="4"/>
        <v>1174</v>
      </c>
      <c r="O14" s="19" t="s">
        <v>29</v>
      </c>
      <c r="P14" s="45">
        <v>62</v>
      </c>
      <c r="Q14" s="45">
        <v>204</v>
      </c>
      <c r="R14" s="45">
        <v>17</v>
      </c>
      <c r="S14" s="45">
        <v>1</v>
      </c>
      <c r="T14" s="6">
        <f t="shared" si="2"/>
        <v>271.5</v>
      </c>
      <c r="U14" s="2">
        <f t="shared" si="5"/>
        <v>989</v>
      </c>
      <c r="AB14" s="81">
        <v>250</v>
      </c>
    </row>
    <row r="15" spans="1:28" ht="24" customHeight="1" x14ac:dyDescent="0.2">
      <c r="A15" s="18" t="s">
        <v>23</v>
      </c>
      <c r="B15" s="46">
        <v>39</v>
      </c>
      <c r="C15" s="46">
        <v>208</v>
      </c>
      <c r="D15" s="46">
        <v>15</v>
      </c>
      <c r="E15" s="46">
        <v>4</v>
      </c>
      <c r="F15" s="6">
        <f t="shared" si="0"/>
        <v>267.5</v>
      </c>
      <c r="G15" s="2">
        <f t="shared" si="3"/>
        <v>1151</v>
      </c>
      <c r="H15" s="19" t="s">
        <v>12</v>
      </c>
      <c r="I15" s="46">
        <v>49</v>
      </c>
      <c r="J15" s="46">
        <v>195</v>
      </c>
      <c r="K15" s="46">
        <v>14</v>
      </c>
      <c r="L15" s="46">
        <v>1</v>
      </c>
      <c r="M15" s="6">
        <f t="shared" si="1"/>
        <v>250</v>
      </c>
      <c r="N15" s="2">
        <f t="shared" si="4"/>
        <v>1084.5</v>
      </c>
      <c r="O15" s="18" t="s">
        <v>30</v>
      </c>
      <c r="P15" s="46">
        <v>78</v>
      </c>
      <c r="Q15" s="46">
        <v>232</v>
      </c>
      <c r="R15" s="45">
        <v>20</v>
      </c>
      <c r="S15" s="46">
        <v>6</v>
      </c>
      <c r="T15" s="6">
        <f t="shared" si="2"/>
        <v>326</v>
      </c>
      <c r="U15" s="2">
        <f t="shared" si="5"/>
        <v>1113.5</v>
      </c>
      <c r="AB15" s="81">
        <v>262</v>
      </c>
    </row>
    <row r="16" spans="1:28" ht="24" customHeight="1" x14ac:dyDescent="0.2">
      <c r="A16" s="18" t="s">
        <v>39</v>
      </c>
      <c r="B16" s="46">
        <v>53</v>
      </c>
      <c r="C16" s="46">
        <v>216</v>
      </c>
      <c r="D16" s="46">
        <v>24</v>
      </c>
      <c r="E16" s="46">
        <v>7</v>
      </c>
      <c r="F16" s="6">
        <f t="shared" si="0"/>
        <v>308</v>
      </c>
      <c r="G16" s="2">
        <f t="shared" si="3"/>
        <v>1144</v>
      </c>
      <c r="H16" s="19" t="s">
        <v>15</v>
      </c>
      <c r="I16" s="46">
        <v>40</v>
      </c>
      <c r="J16" s="46">
        <v>185</v>
      </c>
      <c r="K16" s="46">
        <v>15</v>
      </c>
      <c r="L16" s="46">
        <v>2</v>
      </c>
      <c r="M16" s="6">
        <f t="shared" si="1"/>
        <v>240</v>
      </c>
      <c r="N16" s="2">
        <f t="shared" si="4"/>
        <v>1050</v>
      </c>
      <c r="O16" s="19" t="s">
        <v>8</v>
      </c>
      <c r="P16" s="46">
        <v>72</v>
      </c>
      <c r="Q16" s="46">
        <v>236</v>
      </c>
      <c r="R16" s="46">
        <v>19</v>
      </c>
      <c r="S16" s="46">
        <v>4</v>
      </c>
      <c r="T16" s="6">
        <f t="shared" si="2"/>
        <v>320</v>
      </c>
      <c r="U16" s="2">
        <f t="shared" si="5"/>
        <v>1169</v>
      </c>
      <c r="AB16" s="81">
        <v>270.5</v>
      </c>
    </row>
    <row r="17" spans="1:28" ht="24" customHeight="1" x14ac:dyDescent="0.2">
      <c r="A17" s="18" t="s">
        <v>40</v>
      </c>
      <c r="B17" s="46">
        <v>62</v>
      </c>
      <c r="C17" s="46">
        <v>190</v>
      </c>
      <c r="D17" s="46">
        <v>20</v>
      </c>
      <c r="E17" s="46">
        <v>3</v>
      </c>
      <c r="F17" s="6">
        <f t="shared" si="0"/>
        <v>268.5</v>
      </c>
      <c r="G17" s="2">
        <f t="shared" si="3"/>
        <v>1103</v>
      </c>
      <c r="H17" s="19" t="s">
        <v>18</v>
      </c>
      <c r="I17" s="46">
        <v>36</v>
      </c>
      <c r="J17" s="46">
        <v>155</v>
      </c>
      <c r="K17" s="46">
        <v>17</v>
      </c>
      <c r="L17" s="46">
        <v>1</v>
      </c>
      <c r="M17" s="6">
        <f t="shared" si="1"/>
        <v>209.5</v>
      </c>
      <c r="N17" s="2">
        <f t="shared" si="4"/>
        <v>972</v>
      </c>
      <c r="O17" s="19" t="s">
        <v>10</v>
      </c>
      <c r="P17" s="46">
        <v>65</v>
      </c>
      <c r="Q17" s="46">
        <v>241</v>
      </c>
      <c r="R17" s="46">
        <v>21</v>
      </c>
      <c r="S17" s="46">
        <v>2</v>
      </c>
      <c r="T17" s="6">
        <f t="shared" si="2"/>
        <v>320.5</v>
      </c>
      <c r="U17" s="2">
        <f t="shared" si="5"/>
        <v>1238</v>
      </c>
      <c r="AB17" s="81">
        <v>289.5</v>
      </c>
    </row>
    <row r="18" spans="1:28" ht="24" customHeight="1" x14ac:dyDescent="0.2">
      <c r="A18" s="18" t="s">
        <v>41</v>
      </c>
      <c r="B18" s="46">
        <v>60</v>
      </c>
      <c r="C18" s="46">
        <v>180</v>
      </c>
      <c r="D18" s="46">
        <v>17</v>
      </c>
      <c r="E18" s="46">
        <v>2</v>
      </c>
      <c r="F18" s="6">
        <f t="shared" si="0"/>
        <v>249</v>
      </c>
      <c r="G18" s="2">
        <f t="shared" si="3"/>
        <v>1093</v>
      </c>
      <c r="H18" s="19" t="s">
        <v>20</v>
      </c>
      <c r="I18" s="46">
        <v>34</v>
      </c>
      <c r="J18" s="46">
        <v>163</v>
      </c>
      <c r="K18" s="46">
        <v>18</v>
      </c>
      <c r="L18" s="46">
        <v>5</v>
      </c>
      <c r="M18" s="6">
        <f t="shared" si="1"/>
        <v>228.5</v>
      </c>
      <c r="N18" s="2">
        <f t="shared" si="4"/>
        <v>928</v>
      </c>
      <c r="O18" s="19" t="s">
        <v>13</v>
      </c>
      <c r="P18" s="46">
        <v>82</v>
      </c>
      <c r="Q18" s="46">
        <v>254</v>
      </c>
      <c r="R18" s="46">
        <v>18</v>
      </c>
      <c r="S18" s="46">
        <v>4</v>
      </c>
      <c r="T18" s="6">
        <f t="shared" si="2"/>
        <v>341</v>
      </c>
      <c r="U18" s="2">
        <f t="shared" si="5"/>
        <v>1307.5</v>
      </c>
      <c r="AB18" s="81">
        <v>291</v>
      </c>
    </row>
    <row r="19" spans="1:28" ht="24" customHeight="1" thickBot="1" x14ac:dyDescent="0.25">
      <c r="A19" s="21" t="s">
        <v>42</v>
      </c>
      <c r="B19" s="47">
        <v>53</v>
      </c>
      <c r="C19" s="47">
        <v>185</v>
      </c>
      <c r="D19" s="47">
        <v>19</v>
      </c>
      <c r="E19" s="47">
        <v>2</v>
      </c>
      <c r="F19" s="7">
        <f t="shared" si="0"/>
        <v>254.5</v>
      </c>
      <c r="G19" s="3">
        <f t="shared" si="3"/>
        <v>1080</v>
      </c>
      <c r="H19" s="20" t="s">
        <v>22</v>
      </c>
      <c r="I19" s="45">
        <v>45</v>
      </c>
      <c r="J19" s="45">
        <v>212</v>
      </c>
      <c r="K19" s="45">
        <v>15</v>
      </c>
      <c r="L19" s="45">
        <v>4</v>
      </c>
      <c r="M19" s="6">
        <f t="shared" si="1"/>
        <v>274.5</v>
      </c>
      <c r="N19" s="2">
        <f>M16+M17+M18+M19</f>
        <v>952.5</v>
      </c>
      <c r="O19" s="19" t="s">
        <v>16</v>
      </c>
      <c r="P19" s="46">
        <v>80</v>
      </c>
      <c r="Q19" s="46">
        <v>263</v>
      </c>
      <c r="R19" s="46">
        <v>19</v>
      </c>
      <c r="S19" s="46">
        <v>7</v>
      </c>
      <c r="T19" s="6">
        <f t="shared" si="2"/>
        <v>358.5</v>
      </c>
      <c r="U19" s="2">
        <f t="shared" si="5"/>
        <v>1340</v>
      </c>
      <c r="AB19" s="81">
        <v>294</v>
      </c>
    </row>
    <row r="20" spans="1:28" ht="24" customHeight="1" x14ac:dyDescent="0.2">
      <c r="A20" s="19" t="s">
        <v>27</v>
      </c>
      <c r="B20" s="45">
        <v>57</v>
      </c>
      <c r="C20" s="45">
        <v>141</v>
      </c>
      <c r="D20" s="45">
        <v>20</v>
      </c>
      <c r="E20" s="45">
        <v>4</v>
      </c>
      <c r="F20" s="8">
        <f t="shared" si="0"/>
        <v>219.5</v>
      </c>
      <c r="G20" s="35"/>
      <c r="H20" s="19" t="s">
        <v>24</v>
      </c>
      <c r="I20" s="46">
        <v>48</v>
      </c>
      <c r="J20" s="46">
        <v>185</v>
      </c>
      <c r="K20" s="46">
        <v>18</v>
      </c>
      <c r="L20" s="46">
        <v>2</v>
      </c>
      <c r="M20" s="8">
        <f t="shared" si="1"/>
        <v>250</v>
      </c>
      <c r="N20" s="2">
        <f>M17+M18+M19+M20</f>
        <v>962.5</v>
      </c>
      <c r="O20" s="19" t="s">
        <v>45</v>
      </c>
      <c r="P20" s="45">
        <v>89</v>
      </c>
      <c r="Q20" s="45">
        <v>245</v>
      </c>
      <c r="R20" s="46">
        <v>17</v>
      </c>
      <c r="S20" s="45">
        <v>3</v>
      </c>
      <c r="T20" s="8">
        <f t="shared" si="2"/>
        <v>331</v>
      </c>
      <c r="U20" s="2">
        <f t="shared" si="5"/>
        <v>1351</v>
      </c>
      <c r="AB20" s="81">
        <v>299</v>
      </c>
    </row>
    <row r="21" spans="1:28" ht="24" customHeight="1" thickBot="1" x14ac:dyDescent="0.25">
      <c r="A21" s="19" t="s">
        <v>28</v>
      </c>
      <c r="B21" s="46">
        <v>51</v>
      </c>
      <c r="C21" s="46">
        <v>138</v>
      </c>
      <c r="D21" s="46">
        <v>22</v>
      </c>
      <c r="E21" s="46">
        <v>2</v>
      </c>
      <c r="F21" s="6">
        <f t="shared" si="0"/>
        <v>212.5</v>
      </c>
      <c r="G21" s="36"/>
      <c r="H21" s="20" t="s">
        <v>25</v>
      </c>
      <c r="I21" s="46">
        <v>55</v>
      </c>
      <c r="J21" s="46">
        <v>172</v>
      </c>
      <c r="K21" s="46">
        <v>20</v>
      </c>
      <c r="L21" s="46">
        <v>10</v>
      </c>
      <c r="M21" s="6">
        <f t="shared" si="1"/>
        <v>264.5</v>
      </c>
      <c r="N21" s="2">
        <f>M18+M19+M20+M21</f>
        <v>1017.5</v>
      </c>
      <c r="O21" s="21" t="s">
        <v>46</v>
      </c>
      <c r="P21" s="47">
        <v>77</v>
      </c>
      <c r="Q21" s="47">
        <v>256</v>
      </c>
      <c r="R21" s="47">
        <v>20</v>
      </c>
      <c r="S21" s="47">
        <v>6</v>
      </c>
      <c r="T21" s="7">
        <f t="shared" si="2"/>
        <v>349.5</v>
      </c>
      <c r="U21" s="3">
        <f t="shared" si="5"/>
        <v>1380</v>
      </c>
      <c r="AB21" s="81">
        <v>299.5</v>
      </c>
    </row>
    <row r="22" spans="1:28" ht="24" customHeight="1" thickBot="1" x14ac:dyDescent="0.25">
      <c r="A22" s="19" t="s">
        <v>1</v>
      </c>
      <c r="B22" s="46">
        <v>64</v>
      </c>
      <c r="C22" s="46">
        <v>185</v>
      </c>
      <c r="D22" s="46">
        <v>15</v>
      </c>
      <c r="E22" s="46">
        <v>0</v>
      </c>
      <c r="F22" s="6">
        <f t="shared" si="0"/>
        <v>247</v>
      </c>
      <c r="G22" s="2"/>
      <c r="H22" s="21" t="s">
        <v>26</v>
      </c>
      <c r="I22" s="47">
        <v>51</v>
      </c>
      <c r="J22" s="47">
        <v>204</v>
      </c>
      <c r="K22" s="47">
        <v>19</v>
      </c>
      <c r="L22" s="47">
        <v>3</v>
      </c>
      <c r="M22" s="6">
        <f t="shared" si="1"/>
        <v>275</v>
      </c>
      <c r="N22" s="3">
        <f>M19+M20+M21+M22</f>
        <v>1064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1255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1174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1380</v>
      </c>
      <c r="AB23" s="1"/>
    </row>
    <row r="24" spans="1:28" ht="13.5" customHeight="1" x14ac:dyDescent="0.2">
      <c r="A24" s="184"/>
      <c r="B24" s="185"/>
      <c r="C24" s="82" t="s">
        <v>72</v>
      </c>
      <c r="D24" s="86"/>
      <c r="E24" s="86"/>
      <c r="F24" s="87" t="s">
        <v>64</v>
      </c>
      <c r="G24" s="88"/>
      <c r="H24" s="184"/>
      <c r="I24" s="185"/>
      <c r="J24" s="82" t="s">
        <v>72</v>
      </c>
      <c r="K24" s="86"/>
      <c r="L24" s="86"/>
      <c r="M24" s="87" t="s">
        <v>66</v>
      </c>
      <c r="N24" s="88"/>
      <c r="O24" s="184"/>
      <c r="P24" s="185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3" t="str">
        <f>'G-1'!D5:H5</f>
        <v>CALLE 59 X CARRERA 54</v>
      </c>
      <c r="E5" s="203"/>
      <c r="F5" s="203"/>
      <c r="G5" s="203"/>
      <c r="H5" s="203"/>
      <c r="I5" s="198" t="s">
        <v>53</v>
      </c>
      <c r="J5" s="198"/>
      <c r="K5" s="198"/>
      <c r="L5" s="177">
        <f>'G-1'!L5:N5</f>
        <v>1279</v>
      </c>
      <c r="M5" s="177"/>
      <c r="N5" s="177"/>
      <c r="O5" s="50"/>
      <c r="P5" s="198" t="s">
        <v>57</v>
      </c>
      <c r="Q5" s="198"/>
      <c r="R5" s="198"/>
      <c r="S5" s="177" t="s">
        <v>134</v>
      </c>
      <c r="T5" s="177"/>
      <c r="U5" s="177"/>
    </row>
    <row r="6" spans="1:28" ht="12.75" customHeight="1" x14ac:dyDescent="0.2">
      <c r="A6" s="198" t="s">
        <v>55</v>
      </c>
      <c r="B6" s="198"/>
      <c r="C6" s="198"/>
      <c r="D6" s="201" t="s">
        <v>148</v>
      </c>
      <c r="E6" s="201"/>
      <c r="F6" s="201"/>
      <c r="G6" s="201"/>
      <c r="H6" s="201"/>
      <c r="I6" s="198" t="s">
        <v>59</v>
      </c>
      <c r="J6" s="198"/>
      <c r="K6" s="198"/>
      <c r="L6" s="197">
        <v>2</v>
      </c>
      <c r="M6" s="197"/>
      <c r="N6" s="197"/>
      <c r="O6" s="54"/>
      <c r="P6" s="198" t="s">
        <v>58</v>
      </c>
      <c r="Q6" s="198"/>
      <c r="R6" s="198"/>
      <c r="S6" s="204">
        <f>'G-1'!S6:U6</f>
        <v>42797</v>
      </c>
      <c r="T6" s="204"/>
      <c r="U6" s="204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38</v>
      </c>
      <c r="C10" s="61">
        <v>209</v>
      </c>
      <c r="D10" s="61">
        <v>20</v>
      </c>
      <c r="E10" s="61">
        <v>2</v>
      </c>
      <c r="F10" s="62">
        <f t="shared" ref="F10:F22" si="0">B10*0.5+C10*1+D10*2+E10*2.5</f>
        <v>273</v>
      </c>
      <c r="G10" s="63"/>
      <c r="H10" s="64" t="s">
        <v>4</v>
      </c>
      <c r="I10" s="46">
        <v>58</v>
      </c>
      <c r="J10" s="46">
        <v>229</v>
      </c>
      <c r="K10" s="46">
        <v>19</v>
      </c>
      <c r="L10" s="46">
        <v>1</v>
      </c>
      <c r="M10" s="62">
        <f t="shared" ref="M10:M22" si="1">I10*0.5+J10*1+K10*2+L10*2.5</f>
        <v>298.5</v>
      </c>
      <c r="N10" s="65">
        <f>F20+F21+F22+M10</f>
        <v>1185</v>
      </c>
      <c r="O10" s="64" t="s">
        <v>43</v>
      </c>
      <c r="P10" s="46">
        <v>60</v>
      </c>
      <c r="Q10" s="46">
        <v>213</v>
      </c>
      <c r="R10" s="46">
        <v>22</v>
      </c>
      <c r="S10" s="46">
        <v>3</v>
      </c>
      <c r="T10" s="62">
        <f t="shared" ref="T10:T21" si="2">P10*0.5+Q10*1+R10*2+S10*2.5</f>
        <v>294.5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59</v>
      </c>
      <c r="C11" s="61">
        <v>270</v>
      </c>
      <c r="D11" s="61">
        <v>28</v>
      </c>
      <c r="E11" s="61">
        <v>3</v>
      </c>
      <c r="F11" s="62">
        <f t="shared" si="0"/>
        <v>363</v>
      </c>
      <c r="G11" s="63"/>
      <c r="H11" s="64" t="s">
        <v>5</v>
      </c>
      <c r="I11" s="46">
        <v>69</v>
      </c>
      <c r="J11" s="46">
        <v>213</v>
      </c>
      <c r="K11" s="46">
        <v>23</v>
      </c>
      <c r="L11" s="46">
        <v>4</v>
      </c>
      <c r="M11" s="62">
        <f t="shared" si="1"/>
        <v>303.5</v>
      </c>
      <c r="N11" s="65">
        <f>F21+F22+M10+M11</f>
        <v>1196.5</v>
      </c>
      <c r="O11" s="64" t="s">
        <v>44</v>
      </c>
      <c r="P11" s="46">
        <v>63</v>
      </c>
      <c r="Q11" s="46">
        <v>234</v>
      </c>
      <c r="R11" s="46">
        <v>22</v>
      </c>
      <c r="S11" s="46">
        <v>5</v>
      </c>
      <c r="T11" s="62">
        <f t="shared" si="2"/>
        <v>322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44</v>
      </c>
      <c r="C12" s="61">
        <v>258</v>
      </c>
      <c r="D12" s="61">
        <v>26</v>
      </c>
      <c r="E12" s="61">
        <v>2</v>
      </c>
      <c r="F12" s="62">
        <f t="shared" si="0"/>
        <v>337</v>
      </c>
      <c r="G12" s="63"/>
      <c r="H12" s="64" t="s">
        <v>6</v>
      </c>
      <c r="I12" s="46">
        <v>54</v>
      </c>
      <c r="J12" s="46">
        <v>226</v>
      </c>
      <c r="K12" s="46">
        <v>19</v>
      </c>
      <c r="L12" s="46">
        <v>5</v>
      </c>
      <c r="M12" s="62">
        <f t="shared" si="1"/>
        <v>303.5</v>
      </c>
      <c r="N12" s="63">
        <f>F22+M10+M11+M12</f>
        <v>1209.5</v>
      </c>
      <c r="O12" s="64" t="s">
        <v>32</v>
      </c>
      <c r="P12" s="46">
        <v>86</v>
      </c>
      <c r="Q12" s="46">
        <v>241</v>
      </c>
      <c r="R12" s="46">
        <v>24</v>
      </c>
      <c r="S12" s="46">
        <v>4</v>
      </c>
      <c r="T12" s="62">
        <f t="shared" si="2"/>
        <v>342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217</v>
      </c>
      <c r="D13" s="61">
        <v>32</v>
      </c>
      <c r="E13" s="61">
        <v>1</v>
      </c>
      <c r="F13" s="62">
        <f t="shared" si="0"/>
        <v>304.5</v>
      </c>
      <c r="G13" s="63">
        <f t="shared" ref="G13:G19" si="3">F10+F11+F12+F13</f>
        <v>1277.5</v>
      </c>
      <c r="H13" s="64" t="s">
        <v>7</v>
      </c>
      <c r="I13" s="46">
        <v>53</v>
      </c>
      <c r="J13" s="46">
        <v>241</v>
      </c>
      <c r="K13" s="46">
        <v>17</v>
      </c>
      <c r="L13" s="46">
        <v>2</v>
      </c>
      <c r="M13" s="62">
        <f t="shared" si="1"/>
        <v>306.5</v>
      </c>
      <c r="N13" s="63">
        <f t="shared" ref="N13:N18" si="4">M10+M11+M12+M13</f>
        <v>1212</v>
      </c>
      <c r="O13" s="64" t="s">
        <v>33</v>
      </c>
      <c r="P13" s="46">
        <v>62</v>
      </c>
      <c r="Q13" s="46">
        <v>229</v>
      </c>
      <c r="R13" s="46">
        <v>26</v>
      </c>
      <c r="S13" s="46">
        <v>3</v>
      </c>
      <c r="T13" s="62">
        <f t="shared" si="2"/>
        <v>319.5</v>
      </c>
      <c r="U13" s="63">
        <f t="shared" ref="U13:U21" si="5">T10+T11+T12+T13</f>
        <v>1278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45</v>
      </c>
      <c r="C14" s="61">
        <v>234</v>
      </c>
      <c r="D14" s="61">
        <v>34</v>
      </c>
      <c r="E14" s="61">
        <v>1</v>
      </c>
      <c r="F14" s="62">
        <f t="shared" si="0"/>
        <v>327</v>
      </c>
      <c r="G14" s="63">
        <f t="shared" si="3"/>
        <v>1331.5</v>
      </c>
      <c r="H14" s="64" t="s">
        <v>9</v>
      </c>
      <c r="I14" s="46">
        <v>48</v>
      </c>
      <c r="J14" s="46">
        <v>226</v>
      </c>
      <c r="K14" s="46">
        <v>26</v>
      </c>
      <c r="L14" s="46">
        <v>2</v>
      </c>
      <c r="M14" s="62">
        <f t="shared" si="1"/>
        <v>307</v>
      </c>
      <c r="N14" s="63">
        <f t="shared" si="4"/>
        <v>1220.5</v>
      </c>
      <c r="O14" s="64" t="s">
        <v>29</v>
      </c>
      <c r="P14" s="45">
        <v>61</v>
      </c>
      <c r="Q14" s="45">
        <v>243</v>
      </c>
      <c r="R14" s="45">
        <v>22</v>
      </c>
      <c r="S14" s="45">
        <v>5</v>
      </c>
      <c r="T14" s="62">
        <f t="shared" si="2"/>
        <v>330</v>
      </c>
      <c r="U14" s="63">
        <f t="shared" si="5"/>
        <v>1313.5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38</v>
      </c>
      <c r="C15" s="61">
        <v>238</v>
      </c>
      <c r="D15" s="61">
        <v>33</v>
      </c>
      <c r="E15" s="61">
        <v>1</v>
      </c>
      <c r="F15" s="62">
        <f t="shared" si="0"/>
        <v>325.5</v>
      </c>
      <c r="G15" s="63">
        <f t="shared" si="3"/>
        <v>1294</v>
      </c>
      <c r="H15" s="64" t="s">
        <v>12</v>
      </c>
      <c r="I15" s="46">
        <v>37</v>
      </c>
      <c r="J15" s="46">
        <v>190</v>
      </c>
      <c r="K15" s="46">
        <v>24</v>
      </c>
      <c r="L15" s="46">
        <v>3</v>
      </c>
      <c r="M15" s="62">
        <f t="shared" si="1"/>
        <v>264</v>
      </c>
      <c r="N15" s="63">
        <f t="shared" si="4"/>
        <v>1181</v>
      </c>
      <c r="O15" s="60" t="s">
        <v>30</v>
      </c>
      <c r="P15" s="46">
        <v>62</v>
      </c>
      <c r="Q15" s="46">
        <v>204</v>
      </c>
      <c r="R15" s="46">
        <v>25</v>
      </c>
      <c r="S15" s="46">
        <v>4</v>
      </c>
      <c r="T15" s="62">
        <f t="shared" si="2"/>
        <v>295</v>
      </c>
      <c r="U15" s="63">
        <f t="shared" si="5"/>
        <v>1286.5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46</v>
      </c>
      <c r="C16" s="61">
        <v>220</v>
      </c>
      <c r="D16" s="61">
        <v>35</v>
      </c>
      <c r="E16" s="61">
        <v>3</v>
      </c>
      <c r="F16" s="62">
        <f t="shared" si="0"/>
        <v>320.5</v>
      </c>
      <c r="G16" s="63">
        <f t="shared" si="3"/>
        <v>1277.5</v>
      </c>
      <c r="H16" s="64" t="s">
        <v>15</v>
      </c>
      <c r="I16" s="46">
        <v>34</v>
      </c>
      <c r="J16" s="46">
        <v>189</v>
      </c>
      <c r="K16" s="46">
        <v>21</v>
      </c>
      <c r="L16" s="46">
        <v>2</v>
      </c>
      <c r="M16" s="62">
        <f t="shared" si="1"/>
        <v>253</v>
      </c>
      <c r="N16" s="63">
        <f t="shared" si="4"/>
        <v>1130.5</v>
      </c>
      <c r="O16" s="64" t="s">
        <v>8</v>
      </c>
      <c r="P16" s="46">
        <v>64</v>
      </c>
      <c r="Q16" s="46">
        <v>221</v>
      </c>
      <c r="R16" s="46">
        <v>27</v>
      </c>
      <c r="S16" s="46">
        <v>4</v>
      </c>
      <c r="T16" s="62">
        <f t="shared" si="2"/>
        <v>317</v>
      </c>
      <c r="U16" s="63">
        <f t="shared" si="5"/>
        <v>1261.5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231</v>
      </c>
      <c r="D17" s="61">
        <v>40</v>
      </c>
      <c r="E17" s="61">
        <v>5</v>
      </c>
      <c r="F17" s="62">
        <f t="shared" si="0"/>
        <v>341.5</v>
      </c>
      <c r="G17" s="63">
        <f t="shared" si="3"/>
        <v>1314.5</v>
      </c>
      <c r="H17" s="64" t="s">
        <v>18</v>
      </c>
      <c r="I17" s="46">
        <v>31</v>
      </c>
      <c r="J17" s="46">
        <v>161</v>
      </c>
      <c r="K17" s="46">
        <v>18</v>
      </c>
      <c r="L17" s="46">
        <v>1</v>
      </c>
      <c r="M17" s="62">
        <f t="shared" si="1"/>
        <v>215</v>
      </c>
      <c r="N17" s="63">
        <f t="shared" si="4"/>
        <v>1039</v>
      </c>
      <c r="O17" s="64" t="s">
        <v>10</v>
      </c>
      <c r="P17" s="46">
        <v>82</v>
      </c>
      <c r="Q17" s="46">
        <v>197</v>
      </c>
      <c r="R17" s="46">
        <v>19</v>
      </c>
      <c r="S17" s="46">
        <v>2</v>
      </c>
      <c r="T17" s="62">
        <f t="shared" si="2"/>
        <v>281</v>
      </c>
      <c r="U17" s="63">
        <f t="shared" si="5"/>
        <v>1223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218</v>
      </c>
      <c r="D18" s="61">
        <v>32</v>
      </c>
      <c r="E18" s="61">
        <v>3</v>
      </c>
      <c r="F18" s="62">
        <f t="shared" si="0"/>
        <v>309.5</v>
      </c>
      <c r="G18" s="63">
        <f t="shared" si="3"/>
        <v>1297</v>
      </c>
      <c r="H18" s="64" t="s">
        <v>20</v>
      </c>
      <c r="I18" s="46">
        <v>40</v>
      </c>
      <c r="J18" s="46">
        <v>173</v>
      </c>
      <c r="K18" s="46">
        <v>20</v>
      </c>
      <c r="L18" s="46">
        <v>2</v>
      </c>
      <c r="M18" s="62">
        <f t="shared" si="1"/>
        <v>238</v>
      </c>
      <c r="N18" s="63">
        <f t="shared" si="4"/>
        <v>970</v>
      </c>
      <c r="O18" s="64" t="s">
        <v>13</v>
      </c>
      <c r="P18" s="46">
        <v>60</v>
      </c>
      <c r="Q18" s="46">
        <v>150</v>
      </c>
      <c r="R18" s="46">
        <v>27</v>
      </c>
      <c r="S18" s="46">
        <v>3</v>
      </c>
      <c r="T18" s="62">
        <f t="shared" si="2"/>
        <v>241.5</v>
      </c>
      <c r="U18" s="63">
        <f t="shared" si="5"/>
        <v>1134.5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230</v>
      </c>
      <c r="D19" s="69">
        <v>25</v>
      </c>
      <c r="E19" s="69">
        <v>3</v>
      </c>
      <c r="F19" s="70">
        <f t="shared" si="0"/>
        <v>312.5</v>
      </c>
      <c r="G19" s="71">
        <f t="shared" si="3"/>
        <v>1284</v>
      </c>
      <c r="H19" s="72" t="s">
        <v>22</v>
      </c>
      <c r="I19" s="45">
        <v>38</v>
      </c>
      <c r="J19" s="45">
        <v>211</v>
      </c>
      <c r="K19" s="45">
        <v>21</v>
      </c>
      <c r="L19" s="45">
        <v>1</v>
      </c>
      <c r="M19" s="62">
        <f t="shared" si="1"/>
        <v>274.5</v>
      </c>
      <c r="N19" s="63">
        <f>M16+M17+M18+M19</f>
        <v>980.5</v>
      </c>
      <c r="O19" s="64" t="s">
        <v>16</v>
      </c>
      <c r="P19" s="46">
        <v>53</v>
      </c>
      <c r="Q19" s="46">
        <v>169</v>
      </c>
      <c r="R19" s="46">
        <v>20</v>
      </c>
      <c r="S19" s="46">
        <v>2</v>
      </c>
      <c r="T19" s="62">
        <f t="shared" si="2"/>
        <v>240.5</v>
      </c>
      <c r="U19" s="63">
        <f t="shared" si="5"/>
        <v>1080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158">
        <v>55</v>
      </c>
      <c r="C20" s="158">
        <v>209</v>
      </c>
      <c r="D20" s="158">
        <v>24</v>
      </c>
      <c r="E20" s="158">
        <v>3</v>
      </c>
      <c r="F20" s="73">
        <f t="shared" si="0"/>
        <v>292</v>
      </c>
      <c r="G20" s="74"/>
      <c r="H20" s="64" t="s">
        <v>24</v>
      </c>
      <c r="I20" s="46">
        <v>46</v>
      </c>
      <c r="J20" s="46">
        <v>235</v>
      </c>
      <c r="K20" s="46">
        <v>19</v>
      </c>
      <c r="L20" s="46">
        <v>4</v>
      </c>
      <c r="M20" s="73">
        <f t="shared" si="1"/>
        <v>306</v>
      </c>
      <c r="N20" s="63">
        <f>M17+M18+M19+M20</f>
        <v>1033.5</v>
      </c>
      <c r="O20" s="64" t="s">
        <v>45</v>
      </c>
      <c r="P20" s="45">
        <v>82</v>
      </c>
      <c r="Q20" s="45">
        <v>181</v>
      </c>
      <c r="R20" s="45">
        <v>24</v>
      </c>
      <c r="S20" s="45">
        <v>3</v>
      </c>
      <c r="T20" s="73">
        <f t="shared" si="2"/>
        <v>277.5</v>
      </c>
      <c r="U20" s="63">
        <f t="shared" si="5"/>
        <v>1040.5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63</v>
      </c>
      <c r="C21" s="61">
        <v>197</v>
      </c>
      <c r="D21" s="61">
        <v>26</v>
      </c>
      <c r="E21" s="61">
        <v>4</v>
      </c>
      <c r="F21" s="62">
        <f t="shared" si="0"/>
        <v>290.5</v>
      </c>
      <c r="G21" s="75"/>
      <c r="H21" s="72" t="s">
        <v>25</v>
      </c>
      <c r="I21" s="46">
        <v>57</v>
      </c>
      <c r="J21" s="46">
        <v>259</v>
      </c>
      <c r="K21" s="46">
        <v>20</v>
      </c>
      <c r="L21" s="46">
        <v>4</v>
      </c>
      <c r="M21" s="62">
        <f t="shared" si="1"/>
        <v>337.5</v>
      </c>
      <c r="N21" s="63">
        <f>M18+M19+M20+M21</f>
        <v>1156</v>
      </c>
      <c r="O21" s="68" t="s">
        <v>46</v>
      </c>
      <c r="P21" s="47">
        <v>64</v>
      </c>
      <c r="Q21" s="47">
        <v>198</v>
      </c>
      <c r="R21" s="47">
        <v>20</v>
      </c>
      <c r="S21" s="47">
        <v>2</v>
      </c>
      <c r="T21" s="70">
        <f t="shared" si="2"/>
        <v>275</v>
      </c>
      <c r="U21" s="71">
        <f t="shared" si="5"/>
        <v>1034.5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64</v>
      </c>
      <c r="C22" s="61">
        <v>219</v>
      </c>
      <c r="D22" s="61">
        <v>24</v>
      </c>
      <c r="E22" s="61">
        <v>2</v>
      </c>
      <c r="F22" s="62">
        <f t="shared" si="0"/>
        <v>304</v>
      </c>
      <c r="G22" s="63"/>
      <c r="H22" s="68" t="s">
        <v>26</v>
      </c>
      <c r="I22" s="47">
        <v>69</v>
      </c>
      <c r="J22" s="47">
        <v>242</v>
      </c>
      <c r="K22" s="47">
        <v>23</v>
      </c>
      <c r="L22" s="47">
        <v>3</v>
      </c>
      <c r="M22" s="62">
        <f t="shared" si="1"/>
        <v>330</v>
      </c>
      <c r="N22" s="71">
        <f>M19+M20+M21+M22</f>
        <v>1248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1331.5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1248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1313.5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72</v>
      </c>
      <c r="D24" s="86"/>
      <c r="E24" s="86"/>
      <c r="F24" s="87" t="s">
        <v>65</v>
      </c>
      <c r="G24" s="88"/>
      <c r="H24" s="210"/>
      <c r="I24" s="211"/>
      <c r="J24" s="83" t="s">
        <v>72</v>
      </c>
      <c r="K24" s="86"/>
      <c r="L24" s="86"/>
      <c r="M24" s="87" t="s">
        <v>92</v>
      </c>
      <c r="N24" s="88"/>
      <c r="O24" s="210"/>
      <c r="P24" s="211"/>
      <c r="Q24" s="83" t="s">
        <v>72</v>
      </c>
      <c r="R24" s="86"/>
      <c r="S24" s="86"/>
      <c r="T24" s="87" t="s">
        <v>152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59 X CARRERA 54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1279</v>
      </c>
      <c r="M5" s="177"/>
      <c r="N5" s="177"/>
      <c r="O5" s="12"/>
      <c r="P5" s="166" t="s">
        <v>57</v>
      </c>
      <c r="Q5" s="166"/>
      <c r="R5" s="166"/>
      <c r="S5" s="175" t="s">
        <v>93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42797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22</v>
      </c>
      <c r="C10" s="46">
        <v>103</v>
      </c>
      <c r="D10" s="46">
        <v>22</v>
      </c>
      <c r="E10" s="46">
        <v>1</v>
      </c>
      <c r="F10" s="62">
        <f>B10*0.5+C10*1+D10*2+E10*2.5</f>
        <v>160.5</v>
      </c>
      <c r="G10" s="2"/>
      <c r="H10" s="19" t="s">
        <v>4</v>
      </c>
      <c r="I10" s="46">
        <v>21</v>
      </c>
      <c r="J10" s="46">
        <v>115</v>
      </c>
      <c r="K10" s="46">
        <v>17</v>
      </c>
      <c r="L10" s="46">
        <v>2</v>
      </c>
      <c r="M10" s="6">
        <f>I10*0.5+J10*1+K10*2+L10*2.5</f>
        <v>164.5</v>
      </c>
      <c r="N10" s="9">
        <f>F20+F21+F22+M10</f>
        <v>605</v>
      </c>
      <c r="O10" s="19" t="s">
        <v>43</v>
      </c>
      <c r="P10" s="46">
        <v>34</v>
      </c>
      <c r="Q10" s="46">
        <v>107</v>
      </c>
      <c r="R10" s="46">
        <v>19</v>
      </c>
      <c r="S10" s="46">
        <v>2</v>
      </c>
      <c r="T10" s="6">
        <f>P10*0.5+Q10*1+R10*2+S10*2.5</f>
        <v>167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110</v>
      </c>
      <c r="D11" s="46">
        <v>24</v>
      </c>
      <c r="E11" s="46">
        <v>0</v>
      </c>
      <c r="F11" s="6">
        <f t="shared" ref="F11:F22" si="0">B11*0.5+C11*1+D11*2+E11*2.5</f>
        <v>171</v>
      </c>
      <c r="G11" s="2"/>
      <c r="H11" s="19" t="s">
        <v>5</v>
      </c>
      <c r="I11" s="46">
        <v>15</v>
      </c>
      <c r="J11" s="46">
        <v>105</v>
      </c>
      <c r="K11" s="46">
        <v>22</v>
      </c>
      <c r="L11" s="46">
        <v>1</v>
      </c>
      <c r="M11" s="6">
        <f t="shared" ref="M11:M22" si="1">I11*0.5+J11*1+K11*2+L11*2.5</f>
        <v>159</v>
      </c>
      <c r="N11" s="9">
        <f>F21+F22+M10+M11</f>
        <v>623.5</v>
      </c>
      <c r="O11" s="19" t="s">
        <v>44</v>
      </c>
      <c r="P11" s="46">
        <v>36</v>
      </c>
      <c r="Q11" s="46">
        <v>120</v>
      </c>
      <c r="R11" s="46">
        <v>22</v>
      </c>
      <c r="S11" s="46">
        <v>2</v>
      </c>
      <c r="T11" s="6">
        <f t="shared" ref="T11:T21" si="2">P11*0.5+Q11*1+R11*2+S11*2.5</f>
        <v>187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37</v>
      </c>
      <c r="C12" s="46">
        <v>112</v>
      </c>
      <c r="D12" s="46">
        <v>21</v>
      </c>
      <c r="E12" s="46">
        <v>2</v>
      </c>
      <c r="F12" s="6">
        <f t="shared" si="0"/>
        <v>177.5</v>
      </c>
      <c r="G12" s="2"/>
      <c r="H12" s="19" t="s">
        <v>6</v>
      </c>
      <c r="I12" s="46">
        <v>20</v>
      </c>
      <c r="J12" s="46">
        <v>116</v>
      </c>
      <c r="K12" s="46">
        <v>18</v>
      </c>
      <c r="L12" s="46">
        <v>0</v>
      </c>
      <c r="M12" s="6">
        <f t="shared" si="1"/>
        <v>162</v>
      </c>
      <c r="N12" s="2">
        <f>F22+M10+M11+M12</f>
        <v>641.5</v>
      </c>
      <c r="O12" s="19" t="s">
        <v>32</v>
      </c>
      <c r="P12" s="46">
        <v>22</v>
      </c>
      <c r="Q12" s="46">
        <v>115</v>
      </c>
      <c r="R12" s="46">
        <v>16</v>
      </c>
      <c r="S12" s="46">
        <v>0</v>
      </c>
      <c r="T12" s="6">
        <f t="shared" si="2"/>
        <v>158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87</v>
      </c>
      <c r="D13" s="46">
        <v>29</v>
      </c>
      <c r="E13" s="46">
        <v>1</v>
      </c>
      <c r="F13" s="6">
        <f t="shared" si="0"/>
        <v>157.5</v>
      </c>
      <c r="G13" s="2">
        <f>F10+F11+F12+F13</f>
        <v>666.5</v>
      </c>
      <c r="H13" s="19" t="s">
        <v>7</v>
      </c>
      <c r="I13" s="46">
        <v>15</v>
      </c>
      <c r="J13" s="46">
        <v>100</v>
      </c>
      <c r="K13" s="46">
        <v>15</v>
      </c>
      <c r="L13" s="46">
        <v>2</v>
      </c>
      <c r="M13" s="6">
        <f t="shared" si="1"/>
        <v>142.5</v>
      </c>
      <c r="N13" s="2">
        <f t="shared" ref="N13:N18" si="3">M10+M11+M12+M13</f>
        <v>628</v>
      </c>
      <c r="O13" s="19" t="s">
        <v>33</v>
      </c>
      <c r="P13" s="46">
        <v>28</v>
      </c>
      <c r="Q13" s="46">
        <v>108</v>
      </c>
      <c r="R13" s="46">
        <v>23</v>
      </c>
      <c r="S13" s="46">
        <v>1</v>
      </c>
      <c r="T13" s="6">
        <f t="shared" si="2"/>
        <v>170.5</v>
      </c>
      <c r="U13" s="2">
        <f t="shared" ref="U13:U21" si="4">T10+T11+T12+T13</f>
        <v>682.5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77</v>
      </c>
      <c r="D14" s="46">
        <v>29</v>
      </c>
      <c r="E14" s="46">
        <v>2</v>
      </c>
      <c r="F14" s="6">
        <f t="shared" si="0"/>
        <v>146</v>
      </c>
      <c r="G14" s="2">
        <f t="shared" ref="G14:G19" si="5">F11+F12+F13+F14</f>
        <v>652</v>
      </c>
      <c r="H14" s="19" t="s">
        <v>9</v>
      </c>
      <c r="I14" s="46">
        <v>19</v>
      </c>
      <c r="J14" s="46">
        <v>92</v>
      </c>
      <c r="K14" s="46">
        <v>15</v>
      </c>
      <c r="L14" s="46">
        <v>1</v>
      </c>
      <c r="M14" s="6">
        <f t="shared" si="1"/>
        <v>134</v>
      </c>
      <c r="N14" s="2">
        <f t="shared" si="3"/>
        <v>597.5</v>
      </c>
      <c r="O14" s="19" t="s">
        <v>29</v>
      </c>
      <c r="P14" s="45">
        <v>21</v>
      </c>
      <c r="Q14" s="45">
        <v>117</v>
      </c>
      <c r="R14" s="45">
        <v>20</v>
      </c>
      <c r="S14" s="45">
        <v>3</v>
      </c>
      <c r="T14" s="6">
        <f t="shared" si="2"/>
        <v>175</v>
      </c>
      <c r="U14" s="2">
        <f t="shared" si="4"/>
        <v>690.5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76</v>
      </c>
      <c r="D15" s="46">
        <v>26</v>
      </c>
      <c r="E15" s="46">
        <v>1</v>
      </c>
      <c r="F15" s="6">
        <f t="shared" si="0"/>
        <v>136.5</v>
      </c>
      <c r="G15" s="2">
        <f t="shared" si="5"/>
        <v>617.5</v>
      </c>
      <c r="H15" s="19" t="s">
        <v>12</v>
      </c>
      <c r="I15" s="46">
        <v>14</v>
      </c>
      <c r="J15" s="46">
        <v>88</v>
      </c>
      <c r="K15" s="46">
        <v>14</v>
      </c>
      <c r="L15" s="46">
        <v>1</v>
      </c>
      <c r="M15" s="6">
        <f t="shared" si="1"/>
        <v>125.5</v>
      </c>
      <c r="N15" s="2">
        <f t="shared" si="3"/>
        <v>564</v>
      </c>
      <c r="O15" s="18" t="s">
        <v>30</v>
      </c>
      <c r="P15" s="46">
        <v>17</v>
      </c>
      <c r="Q15" s="46">
        <v>106</v>
      </c>
      <c r="R15" s="46">
        <v>23</v>
      </c>
      <c r="S15" s="46">
        <v>2</v>
      </c>
      <c r="T15" s="6">
        <f t="shared" si="2"/>
        <v>165.5</v>
      </c>
      <c r="U15" s="2">
        <f t="shared" si="4"/>
        <v>669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92</v>
      </c>
      <c r="D16" s="46">
        <v>20</v>
      </c>
      <c r="E16" s="46">
        <v>1</v>
      </c>
      <c r="F16" s="6">
        <f t="shared" si="0"/>
        <v>145</v>
      </c>
      <c r="G16" s="2">
        <f t="shared" si="5"/>
        <v>585</v>
      </c>
      <c r="H16" s="19" t="s">
        <v>15</v>
      </c>
      <c r="I16" s="46">
        <v>15</v>
      </c>
      <c r="J16" s="46">
        <v>79</v>
      </c>
      <c r="K16" s="46">
        <v>15</v>
      </c>
      <c r="L16" s="46">
        <v>2</v>
      </c>
      <c r="M16" s="6">
        <f t="shared" si="1"/>
        <v>121.5</v>
      </c>
      <c r="N16" s="2">
        <f t="shared" si="3"/>
        <v>523.5</v>
      </c>
      <c r="O16" s="19" t="s">
        <v>8</v>
      </c>
      <c r="P16" s="46">
        <v>12</v>
      </c>
      <c r="Q16" s="46">
        <v>96</v>
      </c>
      <c r="R16" s="46">
        <v>26</v>
      </c>
      <c r="S16" s="46">
        <v>2</v>
      </c>
      <c r="T16" s="6">
        <f t="shared" si="2"/>
        <v>159</v>
      </c>
      <c r="U16" s="2">
        <f t="shared" si="4"/>
        <v>670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24</v>
      </c>
      <c r="C17" s="46">
        <v>90</v>
      </c>
      <c r="D17" s="46">
        <v>23</v>
      </c>
      <c r="E17" s="46">
        <v>2</v>
      </c>
      <c r="F17" s="6">
        <f t="shared" si="0"/>
        <v>153</v>
      </c>
      <c r="G17" s="2">
        <f t="shared" si="5"/>
        <v>580.5</v>
      </c>
      <c r="H17" s="19" t="s">
        <v>18</v>
      </c>
      <c r="I17" s="46">
        <v>19</v>
      </c>
      <c r="J17" s="46">
        <v>76</v>
      </c>
      <c r="K17" s="46">
        <v>18</v>
      </c>
      <c r="L17" s="46">
        <v>3</v>
      </c>
      <c r="M17" s="6">
        <f t="shared" si="1"/>
        <v>129</v>
      </c>
      <c r="N17" s="2">
        <f t="shared" si="3"/>
        <v>510</v>
      </c>
      <c r="O17" s="19" t="s">
        <v>10</v>
      </c>
      <c r="P17" s="46">
        <v>18</v>
      </c>
      <c r="Q17" s="46">
        <v>104</v>
      </c>
      <c r="R17" s="46">
        <v>20</v>
      </c>
      <c r="S17" s="46">
        <v>1</v>
      </c>
      <c r="T17" s="6">
        <f t="shared" si="2"/>
        <v>155.5</v>
      </c>
      <c r="U17" s="2">
        <f t="shared" si="4"/>
        <v>655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90</v>
      </c>
      <c r="D18" s="46">
        <v>15</v>
      </c>
      <c r="E18" s="46">
        <v>0</v>
      </c>
      <c r="F18" s="6">
        <f t="shared" si="0"/>
        <v>129.5</v>
      </c>
      <c r="G18" s="2">
        <f t="shared" si="5"/>
        <v>564</v>
      </c>
      <c r="H18" s="19" t="s">
        <v>20</v>
      </c>
      <c r="I18" s="46">
        <v>21</v>
      </c>
      <c r="J18" s="46">
        <v>80</v>
      </c>
      <c r="K18" s="46">
        <v>22</v>
      </c>
      <c r="L18" s="46">
        <v>1</v>
      </c>
      <c r="M18" s="6">
        <f t="shared" si="1"/>
        <v>137</v>
      </c>
      <c r="N18" s="2">
        <f t="shared" si="3"/>
        <v>513</v>
      </c>
      <c r="O18" s="19" t="s">
        <v>13</v>
      </c>
      <c r="P18" s="46">
        <v>25</v>
      </c>
      <c r="Q18" s="46">
        <v>112</v>
      </c>
      <c r="R18" s="46">
        <v>24</v>
      </c>
      <c r="S18" s="46">
        <v>3</v>
      </c>
      <c r="T18" s="6">
        <f t="shared" si="2"/>
        <v>180</v>
      </c>
      <c r="U18" s="2">
        <f t="shared" si="4"/>
        <v>660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92</v>
      </c>
      <c r="D19" s="47">
        <v>20</v>
      </c>
      <c r="E19" s="47">
        <v>2</v>
      </c>
      <c r="F19" s="7">
        <f t="shared" si="0"/>
        <v>149.5</v>
      </c>
      <c r="G19" s="3">
        <f t="shared" si="5"/>
        <v>577</v>
      </c>
      <c r="H19" s="20" t="s">
        <v>22</v>
      </c>
      <c r="I19" s="45">
        <v>24</v>
      </c>
      <c r="J19" s="45">
        <v>100</v>
      </c>
      <c r="K19" s="45">
        <v>16</v>
      </c>
      <c r="L19" s="45">
        <v>0</v>
      </c>
      <c r="M19" s="6">
        <f t="shared" si="1"/>
        <v>144</v>
      </c>
      <c r="N19" s="2">
        <f>M16+M17+M18+M19</f>
        <v>531.5</v>
      </c>
      <c r="O19" s="19" t="s">
        <v>16</v>
      </c>
      <c r="P19" s="46">
        <v>20</v>
      </c>
      <c r="Q19" s="46">
        <v>124</v>
      </c>
      <c r="R19" s="46">
        <v>22</v>
      </c>
      <c r="S19" s="46">
        <v>1</v>
      </c>
      <c r="T19" s="6">
        <f t="shared" si="2"/>
        <v>180.5</v>
      </c>
      <c r="U19" s="2">
        <f t="shared" si="4"/>
        <v>675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90</v>
      </c>
      <c r="D20" s="45">
        <v>18</v>
      </c>
      <c r="E20" s="45">
        <v>3</v>
      </c>
      <c r="F20" s="8">
        <f t="shared" si="0"/>
        <v>140.5</v>
      </c>
      <c r="G20" s="35"/>
      <c r="H20" s="19" t="s">
        <v>24</v>
      </c>
      <c r="I20" s="46">
        <v>21</v>
      </c>
      <c r="J20" s="46">
        <v>124</v>
      </c>
      <c r="K20" s="46">
        <v>22</v>
      </c>
      <c r="L20" s="46">
        <v>0</v>
      </c>
      <c r="M20" s="8">
        <f t="shared" si="1"/>
        <v>178.5</v>
      </c>
      <c r="N20" s="2">
        <f>M17+M18+M19+M20</f>
        <v>588.5</v>
      </c>
      <c r="O20" s="19" t="s">
        <v>45</v>
      </c>
      <c r="P20" s="45">
        <v>17</v>
      </c>
      <c r="Q20" s="45">
        <v>118</v>
      </c>
      <c r="R20" s="45">
        <v>26</v>
      </c>
      <c r="S20" s="45">
        <v>2</v>
      </c>
      <c r="T20" s="8">
        <f t="shared" si="2"/>
        <v>183.5</v>
      </c>
      <c r="U20" s="2">
        <f t="shared" si="4"/>
        <v>699.5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92</v>
      </c>
      <c r="D21" s="46">
        <v>15</v>
      </c>
      <c r="E21" s="46">
        <v>5</v>
      </c>
      <c r="F21" s="6">
        <f t="shared" si="0"/>
        <v>144</v>
      </c>
      <c r="G21" s="36"/>
      <c r="H21" s="20" t="s">
        <v>25</v>
      </c>
      <c r="I21" s="46">
        <v>30</v>
      </c>
      <c r="J21" s="46">
        <v>90</v>
      </c>
      <c r="K21" s="46">
        <v>22</v>
      </c>
      <c r="L21" s="46">
        <v>1</v>
      </c>
      <c r="M21" s="6">
        <f t="shared" si="1"/>
        <v>151.5</v>
      </c>
      <c r="N21" s="2">
        <f>M18+M19+M20+M21</f>
        <v>611</v>
      </c>
      <c r="O21" s="21" t="s">
        <v>46</v>
      </c>
      <c r="P21" s="47">
        <v>23</v>
      </c>
      <c r="Q21" s="47">
        <v>103</v>
      </c>
      <c r="R21" s="47">
        <v>22</v>
      </c>
      <c r="S21" s="47">
        <v>1</v>
      </c>
      <c r="T21" s="7">
        <f t="shared" si="2"/>
        <v>161</v>
      </c>
      <c r="U21" s="3">
        <f t="shared" si="4"/>
        <v>705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22</v>
      </c>
      <c r="C22" s="46">
        <v>98</v>
      </c>
      <c r="D22" s="46">
        <v>21</v>
      </c>
      <c r="E22" s="46">
        <v>2</v>
      </c>
      <c r="F22" s="6">
        <f t="shared" si="0"/>
        <v>156</v>
      </c>
      <c r="G22" s="2"/>
      <c r="H22" s="21" t="s">
        <v>26</v>
      </c>
      <c r="I22" s="47">
        <v>38</v>
      </c>
      <c r="J22" s="47">
        <v>120</v>
      </c>
      <c r="K22" s="47">
        <v>22</v>
      </c>
      <c r="L22" s="47">
        <v>2</v>
      </c>
      <c r="M22" s="6">
        <f t="shared" si="1"/>
        <v>188</v>
      </c>
      <c r="N22" s="3">
        <f>M19+M20+M21+M22</f>
        <v>662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666.5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662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705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72</v>
      </c>
      <c r="D24" s="86"/>
      <c r="E24" s="86"/>
      <c r="F24" s="87" t="s">
        <v>64</v>
      </c>
      <c r="G24" s="88"/>
      <c r="H24" s="184"/>
      <c r="I24" s="185"/>
      <c r="J24" s="82" t="s">
        <v>72</v>
      </c>
      <c r="K24" s="86"/>
      <c r="L24" s="86"/>
      <c r="M24" s="87" t="s">
        <v>92</v>
      </c>
      <c r="N24" s="88"/>
      <c r="O24" s="184"/>
      <c r="P24" s="185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59 X CARRERA 54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1279</v>
      </c>
      <c r="M6" s="177"/>
      <c r="N6" s="177"/>
      <c r="O6" s="12"/>
      <c r="P6" s="166" t="s">
        <v>58</v>
      </c>
      <c r="Q6" s="166"/>
      <c r="R6" s="166"/>
      <c r="S6" s="217">
        <f>'G-1'!S6:U6</f>
        <v>42797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'G-1'!B10+'G-3'!B10+'G-4'!B10</f>
        <v>121</v>
      </c>
      <c r="C10" s="46">
        <f>'G-1'!C10+'G-3'!C10+'G-4'!C10</f>
        <v>555</v>
      </c>
      <c r="D10" s="46">
        <f>'G-1'!D10+'G-3'!D10+'G-4'!D10</f>
        <v>61</v>
      </c>
      <c r="E10" s="46">
        <f>'G-1'!E10+'G-3'!E10+'G-4'!E10</f>
        <v>5</v>
      </c>
      <c r="F10" s="6">
        <f t="shared" ref="F10:F22" si="0">B10*0.5+C10*1+D10*2+E10*2.5</f>
        <v>750</v>
      </c>
      <c r="G10" s="2"/>
      <c r="H10" s="19" t="s">
        <v>4</v>
      </c>
      <c r="I10" s="46">
        <f>'G-1'!I10+'G-3'!I10+'G-4'!I10</f>
        <v>142</v>
      </c>
      <c r="J10" s="46">
        <f>'G-1'!J10+'G-3'!J10+'G-4'!J10</f>
        <v>524</v>
      </c>
      <c r="K10" s="46">
        <f>'G-1'!K10+'G-3'!K10+'G-4'!K10</f>
        <v>57</v>
      </c>
      <c r="L10" s="46">
        <f>'G-1'!L10+'G-3'!L10+'G-4'!L10</f>
        <v>7</v>
      </c>
      <c r="M10" s="6">
        <f t="shared" ref="M10:M22" si="1">I10*0.5+J10*1+K10*2+L10*2.5</f>
        <v>726.5</v>
      </c>
      <c r="N10" s="9">
        <f>F20+F21+F22+M10</f>
        <v>2732.5</v>
      </c>
      <c r="O10" s="19" t="s">
        <v>43</v>
      </c>
      <c r="P10" s="46">
        <f>'G-1'!P10+'G-3'!P10+'G-4'!P10</f>
        <v>98</v>
      </c>
      <c r="Q10" s="46">
        <f>'G-1'!Q10+'G-3'!Q10+'G-4'!Q10</f>
        <v>471</v>
      </c>
      <c r="R10" s="46">
        <f>'G-1'!R10+'G-3'!R10+'G-4'!R10</f>
        <v>55</v>
      </c>
      <c r="S10" s="46">
        <f>'G-1'!S10+'G-3'!S10+'G-4'!S10</f>
        <v>8</v>
      </c>
      <c r="T10" s="6">
        <f t="shared" ref="T10:T21" si="2">P10*0.5+Q10*1+R10*2+S10*2.5</f>
        <v>650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141</v>
      </c>
      <c r="C11" s="46">
        <f>'G-1'!C11+'G-3'!C11+'G-4'!C11</f>
        <v>612</v>
      </c>
      <c r="D11" s="46">
        <f>'G-1'!D11+'G-3'!D11+'G-4'!D11</f>
        <v>74</v>
      </c>
      <c r="E11" s="46">
        <f>'G-1'!E11+'G-3'!E11+'G-4'!E11</f>
        <v>7</v>
      </c>
      <c r="F11" s="6">
        <f t="shared" si="0"/>
        <v>848</v>
      </c>
      <c r="G11" s="2"/>
      <c r="H11" s="19" t="s">
        <v>5</v>
      </c>
      <c r="I11" s="46">
        <f>'G-1'!I11+'G-3'!I11+'G-4'!I11</f>
        <v>154</v>
      </c>
      <c r="J11" s="46">
        <f>'G-1'!J11+'G-3'!J11+'G-4'!J11</f>
        <v>575</v>
      </c>
      <c r="K11" s="46">
        <f>'G-1'!K11+'G-3'!K11+'G-4'!K11</f>
        <v>65</v>
      </c>
      <c r="L11" s="46">
        <f>'G-1'!L11+'G-3'!L11+'G-4'!L11</f>
        <v>8</v>
      </c>
      <c r="M11" s="6">
        <f t="shared" si="1"/>
        <v>802</v>
      </c>
      <c r="N11" s="9">
        <f>F21+F22+M10+M11</f>
        <v>2882.5</v>
      </c>
      <c r="O11" s="19" t="s">
        <v>44</v>
      </c>
      <c r="P11" s="46">
        <f>'G-1'!P11+'G-3'!P11+'G-4'!P11</f>
        <v>144</v>
      </c>
      <c r="Q11" s="46">
        <f>'G-1'!Q11+'G-3'!Q11+'G-4'!Q11</f>
        <v>497</v>
      </c>
      <c r="R11" s="46">
        <f>'G-1'!R11+'G-3'!R11+'G-4'!R11</f>
        <v>57</v>
      </c>
      <c r="S11" s="46">
        <f>'G-1'!S11+'G-3'!S11+'G-4'!S11</f>
        <v>11</v>
      </c>
      <c r="T11" s="6">
        <f t="shared" si="2"/>
        <v>710.5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141</v>
      </c>
      <c r="C12" s="46">
        <f>'G-1'!C12+'G-3'!C12+'G-4'!C12</f>
        <v>616</v>
      </c>
      <c r="D12" s="46">
        <f>'G-1'!D12+'G-3'!D12+'G-4'!D12</f>
        <v>64</v>
      </c>
      <c r="E12" s="46">
        <f>'G-1'!E12+'G-3'!E12+'G-4'!E12</f>
        <v>6</v>
      </c>
      <c r="F12" s="6">
        <f t="shared" si="0"/>
        <v>829.5</v>
      </c>
      <c r="G12" s="2"/>
      <c r="H12" s="19" t="s">
        <v>6</v>
      </c>
      <c r="I12" s="46">
        <f>'G-1'!I12+'G-3'!I12+'G-4'!I12</f>
        <v>151</v>
      </c>
      <c r="J12" s="46">
        <f>'G-1'!J12+'G-3'!J12+'G-4'!J12</f>
        <v>541</v>
      </c>
      <c r="K12" s="46">
        <f>'G-1'!K12+'G-3'!K12+'G-4'!K12</f>
        <v>53</v>
      </c>
      <c r="L12" s="46">
        <f>'G-1'!L12+'G-3'!L12+'G-4'!L12</f>
        <v>7</v>
      </c>
      <c r="M12" s="6">
        <f t="shared" si="1"/>
        <v>740</v>
      </c>
      <c r="N12" s="2">
        <f>F22+M10+M11+M12</f>
        <v>2975.5</v>
      </c>
      <c r="O12" s="19" t="s">
        <v>32</v>
      </c>
      <c r="P12" s="46">
        <f>'G-1'!P12+'G-3'!P12+'G-4'!P12</f>
        <v>152</v>
      </c>
      <c r="Q12" s="46">
        <f>'G-1'!Q12+'G-3'!Q12+'G-4'!Q12</f>
        <v>552</v>
      </c>
      <c r="R12" s="46">
        <f>'G-1'!R12+'G-3'!R12+'G-4'!R12</f>
        <v>57</v>
      </c>
      <c r="S12" s="46">
        <f>'G-1'!S12+'G-3'!S12+'G-4'!S12</f>
        <v>9</v>
      </c>
      <c r="T12" s="6">
        <f t="shared" si="2"/>
        <v>764.5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108</v>
      </c>
      <c r="C13" s="46">
        <f>'G-1'!C13+'G-3'!C13+'G-4'!C13</f>
        <v>534</v>
      </c>
      <c r="D13" s="46">
        <f>'G-1'!D13+'G-3'!D13+'G-4'!D13</f>
        <v>83</v>
      </c>
      <c r="E13" s="46">
        <f>'G-1'!E13+'G-3'!E13+'G-4'!E13</f>
        <v>7</v>
      </c>
      <c r="F13" s="6">
        <f t="shared" si="0"/>
        <v>771.5</v>
      </c>
      <c r="G13" s="2">
        <f t="shared" ref="G13:G19" si="3">F10+F11+F12+F13</f>
        <v>3199</v>
      </c>
      <c r="H13" s="19" t="s">
        <v>7</v>
      </c>
      <c r="I13" s="46">
        <f>'G-1'!I13+'G-3'!I13+'G-4'!I13</f>
        <v>113</v>
      </c>
      <c r="J13" s="46">
        <f>'G-1'!J13+'G-3'!J13+'G-4'!J13</f>
        <v>568</v>
      </c>
      <c r="K13" s="46">
        <f>'G-1'!K13+'G-3'!K13+'G-4'!K13</f>
        <v>51</v>
      </c>
      <c r="L13" s="46">
        <f>'G-1'!L13+'G-3'!L13+'G-4'!L13</f>
        <v>4</v>
      </c>
      <c r="M13" s="6">
        <f t="shared" si="1"/>
        <v>736.5</v>
      </c>
      <c r="N13" s="2" t="e">
        <f>M10+M11º+M12+M13</f>
        <v>#NAME?</v>
      </c>
      <c r="O13" s="19" t="s">
        <v>33</v>
      </c>
      <c r="P13" s="46">
        <f>'G-1'!P13+'G-3'!P13+'G-4'!P13</f>
        <v>166</v>
      </c>
      <c r="Q13" s="46">
        <f>'G-1'!Q13+'G-3'!Q13+'G-4'!Q13</f>
        <v>504</v>
      </c>
      <c r="R13" s="46">
        <f>'G-1'!R13+'G-3'!R13+'G-4'!R13</f>
        <v>66</v>
      </c>
      <c r="S13" s="46">
        <f>'G-1'!S13+'G-3'!S13+'G-4'!S13</f>
        <v>9</v>
      </c>
      <c r="T13" s="6">
        <f t="shared" si="2"/>
        <v>741.5</v>
      </c>
      <c r="U13" s="2">
        <f t="shared" ref="U13:U21" si="4">T10+T11+T12+T13</f>
        <v>2866.5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102</v>
      </c>
      <c r="C14" s="46">
        <f>'G-1'!C14+'G-3'!C14+'G-4'!C14</f>
        <v>503</v>
      </c>
      <c r="D14" s="46">
        <f>'G-1'!D14+'G-3'!D14+'G-4'!D14</f>
        <v>79</v>
      </c>
      <c r="E14" s="46">
        <f>'G-1'!E14+'G-3'!E14+'G-4'!E14</f>
        <v>8</v>
      </c>
      <c r="F14" s="6">
        <f t="shared" si="0"/>
        <v>732</v>
      </c>
      <c r="G14" s="2">
        <f t="shared" si="3"/>
        <v>3181</v>
      </c>
      <c r="H14" s="19" t="s">
        <v>9</v>
      </c>
      <c r="I14" s="46">
        <f>'G-1'!I14+'G-3'!I14+'G-4'!I14</f>
        <v>124</v>
      </c>
      <c r="J14" s="46">
        <f>'G-1'!J14+'G-3'!J14+'G-4'!J14</f>
        <v>523</v>
      </c>
      <c r="K14" s="46">
        <f>'G-1'!K14+'G-3'!K14+'G-4'!K14</f>
        <v>58</v>
      </c>
      <c r="L14" s="46">
        <f>'G-1'!L14+'G-3'!L14+'G-4'!L14</f>
        <v>5</v>
      </c>
      <c r="M14" s="6">
        <f t="shared" si="1"/>
        <v>713.5</v>
      </c>
      <c r="N14" s="2">
        <f t="shared" ref="N13:N18" si="5">M11+M12+M13+M14</f>
        <v>2992</v>
      </c>
      <c r="O14" s="19" t="s">
        <v>29</v>
      </c>
      <c r="P14" s="46">
        <f>'G-1'!P14+'G-3'!P14+'G-4'!P14</f>
        <v>144</v>
      </c>
      <c r="Q14" s="46">
        <f>'G-1'!Q14+'G-3'!Q14+'G-4'!Q14</f>
        <v>564</v>
      </c>
      <c r="R14" s="46">
        <f>'G-1'!R14+'G-3'!R14+'G-4'!R14</f>
        <v>59</v>
      </c>
      <c r="S14" s="46">
        <f>'G-1'!S14+'G-3'!S14+'G-4'!S14</f>
        <v>9</v>
      </c>
      <c r="T14" s="6">
        <f t="shared" si="2"/>
        <v>776.5</v>
      </c>
      <c r="U14" s="2">
        <f t="shared" si="4"/>
        <v>2993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89</v>
      </c>
      <c r="C15" s="46">
        <f>'G-1'!C15+'G-3'!C15+'G-4'!C15</f>
        <v>522</v>
      </c>
      <c r="D15" s="46">
        <f>'G-1'!D15+'G-3'!D15+'G-4'!D15</f>
        <v>74</v>
      </c>
      <c r="E15" s="46">
        <f>'G-1'!E15+'G-3'!E15+'G-4'!E15</f>
        <v>6</v>
      </c>
      <c r="F15" s="6">
        <f t="shared" si="0"/>
        <v>729.5</v>
      </c>
      <c r="G15" s="2">
        <f t="shared" si="3"/>
        <v>3062.5</v>
      </c>
      <c r="H15" s="19" t="s">
        <v>12</v>
      </c>
      <c r="I15" s="46">
        <f>'G-1'!I15+'G-3'!I15+'G-4'!I15</f>
        <v>100</v>
      </c>
      <c r="J15" s="46">
        <f>'G-1'!J15+'G-3'!J15+'G-4'!J15</f>
        <v>473</v>
      </c>
      <c r="K15" s="46">
        <f>'G-1'!K15+'G-3'!K15+'G-4'!K15</f>
        <v>52</v>
      </c>
      <c r="L15" s="46">
        <f>'G-1'!L15+'G-3'!L15+'G-4'!L15</f>
        <v>5</v>
      </c>
      <c r="M15" s="6">
        <f t="shared" si="1"/>
        <v>639.5</v>
      </c>
      <c r="N15" s="2">
        <f t="shared" si="5"/>
        <v>2829.5</v>
      </c>
      <c r="O15" s="18" t="s">
        <v>30</v>
      </c>
      <c r="P15" s="46">
        <f>'G-1'!P15+'G-3'!P15+'G-4'!P15</f>
        <v>157</v>
      </c>
      <c r="Q15" s="46">
        <f>'G-1'!Q15+'G-3'!Q15+'G-4'!Q15</f>
        <v>542</v>
      </c>
      <c r="R15" s="46">
        <f>'G-1'!R15+'G-3'!R15+'G-4'!R15</f>
        <v>68</v>
      </c>
      <c r="S15" s="46">
        <f>'G-1'!S15+'G-3'!S15+'G-4'!S15</f>
        <v>12</v>
      </c>
      <c r="T15" s="6">
        <f t="shared" si="2"/>
        <v>786.5</v>
      </c>
      <c r="U15" s="2">
        <f t="shared" si="4"/>
        <v>3069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120</v>
      </c>
      <c r="C16" s="46">
        <f>'G-1'!C16+'G-3'!C16+'G-4'!C16</f>
        <v>528</v>
      </c>
      <c r="D16" s="46">
        <f>'G-1'!D16+'G-3'!D16+'G-4'!D16</f>
        <v>79</v>
      </c>
      <c r="E16" s="46">
        <f>'G-1'!E16+'G-3'!E16+'G-4'!E16</f>
        <v>11</v>
      </c>
      <c r="F16" s="6">
        <f t="shared" si="0"/>
        <v>773.5</v>
      </c>
      <c r="G16" s="2">
        <f t="shared" si="3"/>
        <v>3006.5</v>
      </c>
      <c r="H16" s="19" t="s">
        <v>15</v>
      </c>
      <c r="I16" s="46">
        <f>'G-1'!I16+'G-3'!I16+'G-4'!I16</f>
        <v>89</v>
      </c>
      <c r="J16" s="46">
        <f>'G-1'!J16+'G-3'!J16+'G-4'!J16</f>
        <v>453</v>
      </c>
      <c r="K16" s="46">
        <f>'G-1'!K16+'G-3'!K16+'G-4'!K16</f>
        <v>51</v>
      </c>
      <c r="L16" s="46">
        <f>'G-1'!L16+'G-3'!L16+'G-4'!L16</f>
        <v>6</v>
      </c>
      <c r="M16" s="6">
        <f t="shared" si="1"/>
        <v>614.5</v>
      </c>
      <c r="N16" s="2">
        <f t="shared" si="5"/>
        <v>2704</v>
      </c>
      <c r="O16" s="19" t="s">
        <v>8</v>
      </c>
      <c r="P16" s="46">
        <f>'G-1'!P16+'G-3'!P16+'G-4'!P16</f>
        <v>148</v>
      </c>
      <c r="Q16" s="46">
        <f>'G-1'!Q16+'G-3'!Q16+'G-4'!Q16</f>
        <v>553</v>
      </c>
      <c r="R16" s="46">
        <f>'G-1'!R16+'G-3'!R16+'G-4'!R16</f>
        <v>72</v>
      </c>
      <c r="S16" s="46">
        <f>'G-1'!S16+'G-3'!S16+'G-4'!S16</f>
        <v>10</v>
      </c>
      <c r="T16" s="6">
        <f t="shared" si="2"/>
        <v>796</v>
      </c>
      <c r="U16" s="2">
        <f t="shared" si="4"/>
        <v>3100.5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122</v>
      </c>
      <c r="C17" s="46">
        <f>'G-1'!C17+'G-3'!C17+'G-4'!C17</f>
        <v>511</v>
      </c>
      <c r="D17" s="46">
        <f>'G-1'!D17+'G-3'!D17+'G-4'!D17</f>
        <v>83</v>
      </c>
      <c r="E17" s="46">
        <f>'G-1'!E17+'G-3'!E17+'G-4'!E17</f>
        <v>10</v>
      </c>
      <c r="F17" s="6">
        <f t="shared" si="0"/>
        <v>763</v>
      </c>
      <c r="G17" s="2">
        <f t="shared" si="3"/>
        <v>2998</v>
      </c>
      <c r="H17" s="19" t="s">
        <v>18</v>
      </c>
      <c r="I17" s="46">
        <f>'G-1'!I17+'G-3'!I17+'G-4'!I17</f>
        <v>86</v>
      </c>
      <c r="J17" s="46">
        <f>'G-1'!J17+'G-3'!J17+'G-4'!J17</f>
        <v>392</v>
      </c>
      <c r="K17" s="46">
        <f>'G-1'!K17+'G-3'!K17+'G-4'!K17</f>
        <v>53</v>
      </c>
      <c r="L17" s="46">
        <f>'G-1'!L17+'G-3'!L17+'G-4'!L17</f>
        <v>5</v>
      </c>
      <c r="M17" s="6">
        <f t="shared" si="1"/>
        <v>553.5</v>
      </c>
      <c r="N17" s="2">
        <f t="shared" si="5"/>
        <v>2521</v>
      </c>
      <c r="O17" s="19" t="s">
        <v>10</v>
      </c>
      <c r="P17" s="46">
        <f>'G-1'!P17+'G-3'!P17+'G-4'!P17</f>
        <v>165</v>
      </c>
      <c r="Q17" s="46">
        <f>'G-1'!Q17+'G-3'!Q17+'G-4'!Q17</f>
        <v>542</v>
      </c>
      <c r="R17" s="46">
        <f>'G-1'!R17+'G-3'!R17+'G-4'!R17</f>
        <v>60</v>
      </c>
      <c r="S17" s="46">
        <f>'G-1'!S17+'G-3'!S17+'G-4'!S17</f>
        <v>5</v>
      </c>
      <c r="T17" s="6">
        <f t="shared" si="2"/>
        <v>757</v>
      </c>
      <c r="U17" s="2">
        <f t="shared" si="4"/>
        <v>3116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119</v>
      </c>
      <c r="C18" s="46">
        <f>'G-1'!C18+'G-3'!C18+'G-4'!C18</f>
        <v>488</v>
      </c>
      <c r="D18" s="46">
        <f>'G-1'!D18+'G-3'!D18+'G-4'!D18</f>
        <v>64</v>
      </c>
      <c r="E18" s="46">
        <f>'G-1'!E18+'G-3'!E18+'G-4'!E18</f>
        <v>5</v>
      </c>
      <c r="F18" s="6">
        <f t="shared" si="0"/>
        <v>688</v>
      </c>
      <c r="G18" s="2">
        <f t="shared" si="3"/>
        <v>2954</v>
      </c>
      <c r="H18" s="19" t="s">
        <v>20</v>
      </c>
      <c r="I18" s="46">
        <f>'G-1'!I18+'G-3'!I18+'G-4'!I18</f>
        <v>95</v>
      </c>
      <c r="J18" s="46">
        <f>'G-1'!J18+'G-3'!J18+'G-4'!J18</f>
        <v>416</v>
      </c>
      <c r="K18" s="46">
        <f>'G-1'!K18+'G-3'!K18+'G-4'!K18</f>
        <v>60</v>
      </c>
      <c r="L18" s="46">
        <f>'G-1'!L18+'G-3'!L18+'G-4'!L18</f>
        <v>8</v>
      </c>
      <c r="M18" s="6">
        <f t="shared" si="1"/>
        <v>603.5</v>
      </c>
      <c r="N18" s="2">
        <f t="shared" si="5"/>
        <v>2411</v>
      </c>
      <c r="O18" s="19" t="s">
        <v>13</v>
      </c>
      <c r="P18" s="46">
        <f>'G-1'!P18+'G-3'!P18+'G-4'!P18</f>
        <v>167</v>
      </c>
      <c r="Q18" s="46">
        <f>'G-1'!Q18+'G-3'!Q18+'G-4'!Q18</f>
        <v>516</v>
      </c>
      <c r="R18" s="46">
        <f>'G-1'!R18+'G-3'!R18+'G-4'!R18</f>
        <v>69</v>
      </c>
      <c r="S18" s="46">
        <f>'G-1'!S18+'G-3'!S18+'G-4'!S18</f>
        <v>10</v>
      </c>
      <c r="T18" s="6">
        <f t="shared" si="2"/>
        <v>762.5</v>
      </c>
      <c r="U18" s="2">
        <f t="shared" si="4"/>
        <v>3102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128</v>
      </c>
      <c r="C19" s="47">
        <f>'G-1'!C19+'G-3'!C19+'G-4'!C19</f>
        <v>507</v>
      </c>
      <c r="D19" s="47">
        <f>'G-1'!D19+'G-3'!D19+'G-4'!D19</f>
        <v>64</v>
      </c>
      <c r="E19" s="47">
        <f>'G-1'!E19+'G-3'!E19+'G-4'!E19</f>
        <v>7</v>
      </c>
      <c r="F19" s="7">
        <f t="shared" si="0"/>
        <v>716.5</v>
      </c>
      <c r="G19" s="3">
        <f t="shared" si="3"/>
        <v>2941</v>
      </c>
      <c r="H19" s="20" t="s">
        <v>22</v>
      </c>
      <c r="I19" s="46">
        <f>'G-1'!I19+'G-3'!I19+'G-4'!I19</f>
        <v>107</v>
      </c>
      <c r="J19" s="46">
        <f>'G-1'!J19+'G-3'!J19+'G-4'!J19</f>
        <v>523</v>
      </c>
      <c r="K19" s="46">
        <f>'G-1'!K19+'G-3'!K19+'G-4'!K19</f>
        <v>52</v>
      </c>
      <c r="L19" s="46">
        <f>'G-1'!L19+'G-3'!L19+'G-4'!L19</f>
        <v>5</v>
      </c>
      <c r="M19" s="6">
        <f t="shared" si="1"/>
        <v>693</v>
      </c>
      <c r="N19" s="2">
        <f>M16+M17+M18+M19</f>
        <v>2464.5</v>
      </c>
      <c r="O19" s="19" t="s">
        <v>16</v>
      </c>
      <c r="P19" s="46">
        <f>'G-1'!P19+'G-3'!P19+'G-4'!P19</f>
        <v>153</v>
      </c>
      <c r="Q19" s="46">
        <f>'G-1'!Q19+'G-3'!Q19+'G-4'!Q19</f>
        <v>556</v>
      </c>
      <c r="R19" s="46">
        <f>'G-1'!R19+'G-3'!R19+'G-4'!R19</f>
        <v>61</v>
      </c>
      <c r="S19" s="46">
        <f>'G-1'!S19+'G-3'!S19+'G-4'!S19</f>
        <v>10</v>
      </c>
      <c r="T19" s="6">
        <f t="shared" si="2"/>
        <v>779.5</v>
      </c>
      <c r="U19" s="2">
        <f t="shared" si="4"/>
        <v>3095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126</v>
      </c>
      <c r="C20" s="45">
        <f>'G-1'!C20+'G-3'!C20+'G-4'!C20</f>
        <v>440</v>
      </c>
      <c r="D20" s="45">
        <f>'G-1'!D20+'G-3'!D20+'G-4'!D20</f>
        <v>62</v>
      </c>
      <c r="E20" s="45">
        <f>'G-1'!E20+'G-3'!E20+'G-4'!E20</f>
        <v>10</v>
      </c>
      <c r="F20" s="8">
        <f t="shared" si="0"/>
        <v>652</v>
      </c>
      <c r="G20" s="35"/>
      <c r="H20" s="19" t="s">
        <v>24</v>
      </c>
      <c r="I20" s="46">
        <f>'G-1'!I20+'G-3'!I20+'G-4'!I20</f>
        <v>115</v>
      </c>
      <c r="J20" s="46">
        <f>'G-1'!J20+'G-3'!J20+'G-4'!J20</f>
        <v>544</v>
      </c>
      <c r="K20" s="46">
        <f>'G-1'!K20+'G-3'!K20+'G-4'!K20</f>
        <v>59</v>
      </c>
      <c r="L20" s="46">
        <f>'G-1'!L20+'G-3'!L20+'G-4'!L20</f>
        <v>6</v>
      </c>
      <c r="M20" s="8">
        <f t="shared" si="1"/>
        <v>734.5</v>
      </c>
      <c r="N20" s="2">
        <f>M17+M18+M19+M20</f>
        <v>2584.5</v>
      </c>
      <c r="O20" s="19" t="s">
        <v>45</v>
      </c>
      <c r="P20" s="46">
        <f>'G-1'!P20+'G-3'!P20+'G-4'!P20</f>
        <v>188</v>
      </c>
      <c r="Q20" s="46">
        <f>'G-1'!Q20+'G-3'!Q20+'G-4'!Q20</f>
        <v>544</v>
      </c>
      <c r="R20" s="46">
        <f>'G-1'!R20+'G-3'!R20+'G-4'!R20</f>
        <v>67</v>
      </c>
      <c r="S20" s="46">
        <f>'G-1'!S20+'G-3'!S20+'G-4'!S20</f>
        <v>8</v>
      </c>
      <c r="T20" s="8">
        <f t="shared" si="2"/>
        <v>792</v>
      </c>
      <c r="U20" s="2">
        <f t="shared" si="4"/>
        <v>3091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133</v>
      </c>
      <c r="C21" s="45">
        <f>'G-1'!C21+'G-3'!C21+'G-4'!C21</f>
        <v>427</v>
      </c>
      <c r="D21" s="45">
        <f>'G-1'!D21+'G-3'!D21+'G-4'!D21</f>
        <v>63</v>
      </c>
      <c r="E21" s="45">
        <f>'G-1'!E21+'G-3'!E21+'G-4'!E21</f>
        <v>11</v>
      </c>
      <c r="F21" s="6">
        <f t="shared" si="0"/>
        <v>647</v>
      </c>
      <c r="G21" s="36"/>
      <c r="H21" s="20" t="s">
        <v>25</v>
      </c>
      <c r="I21" s="46">
        <f>'G-1'!I21+'G-3'!I21+'G-4'!I21</f>
        <v>142</v>
      </c>
      <c r="J21" s="46">
        <f>'G-1'!J21+'G-3'!J21+'G-4'!J21</f>
        <v>521</v>
      </c>
      <c r="K21" s="46">
        <f>'G-1'!K21+'G-3'!K21+'G-4'!K21</f>
        <v>62</v>
      </c>
      <c r="L21" s="46">
        <f>'G-1'!L21+'G-3'!L21+'G-4'!L21</f>
        <v>15</v>
      </c>
      <c r="M21" s="6">
        <f t="shared" si="1"/>
        <v>753.5</v>
      </c>
      <c r="N21" s="2">
        <f>M18+M19+M20+M21</f>
        <v>2784.5</v>
      </c>
      <c r="O21" s="21" t="s">
        <v>46</v>
      </c>
      <c r="P21" s="47">
        <f>'G-1'!P21+'G-3'!P21+'G-4'!P21</f>
        <v>164</v>
      </c>
      <c r="Q21" s="47">
        <f>'G-1'!Q21+'G-3'!Q21+'G-4'!Q21</f>
        <v>557</v>
      </c>
      <c r="R21" s="47">
        <f>'G-1'!R21+'G-3'!R21+'G-4'!R21</f>
        <v>62</v>
      </c>
      <c r="S21" s="47">
        <f>'G-1'!S21+'G-3'!S21+'G-4'!S21</f>
        <v>9</v>
      </c>
      <c r="T21" s="7">
        <f t="shared" si="2"/>
        <v>785.5</v>
      </c>
      <c r="U21" s="3">
        <f t="shared" si="4"/>
        <v>3119.5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150</v>
      </c>
      <c r="C22" s="45">
        <f>'G-1'!C22+'G-3'!C22+'G-4'!C22</f>
        <v>502</v>
      </c>
      <c r="D22" s="45">
        <f>'G-1'!D22+'G-3'!D22+'G-4'!D22</f>
        <v>60</v>
      </c>
      <c r="E22" s="45">
        <f>'G-1'!E22+'G-3'!E22+'G-4'!E22</f>
        <v>4</v>
      </c>
      <c r="F22" s="6">
        <f t="shared" si="0"/>
        <v>707</v>
      </c>
      <c r="G22" s="2"/>
      <c r="H22" s="21" t="s">
        <v>26</v>
      </c>
      <c r="I22" s="46">
        <f>'G-1'!I22+'G-3'!I22+'G-4'!I22</f>
        <v>158</v>
      </c>
      <c r="J22" s="46">
        <f>'G-1'!J22+'G-3'!J22+'G-4'!J22</f>
        <v>566</v>
      </c>
      <c r="K22" s="46">
        <f>'G-1'!K22+'G-3'!K22+'G-4'!K22</f>
        <v>64</v>
      </c>
      <c r="L22" s="46">
        <f>'G-1'!L22+'G-3'!L22+'G-4'!L22</f>
        <v>8</v>
      </c>
      <c r="M22" s="6">
        <f t="shared" si="1"/>
        <v>793</v>
      </c>
      <c r="N22" s="3">
        <f>M19+M20+M21+M22</f>
        <v>2974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3199</v>
      </c>
      <c r="H23" s="186" t="s">
        <v>48</v>
      </c>
      <c r="I23" s="187"/>
      <c r="J23" s="179" t="s">
        <v>50</v>
      </c>
      <c r="K23" s="180"/>
      <c r="L23" s="180"/>
      <c r="M23" s="181"/>
      <c r="N23" s="85" t="e">
        <f>MAX(N10:N22)</f>
        <v>#NAME?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3119.5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72</v>
      </c>
      <c r="D24" s="86"/>
      <c r="E24" s="86"/>
      <c r="F24" s="87" t="s">
        <v>64</v>
      </c>
      <c r="G24" s="88"/>
      <c r="H24" s="184"/>
      <c r="I24" s="185"/>
      <c r="J24" s="82" t="s">
        <v>72</v>
      </c>
      <c r="K24" s="86"/>
      <c r="L24" s="86"/>
      <c r="M24" s="87" t="s">
        <v>75</v>
      </c>
      <c r="N24" s="88"/>
      <c r="O24" s="184"/>
      <c r="P24" s="185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111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112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59 X CARRERA 54</v>
      </c>
      <c r="D5" s="238"/>
      <c r="E5" s="238"/>
      <c r="F5" s="111"/>
      <c r="G5" s="112"/>
      <c r="H5" s="103" t="s">
        <v>53</v>
      </c>
      <c r="I5" s="239">
        <f>'G-1'!L5</f>
        <v>1279</v>
      </c>
      <c r="J5" s="239"/>
    </row>
    <row r="6" spans="1:10" x14ac:dyDescent="0.2">
      <c r="A6" s="166" t="s">
        <v>113</v>
      </c>
      <c r="B6" s="166"/>
      <c r="C6" s="224" t="s">
        <v>151</v>
      </c>
      <c r="D6" s="224"/>
      <c r="E6" s="224"/>
      <c r="F6" s="111"/>
      <c r="G6" s="112"/>
      <c r="H6" s="103" t="s">
        <v>58</v>
      </c>
      <c r="I6" s="225">
        <f>'G-1'!S6</f>
        <v>42797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124</v>
      </c>
      <c r="B10" s="221">
        <v>0</v>
      </c>
      <c r="C10" s="122"/>
      <c r="D10" s="123" t="s">
        <v>125</v>
      </c>
      <c r="E10" s="75">
        <v>8</v>
      </c>
      <c r="F10" s="75">
        <v>45</v>
      </c>
      <c r="G10" s="75">
        <v>9</v>
      </c>
      <c r="H10" s="75">
        <v>1</v>
      </c>
      <c r="I10" s="75">
        <f>E10*0.5+F10+G10*2+H10*2.5</f>
        <v>69.5</v>
      </c>
      <c r="J10" s="124">
        <f>IF(I10=0,"0,00",I10/SUM(I10:I12)*100)</f>
        <v>11.921097770154374</v>
      </c>
    </row>
    <row r="11" spans="1:10" x14ac:dyDescent="0.2">
      <c r="A11" s="219"/>
      <c r="B11" s="222"/>
      <c r="C11" s="122" t="s">
        <v>126</v>
      </c>
      <c r="D11" s="125" t="s">
        <v>127</v>
      </c>
      <c r="E11" s="126">
        <v>92</v>
      </c>
      <c r="F11" s="126">
        <v>318</v>
      </c>
      <c r="G11" s="126">
        <v>27</v>
      </c>
      <c r="H11" s="126">
        <v>6</v>
      </c>
      <c r="I11" s="126">
        <f t="shared" ref="I11:I45" si="0">E11*0.5+F11+G11*2+H11*2.5</f>
        <v>433</v>
      </c>
      <c r="J11" s="127">
        <f>IF(I11=0,"0,00",I11/SUM(I10:I12)*100)</f>
        <v>74.271012006861056</v>
      </c>
    </row>
    <row r="12" spans="1:10" x14ac:dyDescent="0.2">
      <c r="A12" s="219"/>
      <c r="B12" s="222"/>
      <c r="C12" s="128" t="s">
        <v>136</v>
      </c>
      <c r="D12" s="129" t="s">
        <v>128</v>
      </c>
      <c r="E12" s="74">
        <v>14</v>
      </c>
      <c r="F12" s="74">
        <v>60</v>
      </c>
      <c r="G12" s="74">
        <v>3</v>
      </c>
      <c r="H12" s="74">
        <v>3</v>
      </c>
      <c r="I12" s="130">
        <f t="shared" si="0"/>
        <v>80.5</v>
      </c>
      <c r="J12" s="131">
        <f>IF(I12=0,"0,00",I12/SUM(I10:I12)*100)</f>
        <v>13.807890222984561</v>
      </c>
    </row>
    <row r="13" spans="1:10" x14ac:dyDescent="0.2">
      <c r="A13" s="219"/>
      <c r="B13" s="222"/>
      <c r="C13" s="132"/>
      <c r="D13" s="123" t="s">
        <v>125</v>
      </c>
      <c r="E13" s="75">
        <v>12</v>
      </c>
      <c r="F13" s="75">
        <v>56</v>
      </c>
      <c r="G13" s="75">
        <v>8</v>
      </c>
      <c r="H13" s="75">
        <v>2</v>
      </c>
      <c r="I13" s="75">
        <f t="shared" si="0"/>
        <v>83</v>
      </c>
      <c r="J13" s="124">
        <f>IF(I13=0,"0,00",I13/SUM(I13:I15)*100)</f>
        <v>15.384615384615385</v>
      </c>
    </row>
    <row r="14" spans="1:10" x14ac:dyDescent="0.2">
      <c r="A14" s="219"/>
      <c r="B14" s="222"/>
      <c r="C14" s="122" t="s">
        <v>129</v>
      </c>
      <c r="D14" s="125" t="s">
        <v>127</v>
      </c>
      <c r="E14" s="126">
        <v>81</v>
      </c>
      <c r="F14" s="126">
        <v>241</v>
      </c>
      <c r="G14" s="126">
        <v>28</v>
      </c>
      <c r="H14" s="126">
        <v>10</v>
      </c>
      <c r="I14" s="126">
        <f t="shared" si="0"/>
        <v>362.5</v>
      </c>
      <c r="J14" s="127">
        <f>IF(I14=0,"0,00",I14/SUM(I13:I15)*100)</f>
        <v>67.191844300278035</v>
      </c>
    </row>
    <row r="15" spans="1:10" x14ac:dyDescent="0.2">
      <c r="A15" s="219"/>
      <c r="B15" s="222"/>
      <c r="C15" s="128" t="s">
        <v>137</v>
      </c>
      <c r="D15" s="129" t="s">
        <v>128</v>
      </c>
      <c r="E15" s="74">
        <v>13</v>
      </c>
      <c r="F15" s="74">
        <v>79</v>
      </c>
      <c r="G15" s="74">
        <v>3</v>
      </c>
      <c r="H15" s="74">
        <v>1</v>
      </c>
      <c r="I15" s="130">
        <f t="shared" si="0"/>
        <v>94</v>
      </c>
      <c r="J15" s="131">
        <f>IF(I15=0,"0,00",I15/SUM(I13:I15)*100)</f>
        <v>17.423540315106582</v>
      </c>
    </row>
    <row r="16" spans="1:10" x14ac:dyDescent="0.2">
      <c r="A16" s="219"/>
      <c r="B16" s="222"/>
      <c r="C16" s="132"/>
      <c r="D16" s="123" t="s">
        <v>125</v>
      </c>
      <c r="E16" s="75">
        <v>22</v>
      </c>
      <c r="F16" s="75">
        <v>40</v>
      </c>
      <c r="G16" s="75">
        <v>7</v>
      </c>
      <c r="H16" s="75">
        <v>3</v>
      </c>
      <c r="I16" s="75">
        <f t="shared" si="0"/>
        <v>72.5</v>
      </c>
      <c r="J16" s="124">
        <f>IF(I16=0,"0,00",I16/SUM(I16:I18)*100)</f>
        <v>10.653930933137399</v>
      </c>
    </row>
    <row r="17" spans="1:10" x14ac:dyDescent="0.2">
      <c r="A17" s="219"/>
      <c r="B17" s="222"/>
      <c r="C17" s="122" t="s">
        <v>130</v>
      </c>
      <c r="D17" s="125" t="s">
        <v>127</v>
      </c>
      <c r="E17" s="126">
        <v>129</v>
      </c>
      <c r="F17" s="126">
        <v>385</v>
      </c>
      <c r="G17" s="126">
        <v>25</v>
      </c>
      <c r="H17" s="126">
        <v>5</v>
      </c>
      <c r="I17" s="126">
        <f t="shared" si="0"/>
        <v>512</v>
      </c>
      <c r="J17" s="127">
        <f>IF(I17=0,"0,00",I17/SUM(I16:I18)*100)</f>
        <v>75.238795003673758</v>
      </c>
    </row>
    <row r="18" spans="1:10" x14ac:dyDescent="0.2">
      <c r="A18" s="220"/>
      <c r="B18" s="223"/>
      <c r="C18" s="133" t="s">
        <v>138</v>
      </c>
      <c r="D18" s="129" t="s">
        <v>128</v>
      </c>
      <c r="E18" s="74">
        <v>15</v>
      </c>
      <c r="F18" s="74">
        <v>76</v>
      </c>
      <c r="G18" s="74">
        <v>5</v>
      </c>
      <c r="H18" s="74">
        <v>1</v>
      </c>
      <c r="I18" s="130">
        <f t="shared" si="0"/>
        <v>96</v>
      </c>
      <c r="J18" s="131">
        <f>IF(I18=0,"0,00",I18/SUM(I16:I18)*100)</f>
        <v>14.107274063188832</v>
      </c>
    </row>
    <row r="19" spans="1:10" x14ac:dyDescent="0.2">
      <c r="A19" s="218" t="s">
        <v>131</v>
      </c>
      <c r="B19" s="221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126</v>
      </c>
      <c r="D20" s="125" t="s">
        <v>127</v>
      </c>
      <c r="E20" s="157">
        <v>0</v>
      </c>
      <c r="F20" s="157">
        <v>0</v>
      </c>
      <c r="G20" s="157">
        <v>0</v>
      </c>
      <c r="H20" s="157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9"/>
      <c r="B21" s="222"/>
      <c r="C21" s="128" t="s">
        <v>139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9"/>
      <c r="B22" s="222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129</v>
      </c>
      <c r="D23" s="125" t="s">
        <v>127</v>
      </c>
      <c r="E23" s="157">
        <v>0</v>
      </c>
      <c r="F23" s="157">
        <v>0</v>
      </c>
      <c r="G23" s="157">
        <v>0</v>
      </c>
      <c r="H23" s="157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9"/>
      <c r="B24" s="222"/>
      <c r="C24" s="128" t="s">
        <v>140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9"/>
      <c r="B25" s="222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130</v>
      </c>
      <c r="D26" s="125" t="s">
        <v>127</v>
      </c>
      <c r="E26" s="157">
        <v>0</v>
      </c>
      <c r="F26" s="157">
        <v>0</v>
      </c>
      <c r="G26" s="157">
        <v>0</v>
      </c>
      <c r="H26" s="157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0"/>
      <c r="B27" s="223"/>
      <c r="C27" s="133" t="s">
        <v>141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8" t="s">
        <v>132</v>
      </c>
      <c r="B28" s="221">
        <v>2</v>
      </c>
      <c r="C28" s="134"/>
      <c r="D28" s="123" t="s">
        <v>125</v>
      </c>
      <c r="E28" s="75">
        <v>3</v>
      </c>
      <c r="F28" s="75">
        <v>3</v>
      </c>
      <c r="G28" s="75">
        <v>0</v>
      </c>
      <c r="H28" s="75">
        <v>0</v>
      </c>
      <c r="I28" s="75">
        <f t="shared" si="0"/>
        <v>4.5</v>
      </c>
      <c r="J28" s="124">
        <f>IF(I28=0,"0,00",I28/SUM(I28:I30)*100)</f>
        <v>0.7142857142857143</v>
      </c>
    </row>
    <row r="29" spans="1:10" x14ac:dyDescent="0.2">
      <c r="A29" s="219"/>
      <c r="B29" s="222"/>
      <c r="C29" s="122" t="s">
        <v>126</v>
      </c>
      <c r="D29" s="125" t="s">
        <v>127</v>
      </c>
      <c r="E29" s="126">
        <v>67</v>
      </c>
      <c r="F29" s="126">
        <v>248</v>
      </c>
      <c r="G29" s="126">
        <v>43</v>
      </c>
      <c r="H29" s="126">
        <v>3</v>
      </c>
      <c r="I29" s="126">
        <f t="shared" si="0"/>
        <v>375</v>
      </c>
      <c r="J29" s="127">
        <f>IF(I29=0,"0,00",I29/SUM(I28:I30)*100)</f>
        <v>59.523809523809526</v>
      </c>
    </row>
    <row r="30" spans="1:10" x14ac:dyDescent="0.2">
      <c r="A30" s="219"/>
      <c r="B30" s="222"/>
      <c r="C30" s="128" t="s">
        <v>142</v>
      </c>
      <c r="D30" s="129" t="s">
        <v>128</v>
      </c>
      <c r="E30" s="74">
        <v>45</v>
      </c>
      <c r="F30" s="74">
        <v>217</v>
      </c>
      <c r="G30" s="74">
        <v>3</v>
      </c>
      <c r="H30" s="74">
        <v>2</v>
      </c>
      <c r="I30" s="130">
        <f t="shared" si="0"/>
        <v>250.5</v>
      </c>
      <c r="J30" s="131">
        <f>IF(I30=0,"0,00",I30/SUM(I28:I30)*100)</f>
        <v>39.761904761904759</v>
      </c>
    </row>
    <row r="31" spans="1:10" x14ac:dyDescent="0.2">
      <c r="A31" s="219"/>
      <c r="B31" s="222"/>
      <c r="C31" s="132"/>
      <c r="D31" s="123" t="s">
        <v>125</v>
      </c>
      <c r="E31" s="75">
        <v>6</v>
      </c>
      <c r="F31" s="75">
        <v>5</v>
      </c>
      <c r="G31" s="75">
        <v>0</v>
      </c>
      <c r="H31" s="75">
        <v>0</v>
      </c>
      <c r="I31" s="75">
        <f t="shared" si="0"/>
        <v>8</v>
      </c>
      <c r="J31" s="124">
        <f>IF(I31=0,"0,00",I31/SUM(I31:I33)*100)</f>
        <v>1.1985018726591761</v>
      </c>
    </row>
    <row r="32" spans="1:10" x14ac:dyDescent="0.2">
      <c r="A32" s="219"/>
      <c r="B32" s="222"/>
      <c r="C32" s="122" t="s">
        <v>129</v>
      </c>
      <c r="D32" s="125" t="s">
        <v>127</v>
      </c>
      <c r="E32" s="126">
        <v>68</v>
      </c>
      <c r="F32" s="126">
        <v>252</v>
      </c>
      <c r="G32" s="126">
        <v>40</v>
      </c>
      <c r="H32" s="126">
        <v>5</v>
      </c>
      <c r="I32" s="126">
        <f t="shared" si="0"/>
        <v>378.5</v>
      </c>
      <c r="J32" s="127">
        <f>IF(I32=0,"0,00",I32/SUM(I31:I33)*100)</f>
        <v>56.704119850187261</v>
      </c>
    </row>
    <row r="33" spans="1:10" x14ac:dyDescent="0.2">
      <c r="A33" s="219"/>
      <c r="B33" s="222"/>
      <c r="C33" s="128" t="s">
        <v>143</v>
      </c>
      <c r="D33" s="129" t="s">
        <v>128</v>
      </c>
      <c r="E33" s="74">
        <v>52</v>
      </c>
      <c r="F33" s="74">
        <v>244</v>
      </c>
      <c r="G33" s="74">
        <v>3</v>
      </c>
      <c r="H33" s="74">
        <v>2</v>
      </c>
      <c r="I33" s="130">
        <f t="shared" si="0"/>
        <v>281</v>
      </c>
      <c r="J33" s="131">
        <f>IF(I33=0,"0,00",I33/SUM(I31:I33)*100)</f>
        <v>42.09737827715356</v>
      </c>
    </row>
    <row r="34" spans="1:10" x14ac:dyDescent="0.2">
      <c r="A34" s="219"/>
      <c r="B34" s="222"/>
      <c r="C34" s="132"/>
      <c r="D34" s="123" t="s">
        <v>125</v>
      </c>
      <c r="E34" s="75">
        <v>2</v>
      </c>
      <c r="F34" s="75">
        <v>3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0.72398190045248867</v>
      </c>
    </row>
    <row r="35" spans="1:10" x14ac:dyDescent="0.2">
      <c r="A35" s="219"/>
      <c r="B35" s="222"/>
      <c r="C35" s="122" t="s">
        <v>130</v>
      </c>
      <c r="D35" s="125" t="s">
        <v>127</v>
      </c>
      <c r="E35" s="126">
        <v>63</v>
      </c>
      <c r="F35" s="126">
        <v>174</v>
      </c>
      <c r="G35" s="126">
        <v>42</v>
      </c>
      <c r="H35" s="126">
        <v>3</v>
      </c>
      <c r="I35" s="126">
        <f t="shared" si="0"/>
        <v>297</v>
      </c>
      <c r="J35" s="127">
        <f>IF(I35=0,"0,00",I35/SUM(I34:I36)*100)</f>
        <v>53.755656108597286</v>
      </c>
    </row>
    <row r="36" spans="1:10" x14ac:dyDescent="0.2">
      <c r="A36" s="220"/>
      <c r="B36" s="223"/>
      <c r="C36" s="133" t="s">
        <v>144</v>
      </c>
      <c r="D36" s="129" t="s">
        <v>128</v>
      </c>
      <c r="E36" s="74">
        <v>81</v>
      </c>
      <c r="F36" s="74">
        <v>202</v>
      </c>
      <c r="G36" s="74">
        <v>2</v>
      </c>
      <c r="H36" s="74">
        <v>2</v>
      </c>
      <c r="I36" s="130">
        <f t="shared" si="0"/>
        <v>251.5</v>
      </c>
      <c r="J36" s="131">
        <f>IF(I36=0,"0,00",I36/SUM(I34:I36)*100)</f>
        <v>45.520361990950228</v>
      </c>
    </row>
    <row r="37" spans="1:10" x14ac:dyDescent="0.2">
      <c r="A37" s="218" t="s">
        <v>133</v>
      </c>
      <c r="B37" s="221">
        <v>2</v>
      </c>
      <c r="C37" s="134"/>
      <c r="D37" s="123" t="s">
        <v>125</v>
      </c>
      <c r="E37" s="75">
        <v>0</v>
      </c>
      <c r="F37" s="75">
        <v>9</v>
      </c>
      <c r="G37" s="75">
        <v>0</v>
      </c>
      <c r="H37" s="75">
        <v>1</v>
      </c>
      <c r="I37" s="75">
        <f t="shared" si="0"/>
        <v>11.5</v>
      </c>
      <c r="J37" s="124">
        <f>IF(I37=0,"0,00",I37/SUM(I37:I39)*100)</f>
        <v>3.6392405063291138</v>
      </c>
    </row>
    <row r="38" spans="1:10" x14ac:dyDescent="0.2">
      <c r="A38" s="219"/>
      <c r="B38" s="222"/>
      <c r="C38" s="122" t="s">
        <v>126</v>
      </c>
      <c r="D38" s="125" t="s">
        <v>127</v>
      </c>
      <c r="E38" s="126">
        <v>51</v>
      </c>
      <c r="F38" s="126">
        <v>195</v>
      </c>
      <c r="G38" s="126">
        <v>37</v>
      </c>
      <c r="H38" s="126">
        <v>4</v>
      </c>
      <c r="I38" s="126">
        <f t="shared" si="0"/>
        <v>304.5</v>
      </c>
      <c r="J38" s="127">
        <f>IF(I38=0,"0,00",I38/SUM(I37:I39)*100)</f>
        <v>96.360759493670884</v>
      </c>
    </row>
    <row r="39" spans="1:10" x14ac:dyDescent="0.2">
      <c r="A39" s="219"/>
      <c r="B39" s="222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125</v>
      </c>
      <c r="E40" s="75">
        <v>4</v>
      </c>
      <c r="F40" s="75">
        <v>21</v>
      </c>
      <c r="G40" s="75">
        <v>0</v>
      </c>
      <c r="H40" s="75">
        <v>0</v>
      </c>
      <c r="I40" s="75">
        <f t="shared" si="0"/>
        <v>23</v>
      </c>
      <c r="J40" s="124">
        <f>IF(I40=0,"0,00",I40/SUM(I40:I42)*100)</f>
        <v>6.7946824224519951</v>
      </c>
    </row>
    <row r="41" spans="1:10" x14ac:dyDescent="0.2">
      <c r="A41" s="219"/>
      <c r="B41" s="222"/>
      <c r="C41" s="122" t="s">
        <v>129</v>
      </c>
      <c r="D41" s="125" t="s">
        <v>127</v>
      </c>
      <c r="E41" s="126">
        <v>62</v>
      </c>
      <c r="F41" s="126">
        <v>189</v>
      </c>
      <c r="G41" s="126">
        <v>44</v>
      </c>
      <c r="H41" s="126">
        <v>3</v>
      </c>
      <c r="I41" s="126">
        <f t="shared" si="0"/>
        <v>315.5</v>
      </c>
      <c r="J41" s="127">
        <f>IF(I41=0,"0,00",I41/SUM(I40:I42)*100)</f>
        <v>93.205317577548001</v>
      </c>
    </row>
    <row r="42" spans="1:10" x14ac:dyDescent="0.2">
      <c r="A42" s="219"/>
      <c r="B42" s="222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125</v>
      </c>
      <c r="E43" s="75">
        <v>6</v>
      </c>
      <c r="F43" s="75">
        <v>15</v>
      </c>
      <c r="G43" s="75">
        <v>0</v>
      </c>
      <c r="H43" s="75">
        <v>0</v>
      </c>
      <c r="I43" s="75">
        <f t="shared" si="0"/>
        <v>18</v>
      </c>
      <c r="J43" s="124">
        <f>IF(I43=0,"0,00",I43/SUM(I43:I45)*100)</f>
        <v>5.2249637155297535</v>
      </c>
    </row>
    <row r="44" spans="1:10" x14ac:dyDescent="0.2">
      <c r="A44" s="219"/>
      <c r="B44" s="222"/>
      <c r="C44" s="122" t="s">
        <v>130</v>
      </c>
      <c r="D44" s="125" t="s">
        <v>127</v>
      </c>
      <c r="E44" s="126">
        <v>34</v>
      </c>
      <c r="F44" s="126">
        <v>206</v>
      </c>
      <c r="G44" s="126">
        <v>48</v>
      </c>
      <c r="H44" s="126">
        <v>3</v>
      </c>
      <c r="I44" s="126">
        <f t="shared" si="0"/>
        <v>326.5</v>
      </c>
      <c r="J44" s="127">
        <f>IF(I44=0,"0,00",I44/SUM(I43:I45)*100)</f>
        <v>94.775036284470247</v>
      </c>
    </row>
    <row r="45" spans="1:10" x14ac:dyDescent="0.2">
      <c r="A45" s="220"/>
      <c r="B45" s="223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16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94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95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96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2" t="s">
        <v>98</v>
      </c>
      <c r="D8" s="242"/>
      <c r="E8" s="242"/>
      <c r="F8" s="242"/>
      <c r="G8" s="242"/>
      <c r="H8" s="242"/>
      <c r="I8" s="92"/>
      <c r="J8" s="92"/>
      <c r="K8" s="92"/>
      <c r="L8" s="243" t="s">
        <v>99</v>
      </c>
      <c r="M8" s="243"/>
      <c r="N8" s="243"/>
      <c r="O8" s="242" t="str">
        <f>'G-1'!D5</f>
        <v>CALLE 59 X CARRERA 54</v>
      </c>
      <c r="P8" s="242"/>
      <c r="Q8" s="242"/>
      <c r="R8" s="242"/>
      <c r="S8" s="242"/>
      <c r="T8" s="92"/>
      <c r="U8" s="92"/>
      <c r="V8" s="243" t="s">
        <v>100</v>
      </c>
      <c r="W8" s="243"/>
      <c r="X8" s="243"/>
      <c r="Y8" s="242">
        <f>'G-1'!L5</f>
        <v>1279</v>
      </c>
      <c r="Z8" s="242"/>
      <c r="AA8" s="242"/>
      <c r="AB8" s="92"/>
      <c r="AC8" s="92"/>
      <c r="AD8" s="92"/>
      <c r="AE8" s="92"/>
      <c r="AF8" s="92"/>
      <c r="AG8" s="92"/>
      <c r="AH8" s="243" t="s">
        <v>101</v>
      </c>
      <c r="AI8" s="243"/>
      <c r="AJ8" s="244">
        <f>'G-1'!S6</f>
        <v>42797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135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103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1255</v>
      </c>
      <c r="AV12" s="97">
        <f t="shared" si="0"/>
        <v>1197.5</v>
      </c>
      <c r="AW12" s="97">
        <f t="shared" si="0"/>
        <v>1151</v>
      </c>
      <c r="AX12" s="97">
        <f t="shared" si="0"/>
        <v>1144</v>
      </c>
      <c r="AY12" s="97">
        <f t="shared" si="0"/>
        <v>1103</v>
      </c>
      <c r="AZ12" s="97">
        <f t="shared" si="0"/>
        <v>1093</v>
      </c>
      <c r="BA12" s="97">
        <f t="shared" si="0"/>
        <v>1080</v>
      </c>
      <c r="BB12" s="97"/>
      <c r="BC12" s="97"/>
      <c r="BD12" s="97"/>
      <c r="BE12" s="97">
        <f t="shared" ref="BE12:BQ12" si="1">P14</f>
        <v>942.5</v>
      </c>
      <c r="BF12" s="97">
        <f t="shared" si="1"/>
        <v>1062.5</v>
      </c>
      <c r="BG12" s="97">
        <f t="shared" si="1"/>
        <v>1124.5</v>
      </c>
      <c r="BH12" s="97">
        <f t="shared" si="1"/>
        <v>1165</v>
      </c>
      <c r="BI12" s="97">
        <f t="shared" si="1"/>
        <v>1174</v>
      </c>
      <c r="BJ12" s="97">
        <f t="shared" si="1"/>
        <v>1084.5</v>
      </c>
      <c r="BK12" s="97">
        <f t="shared" si="1"/>
        <v>1050</v>
      </c>
      <c r="BL12" s="97">
        <f t="shared" si="1"/>
        <v>972</v>
      </c>
      <c r="BM12" s="97">
        <f t="shared" si="1"/>
        <v>928</v>
      </c>
      <c r="BN12" s="97">
        <f t="shared" si="1"/>
        <v>952.5</v>
      </c>
      <c r="BO12" s="97">
        <f t="shared" si="1"/>
        <v>962.5</v>
      </c>
      <c r="BP12" s="97">
        <f t="shared" si="1"/>
        <v>1017.5</v>
      </c>
      <c r="BQ12" s="97">
        <f t="shared" si="1"/>
        <v>1064</v>
      </c>
      <c r="BR12" s="97"/>
      <c r="BS12" s="97"/>
      <c r="BT12" s="97"/>
      <c r="BU12" s="97">
        <f t="shared" ref="BU12:CC12" si="2">AG14</f>
        <v>906</v>
      </c>
      <c r="BV12" s="97">
        <f t="shared" si="2"/>
        <v>989</v>
      </c>
      <c r="BW12" s="97">
        <f t="shared" si="2"/>
        <v>1113.5</v>
      </c>
      <c r="BX12" s="97">
        <f t="shared" si="2"/>
        <v>1169</v>
      </c>
      <c r="BY12" s="97">
        <f t="shared" si="2"/>
        <v>1238</v>
      </c>
      <c r="BZ12" s="97">
        <f t="shared" si="2"/>
        <v>1307.5</v>
      </c>
      <c r="CA12" s="97">
        <f t="shared" si="2"/>
        <v>1340</v>
      </c>
      <c r="CB12" s="97">
        <f t="shared" si="2"/>
        <v>1351</v>
      </c>
      <c r="CC12" s="97">
        <f t="shared" si="2"/>
        <v>1380</v>
      </c>
    </row>
    <row r="13" spans="1:81" ht="16.5" customHeight="1" x14ac:dyDescent="0.2">
      <c r="A13" s="100" t="s">
        <v>104</v>
      </c>
      <c r="B13" s="149">
        <f>'G-1'!F10</f>
        <v>316.5</v>
      </c>
      <c r="C13" s="149">
        <f>'G-1'!F11</f>
        <v>314</v>
      </c>
      <c r="D13" s="149">
        <f>'G-1'!F12</f>
        <v>315</v>
      </c>
      <c r="E13" s="149">
        <f>'G-1'!F13</f>
        <v>309.5</v>
      </c>
      <c r="F13" s="149">
        <f>'G-1'!F14</f>
        <v>259</v>
      </c>
      <c r="G13" s="149">
        <f>'G-1'!F15</f>
        <v>267.5</v>
      </c>
      <c r="H13" s="149">
        <f>'G-1'!F16</f>
        <v>308</v>
      </c>
      <c r="I13" s="149">
        <f>'G-1'!F17</f>
        <v>268.5</v>
      </c>
      <c r="J13" s="149">
        <f>'G-1'!F18</f>
        <v>249</v>
      </c>
      <c r="K13" s="149">
        <f>'G-1'!F19</f>
        <v>254.5</v>
      </c>
      <c r="L13" s="150"/>
      <c r="M13" s="149">
        <f>'G-1'!F20</f>
        <v>219.5</v>
      </c>
      <c r="N13" s="149">
        <f>'G-1'!F21</f>
        <v>212.5</v>
      </c>
      <c r="O13" s="149">
        <f>'G-1'!F22</f>
        <v>247</v>
      </c>
      <c r="P13" s="149">
        <f>'G-1'!M10</f>
        <v>263.5</v>
      </c>
      <c r="Q13" s="149">
        <f>'G-1'!M11</f>
        <v>339.5</v>
      </c>
      <c r="R13" s="149">
        <f>'G-1'!M12</f>
        <v>274.5</v>
      </c>
      <c r="S13" s="149">
        <f>'G-1'!M13</f>
        <v>287.5</v>
      </c>
      <c r="T13" s="149">
        <f>'G-1'!M14</f>
        <v>272.5</v>
      </c>
      <c r="U13" s="149">
        <f>'G-1'!M15</f>
        <v>250</v>
      </c>
      <c r="V13" s="149">
        <f>'G-1'!M16</f>
        <v>240</v>
      </c>
      <c r="W13" s="149">
        <f>'G-1'!M17</f>
        <v>209.5</v>
      </c>
      <c r="X13" s="149">
        <f>'G-1'!M18</f>
        <v>228.5</v>
      </c>
      <c r="Y13" s="149">
        <f>'G-1'!M19</f>
        <v>274.5</v>
      </c>
      <c r="Z13" s="149">
        <f>'G-1'!M20</f>
        <v>250</v>
      </c>
      <c r="AA13" s="149">
        <f>'G-1'!M21</f>
        <v>264.5</v>
      </c>
      <c r="AB13" s="149">
        <f>'G-1'!M22</f>
        <v>275</v>
      </c>
      <c r="AC13" s="150"/>
      <c r="AD13" s="149">
        <f>'G-1'!T10</f>
        <v>188.5</v>
      </c>
      <c r="AE13" s="149">
        <f>'G-1'!T11</f>
        <v>201.5</v>
      </c>
      <c r="AF13" s="149">
        <f>'G-1'!T12</f>
        <v>264.5</v>
      </c>
      <c r="AG13" s="149">
        <f>'G-1'!T13</f>
        <v>251.5</v>
      </c>
      <c r="AH13" s="149">
        <f>'G-1'!T14</f>
        <v>271.5</v>
      </c>
      <c r="AI13" s="149">
        <f>'G-1'!T15</f>
        <v>326</v>
      </c>
      <c r="AJ13" s="149">
        <f>'G-1'!T16</f>
        <v>320</v>
      </c>
      <c r="AK13" s="149">
        <f>'G-1'!T17</f>
        <v>320.5</v>
      </c>
      <c r="AL13" s="149">
        <f>'G-1'!T18</f>
        <v>341</v>
      </c>
      <c r="AM13" s="149">
        <f>'G-1'!T19</f>
        <v>358.5</v>
      </c>
      <c r="AN13" s="149">
        <f>'G-1'!T20</f>
        <v>331</v>
      </c>
      <c r="AO13" s="149">
        <f>'G-1'!T21</f>
        <v>349.5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1255</v>
      </c>
      <c r="F14" s="149">
        <f t="shared" ref="F14:K14" si="3">C13+D13+E13+F13</f>
        <v>1197.5</v>
      </c>
      <c r="G14" s="149">
        <f t="shared" si="3"/>
        <v>1151</v>
      </c>
      <c r="H14" s="149">
        <f t="shared" si="3"/>
        <v>1144</v>
      </c>
      <c r="I14" s="149">
        <f t="shared" si="3"/>
        <v>1103</v>
      </c>
      <c r="J14" s="149">
        <f t="shared" si="3"/>
        <v>1093</v>
      </c>
      <c r="K14" s="149">
        <f t="shared" si="3"/>
        <v>1080</v>
      </c>
      <c r="L14" s="150"/>
      <c r="M14" s="149"/>
      <c r="N14" s="149"/>
      <c r="O14" s="149"/>
      <c r="P14" s="149">
        <f>M13+N13+O13+P13</f>
        <v>942.5</v>
      </c>
      <c r="Q14" s="149">
        <f t="shared" ref="Q14:AB14" si="4">N13+O13+P13+Q13</f>
        <v>1062.5</v>
      </c>
      <c r="R14" s="149">
        <f t="shared" si="4"/>
        <v>1124.5</v>
      </c>
      <c r="S14" s="149">
        <f t="shared" si="4"/>
        <v>1165</v>
      </c>
      <c r="T14" s="149">
        <f t="shared" si="4"/>
        <v>1174</v>
      </c>
      <c r="U14" s="149">
        <f t="shared" si="4"/>
        <v>1084.5</v>
      </c>
      <c r="V14" s="149">
        <f t="shared" si="4"/>
        <v>1050</v>
      </c>
      <c r="W14" s="149">
        <f t="shared" si="4"/>
        <v>972</v>
      </c>
      <c r="X14" s="149">
        <f t="shared" si="4"/>
        <v>928</v>
      </c>
      <c r="Y14" s="149">
        <f t="shared" si="4"/>
        <v>952.5</v>
      </c>
      <c r="Z14" s="149">
        <f t="shared" si="4"/>
        <v>962.5</v>
      </c>
      <c r="AA14" s="149">
        <f t="shared" si="4"/>
        <v>1017.5</v>
      </c>
      <c r="AB14" s="149">
        <f t="shared" si="4"/>
        <v>1064</v>
      </c>
      <c r="AC14" s="150"/>
      <c r="AD14" s="149"/>
      <c r="AE14" s="149"/>
      <c r="AF14" s="149"/>
      <c r="AG14" s="149">
        <f>AD13+AE13+AF13+AG13</f>
        <v>906</v>
      </c>
      <c r="AH14" s="149">
        <f t="shared" ref="AH14:AO14" si="5">AE13+AF13+AG13+AH13</f>
        <v>989</v>
      </c>
      <c r="AI14" s="149">
        <f t="shared" si="5"/>
        <v>1113.5</v>
      </c>
      <c r="AJ14" s="149">
        <f t="shared" si="5"/>
        <v>1169</v>
      </c>
      <c r="AK14" s="149">
        <f t="shared" si="5"/>
        <v>1238</v>
      </c>
      <c r="AL14" s="149">
        <f t="shared" si="5"/>
        <v>1307.5</v>
      </c>
      <c r="AM14" s="149">
        <f t="shared" si="5"/>
        <v>1340</v>
      </c>
      <c r="AN14" s="149">
        <f t="shared" si="5"/>
        <v>1351</v>
      </c>
      <c r="AO14" s="149">
        <f t="shared" si="5"/>
        <v>1380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0.11921097770154374</v>
      </c>
      <c r="E15" s="152"/>
      <c r="F15" s="152" t="s">
        <v>108</v>
      </c>
      <c r="G15" s="153">
        <f>DIRECCIONALIDAD!J11/100</f>
        <v>0.74271012006861059</v>
      </c>
      <c r="H15" s="152"/>
      <c r="I15" s="152" t="s">
        <v>109</v>
      </c>
      <c r="J15" s="153">
        <f>DIRECCIONALIDAD!J12/100</f>
        <v>0.13807890222984562</v>
      </c>
      <c r="K15" s="154"/>
      <c r="L15" s="148"/>
      <c r="M15" s="151"/>
      <c r="N15" s="152"/>
      <c r="O15" s="152" t="s">
        <v>107</v>
      </c>
      <c r="P15" s="153">
        <f>DIRECCIONALIDAD!J13/100</f>
        <v>0.15384615384615385</v>
      </c>
      <c r="Q15" s="152"/>
      <c r="R15" s="152"/>
      <c r="S15" s="152"/>
      <c r="T15" s="152" t="s">
        <v>108</v>
      </c>
      <c r="U15" s="153">
        <f>DIRECCIONALIDAD!J14/100</f>
        <v>0.67191844300278036</v>
      </c>
      <c r="V15" s="152"/>
      <c r="W15" s="152"/>
      <c r="X15" s="152"/>
      <c r="Y15" s="152" t="s">
        <v>109</v>
      </c>
      <c r="Z15" s="153">
        <f>DIRECCIONALIDAD!J15/100</f>
        <v>0.17423540315106581</v>
      </c>
      <c r="AA15" s="152"/>
      <c r="AB15" s="154"/>
      <c r="AC15" s="148"/>
      <c r="AD15" s="151"/>
      <c r="AE15" s="152" t="s">
        <v>107</v>
      </c>
      <c r="AF15" s="153">
        <f>DIRECCIONALIDAD!J16/100</f>
        <v>0.106539309331374</v>
      </c>
      <c r="AG15" s="152"/>
      <c r="AH15" s="152"/>
      <c r="AI15" s="152"/>
      <c r="AJ15" s="152" t="s">
        <v>108</v>
      </c>
      <c r="AK15" s="153">
        <f>DIRECCIONALIDAD!J17/100</f>
        <v>0.75238795003673753</v>
      </c>
      <c r="AL15" s="152"/>
      <c r="AM15" s="152"/>
      <c r="AN15" s="152" t="s">
        <v>109</v>
      </c>
      <c r="AO15" s="155">
        <f>DIRECCIONALIDAD!J18/100</f>
        <v>0.14107274063188832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150</v>
      </c>
      <c r="B16" s="160">
        <f>MAX(B14:K14)</f>
        <v>1255</v>
      </c>
      <c r="C16" s="152" t="s">
        <v>107</v>
      </c>
      <c r="D16" s="161">
        <f>+B16*D15</f>
        <v>149.6097770154374</v>
      </c>
      <c r="E16" s="152"/>
      <c r="F16" s="152" t="s">
        <v>108</v>
      </c>
      <c r="G16" s="161">
        <f>+B16*G15</f>
        <v>932.10120068610627</v>
      </c>
      <c r="H16" s="152"/>
      <c r="I16" s="152" t="s">
        <v>109</v>
      </c>
      <c r="J16" s="161">
        <f>+B16*J15</f>
        <v>173.28902229845625</v>
      </c>
      <c r="K16" s="154"/>
      <c r="L16" s="148"/>
      <c r="M16" s="160">
        <f>MAX(M14:AB14)</f>
        <v>1174</v>
      </c>
      <c r="N16" s="152"/>
      <c r="O16" s="152" t="s">
        <v>107</v>
      </c>
      <c r="P16" s="162">
        <f>+M16*P15</f>
        <v>180.61538461538461</v>
      </c>
      <c r="Q16" s="152"/>
      <c r="R16" s="152"/>
      <c r="S16" s="152"/>
      <c r="T16" s="152" t="s">
        <v>108</v>
      </c>
      <c r="U16" s="162">
        <f>+M16*U15</f>
        <v>788.83225208526414</v>
      </c>
      <c r="V16" s="152"/>
      <c r="W16" s="152"/>
      <c r="X16" s="152"/>
      <c r="Y16" s="152" t="s">
        <v>109</v>
      </c>
      <c r="Z16" s="162">
        <f>+M16*Z15</f>
        <v>204.55236329935127</v>
      </c>
      <c r="AA16" s="152"/>
      <c r="AB16" s="154"/>
      <c r="AC16" s="148"/>
      <c r="AD16" s="160">
        <f>MAX(AD14:AO14)</f>
        <v>1380</v>
      </c>
      <c r="AE16" s="152" t="s">
        <v>107</v>
      </c>
      <c r="AF16" s="161">
        <f>+AD16*AF15</f>
        <v>147.02424687729612</v>
      </c>
      <c r="AG16" s="152"/>
      <c r="AH16" s="152"/>
      <c r="AI16" s="152"/>
      <c r="AJ16" s="152" t="s">
        <v>108</v>
      </c>
      <c r="AK16" s="161">
        <f>+AD16*AK15</f>
        <v>1038.2953710506979</v>
      </c>
      <c r="AL16" s="152"/>
      <c r="AM16" s="152"/>
      <c r="AN16" s="152" t="s">
        <v>109</v>
      </c>
      <c r="AO16" s="163">
        <f>+AD16*AO15</f>
        <v>194.68038207200587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103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666.5</v>
      </c>
      <c r="AV19" s="101">
        <f t="shared" si="12"/>
        <v>652</v>
      </c>
      <c r="AW19" s="101">
        <f t="shared" si="12"/>
        <v>617.5</v>
      </c>
      <c r="AX19" s="101">
        <f t="shared" si="12"/>
        <v>585</v>
      </c>
      <c r="AY19" s="101">
        <f t="shared" si="12"/>
        <v>580.5</v>
      </c>
      <c r="AZ19" s="101">
        <f t="shared" si="12"/>
        <v>564</v>
      </c>
      <c r="BA19" s="101">
        <f t="shared" si="12"/>
        <v>577</v>
      </c>
      <c r="BB19" s="101"/>
      <c r="BC19" s="101"/>
      <c r="BD19" s="101"/>
      <c r="BE19" s="101">
        <f t="shared" ref="BE19:BQ19" si="13">P28</f>
        <v>605</v>
      </c>
      <c r="BF19" s="101">
        <f t="shared" si="13"/>
        <v>623.5</v>
      </c>
      <c r="BG19" s="101">
        <f t="shared" si="13"/>
        <v>641.5</v>
      </c>
      <c r="BH19" s="101">
        <f t="shared" si="13"/>
        <v>628</v>
      </c>
      <c r="BI19" s="101">
        <f t="shared" si="13"/>
        <v>597.5</v>
      </c>
      <c r="BJ19" s="101">
        <f t="shared" si="13"/>
        <v>564</v>
      </c>
      <c r="BK19" s="101">
        <f t="shared" si="13"/>
        <v>523.5</v>
      </c>
      <c r="BL19" s="101">
        <f t="shared" si="13"/>
        <v>510</v>
      </c>
      <c r="BM19" s="101">
        <f t="shared" si="13"/>
        <v>513</v>
      </c>
      <c r="BN19" s="101">
        <f t="shared" si="13"/>
        <v>531.5</v>
      </c>
      <c r="BO19" s="101">
        <f t="shared" si="13"/>
        <v>588.5</v>
      </c>
      <c r="BP19" s="101">
        <f t="shared" si="13"/>
        <v>611</v>
      </c>
      <c r="BQ19" s="101">
        <f t="shared" si="13"/>
        <v>662</v>
      </c>
      <c r="BR19" s="101"/>
      <c r="BS19" s="101"/>
      <c r="BT19" s="101"/>
      <c r="BU19" s="101">
        <f t="shared" ref="BU19:CC19" si="14">AG28</f>
        <v>682.5</v>
      </c>
      <c r="BV19" s="101">
        <f t="shared" si="14"/>
        <v>690.5</v>
      </c>
      <c r="BW19" s="101">
        <f t="shared" si="14"/>
        <v>669</v>
      </c>
      <c r="BX19" s="101">
        <f t="shared" si="14"/>
        <v>670</v>
      </c>
      <c r="BY19" s="101">
        <f t="shared" si="14"/>
        <v>655</v>
      </c>
      <c r="BZ19" s="101">
        <f t="shared" si="14"/>
        <v>660</v>
      </c>
      <c r="CA19" s="101">
        <f t="shared" si="14"/>
        <v>675</v>
      </c>
      <c r="CB19" s="101">
        <f t="shared" si="14"/>
        <v>699.5</v>
      </c>
      <c r="CC19" s="101">
        <f t="shared" si="14"/>
        <v>705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1277.5</v>
      </c>
      <c r="AV20" s="92">
        <f t="shared" si="15"/>
        <v>1331.5</v>
      </c>
      <c r="AW20" s="92">
        <f t="shared" si="15"/>
        <v>1294</v>
      </c>
      <c r="AX20" s="92">
        <f t="shared" si="15"/>
        <v>1277.5</v>
      </c>
      <c r="AY20" s="92">
        <f t="shared" si="15"/>
        <v>1314.5</v>
      </c>
      <c r="AZ20" s="92">
        <f t="shared" si="15"/>
        <v>1297</v>
      </c>
      <c r="BA20" s="92">
        <f t="shared" si="15"/>
        <v>1284</v>
      </c>
      <c r="BB20" s="92"/>
      <c r="BC20" s="92"/>
      <c r="BD20" s="92"/>
      <c r="BE20" s="92">
        <f t="shared" ref="BE20:BQ20" si="16">P23</f>
        <v>1185</v>
      </c>
      <c r="BF20" s="92">
        <f t="shared" si="16"/>
        <v>1196.5</v>
      </c>
      <c r="BG20" s="92">
        <f t="shared" si="16"/>
        <v>1209.5</v>
      </c>
      <c r="BH20" s="92">
        <f t="shared" si="16"/>
        <v>1212</v>
      </c>
      <c r="BI20" s="92">
        <f t="shared" si="16"/>
        <v>1220.5</v>
      </c>
      <c r="BJ20" s="92">
        <f t="shared" si="16"/>
        <v>1181</v>
      </c>
      <c r="BK20" s="92">
        <f t="shared" si="16"/>
        <v>1130.5</v>
      </c>
      <c r="BL20" s="92">
        <f t="shared" si="16"/>
        <v>1039</v>
      </c>
      <c r="BM20" s="92">
        <f t="shared" si="16"/>
        <v>970</v>
      </c>
      <c r="BN20" s="92">
        <f t="shared" si="16"/>
        <v>980.5</v>
      </c>
      <c r="BO20" s="92">
        <f t="shared" si="16"/>
        <v>1033.5</v>
      </c>
      <c r="BP20" s="92">
        <f t="shared" si="16"/>
        <v>1156</v>
      </c>
      <c r="BQ20" s="92">
        <f t="shared" si="16"/>
        <v>1248</v>
      </c>
      <c r="BR20" s="92"/>
      <c r="BS20" s="92"/>
      <c r="BT20" s="92"/>
      <c r="BU20" s="92">
        <f t="shared" ref="BU20:CC20" si="17">AG23</f>
        <v>1278</v>
      </c>
      <c r="BV20" s="92">
        <f t="shared" si="17"/>
        <v>1313.5</v>
      </c>
      <c r="BW20" s="92">
        <f t="shared" si="17"/>
        <v>1286.5</v>
      </c>
      <c r="BX20" s="92">
        <f t="shared" si="17"/>
        <v>1261.5</v>
      </c>
      <c r="BY20" s="92">
        <f t="shared" si="17"/>
        <v>1223</v>
      </c>
      <c r="BZ20" s="92">
        <f t="shared" si="17"/>
        <v>1134.5</v>
      </c>
      <c r="CA20" s="92">
        <f t="shared" si="17"/>
        <v>1080</v>
      </c>
      <c r="CB20" s="92">
        <f t="shared" si="17"/>
        <v>1040.5</v>
      </c>
      <c r="CC20" s="92">
        <f t="shared" si="17"/>
        <v>1034.5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0" t="s">
        <v>103</v>
      </c>
      <c r="U21" s="240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3199</v>
      </c>
      <c r="AV21" s="92">
        <f t="shared" si="18"/>
        <v>3181</v>
      </c>
      <c r="AW21" s="92">
        <f t="shared" si="18"/>
        <v>3062.5</v>
      </c>
      <c r="AX21" s="92">
        <f t="shared" si="18"/>
        <v>3006.5</v>
      </c>
      <c r="AY21" s="92">
        <f t="shared" si="18"/>
        <v>2998</v>
      </c>
      <c r="AZ21" s="92">
        <f t="shared" si="18"/>
        <v>2954</v>
      </c>
      <c r="BA21" s="92">
        <f t="shared" si="18"/>
        <v>2941</v>
      </c>
      <c r="BB21" s="92"/>
      <c r="BC21" s="92"/>
      <c r="BD21" s="92"/>
      <c r="BE21" s="92">
        <f t="shared" ref="BE21:BQ21" si="19">P33</f>
        <v>2732.5</v>
      </c>
      <c r="BF21" s="92">
        <f t="shared" si="19"/>
        <v>2882.5</v>
      </c>
      <c r="BG21" s="92">
        <f t="shared" si="19"/>
        <v>2975.5</v>
      </c>
      <c r="BH21" s="92">
        <f t="shared" si="19"/>
        <v>3005</v>
      </c>
      <c r="BI21" s="92">
        <f t="shared" si="19"/>
        <v>2992</v>
      </c>
      <c r="BJ21" s="92">
        <f t="shared" si="19"/>
        <v>2829.5</v>
      </c>
      <c r="BK21" s="92">
        <f t="shared" si="19"/>
        <v>2704</v>
      </c>
      <c r="BL21" s="92">
        <f t="shared" si="19"/>
        <v>2521</v>
      </c>
      <c r="BM21" s="92">
        <f t="shared" si="19"/>
        <v>2411</v>
      </c>
      <c r="BN21" s="92">
        <f t="shared" si="19"/>
        <v>2464.5</v>
      </c>
      <c r="BO21" s="92">
        <f t="shared" si="19"/>
        <v>2584.5</v>
      </c>
      <c r="BP21" s="92">
        <f t="shared" si="19"/>
        <v>2784.5</v>
      </c>
      <c r="BQ21" s="92">
        <f t="shared" si="19"/>
        <v>2974</v>
      </c>
      <c r="BR21" s="92"/>
      <c r="BS21" s="92"/>
      <c r="BT21" s="92"/>
      <c r="BU21" s="92">
        <f t="shared" ref="BU21:CC21" si="20">AG33</f>
        <v>2866.5</v>
      </c>
      <c r="BV21" s="92">
        <f t="shared" si="20"/>
        <v>2993</v>
      </c>
      <c r="BW21" s="92">
        <f t="shared" si="20"/>
        <v>3069</v>
      </c>
      <c r="BX21" s="92">
        <f t="shared" si="20"/>
        <v>3100.5</v>
      </c>
      <c r="BY21" s="92">
        <f t="shared" si="20"/>
        <v>3116</v>
      </c>
      <c r="BZ21" s="92">
        <f t="shared" si="20"/>
        <v>3102</v>
      </c>
      <c r="CA21" s="92">
        <f t="shared" si="20"/>
        <v>3095</v>
      </c>
      <c r="CB21" s="92">
        <f t="shared" si="20"/>
        <v>3091</v>
      </c>
      <c r="CC21" s="92">
        <f t="shared" si="20"/>
        <v>3119.5</v>
      </c>
    </row>
    <row r="22" spans="1:81" ht="16.5" customHeight="1" x14ac:dyDescent="0.2">
      <c r="A22" s="100" t="s">
        <v>104</v>
      </c>
      <c r="B22" s="149">
        <f>'G-3'!F10</f>
        <v>273</v>
      </c>
      <c r="C22" s="149">
        <f>'G-3'!F11</f>
        <v>363</v>
      </c>
      <c r="D22" s="149">
        <f>'G-3'!F12</f>
        <v>337</v>
      </c>
      <c r="E22" s="149">
        <f>'G-3'!F13</f>
        <v>304.5</v>
      </c>
      <c r="F22" s="149">
        <f>'G-3'!F14</f>
        <v>327</v>
      </c>
      <c r="G22" s="149">
        <f>'G-3'!F15</f>
        <v>325.5</v>
      </c>
      <c r="H22" s="149">
        <f>'G-3'!F16</f>
        <v>320.5</v>
      </c>
      <c r="I22" s="149">
        <f>'G-3'!F17</f>
        <v>341.5</v>
      </c>
      <c r="J22" s="149">
        <f>'G-3'!F18</f>
        <v>309.5</v>
      </c>
      <c r="K22" s="149">
        <f>'G-3'!F19</f>
        <v>312.5</v>
      </c>
      <c r="L22" s="150"/>
      <c r="M22" s="149">
        <f>'G-3'!F20</f>
        <v>292</v>
      </c>
      <c r="N22" s="149">
        <f>'G-3'!F21</f>
        <v>290.5</v>
      </c>
      <c r="O22" s="149">
        <f>'G-3'!F22</f>
        <v>304</v>
      </c>
      <c r="P22" s="149">
        <f>'G-3'!M10</f>
        <v>298.5</v>
      </c>
      <c r="Q22" s="149">
        <f>'G-3'!M11</f>
        <v>303.5</v>
      </c>
      <c r="R22" s="149">
        <f>'G-3'!M12</f>
        <v>303.5</v>
      </c>
      <c r="S22" s="149">
        <f>'G-3'!M13</f>
        <v>306.5</v>
      </c>
      <c r="T22" s="149">
        <f>'G-3'!M14</f>
        <v>307</v>
      </c>
      <c r="U22" s="149">
        <f>'G-3'!M15</f>
        <v>264</v>
      </c>
      <c r="V22" s="149">
        <f>'G-3'!M16</f>
        <v>253</v>
      </c>
      <c r="W22" s="149">
        <f>'G-3'!M17</f>
        <v>215</v>
      </c>
      <c r="X22" s="149">
        <f>'G-3'!M18</f>
        <v>238</v>
      </c>
      <c r="Y22" s="149">
        <f>'G-3'!M19</f>
        <v>274.5</v>
      </c>
      <c r="Z22" s="149">
        <f>'G-3'!M20</f>
        <v>306</v>
      </c>
      <c r="AA22" s="149">
        <f>'G-3'!M21</f>
        <v>337.5</v>
      </c>
      <c r="AB22" s="149">
        <f>'G-3'!M22</f>
        <v>330</v>
      </c>
      <c r="AC22" s="150"/>
      <c r="AD22" s="149">
        <f>'G-3'!T10</f>
        <v>294.5</v>
      </c>
      <c r="AE22" s="149">
        <f>'G-3'!T11</f>
        <v>322</v>
      </c>
      <c r="AF22" s="149">
        <f>'G-3'!T12</f>
        <v>342</v>
      </c>
      <c r="AG22" s="149">
        <f>'G-3'!T13</f>
        <v>319.5</v>
      </c>
      <c r="AH22" s="149">
        <f>'G-3'!T14</f>
        <v>330</v>
      </c>
      <c r="AI22" s="149">
        <f>'G-3'!T15</f>
        <v>295</v>
      </c>
      <c r="AJ22" s="149">
        <f>'G-3'!T16</f>
        <v>317</v>
      </c>
      <c r="AK22" s="149">
        <f>'G-3'!T17</f>
        <v>281</v>
      </c>
      <c r="AL22" s="149">
        <f>'G-3'!T18</f>
        <v>241.5</v>
      </c>
      <c r="AM22" s="149">
        <f>'G-3'!T19</f>
        <v>240.5</v>
      </c>
      <c r="AN22" s="149">
        <f>'G-3'!T20</f>
        <v>277.5</v>
      </c>
      <c r="AO22" s="149">
        <f>'G-3'!T21</f>
        <v>275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1277.5</v>
      </c>
      <c r="F23" s="149">
        <f t="shared" ref="F23:K23" si="21">C22+D22+E22+F22</f>
        <v>1331.5</v>
      </c>
      <c r="G23" s="149">
        <f t="shared" si="21"/>
        <v>1294</v>
      </c>
      <c r="H23" s="149">
        <f t="shared" si="21"/>
        <v>1277.5</v>
      </c>
      <c r="I23" s="149">
        <f t="shared" si="21"/>
        <v>1314.5</v>
      </c>
      <c r="J23" s="149">
        <f t="shared" si="21"/>
        <v>1297</v>
      </c>
      <c r="K23" s="149">
        <f t="shared" si="21"/>
        <v>1284</v>
      </c>
      <c r="L23" s="150"/>
      <c r="M23" s="149"/>
      <c r="N23" s="149"/>
      <c r="O23" s="149"/>
      <c r="P23" s="149">
        <f>M22+N22+O22+P22</f>
        <v>1185</v>
      </c>
      <c r="Q23" s="149">
        <f t="shared" ref="Q23:AB23" si="22">N22+O22+P22+Q22</f>
        <v>1196.5</v>
      </c>
      <c r="R23" s="149">
        <f t="shared" si="22"/>
        <v>1209.5</v>
      </c>
      <c r="S23" s="149">
        <f t="shared" si="22"/>
        <v>1212</v>
      </c>
      <c r="T23" s="149">
        <f t="shared" si="22"/>
        <v>1220.5</v>
      </c>
      <c r="U23" s="149">
        <f t="shared" si="22"/>
        <v>1181</v>
      </c>
      <c r="V23" s="149">
        <f t="shared" si="22"/>
        <v>1130.5</v>
      </c>
      <c r="W23" s="149">
        <f t="shared" si="22"/>
        <v>1039</v>
      </c>
      <c r="X23" s="149">
        <f t="shared" si="22"/>
        <v>970</v>
      </c>
      <c r="Y23" s="149">
        <f t="shared" si="22"/>
        <v>980.5</v>
      </c>
      <c r="Z23" s="149">
        <f t="shared" si="22"/>
        <v>1033.5</v>
      </c>
      <c r="AA23" s="149">
        <f t="shared" si="22"/>
        <v>1156</v>
      </c>
      <c r="AB23" s="149">
        <f t="shared" si="22"/>
        <v>1248</v>
      </c>
      <c r="AC23" s="150"/>
      <c r="AD23" s="149"/>
      <c r="AE23" s="149"/>
      <c r="AF23" s="149"/>
      <c r="AG23" s="149">
        <f>AD22+AE22+AF22+AG22</f>
        <v>1278</v>
      </c>
      <c r="AH23" s="149">
        <f t="shared" ref="AH23:AO23" si="23">AE22+AF22+AG22+AH22</f>
        <v>1313.5</v>
      </c>
      <c r="AI23" s="149">
        <f t="shared" si="23"/>
        <v>1286.5</v>
      </c>
      <c r="AJ23" s="149">
        <f t="shared" si="23"/>
        <v>1261.5</v>
      </c>
      <c r="AK23" s="149">
        <f t="shared" si="23"/>
        <v>1223</v>
      </c>
      <c r="AL23" s="149">
        <f t="shared" si="23"/>
        <v>1134.5</v>
      </c>
      <c r="AM23" s="149">
        <f t="shared" si="23"/>
        <v>1080</v>
      </c>
      <c r="AN23" s="149">
        <f t="shared" si="23"/>
        <v>1040.5</v>
      </c>
      <c r="AO23" s="149">
        <f t="shared" si="23"/>
        <v>1034.5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7.1428571428571426E-3</v>
      </c>
      <c r="E24" s="152"/>
      <c r="F24" s="152" t="s">
        <v>108</v>
      </c>
      <c r="G24" s="153">
        <f>DIRECCIONALIDAD!J29/100</f>
        <v>0.59523809523809523</v>
      </c>
      <c r="H24" s="152"/>
      <c r="I24" s="152" t="s">
        <v>109</v>
      </c>
      <c r="J24" s="153">
        <f>DIRECCIONALIDAD!J30/100</f>
        <v>0.39761904761904759</v>
      </c>
      <c r="K24" s="154"/>
      <c r="L24" s="148"/>
      <c r="M24" s="151"/>
      <c r="N24" s="152"/>
      <c r="O24" s="152" t="s">
        <v>107</v>
      </c>
      <c r="P24" s="153">
        <f>DIRECCIONALIDAD!J31/100</f>
        <v>1.1985018726591761E-2</v>
      </c>
      <c r="Q24" s="152"/>
      <c r="R24" s="152"/>
      <c r="S24" s="152"/>
      <c r="T24" s="152" t="s">
        <v>108</v>
      </c>
      <c r="U24" s="153">
        <f>DIRECCIONALIDAD!J32/100</f>
        <v>0.56704119850187262</v>
      </c>
      <c r="V24" s="152"/>
      <c r="W24" s="152"/>
      <c r="X24" s="152"/>
      <c r="Y24" s="152" t="s">
        <v>109</v>
      </c>
      <c r="Z24" s="153">
        <f>DIRECCIONALIDAD!J33/100</f>
        <v>0.42097378277153558</v>
      </c>
      <c r="AA24" s="152"/>
      <c r="AB24" s="152"/>
      <c r="AC24" s="148"/>
      <c r="AD24" s="151"/>
      <c r="AE24" s="152" t="s">
        <v>107</v>
      </c>
      <c r="AF24" s="153">
        <f>DIRECCIONALIDAD!J34/100</f>
        <v>7.2398190045248863E-3</v>
      </c>
      <c r="AG24" s="152"/>
      <c r="AH24" s="152"/>
      <c r="AI24" s="152"/>
      <c r="AJ24" s="152" t="s">
        <v>108</v>
      </c>
      <c r="AK24" s="153">
        <f>DIRECCIONALIDAD!J35/100</f>
        <v>0.53755656108597283</v>
      </c>
      <c r="AL24" s="152"/>
      <c r="AM24" s="152"/>
      <c r="AN24" s="152" t="s">
        <v>109</v>
      </c>
      <c r="AO24" s="153">
        <f>DIRECCIONALIDAD!J36/100</f>
        <v>0.45520361990950226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9" t="s">
        <v>150</v>
      </c>
      <c r="B25" s="160">
        <f>MAX(B23:K23)</f>
        <v>1331.5</v>
      </c>
      <c r="C25" s="152" t="s">
        <v>107</v>
      </c>
      <c r="D25" s="161">
        <f>+B25*D24</f>
        <v>9.5107142857142861</v>
      </c>
      <c r="E25" s="152"/>
      <c r="F25" s="152" t="s">
        <v>108</v>
      </c>
      <c r="G25" s="161">
        <f>+B25*G24</f>
        <v>792.55952380952385</v>
      </c>
      <c r="H25" s="152"/>
      <c r="I25" s="152" t="s">
        <v>109</v>
      </c>
      <c r="J25" s="161">
        <f>+B25*J24</f>
        <v>529.4297619047619</v>
      </c>
      <c r="K25" s="154"/>
      <c r="L25" s="148"/>
      <c r="M25" s="160">
        <f>MAX(M23:AB23)</f>
        <v>1248</v>
      </c>
      <c r="N25" s="152"/>
      <c r="O25" s="152" t="s">
        <v>107</v>
      </c>
      <c r="P25" s="162">
        <f>+M25*P24</f>
        <v>14.957303370786518</v>
      </c>
      <c r="Q25" s="152"/>
      <c r="R25" s="152"/>
      <c r="S25" s="152"/>
      <c r="T25" s="152" t="s">
        <v>108</v>
      </c>
      <c r="U25" s="162">
        <f>+M25*U24</f>
        <v>707.66741573033698</v>
      </c>
      <c r="V25" s="152"/>
      <c r="W25" s="152"/>
      <c r="X25" s="152"/>
      <c r="Y25" s="152" t="s">
        <v>109</v>
      </c>
      <c r="Z25" s="162">
        <f>+M25*Z24</f>
        <v>525.37528089887644</v>
      </c>
      <c r="AA25" s="152"/>
      <c r="AB25" s="154"/>
      <c r="AC25" s="148"/>
      <c r="AD25" s="160">
        <f>MAX(AD23:AO23)</f>
        <v>1313.5</v>
      </c>
      <c r="AE25" s="152" t="s">
        <v>107</v>
      </c>
      <c r="AF25" s="161">
        <f>+AD25*AF24</f>
        <v>9.5095022624434389</v>
      </c>
      <c r="AG25" s="152"/>
      <c r="AH25" s="152"/>
      <c r="AI25" s="152"/>
      <c r="AJ25" s="152" t="s">
        <v>108</v>
      </c>
      <c r="AK25" s="161">
        <f>+AD25*AK24</f>
        <v>706.08054298642526</v>
      </c>
      <c r="AL25" s="152"/>
      <c r="AM25" s="152"/>
      <c r="AN25" s="152" t="s">
        <v>109</v>
      </c>
      <c r="AO25" s="163">
        <f>+AD25*AO24</f>
        <v>597.90995475113118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0" t="s">
        <v>103</v>
      </c>
      <c r="U26" s="240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160.5</v>
      </c>
      <c r="C27" s="149">
        <f>'G-4'!F11</f>
        <v>171</v>
      </c>
      <c r="D27" s="149">
        <f>'G-4'!F12</f>
        <v>177.5</v>
      </c>
      <c r="E27" s="149">
        <f>'G-4'!F13</f>
        <v>157.5</v>
      </c>
      <c r="F27" s="149">
        <f>'G-4'!F14</f>
        <v>146</v>
      </c>
      <c r="G27" s="149">
        <f>'G-4'!F15</f>
        <v>136.5</v>
      </c>
      <c r="H27" s="149">
        <f>'G-4'!F16</f>
        <v>145</v>
      </c>
      <c r="I27" s="149">
        <f>'G-4'!F17</f>
        <v>153</v>
      </c>
      <c r="J27" s="149">
        <f>'G-4'!F18</f>
        <v>129.5</v>
      </c>
      <c r="K27" s="149">
        <f>'G-4'!F19</f>
        <v>149.5</v>
      </c>
      <c r="L27" s="150"/>
      <c r="M27" s="149">
        <f>'G-4'!F20</f>
        <v>140.5</v>
      </c>
      <c r="N27" s="149">
        <f>'G-4'!F21</f>
        <v>144</v>
      </c>
      <c r="O27" s="149">
        <f>'G-4'!F22</f>
        <v>156</v>
      </c>
      <c r="P27" s="149">
        <f>'G-4'!M10</f>
        <v>164.5</v>
      </c>
      <c r="Q27" s="149">
        <f>'G-4'!M11</f>
        <v>159</v>
      </c>
      <c r="R27" s="149">
        <f>'G-4'!M12</f>
        <v>162</v>
      </c>
      <c r="S27" s="149">
        <f>'G-4'!M13</f>
        <v>142.5</v>
      </c>
      <c r="T27" s="149">
        <f>'G-4'!M14</f>
        <v>134</v>
      </c>
      <c r="U27" s="149">
        <f>'G-4'!M15</f>
        <v>125.5</v>
      </c>
      <c r="V27" s="149">
        <f>'G-4'!M16</f>
        <v>121.5</v>
      </c>
      <c r="W27" s="149">
        <f>'G-4'!M17</f>
        <v>129</v>
      </c>
      <c r="X27" s="149">
        <f>'G-4'!M18</f>
        <v>137</v>
      </c>
      <c r="Y27" s="149">
        <f>'G-4'!M19</f>
        <v>144</v>
      </c>
      <c r="Z27" s="149">
        <f>'G-4'!M20</f>
        <v>178.5</v>
      </c>
      <c r="AA27" s="149">
        <f>'G-4'!M21</f>
        <v>151.5</v>
      </c>
      <c r="AB27" s="149">
        <f>'G-4'!M22</f>
        <v>188</v>
      </c>
      <c r="AC27" s="150"/>
      <c r="AD27" s="149">
        <f>'G-4'!T10</f>
        <v>167</v>
      </c>
      <c r="AE27" s="149">
        <f>'G-4'!T11</f>
        <v>187</v>
      </c>
      <c r="AF27" s="149">
        <f>'G-4'!T12</f>
        <v>158</v>
      </c>
      <c r="AG27" s="149">
        <f>'G-4'!T13</f>
        <v>170.5</v>
      </c>
      <c r="AH27" s="149">
        <f>'G-4'!T14</f>
        <v>175</v>
      </c>
      <c r="AI27" s="149">
        <f>'G-4'!T15</f>
        <v>165.5</v>
      </c>
      <c r="AJ27" s="149">
        <f>'G-4'!T16</f>
        <v>159</v>
      </c>
      <c r="AK27" s="149">
        <f>'G-4'!T17</f>
        <v>155.5</v>
      </c>
      <c r="AL27" s="149">
        <f>'G-4'!T18</f>
        <v>180</v>
      </c>
      <c r="AM27" s="149">
        <f>'G-4'!T19</f>
        <v>180.5</v>
      </c>
      <c r="AN27" s="149">
        <f>'G-4'!T20</f>
        <v>183.5</v>
      </c>
      <c r="AO27" s="149">
        <f>'G-4'!T21</f>
        <v>161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666.5</v>
      </c>
      <c r="F28" s="149">
        <f t="shared" ref="F28:K28" si="24">C27+D27+E27+F27</f>
        <v>652</v>
      </c>
      <c r="G28" s="149">
        <f t="shared" si="24"/>
        <v>617.5</v>
      </c>
      <c r="H28" s="149">
        <f t="shared" si="24"/>
        <v>585</v>
      </c>
      <c r="I28" s="149">
        <f t="shared" si="24"/>
        <v>580.5</v>
      </c>
      <c r="J28" s="149">
        <f t="shared" si="24"/>
        <v>564</v>
      </c>
      <c r="K28" s="149">
        <f t="shared" si="24"/>
        <v>577</v>
      </c>
      <c r="L28" s="150"/>
      <c r="M28" s="149"/>
      <c r="N28" s="149"/>
      <c r="O28" s="149"/>
      <c r="P28" s="149">
        <f>M27+N27+O27+P27</f>
        <v>605</v>
      </c>
      <c r="Q28" s="149">
        <f t="shared" ref="Q28:AB28" si="25">N27+O27+P27+Q27</f>
        <v>623.5</v>
      </c>
      <c r="R28" s="149">
        <f t="shared" si="25"/>
        <v>641.5</v>
      </c>
      <c r="S28" s="149">
        <f t="shared" si="25"/>
        <v>628</v>
      </c>
      <c r="T28" s="149">
        <f t="shared" si="25"/>
        <v>597.5</v>
      </c>
      <c r="U28" s="149">
        <f t="shared" si="25"/>
        <v>564</v>
      </c>
      <c r="V28" s="149">
        <f t="shared" si="25"/>
        <v>523.5</v>
      </c>
      <c r="W28" s="149">
        <f t="shared" si="25"/>
        <v>510</v>
      </c>
      <c r="X28" s="149">
        <f t="shared" si="25"/>
        <v>513</v>
      </c>
      <c r="Y28" s="149">
        <f t="shared" si="25"/>
        <v>531.5</v>
      </c>
      <c r="Z28" s="149">
        <f t="shared" si="25"/>
        <v>588.5</v>
      </c>
      <c r="AA28" s="149">
        <f t="shared" si="25"/>
        <v>611</v>
      </c>
      <c r="AB28" s="149">
        <f t="shared" si="25"/>
        <v>662</v>
      </c>
      <c r="AC28" s="150"/>
      <c r="AD28" s="149"/>
      <c r="AE28" s="149"/>
      <c r="AF28" s="149"/>
      <c r="AG28" s="149">
        <f>AD27+AE27+AF27+AG27</f>
        <v>682.5</v>
      </c>
      <c r="AH28" s="149">
        <f t="shared" ref="AH28:AO28" si="26">AE27+AF27+AG27+AH27</f>
        <v>690.5</v>
      </c>
      <c r="AI28" s="149">
        <f t="shared" si="26"/>
        <v>669</v>
      </c>
      <c r="AJ28" s="149">
        <f t="shared" si="26"/>
        <v>670</v>
      </c>
      <c r="AK28" s="149">
        <f t="shared" si="26"/>
        <v>655</v>
      </c>
      <c r="AL28" s="149">
        <f t="shared" si="26"/>
        <v>660</v>
      </c>
      <c r="AM28" s="149">
        <f t="shared" si="26"/>
        <v>675</v>
      </c>
      <c r="AN28" s="149">
        <f t="shared" si="26"/>
        <v>699.5</v>
      </c>
      <c r="AO28" s="149">
        <f t="shared" si="26"/>
        <v>705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3.6392405063291139E-2</v>
      </c>
      <c r="E29" s="152"/>
      <c r="F29" s="152" t="s">
        <v>108</v>
      </c>
      <c r="G29" s="153">
        <f>DIRECCIONALIDAD!J38/100</f>
        <v>0.96360759493670889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6.7946824224519947E-2</v>
      </c>
      <c r="Q29" s="152"/>
      <c r="R29" s="152"/>
      <c r="S29" s="152"/>
      <c r="T29" s="152" t="s">
        <v>108</v>
      </c>
      <c r="U29" s="153">
        <f>DIRECCIONALIDAD!J41/100</f>
        <v>0.93205317577547997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5.2249637155297533E-2</v>
      </c>
      <c r="AG29" s="152"/>
      <c r="AH29" s="152"/>
      <c r="AI29" s="152"/>
      <c r="AJ29" s="152" t="s">
        <v>108</v>
      </c>
      <c r="AK29" s="153">
        <f>DIRECCIONALIDAD!J44/100</f>
        <v>0.94775036284470249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9" t="s">
        <v>150</v>
      </c>
      <c r="B30" s="160">
        <f>MAX(B28:K28)</f>
        <v>666.5</v>
      </c>
      <c r="C30" s="152" t="s">
        <v>107</v>
      </c>
      <c r="D30" s="161">
        <f>+B30*D29</f>
        <v>24.255537974683545</v>
      </c>
      <c r="E30" s="152"/>
      <c r="F30" s="152" t="s">
        <v>108</v>
      </c>
      <c r="G30" s="161">
        <f>+B30*G29</f>
        <v>642.24446202531647</v>
      </c>
      <c r="H30" s="152"/>
      <c r="I30" s="152" t="s">
        <v>109</v>
      </c>
      <c r="J30" s="161">
        <f>+B30*J29</f>
        <v>0</v>
      </c>
      <c r="K30" s="154"/>
      <c r="L30" s="148"/>
      <c r="M30" s="160">
        <f>MAX(M28:AB28)</f>
        <v>662</v>
      </c>
      <c r="N30" s="152"/>
      <c r="O30" s="152" t="s">
        <v>107</v>
      </c>
      <c r="P30" s="162">
        <f>+M30*P29</f>
        <v>44.980797636632204</v>
      </c>
      <c r="Q30" s="152"/>
      <c r="R30" s="152"/>
      <c r="S30" s="152"/>
      <c r="T30" s="152" t="s">
        <v>108</v>
      </c>
      <c r="U30" s="162">
        <f>+M30*U29</f>
        <v>617.01920236336775</v>
      </c>
      <c r="V30" s="152"/>
      <c r="W30" s="152"/>
      <c r="X30" s="152"/>
      <c r="Y30" s="152" t="s">
        <v>109</v>
      </c>
      <c r="Z30" s="162">
        <f>+M30*Z29</f>
        <v>0</v>
      </c>
      <c r="AA30" s="152"/>
      <c r="AB30" s="154"/>
      <c r="AC30" s="148"/>
      <c r="AD30" s="160">
        <f>MAX(AD28:AO28)</f>
        <v>705</v>
      </c>
      <c r="AE30" s="152" t="s">
        <v>107</v>
      </c>
      <c r="AF30" s="161">
        <f>+AD30*AF29</f>
        <v>36.835994194484762</v>
      </c>
      <c r="AG30" s="152"/>
      <c r="AH30" s="152"/>
      <c r="AI30" s="152"/>
      <c r="AJ30" s="152" t="s">
        <v>108</v>
      </c>
      <c r="AK30" s="161">
        <f>+AD30*AK29</f>
        <v>668.16400580551522</v>
      </c>
      <c r="AL30" s="152"/>
      <c r="AM30" s="152"/>
      <c r="AN30" s="152" t="s">
        <v>109</v>
      </c>
      <c r="AO30" s="163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0" t="s">
        <v>103</v>
      </c>
      <c r="U31" s="240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750</v>
      </c>
      <c r="C32" s="149">
        <f t="shared" ref="C32:K32" si="27">C13+C18+C22+C27</f>
        <v>848</v>
      </c>
      <c r="D32" s="149">
        <f t="shared" si="27"/>
        <v>829.5</v>
      </c>
      <c r="E32" s="149">
        <f t="shared" si="27"/>
        <v>771.5</v>
      </c>
      <c r="F32" s="149">
        <f t="shared" si="27"/>
        <v>732</v>
      </c>
      <c r="G32" s="149">
        <f t="shared" si="27"/>
        <v>729.5</v>
      </c>
      <c r="H32" s="149">
        <f t="shared" si="27"/>
        <v>773.5</v>
      </c>
      <c r="I32" s="149">
        <f t="shared" si="27"/>
        <v>763</v>
      </c>
      <c r="J32" s="149">
        <f t="shared" si="27"/>
        <v>688</v>
      </c>
      <c r="K32" s="149">
        <f t="shared" si="27"/>
        <v>716.5</v>
      </c>
      <c r="L32" s="150"/>
      <c r="M32" s="149">
        <f>M13+M18+M22+M27</f>
        <v>652</v>
      </c>
      <c r="N32" s="149">
        <f t="shared" ref="N32:AB32" si="28">N13+N18+N22+N27</f>
        <v>647</v>
      </c>
      <c r="O32" s="149">
        <f t="shared" si="28"/>
        <v>707</v>
      </c>
      <c r="P32" s="149">
        <f t="shared" si="28"/>
        <v>726.5</v>
      </c>
      <c r="Q32" s="149">
        <f t="shared" si="28"/>
        <v>802</v>
      </c>
      <c r="R32" s="149">
        <f t="shared" si="28"/>
        <v>740</v>
      </c>
      <c r="S32" s="149">
        <f t="shared" si="28"/>
        <v>736.5</v>
      </c>
      <c r="T32" s="149">
        <f t="shared" si="28"/>
        <v>713.5</v>
      </c>
      <c r="U32" s="149">
        <f t="shared" si="28"/>
        <v>639.5</v>
      </c>
      <c r="V32" s="149">
        <f t="shared" si="28"/>
        <v>614.5</v>
      </c>
      <c r="W32" s="149">
        <f t="shared" si="28"/>
        <v>553.5</v>
      </c>
      <c r="X32" s="149">
        <f t="shared" si="28"/>
        <v>603.5</v>
      </c>
      <c r="Y32" s="149">
        <f t="shared" si="28"/>
        <v>693</v>
      </c>
      <c r="Z32" s="149">
        <f t="shared" si="28"/>
        <v>734.5</v>
      </c>
      <c r="AA32" s="149">
        <f t="shared" si="28"/>
        <v>753.5</v>
      </c>
      <c r="AB32" s="149">
        <f t="shared" si="28"/>
        <v>793</v>
      </c>
      <c r="AC32" s="150"/>
      <c r="AD32" s="149">
        <f>AD13+AD18+AD22+AD27</f>
        <v>650</v>
      </c>
      <c r="AE32" s="149">
        <f t="shared" ref="AE32:AO32" si="29">AE13+AE18+AE22+AE27</f>
        <v>710.5</v>
      </c>
      <c r="AF32" s="149">
        <f t="shared" si="29"/>
        <v>764.5</v>
      </c>
      <c r="AG32" s="149">
        <f t="shared" si="29"/>
        <v>741.5</v>
      </c>
      <c r="AH32" s="149">
        <f t="shared" si="29"/>
        <v>776.5</v>
      </c>
      <c r="AI32" s="149">
        <f t="shared" si="29"/>
        <v>786.5</v>
      </c>
      <c r="AJ32" s="149">
        <f t="shared" si="29"/>
        <v>796</v>
      </c>
      <c r="AK32" s="149">
        <f t="shared" si="29"/>
        <v>757</v>
      </c>
      <c r="AL32" s="149">
        <f t="shared" si="29"/>
        <v>762.5</v>
      </c>
      <c r="AM32" s="149">
        <f t="shared" si="29"/>
        <v>779.5</v>
      </c>
      <c r="AN32" s="149">
        <f t="shared" si="29"/>
        <v>792</v>
      </c>
      <c r="AO32" s="149">
        <f t="shared" si="29"/>
        <v>785.5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3199</v>
      </c>
      <c r="F33" s="149">
        <f t="shared" ref="F33:K33" si="30">C32+D32+E32+F32</f>
        <v>3181</v>
      </c>
      <c r="G33" s="149">
        <f t="shared" si="30"/>
        <v>3062.5</v>
      </c>
      <c r="H33" s="149">
        <f t="shared" si="30"/>
        <v>3006.5</v>
      </c>
      <c r="I33" s="149">
        <f t="shared" si="30"/>
        <v>2998</v>
      </c>
      <c r="J33" s="149">
        <f t="shared" si="30"/>
        <v>2954</v>
      </c>
      <c r="K33" s="149">
        <f t="shared" si="30"/>
        <v>2941</v>
      </c>
      <c r="L33" s="150"/>
      <c r="M33" s="149"/>
      <c r="N33" s="149"/>
      <c r="O33" s="149"/>
      <c r="P33" s="149">
        <f>M32+N32+O32+P32</f>
        <v>2732.5</v>
      </c>
      <c r="Q33" s="149">
        <f t="shared" ref="Q33:AB33" si="31">N32+O32+P32+Q32</f>
        <v>2882.5</v>
      </c>
      <c r="R33" s="149">
        <f t="shared" si="31"/>
        <v>2975.5</v>
      </c>
      <c r="S33" s="149">
        <f t="shared" si="31"/>
        <v>3005</v>
      </c>
      <c r="T33" s="149">
        <f t="shared" si="31"/>
        <v>2992</v>
      </c>
      <c r="U33" s="149">
        <f t="shared" si="31"/>
        <v>2829.5</v>
      </c>
      <c r="V33" s="149">
        <f t="shared" si="31"/>
        <v>2704</v>
      </c>
      <c r="W33" s="149">
        <f t="shared" si="31"/>
        <v>2521</v>
      </c>
      <c r="X33" s="149">
        <f t="shared" si="31"/>
        <v>2411</v>
      </c>
      <c r="Y33" s="149">
        <f t="shared" si="31"/>
        <v>2464.5</v>
      </c>
      <c r="Z33" s="149">
        <f t="shared" si="31"/>
        <v>2584.5</v>
      </c>
      <c r="AA33" s="149">
        <f t="shared" si="31"/>
        <v>2784.5</v>
      </c>
      <c r="AB33" s="149">
        <f t="shared" si="31"/>
        <v>2974</v>
      </c>
      <c r="AC33" s="150"/>
      <c r="AD33" s="149"/>
      <c r="AE33" s="149"/>
      <c r="AF33" s="149"/>
      <c r="AG33" s="149">
        <f>AD32+AE32+AF32+AG32</f>
        <v>2866.5</v>
      </c>
      <c r="AH33" s="149">
        <f t="shared" ref="AH33:AO33" si="32">AE32+AF32+AG32+AH32</f>
        <v>2993</v>
      </c>
      <c r="AI33" s="149">
        <f t="shared" si="32"/>
        <v>3069</v>
      </c>
      <c r="AJ33" s="149">
        <f t="shared" si="32"/>
        <v>3100.5</v>
      </c>
      <c r="AK33" s="149">
        <f t="shared" si="32"/>
        <v>3116</v>
      </c>
      <c r="AL33" s="149">
        <f t="shared" si="32"/>
        <v>3102</v>
      </c>
      <c r="AM33" s="149">
        <f t="shared" si="32"/>
        <v>3095</v>
      </c>
      <c r="AN33" s="149">
        <f t="shared" si="32"/>
        <v>3091</v>
      </c>
      <c r="AO33" s="149">
        <f t="shared" si="32"/>
        <v>3119.5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1"/>
      <c r="R35" s="241"/>
      <c r="S35" s="241"/>
      <c r="T35" s="241"/>
      <c r="U35" s="241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2016-07-18T16:14:07Z</cp:lastPrinted>
  <dcterms:created xsi:type="dcterms:W3CDTF">1998-04-02T13:38:56Z</dcterms:created>
  <dcterms:modified xsi:type="dcterms:W3CDTF">2017-03-28T21:42:31Z</dcterms:modified>
</cp:coreProperties>
</file>