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2134\CR 45\2017\"/>
    </mc:Choice>
  </mc:AlternateContent>
  <bookViews>
    <workbookView xWindow="0" yWindow="0" windowWidth="21600" windowHeight="8535" tabRatio="736" firstSheet="3" activeTab="5"/>
  </bookViews>
  <sheets>
    <sheet name="G-1" sheetId="4678" r:id="rId1"/>
    <sheet name="G-2" sheetId="4684" r:id="rId2"/>
    <sheet name="G-4" sheetId="4686" r:id="rId3"/>
    <sheet name="G-1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3">'G-14'!$A$1:$U$58</definedName>
    <definedName name="_xlnm.Print_Area" localSheetId="1">'G-2'!$A$1:$U$58</definedName>
    <definedName name="_xlnm.Print_Area" localSheetId="2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Y22" i="4686" l="1"/>
  <c r="X22" i="4686"/>
  <c r="W22" i="4686"/>
  <c r="V22" i="4686"/>
  <c r="Y22" i="4677"/>
  <c r="X22" i="4677"/>
  <c r="W22" i="4677"/>
  <c r="V22" i="4677"/>
  <c r="Y22" i="4684"/>
  <c r="X22" i="4684"/>
  <c r="W22" i="4684"/>
  <c r="V22" i="4684"/>
  <c r="Y22" i="4678"/>
  <c r="X22" i="4678"/>
  <c r="W22" i="4678"/>
  <c r="V22" i="4678"/>
  <c r="I36" i="4689" l="1"/>
  <c r="I35" i="4689"/>
  <c r="I34" i="4689"/>
  <c r="I33" i="4689"/>
  <c r="I32" i="4689"/>
  <c r="I31" i="4689"/>
  <c r="I30" i="4689"/>
  <c r="I29" i="4689"/>
  <c r="I28" i="4689"/>
  <c r="M19" i="4677"/>
  <c r="Y28" i="4688" s="1"/>
  <c r="M18" i="4684"/>
  <c r="X18" i="4688" s="1"/>
  <c r="M19" i="4684"/>
  <c r="L5" i="4686"/>
  <c r="S6" i="4686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J34" i="4689"/>
  <c r="J31" i="4689"/>
  <c r="J28" i="4689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Y18" i="4688"/>
  <c r="M20" i="4684"/>
  <c r="Z18" i="4688" s="1"/>
  <c r="M21" i="4684"/>
  <c r="AA18" i="4688" s="1"/>
  <c r="M22" i="4684"/>
  <c r="AB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2" i="4689" l="1"/>
  <c r="J14" i="4689"/>
  <c r="J37" i="4689"/>
  <c r="J43" i="4689"/>
  <c r="AF30" i="4688" s="1"/>
  <c r="J40" i="4689"/>
  <c r="P30" i="4688" s="1"/>
  <c r="J33" i="4689"/>
  <c r="Z25" i="4688" s="1"/>
  <c r="J30" i="4689"/>
  <c r="J25" i="4688" s="1"/>
  <c r="J36" i="4689"/>
  <c r="AO25" i="4688" s="1"/>
  <c r="J25" i="4689"/>
  <c r="AF20" i="4688" s="1"/>
  <c r="J26" i="4689"/>
  <c r="AK20" i="4688" s="1"/>
  <c r="J22" i="4689"/>
  <c r="P20" i="4688" s="1"/>
  <c r="J23" i="4689"/>
  <c r="U20" i="4688" s="1"/>
  <c r="J20" i="4689"/>
  <c r="G20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AN29" i="4688"/>
  <c r="CB19" i="4688" s="1"/>
  <c r="AL29" i="4688"/>
  <c r="BZ19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D30" i="4688"/>
  <c r="J39" i="4689"/>
  <c r="AF25" i="4688"/>
  <c r="J35" i="4689"/>
  <c r="U25" i="4688"/>
  <c r="P25" i="4688"/>
  <c r="D25" i="4688"/>
  <c r="J29" i="4689"/>
  <c r="J27" i="4689"/>
  <c r="Z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AA34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20" i="4688" l="1"/>
  <c r="AD26" i="4688"/>
  <c r="AU20" i="4688"/>
  <c r="B26" i="4688"/>
  <c r="BE20" i="4688"/>
  <c r="M26" i="4688"/>
  <c r="BU19" i="4688"/>
  <c r="AD31" i="4688"/>
  <c r="BE19" i="4688"/>
  <c r="M31" i="4688"/>
  <c r="AU19" i="4688"/>
  <c r="B31" i="4688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Z26" i="4688"/>
  <c r="P26" i="4688"/>
  <c r="U26" i="4688"/>
  <c r="J26" i="4688"/>
  <c r="G26" i="4688"/>
  <c r="D26" i="4688"/>
  <c r="AO31" i="4688"/>
  <c r="AK31" i="4688"/>
  <c r="AF31" i="4688"/>
  <c r="J31" i="4688"/>
  <c r="G31" i="4688"/>
  <c r="D31" i="4688"/>
  <c r="Z31" i="4688"/>
  <c r="P31" i="4688"/>
  <c r="U31" i="4688"/>
  <c r="AO21" i="4688"/>
  <c r="AK21" i="4688"/>
  <c r="AF21" i="4688"/>
  <c r="J21" i="4688"/>
  <c r="G21" i="4688"/>
  <c r="D21" i="4688"/>
  <c r="Z21" i="4688"/>
  <c r="P21" i="4688"/>
  <c r="U21" i="4688"/>
  <c r="AO16" i="4688"/>
  <c r="AK16" i="4688"/>
  <c r="AF16" i="4688"/>
  <c r="Z16" i="4688"/>
  <c r="P16" i="4688"/>
  <c r="U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<sst xmlns="http://schemas.openxmlformats.org/spreadsheetml/2006/main" count="791" uniqueCount="155">
  <si>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</si>
  <si>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</si>
  <si>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</si>
  <si>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</si>
  <si>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</si>
  <si>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</si>
  <si>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</si>
  <si>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</si>
  <si>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</si>
  <si>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</si>
  <si>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</si>
  <si>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</si>
  <si>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</si>
  <si>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</si>
  <si>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</si>
  <si>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</si>
  <si>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</si>
  <si>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</si>
  <si>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</si>
  <si>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</si>
  <si>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</si>
  <si>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</si>
  <si>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</si>
  <si>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</si>
  <si>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</si>
  <si>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</si>
  <si>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</si>
  <si>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</si>
  <si>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</si>
  <si>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</si>
  <si>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</si>
  <si>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</si>
  <si>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</si>
  <si>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</si>
  <si>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</si>
  <si>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</si>
  <si>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</si>
  <si>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</si>
  <si>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</si>
  <si>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</si>
  <si>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</si>
  <si>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</si>
  <si>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</si>
  <si>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</si>
  <si>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</si>
  <si>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</si>
  <si>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</si>
  <si>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</si>
  <si>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</si>
  <si>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</si>
  <si>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</si>
  <si>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</si>
  <si>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</si>
  <si>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</si>
  <si>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</si>
  <si>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</si>
  <si>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</si>
  <si>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</si>
  <si>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</si>
  <si>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</si>
  <si>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</si>
  <si>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</si>
  <si>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</si>
  <si>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</si>
  <si>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</si>
  <si>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</si>
  <si>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</si>
  <si>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</si>
  <si>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</si>
  <si>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</si>
  <si>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</si>
  <si>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</si>
  <si>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</si>
  <si>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</si>
  <si>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</si>
  <si>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</si>
  <si>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</si>
  <si>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</si>
  <si>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</si>
  <si>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</si>
  <si>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</si>
  <si>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</si>
  <si>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</si>
  <si>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</si>
  <si>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</si>
  <si>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</si>
  <si>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</si>
  <si>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</si>
  <si>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</si>
  <si>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</si>
  <si>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</si>
  <si>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</si>
  <si>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</si>
  <si>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</si>
  <si>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</si>
  <si>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</si>
  <si>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</si>
  <si>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</si>
  <si>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</si>
  <si>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</si>
  <si>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</si>
  <si>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</si>
  <si>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</si>
  <si>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</si>
  <si>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</si>
  <si>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</si>
  <si>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</si>
  <si>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</si>
  <si>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</si>
  <si>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</si>
  <si>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</si>
  <si>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</si>
  <si>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</si>
  <si>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</si>
  <si>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</si>
  <si>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</si>
  <si>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</si>
  <si>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</si>
  <si>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</si>
  <si>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</si>
  <si>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</si>
  <si>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</si>
  <si>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</si>
  <si>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</si>
  <si>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</si>
  <si>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</si>
  <si>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</si>
  <si>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</si>
  <si>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</si>
  <si>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</si>
  <si>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</si>
  <si>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</si>
  <si>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</si>
  <si>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</si>
  <si>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</si>
  <si>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</si>
  <si>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</si>
  <si>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</si>
  <si>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</si>
  <si>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</si>
  <si>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</si>
  <si>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</si>
  <si>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</si>
  <si>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</si>
  <si>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</si>
  <si>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</si>
  <si>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34 X CARRERA 45</t>
  </si>
  <si>
    <t>14 (OR- OCCR)</t>
  </si>
  <si>
    <t>JULIO VASQUEZ</t>
  </si>
  <si>
    <t>4                (OR - OCC)</t>
  </si>
  <si>
    <t>14                (OR-OCC)</t>
  </si>
  <si>
    <t>GEOVANNIS GONZALEZ</t>
  </si>
  <si>
    <t xml:space="preserve">VOL MAX </t>
  </si>
  <si>
    <t>JHONY NAVARRO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</si>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</sst>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18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75</c:v>
                </c:pt>
                <c:pt idx="1">
                  <c:v>119.5</c:v>
                </c:pt>
                <c:pt idx="2">
                  <c:v>138</c:v>
                </c:pt>
                <c:pt idx="3">
                  <c:v>121.5</c:v>
                </c:pt>
                <c:pt idx="4">
                  <c:v>146</c:v>
                </c:pt>
                <c:pt idx="5">
                  <c:v>126</c:v>
                </c:pt>
                <c:pt idx="6">
                  <c:v>140.5</c:v>
                </c:pt>
                <c:pt idx="7">
                  <c:v>127.5</c:v>
                </c:pt>
                <c:pt idx="8">
                  <c:v>112</c:v>
                </c:pt>
                <c:pt idx="9">
                  <c:v>150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24424"/>
        <c:axId val="174323488"/>
      </c:barChart>
      <c:catAx>
        <c:axId val="174624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23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23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24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'G-14'!$F$10:$F$19</c:f>
              <c:numCache>
                <c:formatCode>0</c:formatCode>
                <c:ptCount val="10"/>
                <c:pt idx="0">
                  <c:v>118</c:v>
                </c:pt>
                <c:pt idx="1">
                  <c:v>140.5</c:v>
                </c:pt>
                <c:pt idx="2">
                  <c:v>155</c:v>
                </c:pt>
                <c:pt idx="3">
                  <c:v>167.5</c:v>
                </c:pt>
                <c:pt idx="4">
                  <c:v>156</c:v>
                </c:pt>
                <c:pt idx="5">
                  <c:v>138</c:v>
                </c:pt>
                <c:pt idx="6">
                  <c:v>152.5</c:v>
                </c:pt>
                <c:pt idx="7">
                  <c:v>140.5</c:v>
                </c:pt>
                <c:pt idx="8">
                  <c:v>175.5</c:v>
                </c:pt>
                <c:pt idx="9">
                  <c:v>142.5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5011832"/>
        <c:axId val="177286984"/>
      </c:barChart>
      <c:catAx>
        <c:axId val="105011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286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286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5011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'G-14'!$T$10:$T$21</c:f>
              <c:numCache>
                <c:formatCode>0</c:formatCode>
                <c:ptCount val="12"/>
                <c:pt idx="0">
                  <c:v>144.5</c:v>
                </c:pt>
                <c:pt idx="1">
                  <c:v>164</c:v>
                </c:pt>
                <c:pt idx="2">
                  <c:v>185.5</c:v>
                </c:pt>
                <c:pt idx="3">
                  <c:v>181</c:v>
                </c:pt>
                <c:pt idx="4">
                  <c:v>161.5</c:v>
                </c:pt>
                <c:pt idx="5">
                  <c:v>164</c:v>
                </c:pt>
                <c:pt idx="6">
                  <c:v>168</c:v>
                </c:pt>
                <c:pt idx="7">
                  <c:v>191.5</c:v>
                </c:pt>
                <c:pt idx="8">
                  <c:v>192.5</c:v>
                </c:pt>
                <c:pt idx="9">
                  <c:v>164.5</c:v>
                </c:pt>
                <c:pt idx="10">
                  <c:v>163</c:v>
                </c:pt>
                <c:pt idx="11">
                  <c:v>144.5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287768"/>
        <c:axId val="177288160"/>
      </c:barChart>
      <c:catAx>
        <c:axId val="177287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28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288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287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('G-14'!$F$20:$F$22,'G-14'!$M$10:$M$22)</c:f>
              <c:numCache>
                <c:formatCode>0</c:formatCode>
                <c:ptCount val="16"/>
                <c:pt idx="0">
                  <c:v>137.5</c:v>
                </c:pt>
                <c:pt idx="1">
                  <c:v>151.5</c:v>
                </c:pt>
                <c:pt idx="2">
                  <c:v>180.5</c:v>
                </c:pt>
                <c:pt idx="3">
                  <c:v>184</c:v>
                </c:pt>
                <c:pt idx="4">
                  <c:v>144</c:v>
                </c:pt>
                <c:pt idx="5">
                  <c:v>156.5</c:v>
                </c:pt>
                <c:pt idx="6">
                  <c:v>152.5</c:v>
                </c:pt>
                <c:pt idx="7">
                  <c:v>127.5</c:v>
                </c:pt>
                <c:pt idx="8">
                  <c:v>135</c:v>
                </c:pt>
                <c:pt idx="9">
                  <c:v>142</c:v>
                </c:pt>
                <c:pt idx="10">
                  <c:v>128</c:v>
                </c:pt>
                <c:pt idx="11">
                  <c:v>126</c:v>
                </c:pt>
                <c:pt idx="12">
                  <c:v>189</c:v>
                </c:pt>
                <c:pt idx="13">
                  <c:v>160</c:v>
                </c:pt>
                <c:pt idx="14">
                  <c:v>159.5</c:v>
                </c:pt>
                <c:pt idx="15">
                  <c:v>177.5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418992"/>
        <c:axId val="177288944"/>
      </c:barChart>
      <c:catAx>
        <c:axId val="176418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288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288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18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468.5</c:v>
                </c:pt>
                <c:pt idx="1">
                  <c:v>524</c:v>
                </c:pt>
                <c:pt idx="2">
                  <c:v>583.5</c:v>
                </c:pt>
                <c:pt idx="3">
                  <c:v>528.5</c:v>
                </c:pt>
                <c:pt idx="4">
                  <c:v>536.5</c:v>
                </c:pt>
                <c:pt idx="5">
                  <c:v>469</c:v>
                </c:pt>
                <c:pt idx="6">
                  <c:v>480</c:v>
                </c:pt>
                <c:pt idx="7">
                  <c:v>424.5</c:v>
                </c:pt>
                <c:pt idx="8">
                  <c:v>481</c:v>
                </c:pt>
                <c:pt idx="9">
                  <c:v>507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289728"/>
        <c:axId val="177290120"/>
      </c:barChart>
      <c:catAx>
        <c:axId val="177289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290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290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289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473.5</c:v>
                </c:pt>
                <c:pt idx="1">
                  <c:v>497</c:v>
                </c:pt>
                <c:pt idx="2">
                  <c:v>616</c:v>
                </c:pt>
                <c:pt idx="3">
                  <c:v>546</c:v>
                </c:pt>
                <c:pt idx="4">
                  <c:v>536.5</c:v>
                </c:pt>
                <c:pt idx="5">
                  <c:v>496.5</c:v>
                </c:pt>
                <c:pt idx="6">
                  <c:v>535</c:v>
                </c:pt>
                <c:pt idx="7">
                  <c:v>571.5</c:v>
                </c:pt>
                <c:pt idx="8">
                  <c:v>592.5</c:v>
                </c:pt>
                <c:pt idx="9">
                  <c:v>522</c:v>
                </c:pt>
                <c:pt idx="10">
                  <c:v>541.5</c:v>
                </c:pt>
                <c:pt idx="11">
                  <c:v>511.5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823544"/>
        <c:axId val="177823936"/>
      </c:barChart>
      <c:catAx>
        <c:axId val="177823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823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823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823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520.5</c:v>
                </c:pt>
                <c:pt idx="1">
                  <c:v>538.5</c:v>
                </c:pt>
                <c:pt idx="2">
                  <c:v>579.5</c:v>
                </c:pt>
                <c:pt idx="3">
                  <c:v>564.5</c:v>
                </c:pt>
                <c:pt idx="4">
                  <c:v>499.5</c:v>
                </c:pt>
                <c:pt idx="5">
                  <c:v>532</c:v>
                </c:pt>
                <c:pt idx="6">
                  <c:v>475.5</c:v>
                </c:pt>
                <c:pt idx="7">
                  <c:v>422.5</c:v>
                </c:pt>
                <c:pt idx="8">
                  <c:v>457.5</c:v>
                </c:pt>
                <c:pt idx="9">
                  <c:v>480.5</c:v>
                </c:pt>
                <c:pt idx="10">
                  <c:v>436</c:v>
                </c:pt>
                <c:pt idx="11">
                  <c:v>463.5</c:v>
                </c:pt>
                <c:pt idx="12">
                  <c:v>567</c:v>
                </c:pt>
                <c:pt idx="13">
                  <c:v>483.5</c:v>
                </c:pt>
                <c:pt idx="14">
                  <c:v>540</c:v>
                </c:pt>
                <c:pt idx="15">
                  <c:v>503.5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824720"/>
        <c:axId val="177825112"/>
      </c:barChart>
      <c:catAx>
        <c:axId val="177824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825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825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824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454</c:v>
                </c:pt>
                <c:pt idx="4">
                  <c:v>525</c:v>
                </c:pt>
                <c:pt idx="5">
                  <c:v>531.5</c:v>
                </c:pt>
                <c:pt idx="6">
                  <c:v>534</c:v>
                </c:pt>
                <c:pt idx="7">
                  <c:v>540</c:v>
                </c:pt>
                <c:pt idx="8">
                  <c:v>506</c:v>
                </c:pt>
                <c:pt idx="9">
                  <c:v>530</c:v>
                </c:pt>
                <c:pt idx="13">
                  <c:v>569.5</c:v>
                </c:pt>
                <c:pt idx="14">
                  <c:v>549</c:v>
                </c:pt>
                <c:pt idx="15">
                  <c:v>534</c:v>
                </c:pt>
                <c:pt idx="16">
                  <c:v>521.5</c:v>
                </c:pt>
                <c:pt idx="17">
                  <c:v>504</c:v>
                </c:pt>
                <c:pt idx="18">
                  <c:v>493.5</c:v>
                </c:pt>
                <c:pt idx="19">
                  <c:v>483.5</c:v>
                </c:pt>
                <c:pt idx="20">
                  <c:v>471</c:v>
                </c:pt>
                <c:pt idx="21">
                  <c:v>477</c:v>
                </c:pt>
                <c:pt idx="22">
                  <c:v>506</c:v>
                </c:pt>
                <c:pt idx="23">
                  <c:v>515</c:v>
                </c:pt>
                <c:pt idx="24">
                  <c:v>583</c:v>
                </c:pt>
                <c:pt idx="25">
                  <c:v>599.5</c:v>
                </c:pt>
                <c:pt idx="29">
                  <c:v>582.5</c:v>
                </c:pt>
                <c:pt idx="30">
                  <c:v>587</c:v>
                </c:pt>
                <c:pt idx="31">
                  <c:v>590</c:v>
                </c:pt>
                <c:pt idx="32">
                  <c:v>570</c:v>
                </c:pt>
                <c:pt idx="33">
                  <c:v>581</c:v>
                </c:pt>
                <c:pt idx="34">
                  <c:v>589</c:v>
                </c:pt>
                <c:pt idx="35">
                  <c:v>584</c:v>
                </c:pt>
                <c:pt idx="36">
                  <c:v>569.5</c:v>
                </c:pt>
                <c:pt idx="37">
                  <c:v>550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656.5</c:v>
                </c:pt>
                <c:pt idx="4">
                  <c:v>611.5</c:v>
                </c:pt>
                <c:pt idx="5">
                  <c:v>562</c:v>
                </c:pt>
                <c:pt idx="6">
                  <c:v>465.5</c:v>
                </c:pt>
                <c:pt idx="7">
                  <c:v>407.5</c:v>
                </c:pt>
                <c:pt idx="8">
                  <c:v>371.5</c:v>
                </c:pt>
                <c:pt idx="9">
                  <c:v>384</c:v>
                </c:pt>
                <c:pt idx="13">
                  <c:v>573.5</c:v>
                </c:pt>
                <c:pt idx="14">
                  <c:v>579.5</c:v>
                </c:pt>
                <c:pt idx="15">
                  <c:v>608</c:v>
                </c:pt>
                <c:pt idx="16">
                  <c:v>542</c:v>
                </c:pt>
                <c:pt idx="17">
                  <c:v>492.5</c:v>
                </c:pt>
                <c:pt idx="18">
                  <c:v>464</c:v>
                </c:pt>
                <c:pt idx="19">
                  <c:v>426.5</c:v>
                </c:pt>
                <c:pt idx="20">
                  <c:v>422</c:v>
                </c:pt>
                <c:pt idx="21">
                  <c:v>447.5</c:v>
                </c:pt>
                <c:pt idx="22">
                  <c:v>453</c:v>
                </c:pt>
                <c:pt idx="23">
                  <c:v>424.5</c:v>
                </c:pt>
                <c:pt idx="24">
                  <c:v>423</c:v>
                </c:pt>
                <c:pt idx="25">
                  <c:v>407.5</c:v>
                </c:pt>
                <c:pt idx="29">
                  <c:v>465.5</c:v>
                </c:pt>
                <c:pt idx="30">
                  <c:v>514</c:v>
                </c:pt>
                <c:pt idx="31">
                  <c:v>506</c:v>
                </c:pt>
                <c:pt idx="32">
                  <c:v>462.5</c:v>
                </c:pt>
                <c:pt idx="33">
                  <c:v>451.5</c:v>
                </c:pt>
                <c:pt idx="34">
                  <c:v>437</c:v>
                </c:pt>
                <c:pt idx="35">
                  <c:v>458</c:v>
                </c:pt>
                <c:pt idx="36">
                  <c:v>472</c:v>
                </c:pt>
                <c:pt idx="37">
                  <c:v>479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413</c:v>
                </c:pt>
                <c:pt idx="4">
                  <c:v>417</c:v>
                </c:pt>
                <c:pt idx="5">
                  <c:v>407.5</c:v>
                </c:pt>
                <c:pt idx="6">
                  <c:v>400.5</c:v>
                </c:pt>
                <c:pt idx="7">
                  <c:v>375.5</c:v>
                </c:pt>
                <c:pt idx="8">
                  <c:v>370.5</c:v>
                </c:pt>
                <c:pt idx="9">
                  <c:v>367.5</c:v>
                </c:pt>
                <c:pt idx="13">
                  <c:v>406.5</c:v>
                </c:pt>
                <c:pt idx="14">
                  <c:v>393.5</c:v>
                </c:pt>
                <c:pt idx="15">
                  <c:v>368.5</c:v>
                </c:pt>
                <c:pt idx="16">
                  <c:v>371</c:v>
                </c:pt>
                <c:pt idx="17">
                  <c:v>352.5</c:v>
                </c:pt>
                <c:pt idx="18">
                  <c:v>358.5</c:v>
                </c:pt>
                <c:pt idx="19">
                  <c:v>369</c:v>
                </c:pt>
                <c:pt idx="20">
                  <c:v>371</c:v>
                </c:pt>
                <c:pt idx="21">
                  <c:v>382</c:v>
                </c:pt>
                <c:pt idx="22">
                  <c:v>403</c:v>
                </c:pt>
                <c:pt idx="23">
                  <c:v>407.5</c:v>
                </c:pt>
                <c:pt idx="24">
                  <c:v>413.5</c:v>
                </c:pt>
                <c:pt idx="25">
                  <c:v>401</c:v>
                </c:pt>
                <c:pt idx="29">
                  <c:v>409.5</c:v>
                </c:pt>
                <c:pt idx="30">
                  <c:v>402.5</c:v>
                </c:pt>
                <c:pt idx="31">
                  <c:v>407</c:v>
                </c:pt>
                <c:pt idx="32">
                  <c:v>407</c:v>
                </c:pt>
                <c:pt idx="33">
                  <c:v>422</c:v>
                </c:pt>
                <c:pt idx="34">
                  <c:v>453.5</c:v>
                </c:pt>
                <c:pt idx="35">
                  <c:v>462.5</c:v>
                </c:pt>
                <c:pt idx="36">
                  <c:v>474.5</c:v>
                </c:pt>
                <c:pt idx="37">
                  <c:v>474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581</c:v>
                </c:pt>
                <c:pt idx="4">
                  <c:v>619</c:v>
                </c:pt>
                <c:pt idx="5">
                  <c:v>616.5</c:v>
                </c:pt>
                <c:pt idx="6">
                  <c:v>614</c:v>
                </c:pt>
                <c:pt idx="7">
                  <c:v>587</c:v>
                </c:pt>
                <c:pt idx="8">
                  <c:v>606.5</c:v>
                </c:pt>
                <c:pt idx="9">
                  <c:v>611</c:v>
                </c:pt>
                <c:pt idx="13">
                  <c:v>653.5</c:v>
                </c:pt>
                <c:pt idx="14">
                  <c:v>660</c:v>
                </c:pt>
                <c:pt idx="15">
                  <c:v>665</c:v>
                </c:pt>
                <c:pt idx="16">
                  <c:v>637</c:v>
                </c:pt>
                <c:pt idx="17">
                  <c:v>580.5</c:v>
                </c:pt>
                <c:pt idx="18">
                  <c:v>571.5</c:v>
                </c:pt>
                <c:pt idx="19">
                  <c:v>557</c:v>
                </c:pt>
                <c:pt idx="20">
                  <c:v>532.5</c:v>
                </c:pt>
                <c:pt idx="21">
                  <c:v>531</c:v>
                </c:pt>
                <c:pt idx="22">
                  <c:v>585</c:v>
                </c:pt>
                <c:pt idx="23">
                  <c:v>603</c:v>
                </c:pt>
                <c:pt idx="24">
                  <c:v>634.5</c:v>
                </c:pt>
                <c:pt idx="25">
                  <c:v>686</c:v>
                </c:pt>
                <c:pt idx="29">
                  <c:v>675</c:v>
                </c:pt>
                <c:pt idx="30">
                  <c:v>692</c:v>
                </c:pt>
                <c:pt idx="31">
                  <c:v>692</c:v>
                </c:pt>
                <c:pt idx="32">
                  <c:v>674.5</c:v>
                </c:pt>
                <c:pt idx="33">
                  <c:v>685</c:v>
                </c:pt>
                <c:pt idx="34">
                  <c:v>716</c:v>
                </c:pt>
                <c:pt idx="35">
                  <c:v>716.5</c:v>
                </c:pt>
                <c:pt idx="36">
                  <c:v>711.5</c:v>
                </c:pt>
                <c:pt idx="37">
                  <c:v>664.5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2104.5</c:v>
                </c:pt>
                <c:pt idx="4">
                  <c:v>2172.5</c:v>
                </c:pt>
                <c:pt idx="5">
                  <c:v>2117.5</c:v>
                </c:pt>
                <c:pt idx="6">
                  <c:v>2014</c:v>
                </c:pt>
                <c:pt idx="7">
                  <c:v>1910</c:v>
                </c:pt>
                <c:pt idx="8">
                  <c:v>1854.5</c:v>
                </c:pt>
                <c:pt idx="9">
                  <c:v>1892.5</c:v>
                </c:pt>
                <c:pt idx="13">
                  <c:v>2203</c:v>
                </c:pt>
                <c:pt idx="14">
                  <c:v>2182</c:v>
                </c:pt>
                <c:pt idx="15">
                  <c:v>2175.5</c:v>
                </c:pt>
                <c:pt idx="16">
                  <c:v>2071.5</c:v>
                </c:pt>
                <c:pt idx="17">
                  <c:v>1929.5</c:v>
                </c:pt>
                <c:pt idx="18">
                  <c:v>1887.5</c:v>
                </c:pt>
                <c:pt idx="19">
                  <c:v>1836</c:v>
                </c:pt>
                <c:pt idx="20">
                  <c:v>1796.5</c:v>
                </c:pt>
                <c:pt idx="21">
                  <c:v>1837.5</c:v>
                </c:pt>
                <c:pt idx="22">
                  <c:v>1947</c:v>
                </c:pt>
                <c:pt idx="23">
                  <c:v>1950</c:v>
                </c:pt>
                <c:pt idx="24">
                  <c:v>2054</c:v>
                </c:pt>
                <c:pt idx="25">
                  <c:v>2094</c:v>
                </c:pt>
                <c:pt idx="29">
                  <c:v>2132.5</c:v>
                </c:pt>
                <c:pt idx="30">
                  <c:v>2195.5</c:v>
                </c:pt>
                <c:pt idx="31">
                  <c:v>2195</c:v>
                </c:pt>
                <c:pt idx="32">
                  <c:v>2114</c:v>
                </c:pt>
                <c:pt idx="33">
                  <c:v>2139.5</c:v>
                </c:pt>
                <c:pt idx="34">
                  <c:v>2195.5</c:v>
                </c:pt>
                <c:pt idx="35">
                  <c:v>2221</c:v>
                </c:pt>
                <c:pt idx="36">
                  <c:v>2227.5</c:v>
                </c:pt>
                <c:pt idx="37">
                  <c:v>2167.5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825896"/>
        <c:axId val="177826288"/>
      </c:lineChart>
      <c:catAx>
        <c:axId val="17782589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7826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8262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78258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1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150</c:v>
                </c:pt>
                <c:pt idx="1">
                  <c:v>150</c:v>
                </c:pt>
                <c:pt idx="2">
                  <c:v>132</c:v>
                </c:pt>
                <c:pt idx="3">
                  <c:v>137.5</c:v>
                </c:pt>
                <c:pt idx="4">
                  <c:v>129.5</c:v>
                </c:pt>
                <c:pt idx="5">
                  <c:v>135</c:v>
                </c:pt>
                <c:pt idx="6">
                  <c:v>119.5</c:v>
                </c:pt>
                <c:pt idx="7">
                  <c:v>120</c:v>
                </c:pt>
                <c:pt idx="8">
                  <c:v>119</c:v>
                </c:pt>
                <c:pt idx="9">
                  <c:v>125</c:v>
                </c:pt>
                <c:pt idx="10">
                  <c:v>107</c:v>
                </c:pt>
                <c:pt idx="11">
                  <c:v>126</c:v>
                </c:pt>
                <c:pt idx="12">
                  <c:v>148</c:v>
                </c:pt>
                <c:pt idx="13">
                  <c:v>134</c:v>
                </c:pt>
                <c:pt idx="14">
                  <c:v>175</c:v>
                </c:pt>
                <c:pt idx="15">
                  <c:v>142.5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75624"/>
        <c:axId val="176090696"/>
      </c:barChart>
      <c:catAx>
        <c:axId val="174975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90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090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75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142.5</c:v>
                </c:pt>
                <c:pt idx="1">
                  <c:v>135</c:v>
                </c:pt>
                <c:pt idx="2">
                  <c:v>167.5</c:v>
                </c:pt>
                <c:pt idx="3">
                  <c:v>137.5</c:v>
                </c:pt>
                <c:pt idx="4">
                  <c:v>147</c:v>
                </c:pt>
                <c:pt idx="5">
                  <c:v>138</c:v>
                </c:pt>
                <c:pt idx="6">
                  <c:v>147.5</c:v>
                </c:pt>
                <c:pt idx="7">
                  <c:v>148.5</c:v>
                </c:pt>
                <c:pt idx="8">
                  <c:v>155</c:v>
                </c:pt>
                <c:pt idx="9">
                  <c:v>133</c:v>
                </c:pt>
                <c:pt idx="10">
                  <c:v>133</c:v>
                </c:pt>
                <c:pt idx="11">
                  <c:v>129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115088"/>
        <c:axId val="175811272"/>
      </c:barChart>
      <c:catAx>
        <c:axId val="176115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11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811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15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189.5</c:v>
                </c:pt>
                <c:pt idx="1">
                  <c:v>157.5</c:v>
                </c:pt>
                <c:pt idx="2">
                  <c:v>185</c:v>
                </c:pt>
                <c:pt idx="3">
                  <c:v>124.5</c:v>
                </c:pt>
                <c:pt idx="4">
                  <c:v>144.5</c:v>
                </c:pt>
                <c:pt idx="5">
                  <c:v>108</c:v>
                </c:pt>
                <c:pt idx="6">
                  <c:v>88.5</c:v>
                </c:pt>
                <c:pt idx="7">
                  <c:v>66.5</c:v>
                </c:pt>
                <c:pt idx="8">
                  <c:v>108.5</c:v>
                </c:pt>
                <c:pt idx="9">
                  <c:v>120.5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46904"/>
        <c:axId val="176086808"/>
      </c:barChart>
      <c:catAx>
        <c:axId val="175146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86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086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46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88</c:v>
                </c:pt>
                <c:pt idx="1">
                  <c:v>98.5</c:v>
                </c:pt>
                <c:pt idx="2">
                  <c:v>151</c:v>
                </c:pt>
                <c:pt idx="3">
                  <c:v>128</c:v>
                </c:pt>
                <c:pt idx="4">
                  <c:v>136.5</c:v>
                </c:pt>
                <c:pt idx="5">
                  <c:v>90.5</c:v>
                </c:pt>
                <c:pt idx="6">
                  <c:v>107.5</c:v>
                </c:pt>
                <c:pt idx="7">
                  <c:v>117</c:v>
                </c:pt>
                <c:pt idx="8">
                  <c:v>122</c:v>
                </c:pt>
                <c:pt idx="9">
                  <c:v>111.5</c:v>
                </c:pt>
                <c:pt idx="10">
                  <c:v>121.5</c:v>
                </c:pt>
                <c:pt idx="11">
                  <c:v>124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23440"/>
        <c:axId val="175819848"/>
      </c:barChart>
      <c:catAx>
        <c:axId val="174823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19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819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23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137</c:v>
                </c:pt>
                <c:pt idx="1">
                  <c:v>124.5</c:v>
                </c:pt>
                <c:pt idx="2">
                  <c:v>171.5</c:v>
                </c:pt>
                <c:pt idx="3">
                  <c:v>140.5</c:v>
                </c:pt>
                <c:pt idx="4">
                  <c:v>143</c:v>
                </c:pt>
                <c:pt idx="5">
                  <c:v>153</c:v>
                </c:pt>
                <c:pt idx="6">
                  <c:v>105.5</c:v>
                </c:pt>
                <c:pt idx="7">
                  <c:v>91</c:v>
                </c:pt>
                <c:pt idx="8">
                  <c:v>114.5</c:v>
                </c:pt>
                <c:pt idx="9">
                  <c:v>115.5</c:v>
                </c:pt>
                <c:pt idx="10">
                  <c:v>101</c:v>
                </c:pt>
                <c:pt idx="11">
                  <c:v>116.5</c:v>
                </c:pt>
                <c:pt idx="12">
                  <c:v>120</c:v>
                </c:pt>
                <c:pt idx="13">
                  <c:v>87</c:v>
                </c:pt>
                <c:pt idx="14">
                  <c:v>99.5</c:v>
                </c:pt>
                <c:pt idx="15">
                  <c:v>101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478400"/>
        <c:axId val="176419384"/>
      </c:barChart>
      <c:catAx>
        <c:axId val="176478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19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419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78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86</c:v>
                </c:pt>
                <c:pt idx="1">
                  <c:v>106.5</c:v>
                </c:pt>
                <c:pt idx="2">
                  <c:v>105.5</c:v>
                </c:pt>
                <c:pt idx="3">
                  <c:v>115</c:v>
                </c:pt>
                <c:pt idx="4">
                  <c:v>90</c:v>
                </c:pt>
                <c:pt idx="5">
                  <c:v>97</c:v>
                </c:pt>
                <c:pt idx="6">
                  <c:v>98.5</c:v>
                </c:pt>
                <c:pt idx="7">
                  <c:v>90</c:v>
                </c:pt>
                <c:pt idx="8">
                  <c:v>85</c:v>
                </c:pt>
                <c:pt idx="9">
                  <c:v>94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420168"/>
        <c:axId val="176420560"/>
      </c:barChart>
      <c:catAx>
        <c:axId val="176420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20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420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20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98.5</c:v>
                </c:pt>
                <c:pt idx="1">
                  <c:v>99.5</c:v>
                </c:pt>
                <c:pt idx="2">
                  <c:v>112</c:v>
                </c:pt>
                <c:pt idx="3">
                  <c:v>99.5</c:v>
                </c:pt>
                <c:pt idx="4">
                  <c:v>91.5</c:v>
                </c:pt>
                <c:pt idx="5">
                  <c:v>104</c:v>
                </c:pt>
                <c:pt idx="6">
                  <c:v>112</c:v>
                </c:pt>
                <c:pt idx="7">
                  <c:v>114.5</c:v>
                </c:pt>
                <c:pt idx="8">
                  <c:v>123</c:v>
                </c:pt>
                <c:pt idx="9">
                  <c:v>113</c:v>
                </c:pt>
                <c:pt idx="10">
                  <c:v>124</c:v>
                </c:pt>
                <c:pt idx="11">
                  <c:v>114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421344"/>
        <c:axId val="176421736"/>
      </c:barChart>
      <c:catAx>
        <c:axId val="176421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21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421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21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96</c:v>
                </c:pt>
                <c:pt idx="1">
                  <c:v>112.5</c:v>
                </c:pt>
                <c:pt idx="2">
                  <c:v>95.5</c:v>
                </c:pt>
                <c:pt idx="3">
                  <c:v>102.5</c:v>
                </c:pt>
                <c:pt idx="4">
                  <c:v>83</c:v>
                </c:pt>
                <c:pt idx="5">
                  <c:v>87.5</c:v>
                </c:pt>
                <c:pt idx="6">
                  <c:v>98</c:v>
                </c:pt>
                <c:pt idx="7">
                  <c:v>84</c:v>
                </c:pt>
                <c:pt idx="8">
                  <c:v>89</c:v>
                </c:pt>
                <c:pt idx="9">
                  <c:v>98</c:v>
                </c:pt>
                <c:pt idx="10">
                  <c:v>100</c:v>
                </c:pt>
                <c:pt idx="11">
                  <c:v>95</c:v>
                </c:pt>
                <c:pt idx="12">
                  <c:v>110</c:v>
                </c:pt>
                <c:pt idx="13">
                  <c:v>102.5</c:v>
                </c:pt>
                <c:pt idx="14">
                  <c:v>106</c:v>
                </c:pt>
                <c:pt idx="15">
                  <c:v>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418600"/>
        <c:axId val="105012616"/>
      </c:barChart>
      <c:catAx>
        <c:axId val="176418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5012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012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18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2"/>
  <sheetViews>
    <sheetView topLeftCell="G6" zoomScaleNormal="100" workbookViewId="0">
      <selection activeCell="U15" sqref="U1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5" t="s">
        <v>54</v>
      </c>
      <c r="B4" s="175"/>
      <c r="C4" s="175"/>
      <c r="D4" s="26"/>
      <c r="E4" s="180" t="s">
        <v>60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6" t="s">
        <v>56</v>
      </c>
      <c r="B5" s="176"/>
      <c r="C5" s="176"/>
      <c r="D5" s="180" t="s">
        <v>146</v>
      </c>
      <c r="E5" s="180"/>
      <c r="F5" s="180"/>
      <c r="G5" s="180"/>
      <c r="H5" s="180"/>
      <c r="I5" s="176" t="s">
        <v>53</v>
      </c>
      <c r="J5" s="176"/>
      <c r="K5" s="176"/>
      <c r="L5" s="181">
        <v>2134</v>
      </c>
      <c r="M5" s="181"/>
      <c r="N5" s="181"/>
      <c r="O5" s="12"/>
      <c r="P5" s="176" t="s">
        <v>57</v>
      </c>
      <c r="Q5" s="176"/>
      <c r="R5" s="176"/>
      <c r="S5" s="179" t="s">
        <v>63</v>
      </c>
      <c r="T5" s="179"/>
      <c r="U5" s="179"/>
    </row>
    <row r="6" spans="1:21" ht="12.75" customHeight="1" x14ac:dyDescent="0.2">
      <c r="A6" s="176" t="s">
        <v>55</v>
      </c>
      <c r="B6" s="176"/>
      <c r="C6" s="176"/>
      <c r="D6" s="177" t="s">
        <v>151</v>
      </c>
      <c r="E6" s="177"/>
      <c r="F6" s="177"/>
      <c r="G6" s="177"/>
      <c r="H6" s="177"/>
      <c r="I6" s="176" t="s">
        <v>59</v>
      </c>
      <c r="J6" s="176"/>
      <c r="K6" s="176"/>
      <c r="L6" s="182">
        <v>2</v>
      </c>
      <c r="M6" s="182"/>
      <c r="N6" s="182"/>
      <c r="O6" s="42"/>
      <c r="P6" s="176" t="s">
        <v>58</v>
      </c>
      <c r="Q6" s="176"/>
      <c r="R6" s="176"/>
      <c r="S6" s="190">
        <v>42961</v>
      </c>
      <c r="T6" s="190"/>
      <c r="U6" s="190"/>
    </row>
    <row r="7" spans="1:21" ht="11.2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1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4"/>
    </row>
    <row r="10" spans="1:21" ht="24" customHeight="1" x14ac:dyDescent="0.2">
      <c r="A10" s="18" t="s">
        <v>11</v>
      </c>
      <c r="B10" s="46">
        <v>3</v>
      </c>
      <c r="C10" s="46">
        <v>71</v>
      </c>
      <c r="D10" s="46">
        <v>0</v>
      </c>
      <c r="E10" s="46">
        <v>1</v>
      </c>
      <c r="F10" s="6">
        <f t="shared" ref="F10:F22" si="0">B10*0.5+C10*1+D10*2+E10*2.5</f>
        <v>75</v>
      </c>
      <c r="G10" s="2"/>
      <c r="H10" s="19" t="s">
        <v>4</v>
      </c>
      <c r="I10" s="46">
        <v>6</v>
      </c>
      <c r="J10" s="46">
        <v>127</v>
      </c>
      <c r="K10" s="46">
        <v>0</v>
      </c>
      <c r="L10" s="46">
        <v>3</v>
      </c>
      <c r="M10" s="6">
        <f t="shared" ref="M10:M22" si="1">I10*0.5+J10*1+K10*2+L10*2.5</f>
        <v>137.5</v>
      </c>
      <c r="N10" s="9">
        <f>F20+F21+F22+M10</f>
        <v>569.5</v>
      </c>
      <c r="O10" s="19" t="s">
        <v>43</v>
      </c>
      <c r="P10" s="46">
        <v>4</v>
      </c>
      <c r="Q10" s="46">
        <v>133</v>
      </c>
      <c r="R10" s="46">
        <v>0</v>
      </c>
      <c r="S10" s="46">
        <v>3</v>
      </c>
      <c r="T10" s="6">
        <f t="shared" ref="T10:T21" si="2">P10*0.5+Q10*1+R10*2+S10*2.5</f>
        <v>142.5</v>
      </c>
      <c r="U10" s="36"/>
    </row>
    <row r="11" spans="1:21" ht="24" customHeight="1" x14ac:dyDescent="0.2">
      <c r="A11" s="18" t="s">
        <v>14</v>
      </c>
      <c r="B11" s="46">
        <v>4</v>
      </c>
      <c r="C11" s="46">
        <v>110</v>
      </c>
      <c r="D11" s="46">
        <v>0</v>
      </c>
      <c r="E11" s="46">
        <v>3</v>
      </c>
      <c r="F11" s="6">
        <f t="shared" si="0"/>
        <v>119.5</v>
      </c>
      <c r="G11" s="2"/>
      <c r="H11" s="19" t="s">
        <v>5</v>
      </c>
      <c r="I11" s="46">
        <v>6</v>
      </c>
      <c r="J11" s="46">
        <v>119</v>
      </c>
      <c r="K11" s="46">
        <v>0</v>
      </c>
      <c r="L11" s="46">
        <v>3</v>
      </c>
      <c r="M11" s="6">
        <f t="shared" si="1"/>
        <v>129.5</v>
      </c>
      <c r="N11" s="9">
        <f>F21+F22+M10+M11</f>
        <v>549</v>
      </c>
      <c r="O11" s="19" t="s">
        <v>44</v>
      </c>
      <c r="P11" s="46">
        <v>5</v>
      </c>
      <c r="Q11" s="46">
        <v>125</v>
      </c>
      <c r="R11" s="46">
        <v>0</v>
      </c>
      <c r="S11" s="46">
        <v>3</v>
      </c>
      <c r="T11" s="6">
        <f t="shared" si="2"/>
        <v>135</v>
      </c>
      <c r="U11" s="2"/>
    </row>
    <row r="12" spans="1:21" ht="24" customHeight="1" x14ac:dyDescent="0.2">
      <c r="A12" s="18" t="s">
        <v>17</v>
      </c>
      <c r="B12" s="46">
        <v>5</v>
      </c>
      <c r="C12" s="46">
        <v>123</v>
      </c>
      <c r="D12" s="46">
        <v>0</v>
      </c>
      <c r="E12" s="46">
        <v>5</v>
      </c>
      <c r="F12" s="6">
        <f t="shared" si="0"/>
        <v>138</v>
      </c>
      <c r="G12" s="2"/>
      <c r="H12" s="19" t="s">
        <v>6</v>
      </c>
      <c r="I12" s="46">
        <v>9</v>
      </c>
      <c r="J12" s="46">
        <v>128</v>
      </c>
      <c r="K12" s="46">
        <v>0</v>
      </c>
      <c r="L12" s="46">
        <v>1</v>
      </c>
      <c r="M12" s="6">
        <f t="shared" si="1"/>
        <v>135</v>
      </c>
      <c r="N12" s="2">
        <f>F22+M10+M11+M12</f>
        <v>534</v>
      </c>
      <c r="O12" s="19" t="s">
        <v>32</v>
      </c>
      <c r="P12" s="46">
        <v>4</v>
      </c>
      <c r="Q12" s="46">
        <v>163</v>
      </c>
      <c r="R12" s="46">
        <v>0</v>
      </c>
      <c r="S12" s="46">
        <v>1</v>
      </c>
      <c r="T12" s="6">
        <f t="shared" si="2"/>
        <v>167.5</v>
      </c>
      <c r="U12" s="2"/>
    </row>
    <row r="13" spans="1:21" ht="24" customHeight="1" x14ac:dyDescent="0.2">
      <c r="A13" s="18" t="s">
        <v>19</v>
      </c>
      <c r="B13" s="46">
        <v>5</v>
      </c>
      <c r="C13" s="46">
        <v>109</v>
      </c>
      <c r="D13" s="46">
        <v>0</v>
      </c>
      <c r="E13" s="46">
        <v>4</v>
      </c>
      <c r="F13" s="6">
        <f t="shared" si="0"/>
        <v>121.5</v>
      </c>
      <c r="G13" s="2">
        <f t="shared" ref="G13:G19" si="3">F10+F11+F12+F13</f>
        <v>454</v>
      </c>
      <c r="H13" s="19" t="s">
        <v>7</v>
      </c>
      <c r="I13" s="46">
        <v>2</v>
      </c>
      <c r="J13" s="46">
        <v>106</v>
      </c>
      <c r="K13" s="46">
        <v>0</v>
      </c>
      <c r="L13" s="46">
        <v>5</v>
      </c>
      <c r="M13" s="6">
        <f t="shared" si="1"/>
        <v>119.5</v>
      </c>
      <c r="N13" s="2">
        <f t="shared" ref="N13:N18" si="4">M10+M11+M12+M13</f>
        <v>521.5</v>
      </c>
      <c r="O13" s="19" t="s">
        <v>33</v>
      </c>
      <c r="P13" s="46">
        <v>4</v>
      </c>
      <c r="Q13" s="46">
        <v>133</v>
      </c>
      <c r="R13" s="46">
        <v>0</v>
      </c>
      <c r="S13" s="46">
        <v>1</v>
      </c>
      <c r="T13" s="6">
        <f t="shared" si="2"/>
        <v>137.5</v>
      </c>
      <c r="U13" s="2">
        <f t="shared" ref="U13:U21" si="5">T10+T11+T12+T13</f>
        <v>582.5</v>
      </c>
    </row>
    <row r="14" spans="1:21" ht="24" customHeight="1" x14ac:dyDescent="0.2">
      <c r="A14" s="18" t="s">
        <v>21</v>
      </c>
      <c r="B14" s="46">
        <v>3</v>
      </c>
      <c r="C14" s="46">
        <v>142</v>
      </c>
      <c r="D14" s="46">
        <v>0</v>
      </c>
      <c r="E14" s="46">
        <v>1</v>
      </c>
      <c r="F14" s="6">
        <f t="shared" si="0"/>
        <v>146</v>
      </c>
      <c r="G14" s="2">
        <f t="shared" si="3"/>
        <v>525</v>
      </c>
      <c r="H14" s="19" t="s">
        <v>9</v>
      </c>
      <c r="I14" s="46">
        <v>3</v>
      </c>
      <c r="J14" s="46">
        <v>111</v>
      </c>
      <c r="K14" s="46">
        <v>0</v>
      </c>
      <c r="L14" s="46">
        <v>3</v>
      </c>
      <c r="M14" s="6">
        <f t="shared" si="1"/>
        <v>120</v>
      </c>
      <c r="N14" s="2">
        <f t="shared" si="4"/>
        <v>504</v>
      </c>
      <c r="O14" s="19" t="s">
        <v>29</v>
      </c>
      <c r="P14" s="45">
        <v>6</v>
      </c>
      <c r="Q14" s="45">
        <v>134</v>
      </c>
      <c r="R14" s="45">
        <v>0</v>
      </c>
      <c r="S14" s="45">
        <v>4</v>
      </c>
      <c r="T14" s="6">
        <f t="shared" si="2"/>
        <v>147</v>
      </c>
      <c r="U14" s="2">
        <f t="shared" si="5"/>
        <v>587</v>
      </c>
    </row>
    <row r="15" spans="1:21" ht="24" customHeight="1" x14ac:dyDescent="0.2">
      <c r="A15" s="18" t="s">
        <v>23</v>
      </c>
      <c r="B15" s="46">
        <v>1</v>
      </c>
      <c r="C15" s="46">
        <v>108</v>
      </c>
      <c r="D15" s="46">
        <v>0</v>
      </c>
      <c r="E15" s="46">
        <v>7</v>
      </c>
      <c r="F15" s="6">
        <f t="shared" si="0"/>
        <v>126</v>
      </c>
      <c r="G15" s="2">
        <f t="shared" si="3"/>
        <v>531.5</v>
      </c>
      <c r="H15" s="19" t="s">
        <v>12</v>
      </c>
      <c r="I15" s="46">
        <v>4</v>
      </c>
      <c r="J15" s="46">
        <v>112</v>
      </c>
      <c r="K15" s="46">
        <v>0</v>
      </c>
      <c r="L15" s="46">
        <v>2</v>
      </c>
      <c r="M15" s="6">
        <f t="shared" si="1"/>
        <v>119</v>
      </c>
      <c r="N15" s="2">
        <f t="shared" si="4"/>
        <v>493.5</v>
      </c>
      <c r="O15" s="18" t="s">
        <v>30</v>
      </c>
      <c r="P15" s="46">
        <v>1</v>
      </c>
      <c r="Q15" s="46">
        <v>135</v>
      </c>
      <c r="R15" s="45">
        <v>0</v>
      </c>
      <c r="S15" s="46">
        <v>1</v>
      </c>
      <c r="T15" s="6">
        <f t="shared" si="2"/>
        <v>138</v>
      </c>
      <c r="U15" s="2">
        <f t="shared" si="5"/>
        <v>590</v>
      </c>
    </row>
    <row r="16" spans="1:21" ht="24" customHeight="1" x14ac:dyDescent="0.2">
      <c r="A16" s="18" t="s">
        <v>39</v>
      </c>
      <c r="B16" s="46">
        <v>1</v>
      </c>
      <c r="C16" s="46">
        <v>135</v>
      </c>
      <c r="D16" s="46">
        <v>0</v>
      </c>
      <c r="E16" s="46">
        <v>2</v>
      </c>
      <c r="F16" s="6">
        <f t="shared" si="0"/>
        <v>140.5</v>
      </c>
      <c r="G16" s="2">
        <f t="shared" si="3"/>
        <v>534</v>
      </c>
      <c r="H16" s="19" t="s">
        <v>15</v>
      </c>
      <c r="I16" s="46">
        <v>5</v>
      </c>
      <c r="J16" s="46">
        <v>120</v>
      </c>
      <c r="K16" s="46">
        <v>0</v>
      </c>
      <c r="L16" s="46">
        <v>1</v>
      </c>
      <c r="M16" s="6">
        <f t="shared" si="1"/>
        <v>125</v>
      </c>
      <c r="N16" s="2">
        <f t="shared" si="4"/>
        <v>483.5</v>
      </c>
      <c r="O16" s="19" t="s">
        <v>8</v>
      </c>
      <c r="P16" s="46">
        <v>2</v>
      </c>
      <c r="Q16" s="46">
        <v>137</v>
      </c>
      <c r="R16" s="46">
        <v>1</v>
      </c>
      <c r="S16" s="46">
        <v>3</v>
      </c>
      <c r="T16" s="6">
        <f t="shared" si="2"/>
        <v>147.5</v>
      </c>
      <c r="U16" s="2">
        <f t="shared" si="5"/>
        <v>570</v>
      </c>
    </row>
    <row r="17" spans="1:25" ht="24" customHeight="1" x14ac:dyDescent="0.2">
      <c r="A17" s="18" t="s">
        <v>40</v>
      </c>
      <c r="B17" s="46">
        <v>5</v>
      </c>
      <c r="C17" s="46">
        <v>120</v>
      </c>
      <c r="D17" s="46">
        <v>0</v>
      </c>
      <c r="E17" s="46">
        <v>2</v>
      </c>
      <c r="F17" s="6">
        <f t="shared" si="0"/>
        <v>127.5</v>
      </c>
      <c r="G17" s="2">
        <f t="shared" si="3"/>
        <v>540</v>
      </c>
      <c r="H17" s="19" t="s">
        <v>18</v>
      </c>
      <c r="I17" s="46">
        <v>2</v>
      </c>
      <c r="J17" s="46">
        <v>101</v>
      </c>
      <c r="K17" s="46">
        <v>0</v>
      </c>
      <c r="L17" s="46">
        <v>2</v>
      </c>
      <c r="M17" s="6">
        <f t="shared" si="1"/>
        <v>107</v>
      </c>
      <c r="N17" s="2">
        <f t="shared" si="4"/>
        <v>471</v>
      </c>
      <c r="O17" s="19" t="s">
        <v>10</v>
      </c>
      <c r="P17" s="46">
        <v>3</v>
      </c>
      <c r="Q17" s="46">
        <v>137</v>
      </c>
      <c r="R17" s="46">
        <v>0</v>
      </c>
      <c r="S17" s="46">
        <v>4</v>
      </c>
      <c r="T17" s="6">
        <f t="shared" si="2"/>
        <v>148.5</v>
      </c>
      <c r="U17" s="2">
        <f t="shared" si="5"/>
        <v>581</v>
      </c>
    </row>
    <row r="18" spans="1:25" ht="24" customHeight="1" x14ac:dyDescent="0.2">
      <c r="A18" s="18" t="s">
        <v>41</v>
      </c>
      <c r="B18" s="46">
        <v>5</v>
      </c>
      <c r="C18" s="46">
        <v>107</v>
      </c>
      <c r="D18" s="46">
        <v>0</v>
      </c>
      <c r="E18" s="46">
        <v>1</v>
      </c>
      <c r="F18" s="6">
        <f t="shared" si="0"/>
        <v>112</v>
      </c>
      <c r="G18" s="2">
        <f t="shared" si="3"/>
        <v>506</v>
      </c>
      <c r="H18" s="19" t="s">
        <v>20</v>
      </c>
      <c r="I18" s="46">
        <v>4</v>
      </c>
      <c r="J18" s="46">
        <v>119</v>
      </c>
      <c r="K18" s="46">
        <v>0</v>
      </c>
      <c r="L18" s="46">
        <v>2</v>
      </c>
      <c r="M18" s="6">
        <f t="shared" si="1"/>
        <v>126</v>
      </c>
      <c r="N18" s="2">
        <f t="shared" si="4"/>
        <v>477</v>
      </c>
      <c r="O18" s="19" t="s">
        <v>13</v>
      </c>
      <c r="P18" s="46">
        <v>1</v>
      </c>
      <c r="Q18" s="46">
        <v>152</v>
      </c>
      <c r="R18" s="46">
        <v>0</v>
      </c>
      <c r="S18" s="46">
        <v>1</v>
      </c>
      <c r="T18" s="6">
        <f t="shared" si="2"/>
        <v>155</v>
      </c>
      <c r="U18" s="2">
        <f t="shared" si="5"/>
        <v>589</v>
      </c>
    </row>
    <row r="19" spans="1:25" ht="24" customHeight="1" thickBot="1" x14ac:dyDescent="0.25">
      <c r="A19" s="21" t="s">
        <v>42</v>
      </c>
      <c r="B19" s="47">
        <v>3</v>
      </c>
      <c r="C19" s="47">
        <v>141</v>
      </c>
      <c r="D19" s="47">
        <v>0</v>
      </c>
      <c r="E19" s="47">
        <v>3</v>
      </c>
      <c r="F19" s="7">
        <f t="shared" si="0"/>
        <v>150</v>
      </c>
      <c r="G19" s="3">
        <f t="shared" si="3"/>
        <v>530</v>
      </c>
      <c r="H19" s="20" t="s">
        <v>22</v>
      </c>
      <c r="I19" s="45">
        <v>3</v>
      </c>
      <c r="J19" s="45">
        <v>144</v>
      </c>
      <c r="K19" s="45">
        <v>0</v>
      </c>
      <c r="L19" s="45">
        <v>1</v>
      </c>
      <c r="M19" s="6">
        <f t="shared" si="1"/>
        <v>148</v>
      </c>
      <c r="N19" s="2">
        <f>M16+M17+M18+M19</f>
        <v>506</v>
      </c>
      <c r="O19" s="19" t="s">
        <v>16</v>
      </c>
      <c r="P19" s="46">
        <v>2</v>
      </c>
      <c r="Q19" s="46">
        <v>132</v>
      </c>
      <c r="R19" s="46">
        <v>0</v>
      </c>
      <c r="S19" s="46">
        <v>0</v>
      </c>
      <c r="T19" s="6">
        <f t="shared" si="2"/>
        <v>133</v>
      </c>
      <c r="U19" s="2">
        <f t="shared" si="5"/>
        <v>584</v>
      </c>
    </row>
    <row r="20" spans="1:25" ht="24" customHeight="1" x14ac:dyDescent="0.2">
      <c r="A20" s="19" t="s">
        <v>27</v>
      </c>
      <c r="B20" s="45">
        <v>5</v>
      </c>
      <c r="C20" s="45">
        <v>140</v>
      </c>
      <c r="D20" s="45">
        <v>0</v>
      </c>
      <c r="E20" s="45">
        <v>3</v>
      </c>
      <c r="F20" s="8">
        <f t="shared" si="0"/>
        <v>150</v>
      </c>
      <c r="G20" s="35"/>
      <c r="H20" s="19" t="s">
        <v>24</v>
      </c>
      <c r="I20" s="46">
        <v>1</v>
      </c>
      <c r="J20" s="46">
        <v>126</v>
      </c>
      <c r="K20" s="46">
        <v>0</v>
      </c>
      <c r="L20" s="46">
        <v>3</v>
      </c>
      <c r="M20" s="8">
        <f t="shared" si="1"/>
        <v>134</v>
      </c>
      <c r="N20" s="2">
        <f>M17+M18+M19+M20</f>
        <v>515</v>
      </c>
      <c r="O20" s="19" t="s">
        <v>45</v>
      </c>
      <c r="P20" s="45">
        <v>1</v>
      </c>
      <c r="Q20" s="45">
        <v>130</v>
      </c>
      <c r="R20" s="46">
        <v>0</v>
      </c>
      <c r="S20" s="45">
        <v>1</v>
      </c>
      <c r="T20" s="8">
        <f t="shared" si="2"/>
        <v>133</v>
      </c>
      <c r="U20" s="2">
        <f t="shared" si="5"/>
        <v>569.5</v>
      </c>
    </row>
    <row r="21" spans="1:25" ht="24" customHeight="1" thickBot="1" x14ac:dyDescent="0.25">
      <c r="A21" s="19" t="s">
        <v>28</v>
      </c>
      <c r="B21" s="46">
        <v>8</v>
      </c>
      <c r="C21" s="46">
        <v>131</v>
      </c>
      <c r="D21" s="46">
        <v>0</v>
      </c>
      <c r="E21" s="46">
        <v>6</v>
      </c>
      <c r="F21" s="6">
        <f t="shared" si="0"/>
        <v>150</v>
      </c>
      <c r="G21" s="36"/>
      <c r="H21" s="20" t="s">
        <v>25</v>
      </c>
      <c r="I21" s="46">
        <v>5</v>
      </c>
      <c r="J21" s="46">
        <v>160</v>
      </c>
      <c r="K21" s="46">
        <v>0</v>
      </c>
      <c r="L21" s="46">
        <v>5</v>
      </c>
      <c r="M21" s="6">
        <f t="shared" si="1"/>
        <v>175</v>
      </c>
      <c r="N21" s="2">
        <f>M18+M19+M20+M21</f>
        <v>583</v>
      </c>
      <c r="O21" s="21" t="s">
        <v>46</v>
      </c>
      <c r="P21" s="47">
        <v>2</v>
      </c>
      <c r="Q21" s="47">
        <v>128</v>
      </c>
      <c r="R21" s="47">
        <v>0</v>
      </c>
      <c r="S21" s="47">
        <v>0</v>
      </c>
      <c r="T21" s="7">
        <f t="shared" si="2"/>
        <v>129</v>
      </c>
      <c r="U21" s="3">
        <f t="shared" si="5"/>
        <v>550</v>
      </c>
    </row>
    <row r="22" spans="1:25" ht="24" customHeight="1" thickBot="1" x14ac:dyDescent="0.25">
      <c r="A22" s="19" t="s">
        <v>1</v>
      </c>
      <c r="B22" s="46">
        <v>5</v>
      </c>
      <c r="C22" s="46">
        <v>127</v>
      </c>
      <c r="D22" s="46">
        <v>0</v>
      </c>
      <c r="E22" s="46">
        <v>1</v>
      </c>
      <c r="F22" s="6">
        <f t="shared" si="0"/>
        <v>132</v>
      </c>
      <c r="G22" s="2"/>
      <c r="H22" s="21" t="s">
        <v>26</v>
      </c>
      <c r="I22" s="47">
        <v>2</v>
      </c>
      <c r="J22" s="47">
        <v>134</v>
      </c>
      <c r="K22" s="47">
        <v>0</v>
      </c>
      <c r="L22" s="47">
        <v>3</v>
      </c>
      <c r="M22" s="6">
        <f t="shared" si="1"/>
        <v>142.5</v>
      </c>
      <c r="N22" s="3">
        <f>M19+M20+M21+M22</f>
        <v>599.5</v>
      </c>
      <c r="O22" s="19"/>
      <c r="P22" s="45"/>
      <c r="Q22" s="45"/>
      <c r="R22" s="45"/>
      <c r="S22" s="45"/>
      <c r="T22" s="8"/>
      <c r="U22" s="34"/>
      <c r="V22" s="1">
        <f>SUM(B11:B14)</f>
        <v>17</v>
      </c>
      <c r="W22" s="1">
        <f t="shared" ref="W22:Y22" si="6">SUM(C11:C14)</f>
        <v>484</v>
      </c>
      <c r="X22" s="1">
        <f t="shared" si="6"/>
        <v>0</v>
      </c>
      <c r="Y22" s="1">
        <f t="shared" si="6"/>
        <v>13</v>
      </c>
    </row>
    <row r="23" spans="1:25" ht="1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540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599.5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590</v>
      </c>
    </row>
    <row r="24" spans="1:25" ht="15" customHeight="1" x14ac:dyDescent="0.2">
      <c r="A24" s="167"/>
      <c r="B24" s="168"/>
      <c r="C24" s="82" t="s">
        <v>73</v>
      </c>
      <c r="D24" s="86"/>
      <c r="E24" s="86"/>
      <c r="F24" s="87" t="s">
        <v>84</v>
      </c>
      <c r="G24" s="88"/>
      <c r="H24" s="167"/>
      <c r="I24" s="168"/>
      <c r="J24" s="82" t="s">
        <v>73</v>
      </c>
      <c r="K24" s="86"/>
      <c r="L24" s="86"/>
      <c r="M24" s="87" t="s">
        <v>93</v>
      </c>
      <c r="N24" s="88"/>
      <c r="O24" s="167"/>
      <c r="P24" s="168"/>
      <c r="Q24" s="82" t="s">
        <v>73</v>
      </c>
      <c r="R24" s="86"/>
      <c r="S24" s="86"/>
      <c r="T24" s="87" t="s">
        <v>81</v>
      </c>
      <c r="U24" s="88"/>
    </row>
    <row r="25" spans="1:25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5" ht="12.75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5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5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5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5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5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5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6" zoomScaleNormal="100" workbookViewId="0">
      <selection activeCell="U14" sqref="U1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80" t="str">
        <f>'G-1'!E4:H4</f>
        <v>DE OBRA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6" t="s">
        <v>56</v>
      </c>
      <c r="B5" s="176"/>
      <c r="C5" s="176"/>
      <c r="D5" s="180" t="str">
        <f>'G-1'!D5:H5</f>
        <v>CALLE 34 X CARRERA 45</v>
      </c>
      <c r="E5" s="180"/>
      <c r="F5" s="180"/>
      <c r="G5" s="180"/>
      <c r="H5" s="180"/>
      <c r="I5" s="176" t="s">
        <v>53</v>
      </c>
      <c r="J5" s="176"/>
      <c r="K5" s="176"/>
      <c r="L5" s="181">
        <f>'G-1'!L5:N5</f>
        <v>2134</v>
      </c>
      <c r="M5" s="181"/>
      <c r="N5" s="181"/>
      <c r="O5" s="12"/>
      <c r="P5" s="176" t="s">
        <v>57</v>
      </c>
      <c r="Q5" s="176"/>
      <c r="R5" s="176"/>
      <c r="S5" s="179" t="s">
        <v>61</v>
      </c>
      <c r="T5" s="179"/>
      <c r="U5" s="179"/>
    </row>
    <row r="6" spans="1:28" ht="12.75" customHeight="1" x14ac:dyDescent="0.2">
      <c r="A6" s="176" t="s">
        <v>55</v>
      </c>
      <c r="B6" s="176"/>
      <c r="C6" s="176"/>
      <c r="D6" s="191" t="s">
        <v>148</v>
      </c>
      <c r="E6" s="191"/>
      <c r="F6" s="191"/>
      <c r="G6" s="191"/>
      <c r="H6" s="191"/>
      <c r="I6" s="176" t="s">
        <v>59</v>
      </c>
      <c r="J6" s="176"/>
      <c r="K6" s="176"/>
      <c r="L6" s="182">
        <v>3</v>
      </c>
      <c r="M6" s="182"/>
      <c r="N6" s="182"/>
      <c r="O6" s="42"/>
      <c r="P6" s="176" t="s">
        <v>58</v>
      </c>
      <c r="Q6" s="176"/>
      <c r="R6" s="176"/>
      <c r="S6" s="190">
        <f>'G-1'!S6:U6</f>
        <v>42961</v>
      </c>
      <c r="T6" s="190"/>
      <c r="U6" s="190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8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5"/>
    </row>
    <row r="10" spans="1:28" ht="24" customHeight="1" x14ac:dyDescent="0.2">
      <c r="A10" s="18" t="s">
        <v>11</v>
      </c>
      <c r="B10" s="46">
        <v>2</v>
      </c>
      <c r="C10" s="46">
        <v>181</v>
      </c>
      <c r="D10" s="46">
        <v>0</v>
      </c>
      <c r="E10" s="46">
        <v>3</v>
      </c>
      <c r="F10" s="6">
        <f t="shared" ref="F10:F22" si="0">B10*0.5+C10*1+D10*2+E10*2.5</f>
        <v>189.5</v>
      </c>
      <c r="G10" s="2"/>
      <c r="H10" s="19" t="s">
        <v>4</v>
      </c>
      <c r="I10" s="46">
        <v>3</v>
      </c>
      <c r="J10" s="46">
        <v>134</v>
      </c>
      <c r="K10" s="46">
        <v>0</v>
      </c>
      <c r="L10" s="46">
        <v>2</v>
      </c>
      <c r="M10" s="6">
        <f t="shared" ref="M10:M22" si="1">I10*0.5+J10*1+K10*2+L10*2.5</f>
        <v>140.5</v>
      </c>
      <c r="N10" s="9">
        <f>F20+F21+F22+M10</f>
        <v>573.5</v>
      </c>
      <c r="O10" s="19" t="s">
        <v>43</v>
      </c>
      <c r="P10" s="46">
        <v>3</v>
      </c>
      <c r="Q10" s="46">
        <v>84</v>
      </c>
      <c r="R10" s="46">
        <v>0</v>
      </c>
      <c r="S10" s="46">
        <v>1</v>
      </c>
      <c r="T10" s="6">
        <f t="shared" ref="T10:T21" si="2">P10*0.5+Q10*1+R10*2+S10*2.5</f>
        <v>88</v>
      </c>
      <c r="U10" s="10"/>
      <c r="AB10" s="1"/>
    </row>
    <row r="11" spans="1:28" ht="24" customHeight="1" x14ac:dyDescent="0.2">
      <c r="A11" s="18" t="s">
        <v>14</v>
      </c>
      <c r="B11" s="46">
        <v>3</v>
      </c>
      <c r="C11" s="46">
        <v>149</v>
      </c>
      <c r="D11" s="46">
        <v>1</v>
      </c>
      <c r="E11" s="46">
        <v>2</v>
      </c>
      <c r="F11" s="6">
        <f t="shared" si="0"/>
        <v>157.5</v>
      </c>
      <c r="G11" s="2"/>
      <c r="H11" s="19" t="s">
        <v>5</v>
      </c>
      <c r="I11" s="46">
        <v>5</v>
      </c>
      <c r="J11" s="46">
        <v>138</v>
      </c>
      <c r="K11" s="46">
        <v>0</v>
      </c>
      <c r="L11" s="46">
        <v>1</v>
      </c>
      <c r="M11" s="6">
        <f t="shared" si="1"/>
        <v>143</v>
      </c>
      <c r="N11" s="9">
        <f>F21+F22+M10+M11</f>
        <v>579.5</v>
      </c>
      <c r="O11" s="19" t="s">
        <v>44</v>
      </c>
      <c r="P11" s="46">
        <v>5</v>
      </c>
      <c r="Q11" s="46">
        <v>96</v>
      </c>
      <c r="R11" s="46">
        <v>0</v>
      </c>
      <c r="S11" s="46">
        <v>0</v>
      </c>
      <c r="T11" s="6">
        <f t="shared" si="2"/>
        <v>98.5</v>
      </c>
      <c r="U11" s="2"/>
      <c r="AB11" s="1"/>
    </row>
    <row r="12" spans="1:28" ht="24" customHeight="1" x14ac:dyDescent="0.2">
      <c r="A12" s="18" t="s">
        <v>17</v>
      </c>
      <c r="B12" s="46">
        <v>4</v>
      </c>
      <c r="C12" s="46">
        <v>173</v>
      </c>
      <c r="D12" s="46">
        <v>0</v>
      </c>
      <c r="E12" s="46">
        <v>4</v>
      </c>
      <c r="F12" s="6">
        <f t="shared" si="0"/>
        <v>185</v>
      </c>
      <c r="G12" s="2"/>
      <c r="H12" s="19" t="s">
        <v>6</v>
      </c>
      <c r="I12" s="46">
        <v>1</v>
      </c>
      <c r="J12" s="46">
        <v>145</v>
      </c>
      <c r="K12" s="46">
        <v>0</v>
      </c>
      <c r="L12" s="46">
        <v>3</v>
      </c>
      <c r="M12" s="6">
        <f t="shared" si="1"/>
        <v>153</v>
      </c>
      <c r="N12" s="2">
        <f>F22+M10+M11+M12</f>
        <v>608</v>
      </c>
      <c r="O12" s="19" t="s">
        <v>32</v>
      </c>
      <c r="P12" s="46">
        <v>7</v>
      </c>
      <c r="Q12" s="46">
        <v>140</v>
      </c>
      <c r="R12" s="46">
        <v>0</v>
      </c>
      <c r="S12" s="46">
        <v>3</v>
      </c>
      <c r="T12" s="6">
        <f t="shared" si="2"/>
        <v>151</v>
      </c>
      <c r="U12" s="2"/>
      <c r="AB12" s="1"/>
    </row>
    <row r="13" spans="1:28" ht="24" customHeight="1" x14ac:dyDescent="0.2">
      <c r="A13" s="18" t="s">
        <v>19</v>
      </c>
      <c r="B13" s="46">
        <v>1</v>
      </c>
      <c r="C13" s="46">
        <v>119</v>
      </c>
      <c r="D13" s="46">
        <v>0</v>
      </c>
      <c r="E13" s="46">
        <v>2</v>
      </c>
      <c r="F13" s="6">
        <f t="shared" si="0"/>
        <v>124.5</v>
      </c>
      <c r="G13" s="2">
        <f t="shared" ref="G13:G19" si="3">F10+F11+F12+F13</f>
        <v>656.5</v>
      </c>
      <c r="H13" s="19" t="s">
        <v>7</v>
      </c>
      <c r="I13" s="46">
        <v>1</v>
      </c>
      <c r="J13" s="46">
        <v>100</v>
      </c>
      <c r="K13" s="46">
        <v>0</v>
      </c>
      <c r="L13" s="46">
        <v>2</v>
      </c>
      <c r="M13" s="6">
        <f t="shared" si="1"/>
        <v>105.5</v>
      </c>
      <c r="N13" s="2">
        <f t="shared" ref="N13:N18" si="4">M10+M11+M12+M13</f>
        <v>542</v>
      </c>
      <c r="O13" s="19" t="s">
        <v>33</v>
      </c>
      <c r="P13" s="46">
        <v>2</v>
      </c>
      <c r="Q13" s="46">
        <v>127</v>
      </c>
      <c r="R13" s="46">
        <v>0</v>
      </c>
      <c r="S13" s="46">
        <v>0</v>
      </c>
      <c r="T13" s="6">
        <f t="shared" si="2"/>
        <v>128</v>
      </c>
      <c r="U13" s="2">
        <f t="shared" ref="U13:U21" si="5">T10+T11+T12+T13</f>
        <v>465.5</v>
      </c>
      <c r="AB13" s="81">
        <v>212.5</v>
      </c>
    </row>
    <row r="14" spans="1:28" ht="24" customHeight="1" x14ac:dyDescent="0.2">
      <c r="A14" s="18" t="s">
        <v>21</v>
      </c>
      <c r="B14" s="46">
        <v>2</v>
      </c>
      <c r="C14" s="46">
        <v>136</v>
      </c>
      <c r="D14" s="46">
        <v>0</v>
      </c>
      <c r="E14" s="46">
        <v>3</v>
      </c>
      <c r="F14" s="6">
        <f t="shared" si="0"/>
        <v>144.5</v>
      </c>
      <c r="G14" s="2">
        <f t="shared" si="3"/>
        <v>611.5</v>
      </c>
      <c r="H14" s="19" t="s">
        <v>9</v>
      </c>
      <c r="I14" s="46">
        <v>3</v>
      </c>
      <c r="J14" s="46">
        <v>82</v>
      </c>
      <c r="K14" s="46">
        <v>0</v>
      </c>
      <c r="L14" s="46">
        <v>3</v>
      </c>
      <c r="M14" s="6">
        <f t="shared" si="1"/>
        <v>91</v>
      </c>
      <c r="N14" s="2">
        <f t="shared" si="4"/>
        <v>492.5</v>
      </c>
      <c r="O14" s="19" t="s">
        <v>29</v>
      </c>
      <c r="P14" s="45">
        <v>7</v>
      </c>
      <c r="Q14" s="45">
        <v>133</v>
      </c>
      <c r="R14" s="45">
        <v>0</v>
      </c>
      <c r="S14" s="45">
        <v>0</v>
      </c>
      <c r="T14" s="6">
        <f t="shared" si="2"/>
        <v>136.5</v>
      </c>
      <c r="U14" s="2">
        <f t="shared" si="5"/>
        <v>514</v>
      </c>
      <c r="AB14" s="81">
        <v>226</v>
      </c>
    </row>
    <row r="15" spans="1:28" ht="24" customHeight="1" x14ac:dyDescent="0.2">
      <c r="A15" s="18" t="s">
        <v>23</v>
      </c>
      <c r="B15" s="46">
        <v>7</v>
      </c>
      <c r="C15" s="46">
        <v>97</v>
      </c>
      <c r="D15" s="46">
        <v>0</v>
      </c>
      <c r="E15" s="46">
        <v>3</v>
      </c>
      <c r="F15" s="6">
        <f t="shared" si="0"/>
        <v>108</v>
      </c>
      <c r="G15" s="2">
        <f t="shared" si="3"/>
        <v>562</v>
      </c>
      <c r="H15" s="19" t="s">
        <v>12</v>
      </c>
      <c r="I15" s="46">
        <v>4</v>
      </c>
      <c r="J15" s="46">
        <v>110</v>
      </c>
      <c r="K15" s="46">
        <v>0</v>
      </c>
      <c r="L15" s="46">
        <v>1</v>
      </c>
      <c r="M15" s="6">
        <f t="shared" si="1"/>
        <v>114.5</v>
      </c>
      <c r="N15" s="2">
        <f t="shared" si="4"/>
        <v>464</v>
      </c>
      <c r="O15" s="18" t="s">
        <v>30</v>
      </c>
      <c r="P15" s="46">
        <v>3</v>
      </c>
      <c r="Q15" s="46">
        <v>89</v>
      </c>
      <c r="R15" s="46">
        <v>0</v>
      </c>
      <c r="S15" s="46">
        <v>0</v>
      </c>
      <c r="T15" s="6">
        <f t="shared" si="2"/>
        <v>90.5</v>
      </c>
      <c r="U15" s="2">
        <f t="shared" si="5"/>
        <v>506</v>
      </c>
      <c r="AB15" s="81">
        <v>233.5</v>
      </c>
    </row>
    <row r="16" spans="1:28" ht="24" customHeight="1" x14ac:dyDescent="0.2">
      <c r="A16" s="18" t="s">
        <v>39</v>
      </c>
      <c r="B16" s="46">
        <v>2</v>
      </c>
      <c r="C16" s="46">
        <v>85</v>
      </c>
      <c r="D16" s="46">
        <v>0</v>
      </c>
      <c r="E16" s="46">
        <v>1</v>
      </c>
      <c r="F16" s="6">
        <f t="shared" si="0"/>
        <v>88.5</v>
      </c>
      <c r="G16" s="2">
        <f t="shared" si="3"/>
        <v>465.5</v>
      </c>
      <c r="H16" s="19" t="s">
        <v>15</v>
      </c>
      <c r="I16" s="46">
        <v>5</v>
      </c>
      <c r="J16" s="46">
        <v>108</v>
      </c>
      <c r="K16" s="46">
        <v>0</v>
      </c>
      <c r="L16" s="46">
        <v>2</v>
      </c>
      <c r="M16" s="6">
        <f t="shared" si="1"/>
        <v>115.5</v>
      </c>
      <c r="N16" s="2">
        <f t="shared" si="4"/>
        <v>426.5</v>
      </c>
      <c r="O16" s="19" t="s">
        <v>8</v>
      </c>
      <c r="P16" s="46">
        <v>4</v>
      </c>
      <c r="Q16" s="46">
        <v>98</v>
      </c>
      <c r="R16" s="46">
        <v>0</v>
      </c>
      <c r="S16" s="46">
        <v>3</v>
      </c>
      <c r="T16" s="6">
        <f t="shared" si="2"/>
        <v>107.5</v>
      </c>
      <c r="U16" s="2">
        <f t="shared" si="5"/>
        <v>462.5</v>
      </c>
      <c r="AB16" s="81">
        <v>234</v>
      </c>
    </row>
    <row r="17" spans="1:28" ht="24" customHeight="1" x14ac:dyDescent="0.2">
      <c r="A17" s="18" t="s">
        <v>40</v>
      </c>
      <c r="B17" s="46">
        <v>2</v>
      </c>
      <c r="C17" s="46">
        <v>53</v>
      </c>
      <c r="D17" s="46">
        <v>0</v>
      </c>
      <c r="E17" s="46">
        <v>5</v>
      </c>
      <c r="F17" s="6">
        <f t="shared" si="0"/>
        <v>66.5</v>
      </c>
      <c r="G17" s="2">
        <f t="shared" si="3"/>
        <v>407.5</v>
      </c>
      <c r="H17" s="19" t="s">
        <v>18</v>
      </c>
      <c r="I17" s="46">
        <v>3</v>
      </c>
      <c r="J17" s="46">
        <v>97</v>
      </c>
      <c r="K17" s="46">
        <v>0</v>
      </c>
      <c r="L17" s="46">
        <v>1</v>
      </c>
      <c r="M17" s="6">
        <f t="shared" si="1"/>
        <v>101</v>
      </c>
      <c r="N17" s="2">
        <f t="shared" si="4"/>
        <v>422</v>
      </c>
      <c r="O17" s="19" t="s">
        <v>10</v>
      </c>
      <c r="P17" s="46">
        <v>1</v>
      </c>
      <c r="Q17" s="46">
        <v>114</v>
      </c>
      <c r="R17" s="46">
        <v>0</v>
      </c>
      <c r="S17" s="46">
        <v>1</v>
      </c>
      <c r="T17" s="6">
        <f t="shared" si="2"/>
        <v>117</v>
      </c>
      <c r="U17" s="2">
        <f t="shared" si="5"/>
        <v>451.5</v>
      </c>
      <c r="AB17" s="81">
        <v>248</v>
      </c>
    </row>
    <row r="18" spans="1:28" ht="24" customHeight="1" x14ac:dyDescent="0.2">
      <c r="A18" s="18" t="s">
        <v>41</v>
      </c>
      <c r="B18" s="46">
        <v>5</v>
      </c>
      <c r="C18" s="46">
        <v>92</v>
      </c>
      <c r="D18" s="46">
        <v>2</v>
      </c>
      <c r="E18" s="46">
        <v>4</v>
      </c>
      <c r="F18" s="6">
        <f t="shared" si="0"/>
        <v>108.5</v>
      </c>
      <c r="G18" s="2">
        <f t="shared" si="3"/>
        <v>371.5</v>
      </c>
      <c r="H18" s="19" t="s">
        <v>20</v>
      </c>
      <c r="I18" s="46">
        <v>5</v>
      </c>
      <c r="J18" s="46">
        <v>109</v>
      </c>
      <c r="K18" s="46">
        <v>0</v>
      </c>
      <c r="L18" s="46">
        <v>2</v>
      </c>
      <c r="M18" s="6">
        <f t="shared" si="1"/>
        <v>116.5</v>
      </c>
      <c r="N18" s="2">
        <f t="shared" si="4"/>
        <v>447.5</v>
      </c>
      <c r="O18" s="19" t="s">
        <v>13</v>
      </c>
      <c r="P18" s="46">
        <v>2</v>
      </c>
      <c r="Q18" s="46">
        <v>121</v>
      </c>
      <c r="R18" s="46">
        <v>0</v>
      </c>
      <c r="S18" s="46">
        <v>0</v>
      </c>
      <c r="T18" s="6">
        <f t="shared" si="2"/>
        <v>122</v>
      </c>
      <c r="U18" s="2">
        <f t="shared" si="5"/>
        <v>437</v>
      </c>
      <c r="AB18" s="81">
        <v>248</v>
      </c>
    </row>
    <row r="19" spans="1:28" ht="24" customHeight="1" thickBot="1" x14ac:dyDescent="0.25">
      <c r="A19" s="21" t="s">
        <v>42</v>
      </c>
      <c r="B19" s="47">
        <v>0</v>
      </c>
      <c r="C19" s="47">
        <v>114</v>
      </c>
      <c r="D19" s="47">
        <v>2</v>
      </c>
      <c r="E19" s="47">
        <v>1</v>
      </c>
      <c r="F19" s="7">
        <f t="shared" si="0"/>
        <v>120.5</v>
      </c>
      <c r="G19" s="3">
        <f t="shared" si="3"/>
        <v>384</v>
      </c>
      <c r="H19" s="20" t="s">
        <v>22</v>
      </c>
      <c r="I19" s="45">
        <v>3</v>
      </c>
      <c r="J19" s="45">
        <v>111</v>
      </c>
      <c r="K19" s="45">
        <v>0</v>
      </c>
      <c r="L19" s="45">
        <v>3</v>
      </c>
      <c r="M19" s="6">
        <f t="shared" si="1"/>
        <v>120</v>
      </c>
      <c r="N19" s="2">
        <f>M16+M17+M18+M19</f>
        <v>453</v>
      </c>
      <c r="O19" s="19" t="s">
        <v>16</v>
      </c>
      <c r="P19" s="46">
        <v>3</v>
      </c>
      <c r="Q19" s="46">
        <v>110</v>
      </c>
      <c r="R19" s="46">
        <v>0</v>
      </c>
      <c r="S19" s="46">
        <v>0</v>
      </c>
      <c r="T19" s="6">
        <f t="shared" si="2"/>
        <v>111.5</v>
      </c>
      <c r="U19" s="2">
        <f t="shared" si="5"/>
        <v>458</v>
      </c>
      <c r="AB19" s="81">
        <v>262</v>
      </c>
    </row>
    <row r="20" spans="1:28" ht="24" customHeight="1" x14ac:dyDescent="0.2">
      <c r="A20" s="19" t="s">
        <v>27</v>
      </c>
      <c r="B20" s="45">
        <v>5</v>
      </c>
      <c r="C20" s="45">
        <v>127</v>
      </c>
      <c r="D20" s="45">
        <v>0</v>
      </c>
      <c r="E20" s="45">
        <v>3</v>
      </c>
      <c r="F20" s="8">
        <f t="shared" si="0"/>
        <v>137</v>
      </c>
      <c r="G20" s="35"/>
      <c r="H20" s="19" t="s">
        <v>24</v>
      </c>
      <c r="I20" s="46">
        <v>2</v>
      </c>
      <c r="J20" s="46">
        <v>86</v>
      </c>
      <c r="K20" s="46">
        <v>0</v>
      </c>
      <c r="L20" s="46">
        <v>0</v>
      </c>
      <c r="M20" s="8">
        <f t="shared" si="1"/>
        <v>87</v>
      </c>
      <c r="N20" s="2">
        <f>M17+M18+M19+M20</f>
        <v>424.5</v>
      </c>
      <c r="O20" s="19" t="s">
        <v>45</v>
      </c>
      <c r="P20" s="45">
        <v>7</v>
      </c>
      <c r="Q20" s="45">
        <v>118</v>
      </c>
      <c r="R20" s="45">
        <v>0</v>
      </c>
      <c r="S20" s="45">
        <v>0</v>
      </c>
      <c r="T20" s="8">
        <f t="shared" si="2"/>
        <v>121.5</v>
      </c>
      <c r="U20" s="2">
        <f t="shared" si="5"/>
        <v>472</v>
      </c>
      <c r="AB20" s="81">
        <v>275</v>
      </c>
    </row>
    <row r="21" spans="1:28" ht="24" customHeight="1" thickBot="1" x14ac:dyDescent="0.25">
      <c r="A21" s="19" t="s">
        <v>28</v>
      </c>
      <c r="B21" s="46">
        <v>3</v>
      </c>
      <c r="C21" s="46">
        <v>118</v>
      </c>
      <c r="D21" s="46">
        <v>0</v>
      </c>
      <c r="E21" s="46">
        <v>2</v>
      </c>
      <c r="F21" s="6">
        <f t="shared" si="0"/>
        <v>124.5</v>
      </c>
      <c r="G21" s="36"/>
      <c r="H21" s="20" t="s">
        <v>25</v>
      </c>
      <c r="I21" s="46">
        <v>4</v>
      </c>
      <c r="J21" s="46">
        <v>95</v>
      </c>
      <c r="K21" s="46">
        <v>0</v>
      </c>
      <c r="L21" s="46">
        <v>1</v>
      </c>
      <c r="M21" s="6">
        <f t="shared" si="1"/>
        <v>99.5</v>
      </c>
      <c r="N21" s="2">
        <f>M18+M19+M20+M21</f>
        <v>423</v>
      </c>
      <c r="O21" s="21" t="s">
        <v>46</v>
      </c>
      <c r="P21" s="47">
        <v>6</v>
      </c>
      <c r="Q21" s="47">
        <v>121</v>
      </c>
      <c r="R21" s="47">
        <v>0</v>
      </c>
      <c r="S21" s="47">
        <v>0</v>
      </c>
      <c r="T21" s="7">
        <f t="shared" si="2"/>
        <v>124</v>
      </c>
      <c r="U21" s="3">
        <f t="shared" si="5"/>
        <v>479</v>
      </c>
      <c r="AB21" s="81">
        <v>276</v>
      </c>
    </row>
    <row r="22" spans="1:28" ht="24" customHeight="1" thickBot="1" x14ac:dyDescent="0.25">
      <c r="A22" s="19" t="s">
        <v>1</v>
      </c>
      <c r="B22" s="46">
        <v>3</v>
      </c>
      <c r="C22" s="46">
        <v>160</v>
      </c>
      <c r="D22" s="46">
        <v>0</v>
      </c>
      <c r="E22" s="46">
        <v>4</v>
      </c>
      <c r="F22" s="6">
        <f t="shared" si="0"/>
        <v>171.5</v>
      </c>
      <c r="G22" s="2"/>
      <c r="H22" s="21" t="s">
        <v>26</v>
      </c>
      <c r="I22" s="47">
        <v>3</v>
      </c>
      <c r="J22" s="47">
        <v>97</v>
      </c>
      <c r="K22" s="47">
        <v>0</v>
      </c>
      <c r="L22" s="47">
        <v>1</v>
      </c>
      <c r="M22" s="6">
        <f t="shared" si="1"/>
        <v>101</v>
      </c>
      <c r="N22" s="3">
        <f>M19+M20+M21+M22</f>
        <v>407.5</v>
      </c>
      <c r="O22" s="19"/>
      <c r="P22" s="45"/>
      <c r="Q22" s="45"/>
      <c r="R22" s="45"/>
      <c r="S22" s="45"/>
      <c r="T22" s="8"/>
      <c r="U22" s="34"/>
      <c r="V22" s="1">
        <f>SUM(B11:B14)</f>
        <v>10</v>
      </c>
      <c r="W22" s="1">
        <f t="shared" ref="W22:Y22" si="6">SUM(C11:C14)</f>
        <v>577</v>
      </c>
      <c r="X22" s="1">
        <f t="shared" si="6"/>
        <v>1</v>
      </c>
      <c r="Y22" s="1">
        <f t="shared" si="6"/>
        <v>11</v>
      </c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656.5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608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514</v>
      </c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65</v>
      </c>
      <c r="G24" s="88"/>
      <c r="H24" s="167"/>
      <c r="I24" s="168"/>
      <c r="J24" s="82" t="s">
        <v>73</v>
      </c>
      <c r="K24" s="86"/>
      <c r="L24" s="86"/>
      <c r="M24" s="87" t="s">
        <v>75</v>
      </c>
      <c r="N24" s="88"/>
      <c r="O24" s="167"/>
      <c r="P24" s="168"/>
      <c r="Q24" s="82" t="s">
        <v>73</v>
      </c>
      <c r="R24" s="86"/>
      <c r="S24" s="86"/>
      <c r="T24" s="87" t="s">
        <v>78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I6" zoomScaleNormal="100" workbookViewId="0">
      <selection activeCell="V21" sqref="V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6" t="s">
        <v>38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4" t="s">
        <v>54</v>
      </c>
      <c r="B4" s="204"/>
      <c r="C4" s="204"/>
      <c r="D4" s="51"/>
      <c r="E4" s="207" t="str">
        <f>'G-1'!E4:H4</f>
        <v>DE OBRA</v>
      </c>
      <c r="F4" s="207"/>
      <c r="G4" s="207"/>
      <c r="H4" s="207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5" t="s">
        <v>56</v>
      </c>
      <c r="B5" s="205"/>
      <c r="C5" s="205"/>
      <c r="D5" s="207" t="str">
        <f>'G-1'!D5:H5</f>
        <v>CALLE 34 X CARRERA 45</v>
      </c>
      <c r="E5" s="207"/>
      <c r="F5" s="207"/>
      <c r="G5" s="207"/>
      <c r="H5" s="207"/>
      <c r="I5" s="205" t="s">
        <v>53</v>
      </c>
      <c r="J5" s="205"/>
      <c r="K5" s="205"/>
      <c r="L5" s="181">
        <f>'G-1'!L5:N5</f>
        <v>2134</v>
      </c>
      <c r="M5" s="181"/>
      <c r="N5" s="181"/>
      <c r="O5" s="50"/>
      <c r="P5" s="205" t="s">
        <v>57</v>
      </c>
      <c r="Q5" s="205"/>
      <c r="R5" s="205"/>
      <c r="S5" s="181" t="s">
        <v>147</v>
      </c>
      <c r="T5" s="181"/>
      <c r="U5" s="181"/>
    </row>
    <row r="6" spans="1:28" ht="12.75" customHeight="1" x14ac:dyDescent="0.2">
      <c r="A6" s="205" t="s">
        <v>55</v>
      </c>
      <c r="B6" s="205"/>
      <c r="C6" s="205"/>
      <c r="D6" s="191" t="s">
        <v>153</v>
      </c>
      <c r="E6" s="191"/>
      <c r="F6" s="191"/>
      <c r="G6" s="191"/>
      <c r="H6" s="191"/>
      <c r="I6" s="205" t="s">
        <v>59</v>
      </c>
      <c r="J6" s="205"/>
      <c r="K6" s="205"/>
      <c r="L6" s="214">
        <v>2</v>
      </c>
      <c r="M6" s="214"/>
      <c r="N6" s="214"/>
      <c r="O6" s="54"/>
      <c r="P6" s="205" t="s">
        <v>58</v>
      </c>
      <c r="Q6" s="205"/>
      <c r="R6" s="205"/>
      <c r="S6" s="208">
        <f>'G-1'!S6:U6</f>
        <v>42961</v>
      </c>
      <c r="T6" s="208"/>
      <c r="U6" s="208"/>
    </row>
    <row r="7" spans="1:28" ht="7.5" customHeight="1" x14ac:dyDescent="0.2">
      <c r="A7" s="55"/>
      <c r="B7" s="49"/>
      <c r="C7" s="49"/>
      <c r="D7" s="49"/>
      <c r="E7" s="215"/>
      <c r="F7" s="215"/>
      <c r="G7" s="215"/>
      <c r="H7" s="215"/>
      <c r="I7" s="215"/>
      <c r="J7" s="215"/>
      <c r="K7" s="21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9" t="s">
        <v>36</v>
      </c>
      <c r="B8" s="211" t="s">
        <v>34</v>
      </c>
      <c r="C8" s="212"/>
      <c r="D8" s="212"/>
      <c r="E8" s="213"/>
      <c r="F8" s="209" t="s">
        <v>35</v>
      </c>
      <c r="G8" s="209" t="s">
        <v>37</v>
      </c>
      <c r="H8" s="209" t="s">
        <v>36</v>
      </c>
      <c r="I8" s="211" t="s">
        <v>34</v>
      </c>
      <c r="J8" s="212"/>
      <c r="K8" s="212"/>
      <c r="L8" s="213"/>
      <c r="M8" s="209" t="s">
        <v>35</v>
      </c>
      <c r="N8" s="209" t="s">
        <v>37</v>
      </c>
      <c r="O8" s="209" t="s">
        <v>36</v>
      </c>
      <c r="P8" s="211" t="s">
        <v>34</v>
      </c>
      <c r="Q8" s="212"/>
      <c r="R8" s="212"/>
      <c r="S8" s="213"/>
      <c r="T8" s="209" t="s">
        <v>35</v>
      </c>
      <c r="U8" s="209" t="s">
        <v>37</v>
      </c>
    </row>
    <row r="9" spans="1:28" ht="12" customHeight="1" x14ac:dyDescent="0.2">
      <c r="A9" s="210"/>
      <c r="B9" s="57" t="s">
        <v>52</v>
      </c>
      <c r="C9" s="57" t="s">
        <v>0</v>
      </c>
      <c r="D9" s="57" t="s">
        <v>2</v>
      </c>
      <c r="E9" s="58" t="s">
        <v>3</v>
      </c>
      <c r="F9" s="210"/>
      <c r="G9" s="210"/>
      <c r="H9" s="210"/>
      <c r="I9" s="59" t="s">
        <v>52</v>
      </c>
      <c r="J9" s="59" t="s">
        <v>0</v>
      </c>
      <c r="K9" s="57" t="s">
        <v>2</v>
      </c>
      <c r="L9" s="58" t="s">
        <v>3</v>
      </c>
      <c r="M9" s="210"/>
      <c r="N9" s="210"/>
      <c r="O9" s="210"/>
      <c r="P9" s="59" t="s">
        <v>52</v>
      </c>
      <c r="Q9" s="59" t="s">
        <v>0</v>
      </c>
      <c r="R9" s="57" t="s">
        <v>2</v>
      </c>
      <c r="S9" s="58" t="s">
        <v>3</v>
      </c>
      <c r="T9" s="210"/>
      <c r="U9" s="210"/>
    </row>
    <row r="10" spans="1:28" ht="24" customHeight="1" x14ac:dyDescent="0.2">
      <c r="A10" s="60" t="s">
        <v>11</v>
      </c>
      <c r="B10" s="61">
        <v>6</v>
      </c>
      <c r="C10" s="61">
        <v>39</v>
      </c>
      <c r="D10" s="61">
        <v>22</v>
      </c>
      <c r="E10" s="61">
        <v>0</v>
      </c>
      <c r="F10" s="62">
        <f t="shared" ref="F10:F22" si="0">B10*0.5+C10*1+D10*2+E10*2.5</f>
        <v>86</v>
      </c>
      <c r="G10" s="63"/>
      <c r="H10" s="64" t="s">
        <v>4</v>
      </c>
      <c r="I10" s="46">
        <v>3</v>
      </c>
      <c r="J10" s="46">
        <v>56</v>
      </c>
      <c r="K10" s="46">
        <v>20</v>
      </c>
      <c r="L10" s="46">
        <v>2</v>
      </c>
      <c r="M10" s="62">
        <f t="shared" ref="M10:M22" si="1">I10*0.5+J10*1+K10*2+L10*2.5</f>
        <v>102.5</v>
      </c>
      <c r="N10" s="65">
        <f>F20+F21+F22+M10</f>
        <v>406.5</v>
      </c>
      <c r="O10" s="64" t="s">
        <v>43</v>
      </c>
      <c r="P10" s="46">
        <v>2</v>
      </c>
      <c r="Q10" s="46">
        <v>50</v>
      </c>
      <c r="R10" s="46">
        <v>20</v>
      </c>
      <c r="S10" s="46">
        <v>3</v>
      </c>
      <c r="T10" s="62">
        <f t="shared" ref="T10:T21" si="2">P10*0.5+Q10*1+R10*2+S10*2.5</f>
        <v>98.5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</v>
      </c>
      <c r="C11" s="61">
        <v>47</v>
      </c>
      <c r="D11" s="61">
        <v>27</v>
      </c>
      <c r="E11" s="61">
        <v>1</v>
      </c>
      <c r="F11" s="62">
        <f t="shared" si="0"/>
        <v>106.5</v>
      </c>
      <c r="G11" s="63"/>
      <c r="H11" s="64" t="s">
        <v>5</v>
      </c>
      <c r="I11" s="46">
        <v>4</v>
      </c>
      <c r="J11" s="46">
        <v>45</v>
      </c>
      <c r="K11" s="46">
        <v>18</v>
      </c>
      <c r="L11" s="46">
        <v>0</v>
      </c>
      <c r="M11" s="62">
        <f t="shared" si="1"/>
        <v>83</v>
      </c>
      <c r="N11" s="65">
        <f>F21+F22+M10+M11</f>
        <v>393.5</v>
      </c>
      <c r="O11" s="64" t="s">
        <v>44</v>
      </c>
      <c r="P11" s="46">
        <v>6</v>
      </c>
      <c r="Q11" s="46">
        <v>53</v>
      </c>
      <c r="R11" s="46">
        <v>18</v>
      </c>
      <c r="S11" s="46">
        <v>3</v>
      </c>
      <c r="T11" s="62">
        <f t="shared" si="2"/>
        <v>99.5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8</v>
      </c>
      <c r="C12" s="61">
        <v>53</v>
      </c>
      <c r="D12" s="61">
        <v>23</v>
      </c>
      <c r="E12" s="61">
        <v>1</v>
      </c>
      <c r="F12" s="62">
        <f t="shared" si="0"/>
        <v>105.5</v>
      </c>
      <c r="G12" s="63"/>
      <c r="H12" s="64" t="s">
        <v>6</v>
      </c>
      <c r="I12" s="46">
        <v>4</v>
      </c>
      <c r="J12" s="46">
        <v>40</v>
      </c>
      <c r="K12" s="46">
        <v>19</v>
      </c>
      <c r="L12" s="46">
        <v>3</v>
      </c>
      <c r="M12" s="62">
        <f t="shared" si="1"/>
        <v>87.5</v>
      </c>
      <c r="N12" s="63">
        <f>F22+M10+M11+M12</f>
        <v>368.5</v>
      </c>
      <c r="O12" s="64" t="s">
        <v>32</v>
      </c>
      <c r="P12" s="46">
        <v>4</v>
      </c>
      <c r="Q12" s="46">
        <v>59</v>
      </c>
      <c r="R12" s="46">
        <v>23</v>
      </c>
      <c r="S12" s="46">
        <v>2</v>
      </c>
      <c r="T12" s="62">
        <f t="shared" si="2"/>
        <v>112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</v>
      </c>
      <c r="C13" s="61">
        <v>40</v>
      </c>
      <c r="D13" s="61">
        <v>33</v>
      </c>
      <c r="E13" s="61">
        <v>3</v>
      </c>
      <c r="F13" s="62">
        <f t="shared" si="0"/>
        <v>115</v>
      </c>
      <c r="G13" s="63">
        <f t="shared" ref="G13:G19" si="3">F10+F11+F12+F13</f>
        <v>413</v>
      </c>
      <c r="H13" s="64" t="s">
        <v>7</v>
      </c>
      <c r="I13" s="46">
        <v>2</v>
      </c>
      <c r="J13" s="46">
        <v>47</v>
      </c>
      <c r="K13" s="46">
        <v>20</v>
      </c>
      <c r="L13" s="46">
        <v>4</v>
      </c>
      <c r="M13" s="62">
        <f t="shared" si="1"/>
        <v>98</v>
      </c>
      <c r="N13" s="63">
        <f t="shared" ref="N13:N18" si="4">M10+M11+M12+M13</f>
        <v>371</v>
      </c>
      <c r="O13" s="64" t="s">
        <v>33</v>
      </c>
      <c r="P13" s="46">
        <v>3</v>
      </c>
      <c r="Q13" s="46">
        <v>43</v>
      </c>
      <c r="R13" s="46">
        <v>25</v>
      </c>
      <c r="S13" s="46">
        <v>2</v>
      </c>
      <c r="T13" s="62">
        <f t="shared" si="2"/>
        <v>99.5</v>
      </c>
      <c r="U13" s="63">
        <f t="shared" ref="U13:U21" si="5">T10+T11+T12+T13</f>
        <v>409.5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8</v>
      </c>
      <c r="C14" s="61">
        <v>33</v>
      </c>
      <c r="D14" s="61">
        <v>24</v>
      </c>
      <c r="E14" s="61">
        <v>2</v>
      </c>
      <c r="F14" s="62">
        <f t="shared" si="0"/>
        <v>90</v>
      </c>
      <c r="G14" s="63">
        <f t="shared" si="3"/>
        <v>417</v>
      </c>
      <c r="H14" s="64" t="s">
        <v>9</v>
      </c>
      <c r="I14" s="46">
        <v>6</v>
      </c>
      <c r="J14" s="46">
        <v>40</v>
      </c>
      <c r="K14" s="46">
        <v>18</v>
      </c>
      <c r="L14" s="46">
        <v>2</v>
      </c>
      <c r="M14" s="62">
        <f t="shared" si="1"/>
        <v>84</v>
      </c>
      <c r="N14" s="63">
        <f t="shared" si="4"/>
        <v>352.5</v>
      </c>
      <c r="O14" s="64" t="s">
        <v>29</v>
      </c>
      <c r="P14" s="45">
        <v>3</v>
      </c>
      <c r="Q14" s="45">
        <v>46</v>
      </c>
      <c r="R14" s="45">
        <v>22</v>
      </c>
      <c r="S14" s="45">
        <v>0</v>
      </c>
      <c r="T14" s="62">
        <f t="shared" si="2"/>
        <v>91.5</v>
      </c>
      <c r="U14" s="63">
        <f t="shared" si="5"/>
        <v>402.5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4</v>
      </c>
      <c r="C15" s="61">
        <v>48</v>
      </c>
      <c r="D15" s="61">
        <v>21</v>
      </c>
      <c r="E15" s="61">
        <v>2</v>
      </c>
      <c r="F15" s="62">
        <f t="shared" si="0"/>
        <v>97</v>
      </c>
      <c r="G15" s="63">
        <f t="shared" si="3"/>
        <v>407.5</v>
      </c>
      <c r="H15" s="64" t="s">
        <v>12</v>
      </c>
      <c r="I15" s="46">
        <v>2</v>
      </c>
      <c r="J15" s="46">
        <v>48</v>
      </c>
      <c r="K15" s="46">
        <v>20</v>
      </c>
      <c r="L15" s="46">
        <v>0</v>
      </c>
      <c r="M15" s="62">
        <f t="shared" si="1"/>
        <v>89</v>
      </c>
      <c r="N15" s="63">
        <f t="shared" si="4"/>
        <v>358.5</v>
      </c>
      <c r="O15" s="60" t="s">
        <v>30</v>
      </c>
      <c r="P15" s="46">
        <v>3</v>
      </c>
      <c r="Q15" s="46">
        <v>53</v>
      </c>
      <c r="R15" s="46">
        <v>21</v>
      </c>
      <c r="S15" s="46">
        <v>3</v>
      </c>
      <c r="T15" s="62">
        <f t="shared" si="2"/>
        <v>104</v>
      </c>
      <c r="U15" s="63">
        <f t="shared" si="5"/>
        <v>407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0</v>
      </c>
      <c r="C16" s="61">
        <v>45</v>
      </c>
      <c r="D16" s="61">
        <v>23</v>
      </c>
      <c r="E16" s="61">
        <v>3</v>
      </c>
      <c r="F16" s="62">
        <f t="shared" si="0"/>
        <v>98.5</v>
      </c>
      <c r="G16" s="63">
        <f t="shared" si="3"/>
        <v>400.5</v>
      </c>
      <c r="H16" s="64" t="s">
        <v>15</v>
      </c>
      <c r="I16" s="46">
        <v>4</v>
      </c>
      <c r="J16" s="46">
        <v>47</v>
      </c>
      <c r="K16" s="46">
        <v>22</v>
      </c>
      <c r="L16" s="46">
        <v>2</v>
      </c>
      <c r="M16" s="62">
        <f t="shared" si="1"/>
        <v>98</v>
      </c>
      <c r="N16" s="63">
        <f t="shared" si="4"/>
        <v>369</v>
      </c>
      <c r="O16" s="64" t="s">
        <v>8</v>
      </c>
      <c r="P16" s="46">
        <v>4</v>
      </c>
      <c r="Q16" s="46">
        <v>59</v>
      </c>
      <c r="R16" s="46">
        <v>23</v>
      </c>
      <c r="S16" s="46">
        <v>2</v>
      </c>
      <c r="T16" s="62">
        <f t="shared" si="2"/>
        <v>112</v>
      </c>
      <c r="U16" s="63">
        <f t="shared" si="5"/>
        <v>407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</v>
      </c>
      <c r="C17" s="61">
        <v>39</v>
      </c>
      <c r="D17" s="61">
        <v>20</v>
      </c>
      <c r="E17" s="61">
        <v>4</v>
      </c>
      <c r="F17" s="62">
        <f t="shared" si="0"/>
        <v>90</v>
      </c>
      <c r="G17" s="63">
        <f t="shared" si="3"/>
        <v>375.5</v>
      </c>
      <c r="H17" s="64" t="s">
        <v>18</v>
      </c>
      <c r="I17" s="46">
        <v>2</v>
      </c>
      <c r="J17" s="46">
        <v>49</v>
      </c>
      <c r="K17" s="46">
        <v>20</v>
      </c>
      <c r="L17" s="46">
        <v>4</v>
      </c>
      <c r="M17" s="62">
        <f t="shared" si="1"/>
        <v>100</v>
      </c>
      <c r="N17" s="63">
        <f t="shared" si="4"/>
        <v>371</v>
      </c>
      <c r="O17" s="64" t="s">
        <v>10</v>
      </c>
      <c r="P17" s="46">
        <v>2</v>
      </c>
      <c r="Q17" s="46">
        <v>64</v>
      </c>
      <c r="R17" s="46">
        <v>21</v>
      </c>
      <c r="S17" s="46">
        <v>3</v>
      </c>
      <c r="T17" s="62">
        <f t="shared" si="2"/>
        <v>114.5</v>
      </c>
      <c r="U17" s="63">
        <f t="shared" si="5"/>
        <v>422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7</v>
      </c>
      <c r="C18" s="61">
        <v>47</v>
      </c>
      <c r="D18" s="61">
        <v>16</v>
      </c>
      <c r="E18" s="61">
        <v>1</v>
      </c>
      <c r="F18" s="62">
        <f t="shared" si="0"/>
        <v>85</v>
      </c>
      <c r="G18" s="63">
        <f t="shared" si="3"/>
        <v>370.5</v>
      </c>
      <c r="H18" s="64" t="s">
        <v>20</v>
      </c>
      <c r="I18" s="46">
        <v>4</v>
      </c>
      <c r="J18" s="46">
        <v>53</v>
      </c>
      <c r="K18" s="46">
        <v>20</v>
      </c>
      <c r="L18" s="46">
        <v>0</v>
      </c>
      <c r="M18" s="62">
        <f t="shared" si="1"/>
        <v>95</v>
      </c>
      <c r="N18" s="63">
        <f t="shared" si="4"/>
        <v>382</v>
      </c>
      <c r="O18" s="64" t="s">
        <v>13</v>
      </c>
      <c r="P18" s="46">
        <v>9</v>
      </c>
      <c r="Q18" s="46">
        <v>66</v>
      </c>
      <c r="R18" s="46">
        <v>25</v>
      </c>
      <c r="S18" s="46">
        <v>1</v>
      </c>
      <c r="T18" s="62">
        <f t="shared" si="2"/>
        <v>123</v>
      </c>
      <c r="U18" s="63">
        <f t="shared" si="5"/>
        <v>453.5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8</v>
      </c>
      <c r="C19" s="69">
        <v>45</v>
      </c>
      <c r="D19" s="69">
        <v>20</v>
      </c>
      <c r="E19" s="69">
        <v>2</v>
      </c>
      <c r="F19" s="70">
        <f t="shared" si="0"/>
        <v>94</v>
      </c>
      <c r="G19" s="71">
        <f t="shared" si="3"/>
        <v>367.5</v>
      </c>
      <c r="H19" s="72" t="s">
        <v>22</v>
      </c>
      <c r="I19" s="45">
        <v>6</v>
      </c>
      <c r="J19" s="45">
        <v>58</v>
      </c>
      <c r="K19" s="45">
        <v>22</v>
      </c>
      <c r="L19" s="45">
        <v>2</v>
      </c>
      <c r="M19" s="62">
        <f t="shared" si="1"/>
        <v>110</v>
      </c>
      <c r="N19" s="63">
        <f>M16+M17+M18+M19</f>
        <v>403</v>
      </c>
      <c r="O19" s="64" t="s">
        <v>16</v>
      </c>
      <c r="P19" s="46">
        <v>6</v>
      </c>
      <c r="Q19" s="46">
        <v>60</v>
      </c>
      <c r="R19" s="46">
        <v>25</v>
      </c>
      <c r="S19" s="46">
        <v>0</v>
      </c>
      <c r="T19" s="62">
        <f t="shared" si="2"/>
        <v>113</v>
      </c>
      <c r="U19" s="63">
        <f t="shared" si="5"/>
        <v>462.5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6</v>
      </c>
      <c r="C20" s="67">
        <v>46</v>
      </c>
      <c r="D20" s="67">
        <v>21</v>
      </c>
      <c r="E20" s="67">
        <v>2</v>
      </c>
      <c r="F20" s="73">
        <f t="shared" si="0"/>
        <v>96</v>
      </c>
      <c r="G20" s="74"/>
      <c r="H20" s="64" t="s">
        <v>24</v>
      </c>
      <c r="I20" s="46">
        <v>6</v>
      </c>
      <c r="J20" s="46">
        <v>50</v>
      </c>
      <c r="K20" s="46">
        <v>21</v>
      </c>
      <c r="L20" s="46">
        <v>3</v>
      </c>
      <c r="M20" s="73">
        <f t="shared" si="1"/>
        <v>102.5</v>
      </c>
      <c r="N20" s="63">
        <f>M17+M18+M19+M20</f>
        <v>407.5</v>
      </c>
      <c r="O20" s="64" t="s">
        <v>45</v>
      </c>
      <c r="P20" s="45">
        <v>4</v>
      </c>
      <c r="Q20" s="45">
        <v>49</v>
      </c>
      <c r="R20" s="45">
        <v>34</v>
      </c>
      <c r="S20" s="45">
        <v>2</v>
      </c>
      <c r="T20" s="73">
        <f t="shared" si="2"/>
        <v>124</v>
      </c>
      <c r="U20" s="63">
        <f t="shared" si="5"/>
        <v>474.5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4</v>
      </c>
      <c r="C21" s="61">
        <v>53</v>
      </c>
      <c r="D21" s="61">
        <v>25</v>
      </c>
      <c r="E21" s="61">
        <v>3</v>
      </c>
      <c r="F21" s="62">
        <f t="shared" si="0"/>
        <v>112.5</v>
      </c>
      <c r="G21" s="75"/>
      <c r="H21" s="72" t="s">
        <v>25</v>
      </c>
      <c r="I21" s="46">
        <v>4</v>
      </c>
      <c r="J21" s="46">
        <v>48</v>
      </c>
      <c r="K21" s="46">
        <v>23</v>
      </c>
      <c r="L21" s="46">
        <v>4</v>
      </c>
      <c r="M21" s="62">
        <f t="shared" si="1"/>
        <v>106</v>
      </c>
      <c r="N21" s="63">
        <f>M18+M19+M20+M21</f>
        <v>413.5</v>
      </c>
      <c r="O21" s="68" t="s">
        <v>46</v>
      </c>
      <c r="P21" s="47">
        <v>3</v>
      </c>
      <c r="Q21" s="47">
        <v>54</v>
      </c>
      <c r="R21" s="47">
        <v>28</v>
      </c>
      <c r="S21" s="47">
        <v>1</v>
      </c>
      <c r="T21" s="70">
        <f t="shared" si="2"/>
        <v>114</v>
      </c>
      <c r="U21" s="71">
        <f t="shared" si="5"/>
        <v>474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</v>
      </c>
      <c r="C22" s="61">
        <v>50</v>
      </c>
      <c r="D22" s="61">
        <v>21</v>
      </c>
      <c r="E22" s="61">
        <v>1</v>
      </c>
      <c r="F22" s="62">
        <f t="shared" si="0"/>
        <v>95.5</v>
      </c>
      <c r="G22" s="63"/>
      <c r="H22" s="68" t="s">
        <v>26</v>
      </c>
      <c r="I22" s="47">
        <v>4</v>
      </c>
      <c r="J22" s="47">
        <v>38</v>
      </c>
      <c r="K22" s="47">
        <v>20</v>
      </c>
      <c r="L22" s="47">
        <v>1</v>
      </c>
      <c r="M22" s="62">
        <f t="shared" si="1"/>
        <v>82.5</v>
      </c>
      <c r="N22" s="71">
        <f>M19+M20+M21+M22</f>
        <v>401</v>
      </c>
      <c r="O22" s="64"/>
      <c r="P22" s="67"/>
      <c r="Q22" s="67"/>
      <c r="R22" s="67"/>
      <c r="S22" s="67"/>
      <c r="T22" s="73"/>
      <c r="U22" s="76"/>
      <c r="V22" s="1">
        <f>SUM(B11:B14)</f>
        <v>25</v>
      </c>
      <c r="W22" s="1">
        <f t="shared" ref="W22:Y22" si="6">SUM(C11:C14)</f>
        <v>173</v>
      </c>
      <c r="X22" s="1">
        <f t="shared" si="6"/>
        <v>107</v>
      </c>
      <c r="Y22" s="1">
        <f t="shared" si="6"/>
        <v>7</v>
      </c>
      <c r="Z22" s="81">
        <v>845.5</v>
      </c>
      <c r="AA22" s="1"/>
      <c r="AB22" s="81"/>
    </row>
    <row r="23" spans="1:28" ht="13.5" customHeight="1" x14ac:dyDescent="0.2">
      <c r="A23" s="195" t="s">
        <v>47</v>
      </c>
      <c r="B23" s="196"/>
      <c r="C23" s="201" t="s">
        <v>50</v>
      </c>
      <c r="D23" s="202"/>
      <c r="E23" s="202"/>
      <c r="F23" s="203"/>
      <c r="G23" s="89">
        <f>MAX(G13:G19)</f>
        <v>417</v>
      </c>
      <c r="H23" s="199" t="s">
        <v>48</v>
      </c>
      <c r="I23" s="200"/>
      <c r="J23" s="192" t="s">
        <v>50</v>
      </c>
      <c r="K23" s="193"/>
      <c r="L23" s="193"/>
      <c r="M23" s="194"/>
      <c r="N23" s="90">
        <f>MAX(N10:N22)</f>
        <v>413.5</v>
      </c>
      <c r="O23" s="195" t="s">
        <v>49</v>
      </c>
      <c r="P23" s="196"/>
      <c r="Q23" s="201" t="s">
        <v>50</v>
      </c>
      <c r="R23" s="202"/>
      <c r="S23" s="202"/>
      <c r="T23" s="203"/>
      <c r="U23" s="89">
        <f>MAX(U13:U21)</f>
        <v>474.5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7"/>
      <c r="B24" s="198"/>
      <c r="C24" s="83" t="s">
        <v>73</v>
      </c>
      <c r="D24" s="86"/>
      <c r="E24" s="86"/>
      <c r="F24" s="87" t="s">
        <v>66</v>
      </c>
      <c r="G24" s="88"/>
      <c r="H24" s="197"/>
      <c r="I24" s="198"/>
      <c r="J24" s="83" t="s">
        <v>73</v>
      </c>
      <c r="K24" s="86"/>
      <c r="L24" s="86"/>
      <c r="M24" s="87" t="s">
        <v>71</v>
      </c>
      <c r="N24" s="88"/>
      <c r="O24" s="197"/>
      <c r="P24" s="198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H6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80" t="str">
        <f>'G-1'!E4:H4</f>
        <v>DE OBRA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6" t="s">
        <v>56</v>
      </c>
      <c r="B5" s="176"/>
      <c r="C5" s="176"/>
      <c r="D5" s="180" t="str">
        <f>'G-1'!D5:H5</f>
        <v>CALLE 34 X CARRERA 45</v>
      </c>
      <c r="E5" s="180"/>
      <c r="F5" s="180"/>
      <c r="G5" s="180"/>
      <c r="H5" s="180"/>
      <c r="I5" s="176" t="s">
        <v>53</v>
      </c>
      <c r="J5" s="176"/>
      <c r="K5" s="176"/>
      <c r="L5" s="181">
        <f>'G-1'!L5:N5</f>
        <v>2134</v>
      </c>
      <c r="M5" s="181"/>
      <c r="N5" s="181"/>
      <c r="O5" s="12"/>
      <c r="P5" s="176" t="s">
        <v>57</v>
      </c>
      <c r="Q5" s="176"/>
      <c r="R5" s="176"/>
      <c r="S5" s="179" t="s">
        <v>94</v>
      </c>
      <c r="T5" s="179"/>
      <c r="U5" s="179"/>
    </row>
    <row r="6" spans="1:28" ht="12.75" customHeight="1" x14ac:dyDescent="0.2">
      <c r="A6" s="176" t="s">
        <v>55</v>
      </c>
      <c r="B6" s="176"/>
      <c r="C6" s="176"/>
      <c r="D6" s="177" t="s">
        <v>154</v>
      </c>
      <c r="E6" s="177"/>
      <c r="F6" s="177"/>
      <c r="G6" s="177"/>
      <c r="H6" s="177"/>
      <c r="I6" s="176" t="s">
        <v>59</v>
      </c>
      <c r="J6" s="176"/>
      <c r="K6" s="176"/>
      <c r="L6" s="182">
        <v>3</v>
      </c>
      <c r="M6" s="182"/>
      <c r="N6" s="182"/>
      <c r="O6" s="42"/>
      <c r="P6" s="176" t="s">
        <v>58</v>
      </c>
      <c r="Q6" s="176"/>
      <c r="R6" s="176"/>
      <c r="S6" s="190">
        <f>'G-1'!S6:U6</f>
        <v>42961</v>
      </c>
      <c r="T6" s="190"/>
      <c r="U6" s="190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8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5"/>
    </row>
    <row r="10" spans="1:28" ht="24" customHeight="1" x14ac:dyDescent="0.2">
      <c r="A10" s="18" t="s">
        <v>11</v>
      </c>
      <c r="B10" s="46">
        <v>4</v>
      </c>
      <c r="C10" s="46">
        <v>69</v>
      </c>
      <c r="D10" s="46">
        <v>21</v>
      </c>
      <c r="E10" s="46">
        <v>2</v>
      </c>
      <c r="F10" s="62">
        <f>B10*0.5+C10*1+D10*2+E10*2.5</f>
        <v>118</v>
      </c>
      <c r="G10" s="2"/>
      <c r="H10" s="19" t="s">
        <v>4</v>
      </c>
      <c r="I10" s="46">
        <v>6</v>
      </c>
      <c r="J10" s="46">
        <v>126</v>
      </c>
      <c r="K10" s="46">
        <v>25</v>
      </c>
      <c r="L10" s="46">
        <v>2</v>
      </c>
      <c r="M10" s="6">
        <f>I10*0.5+J10*1+K10*2+L10*2.5</f>
        <v>184</v>
      </c>
      <c r="N10" s="9">
        <f>F20+F21+F22+M10</f>
        <v>653.5</v>
      </c>
      <c r="O10" s="19" t="s">
        <v>43</v>
      </c>
      <c r="P10" s="46">
        <v>4</v>
      </c>
      <c r="Q10" s="46">
        <v>97</v>
      </c>
      <c r="R10" s="46">
        <v>19</v>
      </c>
      <c r="S10" s="46">
        <v>3</v>
      </c>
      <c r="T10" s="6">
        <f>P10*0.5+Q10*1+R10*2+S10*2.5</f>
        <v>144.5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9</v>
      </c>
      <c r="C11" s="46">
        <v>77</v>
      </c>
      <c r="D11" s="46">
        <v>27</v>
      </c>
      <c r="E11" s="46">
        <v>2</v>
      </c>
      <c r="F11" s="6">
        <f t="shared" ref="F11:F22" si="0">B11*0.5+C11*1+D11*2+E11*2.5</f>
        <v>140.5</v>
      </c>
      <c r="G11" s="2"/>
      <c r="H11" s="19" t="s">
        <v>5</v>
      </c>
      <c r="I11" s="46">
        <v>7</v>
      </c>
      <c r="J11" s="46">
        <v>100</v>
      </c>
      <c r="K11" s="46">
        <v>19</v>
      </c>
      <c r="L11" s="46">
        <v>1</v>
      </c>
      <c r="M11" s="6">
        <f t="shared" ref="M11:M22" si="1">I11*0.5+J11*1+K11*2+L11*2.5</f>
        <v>144</v>
      </c>
      <c r="N11" s="9">
        <f>F21+F22+M10+M11</f>
        <v>660</v>
      </c>
      <c r="O11" s="19" t="s">
        <v>44</v>
      </c>
      <c r="P11" s="46">
        <v>6</v>
      </c>
      <c r="Q11" s="46">
        <v>114</v>
      </c>
      <c r="R11" s="46">
        <v>21</v>
      </c>
      <c r="S11" s="46">
        <v>2</v>
      </c>
      <c r="T11" s="6">
        <f t="shared" ref="T11:T21" si="2">P11*0.5+Q11*1+R11*2+S11*2.5</f>
        <v>164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11</v>
      </c>
      <c r="C12" s="46">
        <v>89</v>
      </c>
      <c r="D12" s="46">
        <v>29</v>
      </c>
      <c r="E12" s="46">
        <v>1</v>
      </c>
      <c r="F12" s="6">
        <f t="shared" si="0"/>
        <v>155</v>
      </c>
      <c r="G12" s="2"/>
      <c r="H12" s="19" t="s">
        <v>6</v>
      </c>
      <c r="I12" s="46">
        <v>6</v>
      </c>
      <c r="J12" s="46">
        <v>107</v>
      </c>
      <c r="K12" s="46">
        <v>17</v>
      </c>
      <c r="L12" s="46">
        <v>5</v>
      </c>
      <c r="M12" s="6">
        <f t="shared" si="1"/>
        <v>156.5</v>
      </c>
      <c r="N12" s="2">
        <f>F22+M10+M11+M12</f>
        <v>665</v>
      </c>
      <c r="O12" s="19" t="s">
        <v>32</v>
      </c>
      <c r="P12" s="46">
        <v>11</v>
      </c>
      <c r="Q12" s="46">
        <v>122</v>
      </c>
      <c r="R12" s="46">
        <v>24</v>
      </c>
      <c r="S12" s="46">
        <v>4</v>
      </c>
      <c r="T12" s="6">
        <f t="shared" si="2"/>
        <v>185.5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8</v>
      </c>
      <c r="C13" s="46">
        <v>94</v>
      </c>
      <c r="D13" s="46">
        <v>31</v>
      </c>
      <c r="E13" s="46">
        <v>3</v>
      </c>
      <c r="F13" s="6">
        <f t="shared" si="0"/>
        <v>167.5</v>
      </c>
      <c r="G13" s="2">
        <f>F10+F11+F12+F13</f>
        <v>581</v>
      </c>
      <c r="H13" s="19" t="s">
        <v>7</v>
      </c>
      <c r="I13" s="46">
        <v>4</v>
      </c>
      <c r="J13" s="46">
        <v>89</v>
      </c>
      <c r="K13" s="46">
        <v>27</v>
      </c>
      <c r="L13" s="46">
        <v>3</v>
      </c>
      <c r="M13" s="6">
        <f t="shared" si="1"/>
        <v>152.5</v>
      </c>
      <c r="N13" s="2">
        <f t="shared" ref="N13:N18" si="3">M10+M11+M12+M13</f>
        <v>637</v>
      </c>
      <c r="O13" s="19" t="s">
        <v>33</v>
      </c>
      <c r="P13" s="46">
        <v>8</v>
      </c>
      <c r="Q13" s="46">
        <v>117</v>
      </c>
      <c r="R13" s="46">
        <v>25</v>
      </c>
      <c r="S13" s="46">
        <v>4</v>
      </c>
      <c r="T13" s="6">
        <f t="shared" si="2"/>
        <v>181</v>
      </c>
      <c r="U13" s="2">
        <f t="shared" ref="U13:U21" si="4">T10+T11+T12+T13</f>
        <v>675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9</v>
      </c>
      <c r="C14" s="46">
        <v>97</v>
      </c>
      <c r="D14" s="46">
        <v>26</v>
      </c>
      <c r="E14" s="46">
        <v>1</v>
      </c>
      <c r="F14" s="6">
        <f t="shared" si="0"/>
        <v>156</v>
      </c>
      <c r="G14" s="2">
        <f t="shared" ref="G14:G19" si="5">F11+F12+F13+F14</f>
        <v>619</v>
      </c>
      <c r="H14" s="19" t="s">
        <v>9</v>
      </c>
      <c r="I14" s="46">
        <v>2</v>
      </c>
      <c r="J14" s="46">
        <v>76</v>
      </c>
      <c r="K14" s="46">
        <v>24</v>
      </c>
      <c r="L14" s="46">
        <v>1</v>
      </c>
      <c r="M14" s="6">
        <f t="shared" si="1"/>
        <v>127.5</v>
      </c>
      <c r="N14" s="2">
        <f t="shared" si="3"/>
        <v>580.5</v>
      </c>
      <c r="O14" s="19" t="s">
        <v>29</v>
      </c>
      <c r="P14" s="45">
        <v>7</v>
      </c>
      <c r="Q14" s="45">
        <v>109</v>
      </c>
      <c r="R14" s="45">
        <v>22</v>
      </c>
      <c r="S14" s="45">
        <v>2</v>
      </c>
      <c r="T14" s="6">
        <f t="shared" si="2"/>
        <v>161.5</v>
      </c>
      <c r="U14" s="2">
        <f t="shared" si="4"/>
        <v>692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11</v>
      </c>
      <c r="C15" s="46">
        <v>87</v>
      </c>
      <c r="D15" s="46">
        <v>19</v>
      </c>
      <c r="E15" s="46">
        <v>3</v>
      </c>
      <c r="F15" s="6">
        <f t="shared" si="0"/>
        <v>138</v>
      </c>
      <c r="G15" s="2">
        <f t="shared" si="5"/>
        <v>616.5</v>
      </c>
      <c r="H15" s="19" t="s">
        <v>12</v>
      </c>
      <c r="I15" s="46">
        <v>4</v>
      </c>
      <c r="J15" s="46">
        <v>74</v>
      </c>
      <c r="K15" s="46">
        <v>27</v>
      </c>
      <c r="L15" s="46">
        <v>2</v>
      </c>
      <c r="M15" s="6">
        <f t="shared" si="1"/>
        <v>135</v>
      </c>
      <c r="N15" s="2">
        <f t="shared" si="3"/>
        <v>571.5</v>
      </c>
      <c r="O15" s="18" t="s">
        <v>30</v>
      </c>
      <c r="P15" s="46">
        <v>6</v>
      </c>
      <c r="Q15" s="46">
        <v>127</v>
      </c>
      <c r="R15" s="46">
        <v>17</v>
      </c>
      <c r="S15" s="46">
        <v>0</v>
      </c>
      <c r="T15" s="6">
        <f t="shared" si="2"/>
        <v>164</v>
      </c>
      <c r="U15" s="2">
        <f t="shared" si="4"/>
        <v>692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8</v>
      </c>
      <c r="C16" s="46">
        <v>91</v>
      </c>
      <c r="D16" s="46">
        <v>25</v>
      </c>
      <c r="E16" s="46">
        <v>3</v>
      </c>
      <c r="F16" s="6">
        <f t="shared" si="0"/>
        <v>152.5</v>
      </c>
      <c r="G16" s="2">
        <f t="shared" si="5"/>
        <v>614</v>
      </c>
      <c r="H16" s="19" t="s">
        <v>15</v>
      </c>
      <c r="I16" s="46">
        <v>7</v>
      </c>
      <c r="J16" s="46">
        <v>78</v>
      </c>
      <c r="K16" s="46">
        <v>29</v>
      </c>
      <c r="L16" s="46">
        <v>1</v>
      </c>
      <c r="M16" s="6">
        <f t="shared" si="1"/>
        <v>142</v>
      </c>
      <c r="N16" s="2">
        <f t="shared" si="3"/>
        <v>557</v>
      </c>
      <c r="O16" s="19" t="s">
        <v>8</v>
      </c>
      <c r="P16" s="46">
        <v>9</v>
      </c>
      <c r="Q16" s="46">
        <v>105</v>
      </c>
      <c r="R16" s="46">
        <v>23</v>
      </c>
      <c r="S16" s="46">
        <v>5</v>
      </c>
      <c r="T16" s="6">
        <f t="shared" si="2"/>
        <v>168</v>
      </c>
      <c r="U16" s="2">
        <f t="shared" si="4"/>
        <v>674.5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6</v>
      </c>
      <c r="C17" s="46">
        <v>97</v>
      </c>
      <c r="D17" s="46">
        <v>19</v>
      </c>
      <c r="E17" s="46">
        <v>1</v>
      </c>
      <c r="F17" s="6">
        <f t="shared" si="0"/>
        <v>140.5</v>
      </c>
      <c r="G17" s="2">
        <f t="shared" si="5"/>
        <v>587</v>
      </c>
      <c r="H17" s="19" t="s">
        <v>18</v>
      </c>
      <c r="I17" s="46">
        <v>5</v>
      </c>
      <c r="J17" s="46">
        <v>89</v>
      </c>
      <c r="K17" s="46">
        <v>17</v>
      </c>
      <c r="L17" s="46">
        <v>1</v>
      </c>
      <c r="M17" s="6">
        <f t="shared" si="1"/>
        <v>128</v>
      </c>
      <c r="N17" s="2">
        <f t="shared" si="3"/>
        <v>532.5</v>
      </c>
      <c r="O17" s="19" t="s">
        <v>10</v>
      </c>
      <c r="P17" s="46">
        <v>9</v>
      </c>
      <c r="Q17" s="46">
        <v>140</v>
      </c>
      <c r="R17" s="46">
        <v>21</v>
      </c>
      <c r="S17" s="46">
        <v>2</v>
      </c>
      <c r="T17" s="6">
        <f t="shared" si="2"/>
        <v>191.5</v>
      </c>
      <c r="U17" s="2">
        <f t="shared" si="4"/>
        <v>685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8</v>
      </c>
      <c r="C18" s="46">
        <v>111</v>
      </c>
      <c r="D18" s="46">
        <v>19</v>
      </c>
      <c r="E18" s="46">
        <v>9</v>
      </c>
      <c r="F18" s="6">
        <f t="shared" si="0"/>
        <v>175.5</v>
      </c>
      <c r="G18" s="2">
        <f t="shared" si="5"/>
        <v>606.5</v>
      </c>
      <c r="H18" s="19" t="s">
        <v>20</v>
      </c>
      <c r="I18" s="46">
        <v>8</v>
      </c>
      <c r="J18" s="46">
        <v>86</v>
      </c>
      <c r="K18" s="46">
        <v>18</v>
      </c>
      <c r="L18" s="46">
        <v>0</v>
      </c>
      <c r="M18" s="6">
        <f t="shared" si="1"/>
        <v>126</v>
      </c>
      <c r="N18" s="2">
        <f t="shared" si="3"/>
        <v>531</v>
      </c>
      <c r="O18" s="19" t="s">
        <v>13</v>
      </c>
      <c r="P18" s="46">
        <v>14</v>
      </c>
      <c r="Q18" s="46">
        <v>139</v>
      </c>
      <c r="R18" s="46">
        <v>22</v>
      </c>
      <c r="S18" s="46">
        <v>1</v>
      </c>
      <c r="T18" s="6">
        <f t="shared" si="2"/>
        <v>192.5</v>
      </c>
      <c r="U18" s="2">
        <f t="shared" si="4"/>
        <v>716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6</v>
      </c>
      <c r="C19" s="47">
        <v>104</v>
      </c>
      <c r="D19" s="47">
        <v>14</v>
      </c>
      <c r="E19" s="47">
        <v>3</v>
      </c>
      <c r="F19" s="7">
        <f t="shared" si="0"/>
        <v>142.5</v>
      </c>
      <c r="G19" s="3">
        <f t="shared" si="5"/>
        <v>611</v>
      </c>
      <c r="H19" s="20" t="s">
        <v>22</v>
      </c>
      <c r="I19" s="45">
        <v>17</v>
      </c>
      <c r="J19" s="45">
        <v>127</v>
      </c>
      <c r="K19" s="45">
        <v>23</v>
      </c>
      <c r="L19" s="45">
        <v>3</v>
      </c>
      <c r="M19" s="6">
        <f t="shared" si="1"/>
        <v>189</v>
      </c>
      <c r="N19" s="2">
        <f>M16+M17+M18+M19</f>
        <v>585</v>
      </c>
      <c r="O19" s="19" t="s">
        <v>16</v>
      </c>
      <c r="P19" s="46">
        <v>10</v>
      </c>
      <c r="Q19" s="46">
        <v>119</v>
      </c>
      <c r="R19" s="46">
        <v>19</v>
      </c>
      <c r="S19" s="46">
        <v>1</v>
      </c>
      <c r="T19" s="6">
        <f t="shared" si="2"/>
        <v>164.5</v>
      </c>
      <c r="U19" s="2">
        <f t="shared" si="4"/>
        <v>716.5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9</v>
      </c>
      <c r="C20" s="45">
        <v>86</v>
      </c>
      <c r="D20" s="45">
        <v>21</v>
      </c>
      <c r="E20" s="45">
        <v>2</v>
      </c>
      <c r="F20" s="8">
        <f t="shared" si="0"/>
        <v>137.5</v>
      </c>
      <c r="G20" s="35"/>
      <c r="H20" s="19" t="s">
        <v>24</v>
      </c>
      <c r="I20" s="46">
        <v>7</v>
      </c>
      <c r="J20" s="46">
        <v>112</v>
      </c>
      <c r="K20" s="46">
        <v>21</v>
      </c>
      <c r="L20" s="46">
        <v>1</v>
      </c>
      <c r="M20" s="8">
        <f t="shared" si="1"/>
        <v>160</v>
      </c>
      <c r="N20" s="2">
        <f>M17+M18+M19+M20</f>
        <v>603</v>
      </c>
      <c r="O20" s="19" t="s">
        <v>45</v>
      </c>
      <c r="P20" s="45">
        <v>11</v>
      </c>
      <c r="Q20" s="45">
        <v>121</v>
      </c>
      <c r="R20" s="45">
        <v>17</v>
      </c>
      <c r="S20" s="45">
        <v>1</v>
      </c>
      <c r="T20" s="8">
        <f t="shared" si="2"/>
        <v>163</v>
      </c>
      <c r="U20" s="2">
        <f t="shared" si="4"/>
        <v>711.5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8</v>
      </c>
      <c r="C21" s="46">
        <v>97</v>
      </c>
      <c r="D21" s="46">
        <v>24</v>
      </c>
      <c r="E21" s="46">
        <v>1</v>
      </c>
      <c r="F21" s="6">
        <f t="shared" si="0"/>
        <v>151.5</v>
      </c>
      <c r="G21" s="36"/>
      <c r="H21" s="20" t="s">
        <v>25</v>
      </c>
      <c r="I21" s="46">
        <v>10</v>
      </c>
      <c r="J21" s="46">
        <v>108</v>
      </c>
      <c r="K21" s="46">
        <v>17</v>
      </c>
      <c r="L21" s="46">
        <v>5</v>
      </c>
      <c r="M21" s="6">
        <f t="shared" si="1"/>
        <v>159.5</v>
      </c>
      <c r="N21" s="2">
        <f>M18+M19+M20+M21</f>
        <v>634.5</v>
      </c>
      <c r="O21" s="21" t="s">
        <v>46</v>
      </c>
      <c r="P21" s="47">
        <v>9</v>
      </c>
      <c r="Q21" s="47">
        <v>110</v>
      </c>
      <c r="R21" s="47">
        <v>15</v>
      </c>
      <c r="S21" s="47">
        <v>0</v>
      </c>
      <c r="T21" s="7">
        <f t="shared" si="2"/>
        <v>144.5</v>
      </c>
      <c r="U21" s="3">
        <f t="shared" si="4"/>
        <v>664.5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7</v>
      </c>
      <c r="C22" s="46">
        <v>140</v>
      </c>
      <c r="D22" s="46">
        <v>16</v>
      </c>
      <c r="E22" s="46">
        <v>2</v>
      </c>
      <c r="F22" s="6">
        <f t="shared" si="0"/>
        <v>180.5</v>
      </c>
      <c r="G22" s="2"/>
      <c r="H22" s="21" t="s">
        <v>26</v>
      </c>
      <c r="I22" s="47">
        <v>2</v>
      </c>
      <c r="J22" s="47">
        <v>121</v>
      </c>
      <c r="K22" s="47">
        <v>24</v>
      </c>
      <c r="L22" s="47">
        <v>3</v>
      </c>
      <c r="M22" s="6">
        <f t="shared" si="1"/>
        <v>177.5</v>
      </c>
      <c r="N22" s="3">
        <f>M19+M20+M21+M22</f>
        <v>686</v>
      </c>
      <c r="O22" s="19"/>
      <c r="P22" s="45"/>
      <c r="Q22" s="45"/>
      <c r="R22" s="45"/>
      <c r="S22" s="45"/>
      <c r="T22" s="8"/>
      <c r="U22" s="34"/>
      <c r="V22" s="1">
        <f>SUM(B11:B14)</f>
        <v>37</v>
      </c>
      <c r="W22" s="1">
        <f t="shared" ref="W22:Y22" si="6">SUM(C11:C14)</f>
        <v>357</v>
      </c>
      <c r="X22" s="1">
        <f t="shared" si="6"/>
        <v>113</v>
      </c>
      <c r="Y22" s="1">
        <f t="shared" si="6"/>
        <v>7</v>
      </c>
      <c r="Z22" s="81"/>
      <c r="AA22" s="1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619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686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716.5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66</v>
      </c>
      <c r="G24" s="88"/>
      <c r="H24" s="167"/>
      <c r="I24" s="168"/>
      <c r="J24" s="82" t="s">
        <v>73</v>
      </c>
      <c r="K24" s="86"/>
      <c r="L24" s="86"/>
      <c r="M24" s="87" t="s">
        <v>93</v>
      </c>
      <c r="N24" s="88"/>
      <c r="O24" s="167"/>
      <c r="P24" s="168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L4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8" t="s">
        <v>62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5" t="s">
        <v>54</v>
      </c>
      <c r="B5" s="175"/>
      <c r="C5" s="175"/>
      <c r="D5" s="26"/>
      <c r="E5" s="180" t="str">
        <f>'G-1'!E4:H4</f>
        <v>DE OBRA</v>
      </c>
      <c r="F5" s="180"/>
      <c r="G5" s="180"/>
      <c r="H5" s="18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6" t="s">
        <v>56</v>
      </c>
      <c r="B6" s="176"/>
      <c r="C6" s="176"/>
      <c r="D6" s="180" t="str">
        <f>'G-1'!D5:H5</f>
        <v>CALLE 34 X CARRERA 45</v>
      </c>
      <c r="E6" s="180"/>
      <c r="F6" s="180"/>
      <c r="G6" s="180"/>
      <c r="H6" s="180"/>
      <c r="I6" s="176" t="s">
        <v>53</v>
      </c>
      <c r="J6" s="176"/>
      <c r="K6" s="176"/>
      <c r="L6" s="181">
        <f>'G-1'!L5:N5</f>
        <v>2134</v>
      </c>
      <c r="M6" s="181"/>
      <c r="N6" s="181"/>
      <c r="O6" s="12"/>
      <c r="P6" s="176" t="s">
        <v>58</v>
      </c>
      <c r="Q6" s="176"/>
      <c r="R6" s="176"/>
      <c r="S6" s="216">
        <f>'G-1'!S6:U6</f>
        <v>42961</v>
      </c>
      <c r="T6" s="216"/>
      <c r="U6" s="216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8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5"/>
    </row>
    <row r="10" spans="1:28" ht="24" customHeight="1" x14ac:dyDescent="0.2">
      <c r="A10" s="18" t="s">
        <v>11</v>
      </c>
      <c r="B10" s="46">
        <f>'G-1'!B10+'G-2'!B10+'G-4'!B10+'G-14'!B10</f>
        <v>15</v>
      </c>
      <c r="C10" s="46">
        <f>'G-1'!C10+'G-2'!C10+'G-4'!C10+'G-14'!C10</f>
        <v>360</v>
      </c>
      <c r="D10" s="46">
        <f>'G-1'!D10+'G-2'!D10+'G-4'!D10+'G-14'!D10</f>
        <v>43</v>
      </c>
      <c r="E10" s="46">
        <f>'G-1'!E10+'G-2'!E10+'G-4'!E10+'G-14'!E10</f>
        <v>6</v>
      </c>
      <c r="F10" s="6">
        <f t="shared" ref="F10:F22" si="0">B10*0.5+C10*1+D10*2+E10*2.5</f>
        <v>468.5</v>
      </c>
      <c r="G10" s="2"/>
      <c r="H10" s="19" t="s">
        <v>4</v>
      </c>
      <c r="I10" s="46">
        <f>'G-1'!I10+'G-2'!I10+'G-4'!I10+'G-14'!I10</f>
        <v>18</v>
      </c>
      <c r="J10" s="46">
        <f>'G-1'!J10+'G-2'!J10+'G-4'!J10+'G-14'!J10</f>
        <v>443</v>
      </c>
      <c r="K10" s="46">
        <f>'G-1'!K10+'G-2'!K10+'G-4'!K10+'G-14'!K10</f>
        <v>45</v>
      </c>
      <c r="L10" s="46">
        <f>'G-1'!L10+'G-2'!L10+'G-4'!L10+'G-14'!L10</f>
        <v>9</v>
      </c>
      <c r="M10" s="6">
        <f t="shared" ref="M10:M22" si="1">I10*0.5+J10*1+K10*2+L10*2.5</f>
        <v>564.5</v>
      </c>
      <c r="N10" s="9">
        <f>F20+F21+F22+M10</f>
        <v>2203</v>
      </c>
      <c r="O10" s="19" t="s">
        <v>43</v>
      </c>
      <c r="P10" s="46">
        <f>'G-1'!P10+'G-2'!P10+'G-4'!P10+'G-14'!P10</f>
        <v>13</v>
      </c>
      <c r="Q10" s="46">
        <f>'G-1'!Q10+'G-2'!Q10+'G-4'!Q10+'G-14'!Q10</f>
        <v>364</v>
      </c>
      <c r="R10" s="46">
        <f>'G-1'!R10+'G-2'!R10+'G-4'!R10+'G-14'!R10</f>
        <v>39</v>
      </c>
      <c r="S10" s="46">
        <f>'G-1'!S10+'G-2'!S10+'G-4'!S10+'G-14'!S10</f>
        <v>10</v>
      </c>
      <c r="T10" s="6">
        <f t="shared" ref="T10:T21" si="2">P10*0.5+Q10*1+R10*2+S10*2.5</f>
        <v>473.5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'G-1'!B11+'G-2'!B11+'G-4'!B11+'G-14'!B11</f>
        <v>22</v>
      </c>
      <c r="C11" s="46">
        <f>'G-1'!C11+'G-2'!C11+'G-4'!C11+'G-14'!C11</f>
        <v>383</v>
      </c>
      <c r="D11" s="46">
        <f>'G-1'!D11+'G-2'!D11+'G-4'!D11+'G-14'!D11</f>
        <v>55</v>
      </c>
      <c r="E11" s="46">
        <f>'G-1'!E11+'G-2'!E11+'G-4'!E11+'G-14'!E11</f>
        <v>8</v>
      </c>
      <c r="F11" s="6">
        <f t="shared" si="0"/>
        <v>524</v>
      </c>
      <c r="G11" s="2"/>
      <c r="H11" s="19" t="s">
        <v>5</v>
      </c>
      <c r="I11" s="46">
        <f>'G-1'!I11+'G-2'!I11+'G-4'!I11+'G-14'!I11</f>
        <v>22</v>
      </c>
      <c r="J11" s="46">
        <f>'G-1'!J11+'G-2'!J11+'G-4'!J11+'G-14'!J11</f>
        <v>402</v>
      </c>
      <c r="K11" s="46">
        <f>'G-1'!K11+'G-2'!K11+'G-4'!K11+'G-14'!K11</f>
        <v>37</v>
      </c>
      <c r="L11" s="46">
        <f>'G-1'!L11+'G-2'!L11+'G-4'!L11+'G-14'!L11</f>
        <v>5</v>
      </c>
      <c r="M11" s="6">
        <f t="shared" si="1"/>
        <v>499.5</v>
      </c>
      <c r="N11" s="9">
        <f>F21+F22+M10+M11</f>
        <v>2182</v>
      </c>
      <c r="O11" s="19" t="s">
        <v>44</v>
      </c>
      <c r="P11" s="46">
        <f>'G-1'!P11+'G-2'!P11+'G-4'!P11+'G-14'!P11</f>
        <v>22</v>
      </c>
      <c r="Q11" s="46">
        <f>'G-1'!Q11+'G-2'!Q11+'G-4'!Q11+'G-14'!Q11</f>
        <v>388</v>
      </c>
      <c r="R11" s="46">
        <f>'G-1'!R11+'G-2'!R11+'G-4'!R11+'G-14'!R11</f>
        <v>39</v>
      </c>
      <c r="S11" s="46">
        <f>'G-1'!S11+'G-2'!S11+'G-4'!S11+'G-14'!S11</f>
        <v>8</v>
      </c>
      <c r="T11" s="6">
        <f t="shared" si="2"/>
        <v>497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'G-1'!B12+'G-2'!B12+'G-4'!B12+'G-14'!B12</f>
        <v>28</v>
      </c>
      <c r="C12" s="46">
        <f>'G-1'!C12+'G-2'!C12+'G-4'!C12+'G-14'!C12</f>
        <v>438</v>
      </c>
      <c r="D12" s="46">
        <f>'G-1'!D12+'G-2'!D12+'G-4'!D12+'G-14'!D12</f>
        <v>52</v>
      </c>
      <c r="E12" s="46">
        <f>'G-1'!E12+'G-2'!E12+'G-4'!E12+'G-14'!E12</f>
        <v>11</v>
      </c>
      <c r="F12" s="6">
        <f t="shared" si="0"/>
        <v>583.5</v>
      </c>
      <c r="G12" s="2"/>
      <c r="H12" s="19" t="s">
        <v>6</v>
      </c>
      <c r="I12" s="46">
        <f>'G-1'!I12+'G-2'!I12+'G-4'!I12+'G-14'!I12</f>
        <v>20</v>
      </c>
      <c r="J12" s="46">
        <f>'G-1'!J12+'G-2'!J12+'G-4'!J12+'G-14'!J12</f>
        <v>420</v>
      </c>
      <c r="K12" s="46">
        <f>'G-1'!K12+'G-2'!K12+'G-4'!K12+'G-14'!K12</f>
        <v>36</v>
      </c>
      <c r="L12" s="46">
        <f>'G-1'!L12+'G-2'!L12+'G-4'!L12+'G-14'!L12</f>
        <v>12</v>
      </c>
      <c r="M12" s="6">
        <f t="shared" si="1"/>
        <v>532</v>
      </c>
      <c r="N12" s="2">
        <f>F22+M10+M11+M12</f>
        <v>2175.5</v>
      </c>
      <c r="O12" s="19" t="s">
        <v>32</v>
      </c>
      <c r="P12" s="46">
        <f>'G-1'!P12+'G-2'!P12+'G-4'!P12+'G-14'!P12</f>
        <v>26</v>
      </c>
      <c r="Q12" s="46">
        <f>'G-1'!Q12+'G-2'!Q12+'G-4'!Q12+'G-14'!Q12</f>
        <v>484</v>
      </c>
      <c r="R12" s="46">
        <f>'G-1'!R12+'G-2'!R12+'G-4'!R12+'G-14'!R12</f>
        <v>47</v>
      </c>
      <c r="S12" s="46">
        <f>'G-1'!S12+'G-2'!S12+'G-4'!S12+'G-14'!S12</f>
        <v>10</v>
      </c>
      <c r="T12" s="6">
        <f t="shared" si="2"/>
        <v>616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'G-1'!B13+'G-2'!B13+'G-4'!B13+'G-14'!B13</f>
        <v>17</v>
      </c>
      <c r="C13" s="46">
        <f>'G-1'!C13+'G-2'!C13+'G-4'!C13+'G-14'!C13</f>
        <v>362</v>
      </c>
      <c r="D13" s="46">
        <f>'G-1'!D13+'G-2'!D13+'G-4'!D13+'G-14'!D13</f>
        <v>64</v>
      </c>
      <c r="E13" s="46">
        <f>'G-1'!E13+'G-2'!E13+'G-4'!E13+'G-14'!E13</f>
        <v>12</v>
      </c>
      <c r="F13" s="6">
        <f t="shared" si="0"/>
        <v>528.5</v>
      </c>
      <c r="G13" s="2">
        <f t="shared" ref="G13:G19" si="3">F10+F11+F12+F13</f>
        <v>2104.5</v>
      </c>
      <c r="H13" s="19" t="s">
        <v>7</v>
      </c>
      <c r="I13" s="46">
        <f>'G-1'!I13+'G-2'!I13+'G-4'!I13+'G-14'!I13</f>
        <v>9</v>
      </c>
      <c r="J13" s="46">
        <f>'G-1'!J13+'G-2'!J13+'G-4'!J13+'G-14'!J13</f>
        <v>342</v>
      </c>
      <c r="K13" s="46">
        <f>'G-1'!K13+'G-2'!K13+'G-4'!K13+'G-14'!K13</f>
        <v>47</v>
      </c>
      <c r="L13" s="46">
        <f>'G-1'!L13+'G-2'!L13+'G-4'!L13+'G-14'!L13</f>
        <v>14</v>
      </c>
      <c r="M13" s="6">
        <f t="shared" si="1"/>
        <v>475.5</v>
      </c>
      <c r="N13" s="2">
        <f t="shared" ref="N13:N18" si="4">M10+M11+M12+M13</f>
        <v>2071.5</v>
      </c>
      <c r="O13" s="19" t="s">
        <v>33</v>
      </c>
      <c r="P13" s="46">
        <f>'G-1'!P13+'G-2'!P13+'G-4'!P13+'G-14'!P13</f>
        <v>17</v>
      </c>
      <c r="Q13" s="46">
        <f>'G-1'!Q13+'G-2'!Q13+'G-4'!Q13+'G-14'!Q13</f>
        <v>420</v>
      </c>
      <c r="R13" s="46">
        <f>'G-1'!R13+'G-2'!R13+'G-4'!R13+'G-14'!R13</f>
        <v>50</v>
      </c>
      <c r="S13" s="46">
        <f>'G-1'!S13+'G-2'!S13+'G-4'!S13+'G-14'!S13</f>
        <v>7</v>
      </c>
      <c r="T13" s="6">
        <f t="shared" si="2"/>
        <v>546</v>
      </c>
      <c r="U13" s="2">
        <f t="shared" ref="U13:U21" si="5">T10+T11+T12+T13</f>
        <v>2132.5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'G-1'!B14+'G-2'!B14+'G-4'!B14+'G-14'!B14</f>
        <v>22</v>
      </c>
      <c r="C14" s="46">
        <f>'G-1'!C14+'G-2'!C14+'G-4'!C14+'G-14'!C14</f>
        <v>408</v>
      </c>
      <c r="D14" s="46">
        <f>'G-1'!D14+'G-2'!D14+'G-4'!D14+'G-14'!D14</f>
        <v>50</v>
      </c>
      <c r="E14" s="46">
        <f>'G-1'!E14+'G-2'!E14+'G-4'!E14+'G-14'!E14</f>
        <v>7</v>
      </c>
      <c r="F14" s="6">
        <f t="shared" si="0"/>
        <v>536.5</v>
      </c>
      <c r="G14" s="2">
        <f t="shared" si="3"/>
        <v>2172.5</v>
      </c>
      <c r="H14" s="19" t="s">
        <v>9</v>
      </c>
      <c r="I14" s="46">
        <f>'G-1'!I14+'G-2'!I14+'G-4'!I14+'G-14'!I14</f>
        <v>14</v>
      </c>
      <c r="J14" s="46">
        <f>'G-1'!J14+'G-2'!J14+'G-4'!J14+'G-14'!J14</f>
        <v>309</v>
      </c>
      <c r="K14" s="46">
        <f>'G-1'!K14+'G-2'!K14+'G-4'!K14+'G-14'!K14</f>
        <v>42</v>
      </c>
      <c r="L14" s="46">
        <f>'G-1'!L14+'G-2'!L14+'G-4'!L14+'G-14'!L14</f>
        <v>9</v>
      </c>
      <c r="M14" s="6">
        <f t="shared" si="1"/>
        <v>422.5</v>
      </c>
      <c r="N14" s="2">
        <f t="shared" si="4"/>
        <v>1929.5</v>
      </c>
      <c r="O14" s="19" t="s">
        <v>29</v>
      </c>
      <c r="P14" s="46">
        <f>'G-1'!P14+'G-2'!P14+'G-4'!P14+'G-14'!P14</f>
        <v>23</v>
      </c>
      <c r="Q14" s="46">
        <f>'G-1'!Q14+'G-2'!Q14+'G-4'!Q14+'G-14'!Q14</f>
        <v>422</v>
      </c>
      <c r="R14" s="46">
        <f>'G-1'!R14+'G-2'!R14+'G-4'!R14+'G-14'!R14</f>
        <v>44</v>
      </c>
      <c r="S14" s="46">
        <f>'G-1'!S14+'G-2'!S14+'G-4'!S14+'G-14'!S14</f>
        <v>6</v>
      </c>
      <c r="T14" s="6">
        <f t="shared" si="2"/>
        <v>536.5</v>
      </c>
      <c r="U14" s="2">
        <f t="shared" si="5"/>
        <v>2195.5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'G-1'!B15+'G-2'!B15+'G-4'!B15+'G-14'!B15</f>
        <v>23</v>
      </c>
      <c r="C15" s="46">
        <f>'G-1'!C15+'G-2'!C15+'G-4'!C15+'G-14'!C15</f>
        <v>340</v>
      </c>
      <c r="D15" s="46">
        <f>'G-1'!D15+'G-2'!D15+'G-4'!D15+'G-14'!D15</f>
        <v>40</v>
      </c>
      <c r="E15" s="46">
        <f>'G-1'!E15+'G-2'!E15+'G-4'!E15+'G-14'!E15</f>
        <v>15</v>
      </c>
      <c r="F15" s="6">
        <f t="shared" si="0"/>
        <v>469</v>
      </c>
      <c r="G15" s="2">
        <f t="shared" si="3"/>
        <v>2117.5</v>
      </c>
      <c r="H15" s="19" t="s">
        <v>12</v>
      </c>
      <c r="I15" s="46">
        <f>'G-1'!I15+'G-2'!I15+'G-4'!I15+'G-14'!I15</f>
        <v>14</v>
      </c>
      <c r="J15" s="46">
        <f>'G-1'!J15+'G-2'!J15+'G-4'!J15+'G-14'!J15</f>
        <v>344</v>
      </c>
      <c r="K15" s="46">
        <f>'G-1'!K15+'G-2'!K15+'G-4'!K15+'G-14'!K15</f>
        <v>47</v>
      </c>
      <c r="L15" s="46">
        <f>'G-1'!L15+'G-2'!L15+'G-4'!L15+'G-14'!L15</f>
        <v>5</v>
      </c>
      <c r="M15" s="6">
        <f t="shared" si="1"/>
        <v>457.5</v>
      </c>
      <c r="N15" s="2">
        <f t="shared" si="4"/>
        <v>1887.5</v>
      </c>
      <c r="O15" s="18" t="s">
        <v>30</v>
      </c>
      <c r="P15" s="46">
        <f>'G-1'!P15+'G-2'!P15+'G-4'!P15+'G-14'!P15</f>
        <v>13</v>
      </c>
      <c r="Q15" s="46">
        <f>'G-1'!Q15+'G-2'!Q15+'G-4'!Q15+'G-14'!Q15</f>
        <v>404</v>
      </c>
      <c r="R15" s="46">
        <f>'G-1'!R15+'G-2'!R15+'G-4'!R15+'G-14'!R15</f>
        <v>38</v>
      </c>
      <c r="S15" s="46">
        <f>'G-1'!S15+'G-2'!S15+'G-4'!S15+'G-14'!S15</f>
        <v>4</v>
      </c>
      <c r="T15" s="6">
        <f t="shared" si="2"/>
        <v>496.5</v>
      </c>
      <c r="U15" s="2">
        <f t="shared" si="5"/>
        <v>2195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'G-1'!B16+'G-2'!B16+'G-4'!B16+'G-14'!B16</f>
        <v>11</v>
      </c>
      <c r="C16" s="46">
        <f>'G-1'!C16+'G-2'!C16+'G-4'!C16+'G-14'!C16</f>
        <v>356</v>
      </c>
      <c r="D16" s="46">
        <f>'G-1'!D16+'G-2'!D16+'G-4'!D16+'G-14'!D16</f>
        <v>48</v>
      </c>
      <c r="E16" s="46">
        <f>'G-1'!E16+'G-2'!E16+'G-4'!E16+'G-14'!E16</f>
        <v>9</v>
      </c>
      <c r="F16" s="6">
        <f t="shared" si="0"/>
        <v>480</v>
      </c>
      <c r="G16" s="2">
        <f t="shared" si="3"/>
        <v>2014</v>
      </c>
      <c r="H16" s="19" t="s">
        <v>15</v>
      </c>
      <c r="I16" s="46">
        <f>'G-1'!I16+'G-2'!I16+'G-4'!I16+'G-14'!I16</f>
        <v>21</v>
      </c>
      <c r="J16" s="46">
        <f>'G-1'!J16+'G-2'!J16+'G-4'!J16+'G-14'!J16</f>
        <v>353</v>
      </c>
      <c r="K16" s="46">
        <f>'G-1'!K16+'G-2'!K16+'G-4'!K16+'G-14'!K16</f>
        <v>51</v>
      </c>
      <c r="L16" s="46">
        <f>'G-1'!L16+'G-2'!L16+'G-4'!L16+'G-14'!L16</f>
        <v>6</v>
      </c>
      <c r="M16" s="6">
        <f t="shared" si="1"/>
        <v>480.5</v>
      </c>
      <c r="N16" s="2">
        <f t="shared" si="4"/>
        <v>1836</v>
      </c>
      <c r="O16" s="19" t="s">
        <v>8</v>
      </c>
      <c r="P16" s="46">
        <f>'G-1'!P16+'G-2'!P16+'G-4'!P16+'G-14'!P16</f>
        <v>19</v>
      </c>
      <c r="Q16" s="46">
        <f>'G-1'!Q16+'G-2'!Q16+'G-4'!Q16+'G-14'!Q16</f>
        <v>399</v>
      </c>
      <c r="R16" s="46">
        <f>'G-1'!R16+'G-2'!R16+'G-4'!R16+'G-14'!R16</f>
        <v>47</v>
      </c>
      <c r="S16" s="46">
        <f>'G-1'!S16+'G-2'!S16+'G-4'!S16+'G-14'!S16</f>
        <v>13</v>
      </c>
      <c r="T16" s="6">
        <f t="shared" si="2"/>
        <v>535</v>
      </c>
      <c r="U16" s="2">
        <f t="shared" si="5"/>
        <v>2114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'G-1'!B17+'G-2'!B17+'G-4'!B17+'G-14'!B17</f>
        <v>15</v>
      </c>
      <c r="C17" s="46">
        <f>'G-1'!C17+'G-2'!C17+'G-4'!C17+'G-14'!C17</f>
        <v>309</v>
      </c>
      <c r="D17" s="46">
        <f>'G-1'!D17+'G-2'!D17+'G-4'!D17+'G-14'!D17</f>
        <v>39</v>
      </c>
      <c r="E17" s="46">
        <f>'G-1'!E17+'G-2'!E17+'G-4'!E17+'G-14'!E17</f>
        <v>12</v>
      </c>
      <c r="F17" s="6">
        <f t="shared" si="0"/>
        <v>424.5</v>
      </c>
      <c r="G17" s="2">
        <f t="shared" si="3"/>
        <v>1910</v>
      </c>
      <c r="H17" s="19" t="s">
        <v>18</v>
      </c>
      <c r="I17" s="46">
        <f>'G-1'!I17+'G-2'!I17+'G-4'!I17+'G-14'!I17</f>
        <v>12</v>
      </c>
      <c r="J17" s="46">
        <f>'G-1'!J17+'G-2'!J17+'G-4'!J17+'G-14'!J17</f>
        <v>336</v>
      </c>
      <c r="K17" s="46">
        <f>'G-1'!K17+'G-2'!K17+'G-4'!K17+'G-14'!K17</f>
        <v>37</v>
      </c>
      <c r="L17" s="46">
        <f>'G-1'!L17+'G-2'!L17+'G-4'!L17+'G-14'!L17</f>
        <v>8</v>
      </c>
      <c r="M17" s="6">
        <f t="shared" si="1"/>
        <v>436</v>
      </c>
      <c r="N17" s="2">
        <f t="shared" si="4"/>
        <v>1796.5</v>
      </c>
      <c r="O17" s="19" t="s">
        <v>10</v>
      </c>
      <c r="P17" s="46">
        <f>'G-1'!P17+'G-2'!P17+'G-4'!P17+'G-14'!P17</f>
        <v>15</v>
      </c>
      <c r="Q17" s="46">
        <f>'G-1'!Q17+'G-2'!Q17+'G-4'!Q17+'G-14'!Q17</f>
        <v>455</v>
      </c>
      <c r="R17" s="46">
        <f>'G-1'!R17+'G-2'!R17+'G-4'!R17+'G-14'!R17</f>
        <v>42</v>
      </c>
      <c r="S17" s="46">
        <f>'G-1'!S17+'G-2'!S17+'G-4'!S17+'G-14'!S17</f>
        <v>10</v>
      </c>
      <c r="T17" s="6">
        <f t="shared" si="2"/>
        <v>571.5</v>
      </c>
      <c r="U17" s="2">
        <f t="shared" si="5"/>
        <v>2139.5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'G-1'!B18+'G-2'!B18+'G-4'!B18+'G-14'!B18</f>
        <v>25</v>
      </c>
      <c r="C18" s="46">
        <f>'G-1'!C18+'G-2'!C18+'G-4'!C18+'G-14'!C18</f>
        <v>357</v>
      </c>
      <c r="D18" s="46">
        <f>'G-1'!D18+'G-2'!D18+'G-4'!D18+'G-14'!D18</f>
        <v>37</v>
      </c>
      <c r="E18" s="46">
        <f>'G-1'!E18+'G-2'!E18+'G-4'!E18+'G-14'!E18</f>
        <v>15</v>
      </c>
      <c r="F18" s="6">
        <f t="shared" si="0"/>
        <v>481</v>
      </c>
      <c r="G18" s="2">
        <f t="shared" si="3"/>
        <v>1854.5</v>
      </c>
      <c r="H18" s="19" t="s">
        <v>20</v>
      </c>
      <c r="I18" s="46">
        <f>'G-1'!I18+'G-2'!I18+'G-4'!I18+'G-14'!I18</f>
        <v>21</v>
      </c>
      <c r="J18" s="46">
        <f>'G-1'!J18+'G-2'!J18+'G-4'!J18+'G-14'!J18</f>
        <v>367</v>
      </c>
      <c r="K18" s="46">
        <f>'G-1'!K18+'G-2'!K18+'G-4'!K18+'G-14'!K18</f>
        <v>38</v>
      </c>
      <c r="L18" s="46">
        <f>'G-1'!L18+'G-2'!L18+'G-4'!L18+'G-14'!L18</f>
        <v>4</v>
      </c>
      <c r="M18" s="6">
        <f t="shared" si="1"/>
        <v>463.5</v>
      </c>
      <c r="N18" s="2">
        <f t="shared" si="4"/>
        <v>1837.5</v>
      </c>
      <c r="O18" s="19" t="s">
        <v>13</v>
      </c>
      <c r="P18" s="46">
        <f>'G-1'!P18+'G-2'!P18+'G-4'!P18+'G-14'!P18</f>
        <v>26</v>
      </c>
      <c r="Q18" s="46">
        <f>'G-1'!Q18+'G-2'!Q18+'G-4'!Q18+'G-14'!Q18</f>
        <v>478</v>
      </c>
      <c r="R18" s="46">
        <f>'G-1'!R18+'G-2'!R18+'G-4'!R18+'G-14'!R18</f>
        <v>47</v>
      </c>
      <c r="S18" s="46">
        <f>'G-1'!S18+'G-2'!S18+'G-4'!S18+'G-14'!S18</f>
        <v>3</v>
      </c>
      <c r="T18" s="6">
        <f t="shared" si="2"/>
        <v>592.5</v>
      </c>
      <c r="U18" s="2">
        <f t="shared" si="5"/>
        <v>2195.5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'G-1'!B19+'G-2'!B19+'G-4'!B19+'G-14'!B19</f>
        <v>17</v>
      </c>
      <c r="C19" s="47">
        <f>'G-1'!C19+'G-2'!C19+'G-4'!C19+'G-14'!C19</f>
        <v>404</v>
      </c>
      <c r="D19" s="47">
        <f>'G-1'!D19+'G-2'!D19+'G-4'!D19+'G-14'!D19</f>
        <v>36</v>
      </c>
      <c r="E19" s="47">
        <f>'G-1'!E19+'G-2'!E19+'G-4'!E19+'G-14'!E19</f>
        <v>9</v>
      </c>
      <c r="F19" s="7">
        <f t="shared" si="0"/>
        <v>507</v>
      </c>
      <c r="G19" s="3">
        <f t="shared" si="3"/>
        <v>1892.5</v>
      </c>
      <c r="H19" s="20" t="s">
        <v>22</v>
      </c>
      <c r="I19" s="46">
        <f>'G-1'!I19+'G-2'!I19+'G-4'!I19+'G-14'!I19</f>
        <v>29</v>
      </c>
      <c r="J19" s="46">
        <f>'G-1'!J19+'G-2'!J19+'G-4'!J19+'G-14'!J19</f>
        <v>440</v>
      </c>
      <c r="K19" s="46">
        <f>'G-1'!K19+'G-2'!K19+'G-4'!K19+'G-14'!K19</f>
        <v>45</v>
      </c>
      <c r="L19" s="46">
        <f>'G-1'!L19+'G-2'!L19+'G-4'!L19+'G-14'!L19</f>
        <v>9</v>
      </c>
      <c r="M19" s="6">
        <f t="shared" si="1"/>
        <v>567</v>
      </c>
      <c r="N19" s="2">
        <f>M16+M17+M18+M19</f>
        <v>1947</v>
      </c>
      <c r="O19" s="19" t="s">
        <v>16</v>
      </c>
      <c r="P19" s="46">
        <f>'G-1'!P19+'G-2'!P19+'G-4'!P19+'G-14'!P19</f>
        <v>21</v>
      </c>
      <c r="Q19" s="46">
        <f>'G-1'!Q19+'G-2'!Q19+'G-4'!Q19+'G-14'!Q19</f>
        <v>421</v>
      </c>
      <c r="R19" s="46">
        <f>'G-1'!R19+'G-2'!R19+'G-4'!R19+'G-14'!R19</f>
        <v>44</v>
      </c>
      <c r="S19" s="46">
        <f>'G-1'!S19+'G-2'!S19+'G-4'!S19+'G-14'!S19</f>
        <v>1</v>
      </c>
      <c r="T19" s="6">
        <f t="shared" si="2"/>
        <v>522</v>
      </c>
      <c r="U19" s="2">
        <f t="shared" si="5"/>
        <v>2221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'G-1'!B20+'G-2'!B20+'G-4'!B20+'G-14'!B20</f>
        <v>25</v>
      </c>
      <c r="C20" s="45">
        <f>'G-1'!C20+'G-2'!C20+'G-4'!C20+'G-14'!C20</f>
        <v>399</v>
      </c>
      <c r="D20" s="45">
        <f>'G-1'!D20+'G-2'!D20+'G-4'!D20+'G-14'!D20</f>
        <v>42</v>
      </c>
      <c r="E20" s="45">
        <f>'G-1'!E20+'G-2'!E20+'G-4'!E20+'G-14'!E20</f>
        <v>10</v>
      </c>
      <c r="F20" s="8">
        <f t="shared" si="0"/>
        <v>520.5</v>
      </c>
      <c r="G20" s="35"/>
      <c r="H20" s="19" t="s">
        <v>24</v>
      </c>
      <c r="I20" s="46">
        <f>'G-1'!I20+'G-2'!I20+'G-4'!I20+'G-14'!I20</f>
        <v>16</v>
      </c>
      <c r="J20" s="46">
        <f>'G-1'!J20+'G-2'!J20+'G-4'!J20+'G-14'!J20</f>
        <v>374</v>
      </c>
      <c r="K20" s="46">
        <f>'G-1'!K20+'G-2'!K20+'G-4'!K20+'G-14'!K20</f>
        <v>42</v>
      </c>
      <c r="L20" s="46">
        <f>'G-1'!L20+'G-2'!L20+'G-4'!L20+'G-14'!L20</f>
        <v>7</v>
      </c>
      <c r="M20" s="8">
        <f t="shared" si="1"/>
        <v>483.5</v>
      </c>
      <c r="N20" s="2">
        <f>M17+M18+M19+M20</f>
        <v>1950</v>
      </c>
      <c r="O20" s="19" t="s">
        <v>45</v>
      </c>
      <c r="P20" s="46">
        <f>'G-1'!P20+'G-2'!P20+'G-4'!P20+'G-14'!P20</f>
        <v>23</v>
      </c>
      <c r="Q20" s="46">
        <f>'G-1'!Q20+'G-2'!Q20+'G-4'!Q20+'G-14'!Q20</f>
        <v>418</v>
      </c>
      <c r="R20" s="46">
        <f>'G-1'!R20+'G-2'!R20+'G-4'!R20+'G-14'!R20</f>
        <v>51</v>
      </c>
      <c r="S20" s="46">
        <f>'G-1'!S20+'G-2'!S20+'G-4'!S20+'G-14'!S20</f>
        <v>4</v>
      </c>
      <c r="T20" s="8">
        <f t="shared" si="2"/>
        <v>541.5</v>
      </c>
      <c r="U20" s="2">
        <f t="shared" si="5"/>
        <v>2227.5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'G-1'!B21+'G-2'!B21+'G-4'!B21+'G-14'!B21</f>
        <v>23</v>
      </c>
      <c r="C21" s="46">
        <f>'G-1'!C21+'G-2'!C21+'G-4'!C21+'G-14'!C21</f>
        <v>399</v>
      </c>
      <c r="D21" s="46">
        <f>'G-1'!D21+'G-2'!D21+'G-4'!D21+'G-14'!D21</f>
        <v>49</v>
      </c>
      <c r="E21" s="46">
        <f>'G-1'!E21+'G-2'!E21+'G-4'!E21+'G-14'!E21</f>
        <v>12</v>
      </c>
      <c r="F21" s="6">
        <f t="shared" si="0"/>
        <v>538.5</v>
      </c>
      <c r="G21" s="36"/>
      <c r="H21" s="20" t="s">
        <v>25</v>
      </c>
      <c r="I21" s="46">
        <f>'G-1'!I21+'G-2'!I21+'G-4'!I21+'G-14'!I21</f>
        <v>23</v>
      </c>
      <c r="J21" s="46">
        <f>'G-1'!J21+'G-2'!J21+'G-4'!J21+'G-14'!J21</f>
        <v>411</v>
      </c>
      <c r="K21" s="46">
        <f>'G-1'!K21+'G-2'!K21+'G-4'!K21+'G-14'!K21</f>
        <v>40</v>
      </c>
      <c r="L21" s="46">
        <f>'G-1'!L21+'G-2'!L21+'G-4'!L21+'G-14'!L21</f>
        <v>15</v>
      </c>
      <c r="M21" s="6">
        <f t="shared" si="1"/>
        <v>540</v>
      </c>
      <c r="N21" s="2">
        <f>M18+M19+M20+M21</f>
        <v>2054</v>
      </c>
      <c r="O21" s="21" t="s">
        <v>46</v>
      </c>
      <c r="P21" s="47">
        <f>'G-1'!P21+'G-2'!P21+'G-4'!P21+'G-14'!P21</f>
        <v>20</v>
      </c>
      <c r="Q21" s="47">
        <f>'G-1'!Q21+'G-2'!Q21+'G-4'!Q21+'G-14'!Q21</f>
        <v>413</v>
      </c>
      <c r="R21" s="47">
        <f>'G-1'!R21+'G-2'!R21+'G-4'!R21+'G-14'!R21</f>
        <v>43</v>
      </c>
      <c r="S21" s="47">
        <f>'G-1'!S21+'G-2'!S21+'G-4'!S21+'G-14'!S21</f>
        <v>1</v>
      </c>
      <c r="T21" s="7">
        <f t="shared" si="2"/>
        <v>511.5</v>
      </c>
      <c r="U21" s="3">
        <f t="shared" si="5"/>
        <v>2167.5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'G-1'!B22+'G-2'!B22+'G-4'!B22+'G-14'!B22</f>
        <v>17</v>
      </c>
      <c r="C22" s="46">
        <f>'G-1'!C22+'G-2'!C22+'G-4'!C22+'G-14'!C22</f>
        <v>477</v>
      </c>
      <c r="D22" s="46">
        <f>'G-1'!D22+'G-2'!D22+'G-4'!D22+'G-14'!D22</f>
        <v>37</v>
      </c>
      <c r="E22" s="46">
        <f>'G-1'!E22+'G-2'!E22+'G-4'!E22+'G-14'!E22</f>
        <v>8</v>
      </c>
      <c r="F22" s="6">
        <f t="shared" si="0"/>
        <v>579.5</v>
      </c>
      <c r="G22" s="2"/>
      <c r="H22" s="21" t="s">
        <v>26</v>
      </c>
      <c r="I22" s="46">
        <f>'G-1'!I22+'G-2'!I22+'G-4'!I22+'G-14'!I22</f>
        <v>11</v>
      </c>
      <c r="J22" s="46">
        <f>'G-1'!J22+'G-2'!J22+'G-4'!J22+'G-14'!J22</f>
        <v>390</v>
      </c>
      <c r="K22" s="46">
        <f>'G-1'!K22+'G-2'!K22+'G-4'!K22+'G-14'!K22</f>
        <v>44</v>
      </c>
      <c r="L22" s="46">
        <f>'G-1'!L22+'G-2'!L22+'G-4'!L22+'G-14'!L22</f>
        <v>8</v>
      </c>
      <c r="M22" s="6">
        <f t="shared" si="1"/>
        <v>503.5</v>
      </c>
      <c r="N22" s="3">
        <f>M19+M20+M21+M22</f>
        <v>2094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2172.5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2203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2227.5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66</v>
      </c>
      <c r="G24" s="88"/>
      <c r="H24" s="167"/>
      <c r="I24" s="168"/>
      <c r="J24" s="82" t="s">
        <v>73</v>
      </c>
      <c r="K24" s="86"/>
      <c r="L24" s="86"/>
      <c r="M24" s="87" t="s">
        <v>74</v>
      </c>
      <c r="N24" s="88"/>
      <c r="O24" s="167"/>
      <c r="P24" s="168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B16" workbookViewId="0">
      <selection activeCell="G45" sqref="G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7" t="s">
        <v>112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8" t="s">
        <v>113</v>
      </c>
      <c r="B4" s="218"/>
      <c r="C4" s="219" t="s">
        <v>60</v>
      </c>
      <c r="D4" s="219"/>
      <c r="E4" s="219"/>
      <c r="F4" s="110"/>
      <c r="G4" s="106"/>
      <c r="H4" s="106"/>
      <c r="I4" s="106"/>
      <c r="J4" s="106"/>
    </row>
    <row r="5" spans="1:10" x14ac:dyDescent="0.2">
      <c r="A5" s="176" t="s">
        <v>56</v>
      </c>
      <c r="B5" s="176"/>
      <c r="C5" s="220" t="str">
        <f>'G-1'!D5</f>
        <v>CALLE 34 X CARRERA 45</v>
      </c>
      <c r="D5" s="220"/>
      <c r="E5" s="220"/>
      <c r="F5" s="111"/>
      <c r="G5" s="112"/>
      <c r="H5" s="103" t="s">
        <v>53</v>
      </c>
      <c r="I5" s="221">
        <f>'G-1'!L5</f>
        <v>2134</v>
      </c>
      <c r="J5" s="221"/>
    </row>
    <row r="6" spans="1:10" x14ac:dyDescent="0.2">
      <c r="A6" s="176" t="s">
        <v>114</v>
      </c>
      <c r="B6" s="176"/>
      <c r="C6" s="222" t="s">
        <v>151</v>
      </c>
      <c r="D6" s="222"/>
      <c r="E6" s="222"/>
      <c r="F6" s="111"/>
      <c r="G6" s="112"/>
      <c r="H6" s="103" t="s">
        <v>58</v>
      </c>
      <c r="I6" s="223">
        <f>'G-1'!S6</f>
        <v>42961</v>
      </c>
      <c r="J6" s="223"/>
    </row>
    <row r="7" spans="1:10" x14ac:dyDescent="0.2">
      <c r="A7" s="113"/>
      <c r="B7" s="113"/>
      <c r="C7" s="224"/>
      <c r="D7" s="224"/>
      <c r="E7" s="224"/>
      <c r="F7" s="224"/>
      <c r="G7" s="110"/>
      <c r="H7" s="114"/>
      <c r="I7" s="115"/>
      <c r="J7" s="106"/>
    </row>
    <row r="8" spans="1:10" x14ac:dyDescent="0.2">
      <c r="A8" s="225" t="s">
        <v>115</v>
      </c>
      <c r="B8" s="227" t="s">
        <v>116</v>
      </c>
      <c r="C8" s="225" t="s">
        <v>117</v>
      </c>
      <c r="D8" s="227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9" t="s">
        <v>123</v>
      </c>
      <c r="J8" s="231" t="s">
        <v>124</v>
      </c>
    </row>
    <row r="9" spans="1:10" x14ac:dyDescent="0.2">
      <c r="A9" s="226"/>
      <c r="B9" s="228"/>
      <c r="C9" s="226"/>
      <c r="D9" s="228"/>
      <c r="E9" s="119" t="s">
        <v>52</v>
      </c>
      <c r="F9" s="120" t="s">
        <v>0</v>
      </c>
      <c r="G9" s="121" t="s">
        <v>2</v>
      </c>
      <c r="H9" s="120" t="s">
        <v>3</v>
      </c>
      <c r="I9" s="230"/>
      <c r="J9" s="232"/>
    </row>
    <row r="10" spans="1:10" x14ac:dyDescent="0.2">
      <c r="A10" s="239" t="s">
        <v>125</v>
      </c>
      <c r="B10" s="236">
        <v>2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4"/>
      <c r="B11" s="237"/>
      <c r="C11" s="122" t="s">
        <v>127</v>
      </c>
      <c r="D11" s="125" t="s">
        <v>128</v>
      </c>
      <c r="E11" s="126">
        <v>4</v>
      </c>
      <c r="F11" s="126">
        <v>174</v>
      </c>
      <c r="G11" s="126">
        <v>0</v>
      </c>
      <c r="H11" s="126">
        <v>7</v>
      </c>
      <c r="I11" s="126">
        <f t="shared" ref="I11:I45" si="0">E11*0.5+F11+G11*2+H11*2.5</f>
        <v>193.5</v>
      </c>
      <c r="J11" s="127">
        <f>IF(I11=0,"0,00",I11/SUM(I10:I12)*100)</f>
        <v>65.371621621621628</v>
      </c>
    </row>
    <row r="12" spans="1:10" x14ac:dyDescent="0.2">
      <c r="A12" s="234"/>
      <c r="B12" s="237"/>
      <c r="C12" s="128" t="s">
        <v>134</v>
      </c>
      <c r="D12" s="129" t="s">
        <v>129</v>
      </c>
      <c r="E12" s="74">
        <v>2</v>
      </c>
      <c r="F12" s="74">
        <v>94</v>
      </c>
      <c r="G12" s="74">
        <v>0</v>
      </c>
      <c r="H12" s="74">
        <v>3</v>
      </c>
      <c r="I12" s="130">
        <f t="shared" si="0"/>
        <v>102.5</v>
      </c>
      <c r="J12" s="131">
        <f>IF(I12=0,"0,00",I12/SUM(I10:I12)*100)</f>
        <v>34.628378378378379</v>
      </c>
    </row>
    <row r="13" spans="1:10" x14ac:dyDescent="0.2">
      <c r="A13" s="234"/>
      <c r="B13" s="237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4"/>
      <c r="B14" s="237"/>
      <c r="C14" s="122" t="s">
        <v>130</v>
      </c>
      <c r="D14" s="125" t="s">
        <v>128</v>
      </c>
      <c r="E14" s="126">
        <v>3</v>
      </c>
      <c r="F14" s="126">
        <v>192</v>
      </c>
      <c r="G14" s="126">
        <v>0</v>
      </c>
      <c r="H14" s="126">
        <v>3</v>
      </c>
      <c r="I14" s="126">
        <f t="shared" si="0"/>
        <v>201</v>
      </c>
      <c r="J14" s="127">
        <f>IF(I14=0,"0,00",I14/SUM(I13:I15)*100)</f>
        <v>63.307086614173222</v>
      </c>
    </row>
    <row r="15" spans="1:10" x14ac:dyDescent="0.2">
      <c r="A15" s="234"/>
      <c r="B15" s="237"/>
      <c r="C15" s="128" t="s">
        <v>135</v>
      </c>
      <c r="D15" s="129" t="s">
        <v>129</v>
      </c>
      <c r="E15" s="74">
        <v>4</v>
      </c>
      <c r="F15" s="74">
        <v>102</v>
      </c>
      <c r="G15" s="74">
        <v>0</v>
      </c>
      <c r="H15" s="74">
        <v>5</v>
      </c>
      <c r="I15" s="130">
        <f t="shared" si="0"/>
        <v>116.5</v>
      </c>
      <c r="J15" s="131">
        <f>IF(I15=0,"0,00",I15/SUM(I13:I15)*100)</f>
        <v>36.69291338582677</v>
      </c>
    </row>
    <row r="16" spans="1:10" x14ac:dyDescent="0.2">
      <c r="A16" s="234"/>
      <c r="B16" s="237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4"/>
      <c r="B17" s="237"/>
      <c r="C17" s="122" t="s">
        <v>131</v>
      </c>
      <c r="D17" s="125" t="s">
        <v>128</v>
      </c>
      <c r="E17" s="126">
        <v>3</v>
      </c>
      <c r="F17" s="126">
        <v>165</v>
      </c>
      <c r="G17" s="126">
        <v>0</v>
      </c>
      <c r="H17" s="126">
        <v>0</v>
      </c>
      <c r="I17" s="126">
        <f t="shared" si="0"/>
        <v>166.5</v>
      </c>
      <c r="J17" s="127">
        <f>IF(I17=0,"0,00",I17/SUM(I16:I18)*100)</f>
        <v>57.8125</v>
      </c>
    </row>
    <row r="18" spans="1:10" x14ac:dyDescent="0.2">
      <c r="A18" s="235"/>
      <c r="B18" s="238"/>
      <c r="C18" s="133" t="s">
        <v>136</v>
      </c>
      <c r="D18" s="129" t="s">
        <v>129</v>
      </c>
      <c r="E18" s="74">
        <v>0</v>
      </c>
      <c r="F18" s="74">
        <v>119</v>
      </c>
      <c r="G18" s="74">
        <v>0</v>
      </c>
      <c r="H18" s="74">
        <v>1</v>
      </c>
      <c r="I18" s="130">
        <f t="shared" si="0"/>
        <v>121.5</v>
      </c>
      <c r="J18" s="131">
        <f>IF(I18=0,"0,00",I18/SUM(I16:I18)*100)</f>
        <v>42.1875</v>
      </c>
    </row>
    <row r="19" spans="1:10" x14ac:dyDescent="0.2">
      <c r="A19" s="239" t="s">
        <v>132</v>
      </c>
      <c r="B19" s="236">
        <v>3</v>
      </c>
      <c r="C19" s="134"/>
      <c r="D19" s="123" t="s">
        <v>126</v>
      </c>
      <c r="E19" s="75">
        <v>5</v>
      </c>
      <c r="F19" s="75">
        <v>113</v>
      </c>
      <c r="G19" s="75">
        <v>0</v>
      </c>
      <c r="H19" s="75">
        <v>4</v>
      </c>
      <c r="I19" s="75">
        <f t="shared" si="0"/>
        <v>125.5</v>
      </c>
      <c r="J19" s="124">
        <f>IF(I19=0,"0,00",I19/SUM(I19:I21)*100)</f>
        <v>53.63247863247863</v>
      </c>
    </row>
    <row r="20" spans="1:10" x14ac:dyDescent="0.2">
      <c r="A20" s="234"/>
      <c r="B20" s="237"/>
      <c r="C20" s="122" t="s">
        <v>127</v>
      </c>
      <c r="D20" s="125" t="s">
        <v>128</v>
      </c>
      <c r="E20" s="126">
        <v>2</v>
      </c>
      <c r="F20" s="126">
        <v>95</v>
      </c>
      <c r="G20" s="126">
        <v>0</v>
      </c>
      <c r="H20" s="126">
        <v>5</v>
      </c>
      <c r="I20" s="126">
        <f t="shared" si="0"/>
        <v>108.5</v>
      </c>
      <c r="J20" s="127">
        <f>IF(I20=0,"0,00",I20/SUM(I19:I21)*100)</f>
        <v>46.36752136752137</v>
      </c>
    </row>
    <row r="21" spans="1:10" x14ac:dyDescent="0.2">
      <c r="A21" s="234"/>
      <c r="B21" s="237"/>
      <c r="C21" s="128" t="s">
        <v>137</v>
      </c>
      <c r="D21" s="129" t="s">
        <v>129</v>
      </c>
      <c r="E21" s="74">
        <v>0</v>
      </c>
      <c r="F21" s="74">
        <v>0</v>
      </c>
      <c r="G21" s="74">
        <v>0</v>
      </c>
      <c r="H21" s="74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4"/>
      <c r="B22" s="237"/>
      <c r="C22" s="132"/>
      <c r="D22" s="123" t="s">
        <v>126</v>
      </c>
      <c r="E22" s="75">
        <v>4</v>
      </c>
      <c r="F22" s="75">
        <v>117</v>
      </c>
      <c r="G22" s="75">
        <v>0</v>
      </c>
      <c r="H22" s="75">
        <v>0</v>
      </c>
      <c r="I22" s="75">
        <f t="shared" si="0"/>
        <v>119</v>
      </c>
      <c r="J22" s="124">
        <f>IF(I22=0,"0,00",I22/SUM(I22:I24)*100)</f>
        <v>59.35162094763092</v>
      </c>
    </row>
    <row r="23" spans="1:10" x14ac:dyDescent="0.2">
      <c r="A23" s="234"/>
      <c r="B23" s="237"/>
      <c r="C23" s="122" t="s">
        <v>130</v>
      </c>
      <c r="D23" s="125" t="s">
        <v>128</v>
      </c>
      <c r="E23" s="126">
        <v>3</v>
      </c>
      <c r="F23" s="126">
        <v>75</v>
      </c>
      <c r="G23" s="126">
        <v>0</v>
      </c>
      <c r="H23" s="126">
        <v>2</v>
      </c>
      <c r="I23" s="126">
        <f t="shared" si="0"/>
        <v>81.5</v>
      </c>
      <c r="J23" s="127">
        <f>IF(I23=0,"0,00",I23/SUM(I22:I24)*100)</f>
        <v>40.64837905236908</v>
      </c>
    </row>
    <row r="24" spans="1:10" x14ac:dyDescent="0.2">
      <c r="A24" s="234"/>
      <c r="B24" s="237"/>
      <c r="C24" s="128" t="s">
        <v>138</v>
      </c>
      <c r="D24" s="129" t="s">
        <v>129</v>
      </c>
      <c r="E24" s="74">
        <v>0</v>
      </c>
      <c r="F24" s="74">
        <v>0</v>
      </c>
      <c r="G24" s="74">
        <v>0</v>
      </c>
      <c r="H24" s="74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4"/>
      <c r="B25" s="237"/>
      <c r="C25" s="132"/>
      <c r="D25" s="123" t="s">
        <v>126</v>
      </c>
      <c r="E25" s="75">
        <v>3</v>
      </c>
      <c r="F25" s="75">
        <v>91</v>
      </c>
      <c r="G25" s="75">
        <v>0</v>
      </c>
      <c r="H25" s="75">
        <v>0</v>
      </c>
      <c r="I25" s="75">
        <f t="shared" si="0"/>
        <v>92.5</v>
      </c>
      <c r="J25" s="124">
        <f>IF(I25=0,"0,00",I25/SUM(I25:I27)*100)</f>
        <v>39.614561027837262</v>
      </c>
    </row>
    <row r="26" spans="1:10" x14ac:dyDescent="0.2">
      <c r="A26" s="234"/>
      <c r="B26" s="237"/>
      <c r="C26" s="122" t="s">
        <v>131</v>
      </c>
      <c r="D26" s="125" t="s">
        <v>128</v>
      </c>
      <c r="E26" s="126">
        <v>2</v>
      </c>
      <c r="F26" s="126">
        <v>140</v>
      </c>
      <c r="G26" s="126">
        <v>0</v>
      </c>
      <c r="H26" s="126">
        <v>0</v>
      </c>
      <c r="I26" s="126">
        <f t="shared" si="0"/>
        <v>141</v>
      </c>
      <c r="J26" s="127">
        <f>IF(I26=0,"0,00",I26/SUM(I25:I27)*100)</f>
        <v>60.385438972162738</v>
      </c>
    </row>
    <row r="27" spans="1:10" x14ac:dyDescent="0.2">
      <c r="A27" s="235"/>
      <c r="B27" s="238"/>
      <c r="C27" s="133" t="s">
        <v>139</v>
      </c>
      <c r="D27" s="129" t="s">
        <v>129</v>
      </c>
      <c r="E27" s="74">
        <v>0</v>
      </c>
      <c r="F27" s="74">
        <v>0</v>
      </c>
      <c r="G27" s="74">
        <v>0</v>
      </c>
      <c r="H27" s="74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3" t="s">
        <v>149</v>
      </c>
      <c r="B28" s="236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4"/>
      <c r="B29" s="237"/>
      <c r="C29" s="122" t="s">
        <v>127</v>
      </c>
      <c r="D29" s="125" t="s">
        <v>128</v>
      </c>
      <c r="E29" s="126">
        <v>18</v>
      </c>
      <c r="F29" s="126">
        <v>84</v>
      </c>
      <c r="G29" s="126">
        <v>41</v>
      </c>
      <c r="H29" s="126">
        <v>1</v>
      </c>
      <c r="I29" s="126">
        <f t="shared" si="0"/>
        <v>177.5</v>
      </c>
      <c r="J29" s="127">
        <f>IF(I29=0,"0,00",I29/SUM(I28:I30)*100)</f>
        <v>94.666666666666671</v>
      </c>
    </row>
    <row r="30" spans="1:10" x14ac:dyDescent="0.2">
      <c r="A30" s="234"/>
      <c r="B30" s="237"/>
      <c r="C30" s="128" t="s">
        <v>140</v>
      </c>
      <c r="D30" s="129" t="s">
        <v>129</v>
      </c>
      <c r="E30" s="74">
        <v>1</v>
      </c>
      <c r="F30" s="74">
        <v>7</v>
      </c>
      <c r="G30" s="74">
        <v>0</v>
      </c>
      <c r="H30" s="74">
        <v>1</v>
      </c>
      <c r="I30" s="130">
        <f t="shared" si="0"/>
        <v>10</v>
      </c>
      <c r="J30" s="131">
        <f>IF(I30=0,"0,00",I30/SUM(I28:I30)*100)</f>
        <v>5.3333333333333339</v>
      </c>
    </row>
    <row r="31" spans="1:10" x14ac:dyDescent="0.2">
      <c r="A31" s="234"/>
      <c r="B31" s="237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4"/>
      <c r="B32" s="237"/>
      <c r="C32" s="122" t="s">
        <v>130</v>
      </c>
      <c r="D32" s="125" t="s">
        <v>128</v>
      </c>
      <c r="E32" s="126">
        <v>8</v>
      </c>
      <c r="F32" s="126">
        <v>80</v>
      </c>
      <c r="G32" s="126">
        <v>43</v>
      </c>
      <c r="H32" s="126">
        <v>5</v>
      </c>
      <c r="I32" s="126">
        <f t="shared" si="0"/>
        <v>182.5</v>
      </c>
      <c r="J32" s="127">
        <f>IF(I32=0,"0,00",I32/SUM(I31:I33)*100)</f>
        <v>95.549738219895289</v>
      </c>
    </row>
    <row r="33" spans="1:10" x14ac:dyDescent="0.2">
      <c r="A33" s="234"/>
      <c r="B33" s="237"/>
      <c r="C33" s="128" t="s">
        <v>141</v>
      </c>
      <c r="D33" s="129" t="s">
        <v>129</v>
      </c>
      <c r="E33" s="74">
        <v>0</v>
      </c>
      <c r="F33" s="74">
        <v>6</v>
      </c>
      <c r="G33" s="74">
        <v>0</v>
      </c>
      <c r="H33" s="74">
        <v>1</v>
      </c>
      <c r="I33" s="130">
        <f t="shared" si="0"/>
        <v>8.5</v>
      </c>
      <c r="J33" s="131">
        <f>IF(I33=0,"0,00",I33/SUM(I31:I33)*100)</f>
        <v>4.4502617801047117</v>
      </c>
    </row>
    <row r="34" spans="1:10" x14ac:dyDescent="0.2">
      <c r="A34" s="234"/>
      <c r="B34" s="237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4"/>
      <c r="B35" s="237"/>
      <c r="C35" s="122" t="s">
        <v>131</v>
      </c>
      <c r="D35" s="125" t="s">
        <v>128</v>
      </c>
      <c r="E35" s="126">
        <v>15</v>
      </c>
      <c r="F35" s="126">
        <v>120</v>
      </c>
      <c r="G35" s="126">
        <v>50</v>
      </c>
      <c r="H35" s="126">
        <v>1</v>
      </c>
      <c r="I35" s="126">
        <f t="shared" si="0"/>
        <v>230</v>
      </c>
      <c r="J35" s="127">
        <f>IF(I35=0,"0,00",I35/SUM(I34:I36)*100)</f>
        <v>98.290598290598282</v>
      </c>
    </row>
    <row r="36" spans="1:10" x14ac:dyDescent="0.2">
      <c r="A36" s="235"/>
      <c r="B36" s="238"/>
      <c r="C36" s="133" t="s">
        <v>142</v>
      </c>
      <c r="D36" s="129" t="s">
        <v>129</v>
      </c>
      <c r="E36" s="74">
        <v>0</v>
      </c>
      <c r="F36" s="74">
        <v>4</v>
      </c>
      <c r="G36" s="74">
        <v>0</v>
      </c>
      <c r="H36" s="74">
        <v>0</v>
      </c>
      <c r="I36" s="130">
        <f t="shared" si="0"/>
        <v>4</v>
      </c>
      <c r="J36" s="131">
        <f>IF(I36=0,"0,00",I36/SUM(I34:I36)*100)</f>
        <v>1.7094017094017095</v>
      </c>
    </row>
    <row r="37" spans="1:10" x14ac:dyDescent="0.2">
      <c r="A37" s="233" t="s">
        <v>150</v>
      </c>
      <c r="B37" s="236">
        <v>3</v>
      </c>
      <c r="C37" s="134"/>
      <c r="D37" s="123" t="s">
        <v>126</v>
      </c>
      <c r="E37" s="75">
        <v>8</v>
      </c>
      <c r="F37" s="75">
        <v>67</v>
      </c>
      <c r="G37" s="75">
        <v>0</v>
      </c>
      <c r="H37" s="75">
        <v>0</v>
      </c>
      <c r="I37" s="75">
        <f t="shared" si="0"/>
        <v>71</v>
      </c>
      <c r="J37" s="124">
        <f>IF(I37=0,"0,00",I37/SUM(I37:I39)*100)</f>
        <v>16.686251468860164</v>
      </c>
    </row>
    <row r="38" spans="1:10" x14ac:dyDescent="0.2">
      <c r="A38" s="234"/>
      <c r="B38" s="237"/>
      <c r="C38" s="122" t="s">
        <v>127</v>
      </c>
      <c r="D38" s="125" t="s">
        <v>128</v>
      </c>
      <c r="E38" s="126">
        <v>164</v>
      </c>
      <c r="F38" s="126">
        <v>159</v>
      </c>
      <c r="G38" s="126">
        <v>48</v>
      </c>
      <c r="H38" s="126">
        <v>7</v>
      </c>
      <c r="I38" s="126">
        <f t="shared" si="0"/>
        <v>354.5</v>
      </c>
      <c r="J38" s="127">
        <f>IF(I38=0,"0,00",I38/SUM(I37:I39)*100)</f>
        <v>83.313748531139836</v>
      </c>
    </row>
    <row r="39" spans="1:10" x14ac:dyDescent="0.2">
      <c r="A39" s="234"/>
      <c r="B39" s="237"/>
      <c r="C39" s="128" t="s">
        <v>143</v>
      </c>
      <c r="D39" s="129" t="s">
        <v>129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4"/>
      <c r="B40" s="237"/>
      <c r="C40" s="132"/>
      <c r="D40" s="123" t="s">
        <v>126</v>
      </c>
      <c r="E40" s="75">
        <v>4</v>
      </c>
      <c r="F40" s="75">
        <v>58</v>
      </c>
      <c r="G40" s="75">
        <v>0</v>
      </c>
      <c r="H40" s="75">
        <v>0</v>
      </c>
      <c r="I40" s="75">
        <f t="shared" si="0"/>
        <v>60</v>
      </c>
      <c r="J40" s="124">
        <f>IF(I40=0,"0,00",I40/SUM(I40:I42)*100)</f>
        <v>17.804154302670625</v>
      </c>
    </row>
    <row r="41" spans="1:10" x14ac:dyDescent="0.2">
      <c r="A41" s="234"/>
      <c r="B41" s="237"/>
      <c r="C41" s="122" t="s">
        <v>130</v>
      </c>
      <c r="D41" s="125" t="s">
        <v>128</v>
      </c>
      <c r="E41" s="126">
        <v>8</v>
      </c>
      <c r="F41" s="126">
        <v>171</v>
      </c>
      <c r="G41" s="126">
        <v>41</v>
      </c>
      <c r="H41" s="126">
        <v>8</v>
      </c>
      <c r="I41" s="126">
        <f t="shared" si="0"/>
        <v>277</v>
      </c>
      <c r="J41" s="127">
        <f>IF(I41=0,"0,00",I41/SUM(I40:I42)*100)</f>
        <v>82.195845697329375</v>
      </c>
    </row>
    <row r="42" spans="1:10" x14ac:dyDescent="0.2">
      <c r="A42" s="234"/>
      <c r="B42" s="237"/>
      <c r="C42" s="128" t="s">
        <v>144</v>
      </c>
      <c r="D42" s="129" t="s">
        <v>129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4"/>
      <c r="B43" s="237"/>
      <c r="C43" s="132"/>
      <c r="D43" s="123" t="s">
        <v>126</v>
      </c>
      <c r="E43" s="75">
        <v>4</v>
      </c>
      <c r="F43" s="75">
        <v>79</v>
      </c>
      <c r="G43" s="75">
        <v>0</v>
      </c>
      <c r="H43" s="75">
        <v>0</v>
      </c>
      <c r="I43" s="75">
        <f t="shared" si="0"/>
        <v>81</v>
      </c>
      <c r="J43" s="124">
        <f>IF(I43=0,"0,00",I43/SUM(I43:I45)*100)</f>
        <v>22.752808988764045</v>
      </c>
    </row>
    <row r="44" spans="1:10" x14ac:dyDescent="0.2">
      <c r="A44" s="234"/>
      <c r="B44" s="237"/>
      <c r="C44" s="122" t="s">
        <v>131</v>
      </c>
      <c r="D44" s="125" t="s">
        <v>128</v>
      </c>
      <c r="E44" s="126">
        <v>18</v>
      </c>
      <c r="F44" s="126">
        <v>179</v>
      </c>
      <c r="G44" s="126">
        <v>41</v>
      </c>
      <c r="H44" s="126">
        <v>2</v>
      </c>
      <c r="I44" s="126">
        <f t="shared" si="0"/>
        <v>275</v>
      </c>
      <c r="J44" s="127">
        <f>IF(I44=0,"0,00",I44/SUM(I43:I45)*100)</f>
        <v>77.247191011235955</v>
      </c>
    </row>
    <row r="45" spans="1:10" x14ac:dyDescent="0.2">
      <c r="A45" s="235"/>
      <c r="B45" s="238"/>
      <c r="C45" s="133" t="s">
        <v>145</v>
      </c>
      <c r="D45" s="129" t="s">
        <v>129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16" zoomScale="91" zoomScaleNormal="91" workbookViewId="0">
      <selection activeCell="W23" sqref="W23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5" width="4.7109375" customWidth="1"/>
    <col min="16" max="16" width="5.28515625" customWidth="1"/>
    <col min="17" max="20" width="4.7109375" customWidth="1"/>
    <col min="21" max="21" width="5.42578125" customWidth="1"/>
    <col min="22" max="25" width="4.7109375" customWidth="1"/>
    <col min="26" max="26" width="5.4257812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1" t="s">
        <v>95</v>
      </c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1" t="s">
        <v>96</v>
      </c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1" t="s">
        <v>97</v>
      </c>
      <c r="N4" s="241"/>
      <c r="O4" s="241"/>
      <c r="P4" s="241"/>
      <c r="Q4" s="241"/>
      <c r="R4" s="241"/>
      <c r="S4" s="241"/>
      <c r="T4" s="241"/>
      <c r="U4" s="241"/>
      <c r="V4" s="241"/>
      <c r="W4" s="241"/>
      <c r="X4" s="241"/>
      <c r="Y4" s="241"/>
      <c r="Z4" s="241"/>
      <c r="AA4" s="241"/>
      <c r="AB4" s="241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2" t="s">
        <v>98</v>
      </c>
      <c r="B8" s="242"/>
      <c r="C8" s="243" t="s">
        <v>99</v>
      </c>
      <c r="D8" s="243"/>
      <c r="E8" s="243"/>
      <c r="F8" s="243"/>
      <c r="G8" s="243"/>
      <c r="H8" s="243"/>
      <c r="I8" s="92"/>
      <c r="J8" s="92"/>
      <c r="K8" s="92"/>
      <c r="L8" s="242" t="s">
        <v>100</v>
      </c>
      <c r="M8" s="242"/>
      <c r="N8" s="242"/>
      <c r="O8" s="243" t="str">
        <f>'G-1'!D5</f>
        <v>CALLE 34 X CARRERA 45</v>
      </c>
      <c r="P8" s="243"/>
      <c r="Q8" s="243"/>
      <c r="R8" s="243"/>
      <c r="S8" s="243"/>
      <c r="T8" s="92"/>
      <c r="U8" s="92"/>
      <c r="V8" s="242" t="s">
        <v>101</v>
      </c>
      <c r="W8" s="242"/>
      <c r="X8" s="242"/>
      <c r="Y8" s="243">
        <f>'G-1'!L5</f>
        <v>2134</v>
      </c>
      <c r="Z8" s="243"/>
      <c r="AA8" s="243"/>
      <c r="AB8" s="92"/>
      <c r="AC8" s="92"/>
      <c r="AD8" s="92"/>
      <c r="AE8" s="92"/>
      <c r="AF8" s="92"/>
      <c r="AG8" s="92"/>
      <c r="AH8" s="242" t="s">
        <v>102</v>
      </c>
      <c r="AI8" s="242"/>
      <c r="AJ8" s="246">
        <f>'G-1'!S6</f>
        <v>42961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0" t="s">
        <v>47</v>
      </c>
      <c r="E10" s="240"/>
      <c r="F10" s="240"/>
      <c r="G10" s="240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0" t="s">
        <v>133</v>
      </c>
      <c r="T10" s="240"/>
      <c r="U10" s="240"/>
      <c r="V10" s="240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0" t="s">
        <v>49</v>
      </c>
      <c r="AI10" s="240"/>
      <c r="AJ10" s="240"/>
      <c r="AK10" s="240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104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454</v>
      </c>
      <c r="AV12" s="97">
        <f t="shared" si="0"/>
        <v>525</v>
      </c>
      <c r="AW12" s="97">
        <f t="shared" si="0"/>
        <v>531.5</v>
      </c>
      <c r="AX12" s="97">
        <f t="shared" si="0"/>
        <v>534</v>
      </c>
      <c r="AY12" s="97">
        <f t="shared" si="0"/>
        <v>540</v>
      </c>
      <c r="AZ12" s="97">
        <f t="shared" si="0"/>
        <v>506</v>
      </c>
      <c r="BA12" s="97">
        <f t="shared" si="0"/>
        <v>530</v>
      </c>
      <c r="BB12" s="97"/>
      <c r="BC12" s="97"/>
      <c r="BD12" s="97"/>
      <c r="BE12" s="97">
        <f t="shared" ref="BE12:BQ12" si="1">P14</f>
        <v>569.5</v>
      </c>
      <c r="BF12" s="97">
        <f t="shared" si="1"/>
        <v>549</v>
      </c>
      <c r="BG12" s="97">
        <f t="shared" si="1"/>
        <v>534</v>
      </c>
      <c r="BH12" s="97">
        <f t="shared" si="1"/>
        <v>521.5</v>
      </c>
      <c r="BI12" s="97">
        <f t="shared" si="1"/>
        <v>504</v>
      </c>
      <c r="BJ12" s="97">
        <f t="shared" si="1"/>
        <v>493.5</v>
      </c>
      <c r="BK12" s="97">
        <f t="shared" si="1"/>
        <v>483.5</v>
      </c>
      <c r="BL12" s="97">
        <f t="shared" si="1"/>
        <v>471</v>
      </c>
      <c r="BM12" s="97">
        <f t="shared" si="1"/>
        <v>477</v>
      </c>
      <c r="BN12" s="97">
        <f t="shared" si="1"/>
        <v>506</v>
      </c>
      <c r="BO12" s="97">
        <f t="shared" si="1"/>
        <v>515</v>
      </c>
      <c r="BP12" s="97">
        <f t="shared" si="1"/>
        <v>583</v>
      </c>
      <c r="BQ12" s="97">
        <f t="shared" si="1"/>
        <v>599.5</v>
      </c>
      <c r="BR12" s="97"/>
      <c r="BS12" s="97"/>
      <c r="BT12" s="97"/>
      <c r="BU12" s="97">
        <f t="shared" ref="BU12:CC12" si="2">AG14</f>
        <v>582.5</v>
      </c>
      <c r="BV12" s="97">
        <f t="shared" si="2"/>
        <v>587</v>
      </c>
      <c r="BW12" s="97">
        <f t="shared" si="2"/>
        <v>590</v>
      </c>
      <c r="BX12" s="97">
        <f t="shared" si="2"/>
        <v>570</v>
      </c>
      <c r="BY12" s="97">
        <f t="shared" si="2"/>
        <v>581</v>
      </c>
      <c r="BZ12" s="97">
        <f t="shared" si="2"/>
        <v>589</v>
      </c>
      <c r="CA12" s="97">
        <f t="shared" si="2"/>
        <v>584</v>
      </c>
      <c r="CB12" s="97">
        <f t="shared" si="2"/>
        <v>569.5</v>
      </c>
      <c r="CC12" s="97">
        <f t="shared" si="2"/>
        <v>550</v>
      </c>
    </row>
    <row r="13" spans="1:81" ht="16.5" customHeight="1" x14ac:dyDescent="0.2">
      <c r="A13" s="100" t="s">
        <v>105</v>
      </c>
      <c r="B13" s="149">
        <f>'G-1'!F10</f>
        <v>75</v>
      </c>
      <c r="C13" s="149">
        <f>'G-1'!F11</f>
        <v>119.5</v>
      </c>
      <c r="D13" s="149">
        <f>'G-1'!F12</f>
        <v>138</v>
      </c>
      <c r="E13" s="149">
        <f>'G-1'!F13</f>
        <v>121.5</v>
      </c>
      <c r="F13" s="149">
        <f>'G-1'!F14</f>
        <v>146</v>
      </c>
      <c r="G13" s="149">
        <f>'G-1'!F15</f>
        <v>126</v>
      </c>
      <c r="H13" s="149">
        <f>'G-1'!F16</f>
        <v>140.5</v>
      </c>
      <c r="I13" s="149">
        <f>'G-1'!F17</f>
        <v>127.5</v>
      </c>
      <c r="J13" s="149">
        <f>'G-1'!F18</f>
        <v>112</v>
      </c>
      <c r="K13" s="149">
        <f>'G-1'!F19</f>
        <v>150</v>
      </c>
      <c r="L13" s="150"/>
      <c r="M13" s="149">
        <f>'G-1'!F20</f>
        <v>150</v>
      </c>
      <c r="N13" s="149">
        <f>'G-1'!F21</f>
        <v>150</v>
      </c>
      <c r="O13" s="149">
        <f>'G-1'!F22</f>
        <v>132</v>
      </c>
      <c r="P13" s="149">
        <f>'G-1'!M10</f>
        <v>137.5</v>
      </c>
      <c r="Q13" s="149">
        <f>'G-1'!M11</f>
        <v>129.5</v>
      </c>
      <c r="R13" s="149">
        <f>'G-1'!M12</f>
        <v>135</v>
      </c>
      <c r="S13" s="149">
        <f>'G-1'!M13</f>
        <v>119.5</v>
      </c>
      <c r="T13" s="149">
        <f>'G-1'!M14</f>
        <v>120</v>
      </c>
      <c r="U13" s="149">
        <f>'G-1'!M15</f>
        <v>119</v>
      </c>
      <c r="V13" s="149">
        <f>'G-1'!M16</f>
        <v>125</v>
      </c>
      <c r="W13" s="149">
        <f>'G-1'!M17</f>
        <v>107</v>
      </c>
      <c r="X13" s="149">
        <f>'G-1'!M18</f>
        <v>126</v>
      </c>
      <c r="Y13" s="149">
        <f>'G-1'!M19</f>
        <v>148</v>
      </c>
      <c r="Z13" s="149">
        <f>'G-1'!M20</f>
        <v>134</v>
      </c>
      <c r="AA13" s="149">
        <f>'G-1'!M21</f>
        <v>175</v>
      </c>
      <c r="AB13" s="149">
        <f>'G-1'!M22</f>
        <v>142.5</v>
      </c>
      <c r="AC13" s="150"/>
      <c r="AD13" s="149">
        <f>'G-1'!T10</f>
        <v>142.5</v>
      </c>
      <c r="AE13" s="149">
        <f>'G-1'!T11</f>
        <v>135</v>
      </c>
      <c r="AF13" s="149">
        <f>'G-1'!T12</f>
        <v>167.5</v>
      </c>
      <c r="AG13" s="149">
        <f>'G-1'!T13</f>
        <v>137.5</v>
      </c>
      <c r="AH13" s="149">
        <f>'G-1'!T14</f>
        <v>147</v>
      </c>
      <c r="AI13" s="149">
        <f>'G-1'!T15</f>
        <v>138</v>
      </c>
      <c r="AJ13" s="149">
        <f>'G-1'!T16</f>
        <v>147.5</v>
      </c>
      <c r="AK13" s="149">
        <f>'G-1'!T17</f>
        <v>148.5</v>
      </c>
      <c r="AL13" s="149">
        <f>'G-1'!T18</f>
        <v>155</v>
      </c>
      <c r="AM13" s="149">
        <f>'G-1'!T19</f>
        <v>133</v>
      </c>
      <c r="AN13" s="149">
        <f>'G-1'!T20</f>
        <v>133</v>
      </c>
      <c r="AO13" s="149">
        <f>'G-1'!T21</f>
        <v>129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454</v>
      </c>
      <c r="F14" s="149">
        <f t="shared" ref="F14:K14" si="3">C13+D13+E13+F13</f>
        <v>525</v>
      </c>
      <c r="G14" s="149">
        <f t="shared" si="3"/>
        <v>531.5</v>
      </c>
      <c r="H14" s="149">
        <f t="shared" si="3"/>
        <v>534</v>
      </c>
      <c r="I14" s="149">
        <f t="shared" si="3"/>
        <v>540</v>
      </c>
      <c r="J14" s="149">
        <f t="shared" si="3"/>
        <v>506</v>
      </c>
      <c r="K14" s="149">
        <f t="shared" si="3"/>
        <v>530</v>
      </c>
      <c r="L14" s="150"/>
      <c r="M14" s="149"/>
      <c r="N14" s="149"/>
      <c r="O14" s="149"/>
      <c r="P14" s="149">
        <f>M13+N13+O13+P13</f>
        <v>569.5</v>
      </c>
      <c r="Q14" s="149">
        <f t="shared" ref="Q14:AB14" si="4">N13+O13+P13+Q13</f>
        <v>549</v>
      </c>
      <c r="R14" s="149">
        <f t="shared" si="4"/>
        <v>534</v>
      </c>
      <c r="S14" s="149">
        <f t="shared" si="4"/>
        <v>521.5</v>
      </c>
      <c r="T14" s="149">
        <f t="shared" si="4"/>
        <v>504</v>
      </c>
      <c r="U14" s="149">
        <f t="shared" si="4"/>
        <v>493.5</v>
      </c>
      <c r="V14" s="149">
        <f t="shared" si="4"/>
        <v>483.5</v>
      </c>
      <c r="W14" s="149">
        <f t="shared" si="4"/>
        <v>471</v>
      </c>
      <c r="X14" s="149">
        <f t="shared" si="4"/>
        <v>477</v>
      </c>
      <c r="Y14" s="149">
        <f t="shared" si="4"/>
        <v>506</v>
      </c>
      <c r="Z14" s="149">
        <f t="shared" si="4"/>
        <v>515</v>
      </c>
      <c r="AA14" s="149">
        <f t="shared" si="4"/>
        <v>583</v>
      </c>
      <c r="AB14" s="149">
        <f t="shared" si="4"/>
        <v>599.5</v>
      </c>
      <c r="AC14" s="150"/>
      <c r="AD14" s="149"/>
      <c r="AE14" s="149"/>
      <c r="AF14" s="149"/>
      <c r="AG14" s="149">
        <f>AD13+AE13+AF13+AG13</f>
        <v>582.5</v>
      </c>
      <c r="AH14" s="149">
        <f t="shared" ref="AH14:AO14" si="5">AE13+AF13+AG13+AH13</f>
        <v>587</v>
      </c>
      <c r="AI14" s="149">
        <f t="shared" si="5"/>
        <v>590</v>
      </c>
      <c r="AJ14" s="149">
        <f t="shared" si="5"/>
        <v>570</v>
      </c>
      <c r="AK14" s="149">
        <f t="shared" si="5"/>
        <v>581</v>
      </c>
      <c r="AL14" s="149">
        <f t="shared" si="5"/>
        <v>589</v>
      </c>
      <c r="AM14" s="149">
        <f t="shared" si="5"/>
        <v>584</v>
      </c>
      <c r="AN14" s="149">
        <f t="shared" si="5"/>
        <v>569.5</v>
      </c>
      <c r="AO14" s="149">
        <f t="shared" si="5"/>
        <v>550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0.65371621621621623</v>
      </c>
      <c r="H15" s="152"/>
      <c r="I15" s="152" t="s">
        <v>110</v>
      </c>
      <c r="J15" s="153">
        <f>DIRECCIONALIDAD!J12/100</f>
        <v>0.34628378378378377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0.63307086614173225</v>
      </c>
      <c r="V15" s="152"/>
      <c r="W15" s="152"/>
      <c r="X15" s="152"/>
      <c r="Y15" s="152" t="s">
        <v>110</v>
      </c>
      <c r="Z15" s="153">
        <f>DIRECCIONALIDAD!J15/100</f>
        <v>0.3669291338582677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0.578125</v>
      </c>
      <c r="AL15" s="152"/>
      <c r="AM15" s="152"/>
      <c r="AN15" s="152" t="s">
        <v>110</v>
      </c>
      <c r="AO15" s="155">
        <f>DIRECCIONALIDAD!J18/100</f>
        <v>0.421875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7" t="s">
        <v>152</v>
      </c>
      <c r="B16" s="158">
        <f>MAX(B14:K14)</f>
        <v>540</v>
      </c>
      <c r="C16" s="152" t="s">
        <v>108</v>
      </c>
      <c r="D16" s="159">
        <f>+B16*D15</f>
        <v>0</v>
      </c>
      <c r="E16" s="152"/>
      <c r="F16" s="152" t="s">
        <v>109</v>
      </c>
      <c r="G16" s="159">
        <f>+B16*G15</f>
        <v>353.00675675675677</v>
      </c>
      <c r="H16" s="152"/>
      <c r="I16" s="152" t="s">
        <v>110</v>
      </c>
      <c r="J16" s="159">
        <f>+B16*J15</f>
        <v>186.99324324324323</v>
      </c>
      <c r="K16" s="154"/>
      <c r="L16" s="148"/>
      <c r="M16" s="158">
        <f>MAX(M14:AB14)</f>
        <v>599.5</v>
      </c>
      <c r="N16" s="152"/>
      <c r="O16" s="152" t="s">
        <v>108</v>
      </c>
      <c r="P16" s="160">
        <f>+M16*P15</f>
        <v>0</v>
      </c>
      <c r="Q16" s="152"/>
      <c r="R16" s="152"/>
      <c r="S16" s="152"/>
      <c r="T16" s="152" t="s">
        <v>109</v>
      </c>
      <c r="U16" s="160">
        <f>+M16*U15</f>
        <v>379.52598425196851</v>
      </c>
      <c r="V16" s="152"/>
      <c r="W16" s="152"/>
      <c r="X16" s="152"/>
      <c r="Y16" s="152" t="s">
        <v>110</v>
      </c>
      <c r="Z16" s="160">
        <f>+M16*Z15</f>
        <v>219.97401574803149</v>
      </c>
      <c r="AA16" s="152"/>
      <c r="AB16" s="154"/>
      <c r="AC16" s="148"/>
      <c r="AD16" s="158">
        <f>MAX(AD14:AO14)</f>
        <v>590</v>
      </c>
      <c r="AE16" s="152" t="s">
        <v>108</v>
      </c>
      <c r="AF16" s="159">
        <f>+AD16*AF15</f>
        <v>0</v>
      </c>
      <c r="AG16" s="152"/>
      <c r="AH16" s="152"/>
      <c r="AI16" s="152"/>
      <c r="AJ16" s="152" t="s">
        <v>109</v>
      </c>
      <c r="AK16" s="159">
        <f>+AD16*AK15</f>
        <v>341.09375</v>
      </c>
      <c r="AL16" s="152"/>
      <c r="AM16" s="152"/>
      <c r="AN16" s="152" t="s">
        <v>110</v>
      </c>
      <c r="AO16" s="161">
        <f>+AD16*AO15</f>
        <v>248.90625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4" t="s">
        <v>104</v>
      </c>
      <c r="U17" s="244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189.5</v>
      </c>
      <c r="C18" s="149">
        <f>'G-2'!F11</f>
        <v>157.5</v>
      </c>
      <c r="D18" s="149">
        <f>'G-2'!F12</f>
        <v>185</v>
      </c>
      <c r="E18" s="149">
        <f>'G-2'!F13</f>
        <v>124.5</v>
      </c>
      <c r="F18" s="149">
        <f>'G-2'!F14</f>
        <v>144.5</v>
      </c>
      <c r="G18" s="149">
        <f>'G-2'!F15</f>
        <v>108</v>
      </c>
      <c r="H18" s="149">
        <f>'G-2'!F16</f>
        <v>88.5</v>
      </c>
      <c r="I18" s="149">
        <f>'G-2'!F17</f>
        <v>66.5</v>
      </c>
      <c r="J18" s="149">
        <f>'G-2'!F18</f>
        <v>108.5</v>
      </c>
      <c r="K18" s="149">
        <f>'G-2'!F19</f>
        <v>120.5</v>
      </c>
      <c r="L18" s="150"/>
      <c r="M18" s="149">
        <f>'G-2'!F20</f>
        <v>137</v>
      </c>
      <c r="N18" s="149">
        <f>'G-2'!F21</f>
        <v>124.5</v>
      </c>
      <c r="O18" s="149">
        <f>'G-2'!F22</f>
        <v>171.5</v>
      </c>
      <c r="P18" s="149">
        <f>'G-2'!M10</f>
        <v>140.5</v>
      </c>
      <c r="Q18" s="149">
        <f>'G-2'!M11</f>
        <v>143</v>
      </c>
      <c r="R18" s="149">
        <f>'G-2'!M12</f>
        <v>153</v>
      </c>
      <c r="S18" s="149">
        <f>'G-2'!M13</f>
        <v>105.5</v>
      </c>
      <c r="T18" s="149">
        <f>'G-2'!M14</f>
        <v>91</v>
      </c>
      <c r="U18" s="149">
        <f>'G-2'!M15</f>
        <v>114.5</v>
      </c>
      <c r="V18" s="149">
        <f>'G-2'!M16</f>
        <v>115.5</v>
      </c>
      <c r="W18" s="149">
        <f>'G-2'!M17</f>
        <v>101</v>
      </c>
      <c r="X18" s="149">
        <f>'G-2'!M18</f>
        <v>116.5</v>
      </c>
      <c r="Y18" s="149">
        <f>'G-2'!M19</f>
        <v>120</v>
      </c>
      <c r="Z18" s="149">
        <f>'G-2'!M20</f>
        <v>87</v>
      </c>
      <c r="AA18" s="149">
        <f>'G-2'!M21</f>
        <v>99.5</v>
      </c>
      <c r="AB18" s="149">
        <f>'G-2'!M22</f>
        <v>101</v>
      </c>
      <c r="AC18" s="150"/>
      <c r="AD18" s="149">
        <f>'G-2'!T10</f>
        <v>88</v>
      </c>
      <c r="AE18" s="149">
        <f>'G-2'!T11</f>
        <v>98.5</v>
      </c>
      <c r="AF18" s="149">
        <f>'G-2'!T12</f>
        <v>151</v>
      </c>
      <c r="AG18" s="149">
        <f>'G-2'!T13</f>
        <v>128</v>
      </c>
      <c r="AH18" s="149">
        <f>'G-2'!T14</f>
        <v>136.5</v>
      </c>
      <c r="AI18" s="149">
        <f>'G-2'!T15</f>
        <v>90.5</v>
      </c>
      <c r="AJ18" s="149">
        <f>'G-2'!T16</f>
        <v>107.5</v>
      </c>
      <c r="AK18" s="149">
        <f>'G-2'!T17</f>
        <v>117</v>
      </c>
      <c r="AL18" s="149">
        <f>'G-2'!T18</f>
        <v>122</v>
      </c>
      <c r="AM18" s="149">
        <f>'G-2'!T19</f>
        <v>111.5</v>
      </c>
      <c r="AN18" s="149">
        <f>'G-2'!T20</f>
        <v>121.5</v>
      </c>
      <c r="AO18" s="149">
        <f>'G-2'!T21</f>
        <v>124</v>
      </c>
      <c r="AP18" s="101"/>
      <c r="AQ18" s="101"/>
      <c r="AR18" s="101"/>
      <c r="AS18" s="101"/>
      <c r="AT18" s="101"/>
      <c r="AU18" s="101">
        <f t="shared" ref="AU18:BA18" si="6">E19</f>
        <v>656.5</v>
      </c>
      <c r="AV18" s="101">
        <f t="shared" si="6"/>
        <v>611.5</v>
      </c>
      <c r="AW18" s="101">
        <f t="shared" si="6"/>
        <v>562</v>
      </c>
      <c r="AX18" s="101">
        <f t="shared" si="6"/>
        <v>465.5</v>
      </c>
      <c r="AY18" s="101">
        <f t="shared" si="6"/>
        <v>407.5</v>
      </c>
      <c r="AZ18" s="101">
        <f t="shared" si="6"/>
        <v>371.5</v>
      </c>
      <c r="BA18" s="101">
        <f t="shared" si="6"/>
        <v>384</v>
      </c>
      <c r="BB18" s="101"/>
      <c r="BC18" s="101"/>
      <c r="BD18" s="101"/>
      <c r="BE18" s="101">
        <f t="shared" ref="BE18:BQ18" si="7">P19</f>
        <v>573.5</v>
      </c>
      <c r="BF18" s="101">
        <f t="shared" si="7"/>
        <v>579.5</v>
      </c>
      <c r="BG18" s="101">
        <f t="shared" si="7"/>
        <v>608</v>
      </c>
      <c r="BH18" s="101">
        <f t="shared" si="7"/>
        <v>542</v>
      </c>
      <c r="BI18" s="101">
        <f t="shared" si="7"/>
        <v>492.5</v>
      </c>
      <c r="BJ18" s="101">
        <f t="shared" si="7"/>
        <v>464</v>
      </c>
      <c r="BK18" s="101">
        <f t="shared" si="7"/>
        <v>426.5</v>
      </c>
      <c r="BL18" s="101">
        <f t="shared" si="7"/>
        <v>422</v>
      </c>
      <c r="BM18" s="101">
        <f t="shared" si="7"/>
        <v>447.5</v>
      </c>
      <c r="BN18" s="101">
        <f t="shared" si="7"/>
        <v>453</v>
      </c>
      <c r="BO18" s="101">
        <f t="shared" si="7"/>
        <v>424.5</v>
      </c>
      <c r="BP18" s="101">
        <f t="shared" si="7"/>
        <v>423</v>
      </c>
      <c r="BQ18" s="101">
        <f t="shared" si="7"/>
        <v>407.5</v>
      </c>
      <c r="BR18" s="101"/>
      <c r="BS18" s="101"/>
      <c r="BT18" s="101"/>
      <c r="BU18" s="101">
        <f t="shared" ref="BU18:CC18" si="8">AG19</f>
        <v>465.5</v>
      </c>
      <c r="BV18" s="101">
        <f t="shared" si="8"/>
        <v>514</v>
      </c>
      <c r="BW18" s="101">
        <f t="shared" si="8"/>
        <v>506</v>
      </c>
      <c r="BX18" s="101">
        <f t="shared" si="8"/>
        <v>462.5</v>
      </c>
      <c r="BY18" s="101">
        <f t="shared" si="8"/>
        <v>451.5</v>
      </c>
      <c r="BZ18" s="101">
        <f t="shared" si="8"/>
        <v>437</v>
      </c>
      <c r="CA18" s="101">
        <f t="shared" si="8"/>
        <v>458</v>
      </c>
      <c r="CB18" s="101">
        <f t="shared" si="8"/>
        <v>472</v>
      </c>
      <c r="CC18" s="101">
        <f t="shared" si="8"/>
        <v>479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656.5</v>
      </c>
      <c r="F19" s="149">
        <f t="shared" ref="F19:K19" si="9">C18+D18+E18+F18</f>
        <v>611.5</v>
      </c>
      <c r="G19" s="149">
        <f t="shared" si="9"/>
        <v>562</v>
      </c>
      <c r="H19" s="149">
        <f t="shared" si="9"/>
        <v>465.5</v>
      </c>
      <c r="I19" s="149">
        <f t="shared" si="9"/>
        <v>407.5</v>
      </c>
      <c r="J19" s="149">
        <f t="shared" si="9"/>
        <v>371.5</v>
      </c>
      <c r="K19" s="149">
        <f t="shared" si="9"/>
        <v>384</v>
      </c>
      <c r="L19" s="150"/>
      <c r="M19" s="149"/>
      <c r="N19" s="149"/>
      <c r="O19" s="149"/>
      <c r="P19" s="149">
        <f>M18+N18+O18+P18</f>
        <v>573.5</v>
      </c>
      <c r="Q19" s="149">
        <f t="shared" ref="Q19:AB19" si="10">N18+O18+P18+Q18</f>
        <v>579.5</v>
      </c>
      <c r="R19" s="149">
        <f t="shared" si="10"/>
        <v>608</v>
      </c>
      <c r="S19" s="149">
        <f t="shared" si="10"/>
        <v>542</v>
      </c>
      <c r="T19" s="149">
        <f t="shared" si="10"/>
        <v>492.5</v>
      </c>
      <c r="U19" s="149">
        <f t="shared" si="10"/>
        <v>464</v>
      </c>
      <c r="V19" s="149">
        <f t="shared" si="10"/>
        <v>426.5</v>
      </c>
      <c r="W19" s="149">
        <f t="shared" si="10"/>
        <v>422</v>
      </c>
      <c r="X19" s="149">
        <f t="shared" si="10"/>
        <v>447.5</v>
      </c>
      <c r="Y19" s="149">
        <f t="shared" si="10"/>
        <v>453</v>
      </c>
      <c r="Z19" s="149">
        <f t="shared" si="10"/>
        <v>424.5</v>
      </c>
      <c r="AA19" s="149">
        <f t="shared" si="10"/>
        <v>423</v>
      </c>
      <c r="AB19" s="149">
        <f t="shared" si="10"/>
        <v>407.5</v>
      </c>
      <c r="AC19" s="150"/>
      <c r="AD19" s="149"/>
      <c r="AE19" s="149"/>
      <c r="AF19" s="149"/>
      <c r="AG19" s="149">
        <f>AD18+AE18+AF18+AG18</f>
        <v>465.5</v>
      </c>
      <c r="AH19" s="149">
        <f t="shared" ref="AH19:AO19" si="11">AE18+AF18+AG18+AH18</f>
        <v>514</v>
      </c>
      <c r="AI19" s="149">
        <f t="shared" si="11"/>
        <v>506</v>
      </c>
      <c r="AJ19" s="149">
        <f t="shared" si="11"/>
        <v>462.5</v>
      </c>
      <c r="AK19" s="149">
        <f t="shared" si="11"/>
        <v>451.5</v>
      </c>
      <c r="AL19" s="149">
        <f t="shared" si="11"/>
        <v>437</v>
      </c>
      <c r="AM19" s="149">
        <f t="shared" si="11"/>
        <v>458</v>
      </c>
      <c r="AN19" s="149">
        <f t="shared" si="11"/>
        <v>472</v>
      </c>
      <c r="AO19" s="149">
        <f t="shared" si="11"/>
        <v>479</v>
      </c>
      <c r="AP19" s="101"/>
      <c r="AQ19" s="101"/>
      <c r="AR19" s="101"/>
      <c r="AS19" s="101"/>
      <c r="AT19" s="101"/>
      <c r="AU19" s="101">
        <f t="shared" ref="AU19:BA19" si="12">E29</f>
        <v>581</v>
      </c>
      <c r="AV19" s="101">
        <f t="shared" si="12"/>
        <v>619</v>
      </c>
      <c r="AW19" s="101">
        <f t="shared" si="12"/>
        <v>616.5</v>
      </c>
      <c r="AX19" s="101">
        <f t="shared" si="12"/>
        <v>614</v>
      </c>
      <c r="AY19" s="101">
        <f t="shared" si="12"/>
        <v>587</v>
      </c>
      <c r="AZ19" s="101">
        <f t="shared" si="12"/>
        <v>606.5</v>
      </c>
      <c r="BA19" s="101">
        <f t="shared" si="12"/>
        <v>611</v>
      </c>
      <c r="BB19" s="101"/>
      <c r="BC19" s="101"/>
      <c r="BD19" s="101"/>
      <c r="BE19" s="101">
        <f t="shared" ref="BE19:BQ19" si="13">P29</f>
        <v>653.5</v>
      </c>
      <c r="BF19" s="101">
        <f t="shared" si="13"/>
        <v>660</v>
      </c>
      <c r="BG19" s="101">
        <f t="shared" si="13"/>
        <v>665</v>
      </c>
      <c r="BH19" s="101">
        <f t="shared" si="13"/>
        <v>637</v>
      </c>
      <c r="BI19" s="101">
        <f t="shared" si="13"/>
        <v>580.5</v>
      </c>
      <c r="BJ19" s="101">
        <f t="shared" si="13"/>
        <v>571.5</v>
      </c>
      <c r="BK19" s="101">
        <f t="shared" si="13"/>
        <v>557</v>
      </c>
      <c r="BL19" s="101">
        <f t="shared" si="13"/>
        <v>532.5</v>
      </c>
      <c r="BM19" s="101">
        <f t="shared" si="13"/>
        <v>531</v>
      </c>
      <c r="BN19" s="101">
        <f t="shared" si="13"/>
        <v>585</v>
      </c>
      <c r="BO19" s="101">
        <f t="shared" si="13"/>
        <v>603</v>
      </c>
      <c r="BP19" s="101">
        <f t="shared" si="13"/>
        <v>634.5</v>
      </c>
      <c r="BQ19" s="101">
        <f t="shared" si="13"/>
        <v>686</v>
      </c>
      <c r="BR19" s="101"/>
      <c r="BS19" s="101"/>
      <c r="BT19" s="101"/>
      <c r="BU19" s="101">
        <f t="shared" ref="BU19:CC19" si="14">AG29</f>
        <v>675</v>
      </c>
      <c r="BV19" s="101">
        <f t="shared" si="14"/>
        <v>692</v>
      </c>
      <c r="BW19" s="101">
        <f t="shared" si="14"/>
        <v>692</v>
      </c>
      <c r="BX19" s="101">
        <f t="shared" si="14"/>
        <v>674.5</v>
      </c>
      <c r="BY19" s="101">
        <f t="shared" si="14"/>
        <v>685</v>
      </c>
      <c r="BZ19" s="101">
        <f t="shared" si="14"/>
        <v>716</v>
      </c>
      <c r="CA19" s="101">
        <f t="shared" si="14"/>
        <v>716.5</v>
      </c>
      <c r="CB19" s="101">
        <f t="shared" si="14"/>
        <v>711.5</v>
      </c>
      <c r="CC19" s="101">
        <f t="shared" si="14"/>
        <v>664.5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0.53632478632478631</v>
      </c>
      <c r="E20" s="152"/>
      <c r="F20" s="152" t="s">
        <v>109</v>
      </c>
      <c r="G20" s="153">
        <f>DIRECCIONALIDAD!J20/100</f>
        <v>0.46367521367521369</v>
      </c>
      <c r="H20" s="152"/>
      <c r="I20" s="152" t="s">
        <v>110</v>
      </c>
      <c r="J20" s="153">
        <f>DIRECCIONALIDAD!J21/100</f>
        <v>0</v>
      </c>
      <c r="K20" s="154"/>
      <c r="L20" s="148"/>
      <c r="M20" s="151"/>
      <c r="N20" s="152"/>
      <c r="O20" s="152" t="s">
        <v>108</v>
      </c>
      <c r="P20" s="153">
        <f>DIRECCIONALIDAD!J22/100</f>
        <v>0.59351620947630923</v>
      </c>
      <c r="Q20" s="152"/>
      <c r="R20" s="152"/>
      <c r="S20" s="152"/>
      <c r="T20" s="152" t="s">
        <v>109</v>
      </c>
      <c r="U20" s="153">
        <f>DIRECCIONALIDAD!J23/100</f>
        <v>0.40648379052369082</v>
      </c>
      <c r="V20" s="152"/>
      <c r="W20" s="152"/>
      <c r="X20" s="152"/>
      <c r="Y20" s="152" t="s">
        <v>110</v>
      </c>
      <c r="Z20" s="153">
        <f>DIRECCIONALIDAD!J24/100</f>
        <v>0</v>
      </c>
      <c r="AA20" s="152"/>
      <c r="AB20" s="154"/>
      <c r="AC20" s="148"/>
      <c r="AD20" s="151"/>
      <c r="AE20" s="152" t="s">
        <v>108</v>
      </c>
      <c r="AF20" s="153">
        <f>DIRECCIONALIDAD!J25/100</f>
        <v>0.39614561027837264</v>
      </c>
      <c r="AG20" s="152"/>
      <c r="AH20" s="152"/>
      <c r="AI20" s="152"/>
      <c r="AJ20" s="152" t="s">
        <v>109</v>
      </c>
      <c r="AK20" s="153">
        <f>DIRECCIONALIDAD!J26/100</f>
        <v>0.60385438972162742</v>
      </c>
      <c r="AL20" s="152"/>
      <c r="AM20" s="152"/>
      <c r="AN20" s="152" t="s">
        <v>110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E24</f>
        <v>413</v>
      </c>
      <c r="AV20" s="92">
        <f t="shared" si="15"/>
        <v>417</v>
      </c>
      <c r="AW20" s="92">
        <f t="shared" si="15"/>
        <v>407.5</v>
      </c>
      <c r="AX20" s="92">
        <f t="shared" si="15"/>
        <v>400.5</v>
      </c>
      <c r="AY20" s="92">
        <f t="shared" si="15"/>
        <v>375.5</v>
      </c>
      <c r="AZ20" s="92">
        <f t="shared" si="15"/>
        <v>370.5</v>
      </c>
      <c r="BA20" s="92">
        <f t="shared" si="15"/>
        <v>367.5</v>
      </c>
      <c r="BB20" s="92"/>
      <c r="BC20" s="92"/>
      <c r="BD20" s="92"/>
      <c r="BE20" s="92">
        <f t="shared" ref="BE20:BQ20" si="16">P24</f>
        <v>406.5</v>
      </c>
      <c r="BF20" s="92">
        <f t="shared" si="16"/>
        <v>393.5</v>
      </c>
      <c r="BG20" s="92">
        <f t="shared" si="16"/>
        <v>368.5</v>
      </c>
      <c r="BH20" s="92">
        <f t="shared" si="16"/>
        <v>371</v>
      </c>
      <c r="BI20" s="92">
        <f t="shared" si="16"/>
        <v>352.5</v>
      </c>
      <c r="BJ20" s="92">
        <f t="shared" si="16"/>
        <v>358.5</v>
      </c>
      <c r="BK20" s="92">
        <f t="shared" si="16"/>
        <v>369</v>
      </c>
      <c r="BL20" s="92">
        <f t="shared" si="16"/>
        <v>371</v>
      </c>
      <c r="BM20" s="92">
        <f t="shared" si="16"/>
        <v>382</v>
      </c>
      <c r="BN20" s="92">
        <f t="shared" si="16"/>
        <v>403</v>
      </c>
      <c r="BO20" s="92">
        <f t="shared" si="16"/>
        <v>407.5</v>
      </c>
      <c r="BP20" s="92">
        <f t="shared" si="16"/>
        <v>413.5</v>
      </c>
      <c r="BQ20" s="92">
        <f t="shared" si="16"/>
        <v>401</v>
      </c>
      <c r="BR20" s="92"/>
      <c r="BS20" s="92"/>
      <c r="BT20" s="92"/>
      <c r="BU20" s="92">
        <f t="shared" ref="BU20:CC20" si="17">AG24</f>
        <v>409.5</v>
      </c>
      <c r="BV20" s="92">
        <f t="shared" si="17"/>
        <v>402.5</v>
      </c>
      <c r="BW20" s="92">
        <f t="shared" si="17"/>
        <v>407</v>
      </c>
      <c r="BX20" s="92">
        <f t="shared" si="17"/>
        <v>407</v>
      </c>
      <c r="BY20" s="92">
        <f t="shared" si="17"/>
        <v>422</v>
      </c>
      <c r="BZ20" s="92">
        <f t="shared" si="17"/>
        <v>453.5</v>
      </c>
      <c r="CA20" s="92">
        <f t="shared" si="17"/>
        <v>462.5</v>
      </c>
      <c r="CB20" s="92">
        <f t="shared" si="17"/>
        <v>474.5</v>
      </c>
      <c r="CC20" s="92">
        <f t="shared" si="17"/>
        <v>474</v>
      </c>
    </row>
    <row r="21" spans="1:81" ht="16.5" customHeight="1" x14ac:dyDescent="0.2">
      <c r="A21" s="157" t="s">
        <v>152</v>
      </c>
      <c r="B21" s="158">
        <f>MAX(B19:K19)</f>
        <v>656.5</v>
      </c>
      <c r="C21" s="152" t="s">
        <v>108</v>
      </c>
      <c r="D21" s="159">
        <f>+B21*D20</f>
        <v>352.09722222222223</v>
      </c>
      <c r="E21" s="152"/>
      <c r="F21" s="152" t="s">
        <v>109</v>
      </c>
      <c r="G21" s="159">
        <f>+B21*G20</f>
        <v>304.40277777777777</v>
      </c>
      <c r="H21" s="152"/>
      <c r="I21" s="152" t="s">
        <v>110</v>
      </c>
      <c r="J21" s="159">
        <f>+B21*J20</f>
        <v>0</v>
      </c>
      <c r="K21" s="154"/>
      <c r="L21" s="148"/>
      <c r="M21" s="158">
        <f>MAX(M19:AB19)</f>
        <v>608</v>
      </c>
      <c r="N21" s="152"/>
      <c r="O21" s="152" t="s">
        <v>108</v>
      </c>
      <c r="P21" s="160">
        <f>+M21*P20</f>
        <v>360.85785536159602</v>
      </c>
      <c r="Q21" s="152"/>
      <c r="R21" s="152"/>
      <c r="S21" s="152"/>
      <c r="T21" s="152" t="s">
        <v>109</v>
      </c>
      <c r="U21" s="160">
        <f>+M21*U20</f>
        <v>247.14214463840403</v>
      </c>
      <c r="V21" s="152"/>
      <c r="W21" s="152"/>
      <c r="X21" s="152"/>
      <c r="Y21" s="152" t="s">
        <v>110</v>
      </c>
      <c r="Z21" s="160">
        <f>+M21*Z20</f>
        <v>0</v>
      </c>
      <c r="AA21" s="152"/>
      <c r="AB21" s="154"/>
      <c r="AC21" s="148"/>
      <c r="AD21" s="158">
        <f>MAX(AD19:AO19)</f>
        <v>514</v>
      </c>
      <c r="AE21" s="152" t="s">
        <v>108</v>
      </c>
      <c r="AF21" s="159">
        <f>+AD21*AF20</f>
        <v>203.61884368308353</v>
      </c>
      <c r="AG21" s="152"/>
      <c r="AH21" s="152"/>
      <c r="AI21" s="152"/>
      <c r="AJ21" s="152" t="s">
        <v>109</v>
      </c>
      <c r="AK21" s="159">
        <f>+AD21*AK20</f>
        <v>310.38115631691647</v>
      </c>
      <c r="AL21" s="152"/>
      <c r="AM21" s="152"/>
      <c r="AN21" s="152" t="s">
        <v>110</v>
      </c>
      <c r="AO21" s="161">
        <f>+AD21*AO20</f>
        <v>0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4" t="s">
        <v>104</v>
      </c>
      <c r="U22" s="244"/>
      <c r="V22" s="156">
        <v>4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2104.5</v>
      </c>
      <c r="AV22" s="92">
        <f t="shared" si="18"/>
        <v>2172.5</v>
      </c>
      <c r="AW22" s="92">
        <f t="shared" si="18"/>
        <v>2117.5</v>
      </c>
      <c r="AX22" s="92">
        <f t="shared" si="18"/>
        <v>2014</v>
      </c>
      <c r="AY22" s="92">
        <f t="shared" si="18"/>
        <v>1910</v>
      </c>
      <c r="AZ22" s="92">
        <f t="shared" si="18"/>
        <v>1854.5</v>
      </c>
      <c r="BA22" s="92">
        <f t="shared" si="18"/>
        <v>1892.5</v>
      </c>
      <c r="BB22" s="92"/>
      <c r="BC22" s="92"/>
      <c r="BD22" s="92"/>
      <c r="BE22" s="92">
        <f t="shared" ref="BE22:BQ22" si="19">P34</f>
        <v>2203</v>
      </c>
      <c r="BF22" s="92">
        <f t="shared" si="19"/>
        <v>2182</v>
      </c>
      <c r="BG22" s="92">
        <f t="shared" si="19"/>
        <v>2175.5</v>
      </c>
      <c r="BH22" s="92">
        <f t="shared" si="19"/>
        <v>2071.5</v>
      </c>
      <c r="BI22" s="92">
        <f t="shared" si="19"/>
        <v>1929.5</v>
      </c>
      <c r="BJ22" s="92">
        <f t="shared" si="19"/>
        <v>1887.5</v>
      </c>
      <c r="BK22" s="92">
        <f t="shared" si="19"/>
        <v>1836</v>
      </c>
      <c r="BL22" s="92">
        <f t="shared" si="19"/>
        <v>1796.5</v>
      </c>
      <c r="BM22" s="92">
        <f t="shared" si="19"/>
        <v>1837.5</v>
      </c>
      <c r="BN22" s="92">
        <f t="shared" si="19"/>
        <v>1947</v>
      </c>
      <c r="BO22" s="92">
        <f t="shared" si="19"/>
        <v>1950</v>
      </c>
      <c r="BP22" s="92">
        <f t="shared" si="19"/>
        <v>2054</v>
      </c>
      <c r="BQ22" s="92">
        <f t="shared" si="19"/>
        <v>2094</v>
      </c>
      <c r="BR22" s="92"/>
      <c r="BS22" s="92"/>
      <c r="BT22" s="92"/>
      <c r="BU22" s="92">
        <f t="shared" ref="BU22:CC22" si="20">AG34</f>
        <v>2132.5</v>
      </c>
      <c r="BV22" s="92">
        <f t="shared" si="20"/>
        <v>2195.5</v>
      </c>
      <c r="BW22" s="92">
        <f t="shared" si="20"/>
        <v>2195</v>
      </c>
      <c r="BX22" s="92">
        <f t="shared" si="20"/>
        <v>2114</v>
      </c>
      <c r="BY22" s="92">
        <f t="shared" si="20"/>
        <v>2139.5</v>
      </c>
      <c r="BZ22" s="92">
        <f t="shared" si="20"/>
        <v>2195.5</v>
      </c>
      <c r="CA22" s="92">
        <f t="shared" si="20"/>
        <v>2221</v>
      </c>
      <c r="CB22" s="92">
        <f t="shared" si="20"/>
        <v>2227.5</v>
      </c>
      <c r="CC22" s="92">
        <f t="shared" si="20"/>
        <v>2167.5</v>
      </c>
    </row>
    <row r="23" spans="1:81" ht="16.5" customHeight="1" x14ac:dyDescent="0.2">
      <c r="A23" s="100" t="s">
        <v>105</v>
      </c>
      <c r="B23" s="149">
        <f>'G-4'!F10</f>
        <v>86</v>
      </c>
      <c r="C23" s="149">
        <f>'G-4'!F11</f>
        <v>106.5</v>
      </c>
      <c r="D23" s="149">
        <f>'G-4'!F12</f>
        <v>105.5</v>
      </c>
      <c r="E23" s="149">
        <f>'G-4'!F13</f>
        <v>115</v>
      </c>
      <c r="F23" s="149">
        <f>'G-4'!F14</f>
        <v>90</v>
      </c>
      <c r="G23" s="149">
        <f>'G-4'!F15</f>
        <v>97</v>
      </c>
      <c r="H23" s="149">
        <f>'G-4'!F16</f>
        <v>98.5</v>
      </c>
      <c r="I23" s="149">
        <f>'G-4'!F17</f>
        <v>90</v>
      </c>
      <c r="J23" s="149">
        <f>'G-4'!F18</f>
        <v>85</v>
      </c>
      <c r="K23" s="149">
        <f>'G-4'!F19</f>
        <v>94</v>
      </c>
      <c r="L23" s="150"/>
      <c r="M23" s="149">
        <f>'G-4'!F20</f>
        <v>96</v>
      </c>
      <c r="N23" s="149">
        <f>'G-4'!F21</f>
        <v>112.5</v>
      </c>
      <c r="O23" s="149">
        <f>'G-4'!F22</f>
        <v>95.5</v>
      </c>
      <c r="P23" s="149">
        <f>'G-4'!M10</f>
        <v>102.5</v>
      </c>
      <c r="Q23" s="149">
        <f>'G-4'!M11</f>
        <v>83</v>
      </c>
      <c r="R23" s="149">
        <f>'G-4'!M12</f>
        <v>87.5</v>
      </c>
      <c r="S23" s="149">
        <f>'G-4'!M13</f>
        <v>98</v>
      </c>
      <c r="T23" s="149">
        <f>'G-4'!M14</f>
        <v>84</v>
      </c>
      <c r="U23" s="149">
        <f>'G-4'!M15</f>
        <v>89</v>
      </c>
      <c r="V23" s="149">
        <f>'G-4'!M16</f>
        <v>98</v>
      </c>
      <c r="W23" s="149">
        <f>'G-4'!M17</f>
        <v>100</v>
      </c>
      <c r="X23" s="149">
        <f>'G-4'!M18</f>
        <v>95</v>
      </c>
      <c r="Y23" s="149">
        <f>'G-4'!M19</f>
        <v>110</v>
      </c>
      <c r="Z23" s="149">
        <f>'G-4'!M20</f>
        <v>102.5</v>
      </c>
      <c r="AA23" s="149">
        <f>'G-4'!M21</f>
        <v>106</v>
      </c>
      <c r="AB23" s="149">
        <f>'G-4'!M22</f>
        <v>82.5</v>
      </c>
      <c r="AC23" s="150"/>
      <c r="AD23" s="149">
        <f>'G-4'!T10</f>
        <v>98.5</v>
      </c>
      <c r="AE23" s="149">
        <f>'G-4'!T11</f>
        <v>99.5</v>
      </c>
      <c r="AF23" s="149">
        <f>'G-4'!T12</f>
        <v>112</v>
      </c>
      <c r="AG23" s="149">
        <f>'G-4'!T13</f>
        <v>99.5</v>
      </c>
      <c r="AH23" s="149">
        <f>'G-4'!T14</f>
        <v>91.5</v>
      </c>
      <c r="AI23" s="149">
        <f>'G-4'!T15</f>
        <v>104</v>
      </c>
      <c r="AJ23" s="149">
        <f>'G-4'!T16</f>
        <v>112</v>
      </c>
      <c r="AK23" s="149">
        <f>'G-4'!T17</f>
        <v>114.5</v>
      </c>
      <c r="AL23" s="149">
        <f>'G-4'!T18</f>
        <v>123</v>
      </c>
      <c r="AM23" s="149">
        <f>'G-4'!T19</f>
        <v>113</v>
      </c>
      <c r="AN23" s="149">
        <f>'G-4'!T20</f>
        <v>124</v>
      </c>
      <c r="AO23" s="149">
        <f>'G-4'!T21</f>
        <v>114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413</v>
      </c>
      <c r="F24" s="149">
        <f t="shared" ref="F24:K24" si="21">C23+D23+E23+F23</f>
        <v>417</v>
      </c>
      <c r="G24" s="149">
        <f t="shared" si="21"/>
        <v>407.5</v>
      </c>
      <c r="H24" s="149">
        <f t="shared" si="21"/>
        <v>400.5</v>
      </c>
      <c r="I24" s="149">
        <f t="shared" si="21"/>
        <v>375.5</v>
      </c>
      <c r="J24" s="149">
        <f t="shared" si="21"/>
        <v>370.5</v>
      </c>
      <c r="K24" s="149">
        <f t="shared" si="21"/>
        <v>367.5</v>
      </c>
      <c r="L24" s="150"/>
      <c r="M24" s="149"/>
      <c r="N24" s="149"/>
      <c r="O24" s="149"/>
      <c r="P24" s="149">
        <f>M23+N23+O23+P23</f>
        <v>406.5</v>
      </c>
      <c r="Q24" s="149">
        <f t="shared" ref="Q24:AB24" si="22">N23+O23+P23+Q23</f>
        <v>393.5</v>
      </c>
      <c r="R24" s="149">
        <f t="shared" si="22"/>
        <v>368.5</v>
      </c>
      <c r="S24" s="149">
        <f t="shared" si="22"/>
        <v>371</v>
      </c>
      <c r="T24" s="149">
        <f t="shared" si="22"/>
        <v>352.5</v>
      </c>
      <c r="U24" s="149">
        <f t="shared" si="22"/>
        <v>358.5</v>
      </c>
      <c r="V24" s="149">
        <f t="shared" si="22"/>
        <v>369</v>
      </c>
      <c r="W24" s="149">
        <f t="shared" si="22"/>
        <v>371</v>
      </c>
      <c r="X24" s="149">
        <f t="shared" si="22"/>
        <v>382</v>
      </c>
      <c r="Y24" s="149">
        <f t="shared" si="22"/>
        <v>403</v>
      </c>
      <c r="Z24" s="149">
        <f t="shared" si="22"/>
        <v>407.5</v>
      </c>
      <c r="AA24" s="149">
        <f t="shared" si="22"/>
        <v>413.5</v>
      </c>
      <c r="AB24" s="149">
        <f t="shared" si="22"/>
        <v>401</v>
      </c>
      <c r="AC24" s="150"/>
      <c r="AD24" s="149"/>
      <c r="AE24" s="149"/>
      <c r="AF24" s="149"/>
      <c r="AG24" s="149">
        <f>AD23+AE23+AF23+AG23</f>
        <v>409.5</v>
      </c>
      <c r="AH24" s="149">
        <f t="shared" ref="AH24:AO24" si="23">AE23+AF23+AG23+AH23</f>
        <v>402.5</v>
      </c>
      <c r="AI24" s="149">
        <f t="shared" si="23"/>
        <v>407</v>
      </c>
      <c r="AJ24" s="149">
        <f t="shared" si="23"/>
        <v>407</v>
      </c>
      <c r="AK24" s="149">
        <f t="shared" si="23"/>
        <v>422</v>
      </c>
      <c r="AL24" s="149">
        <f t="shared" si="23"/>
        <v>453.5</v>
      </c>
      <c r="AM24" s="149">
        <f t="shared" si="23"/>
        <v>462.5</v>
      </c>
      <c r="AN24" s="149">
        <f t="shared" si="23"/>
        <v>474.5</v>
      </c>
      <c r="AO24" s="149">
        <f t="shared" si="23"/>
        <v>474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0.94666666666666677</v>
      </c>
      <c r="H25" s="152"/>
      <c r="I25" s="152" t="s">
        <v>110</v>
      </c>
      <c r="J25" s="153">
        <f>DIRECCIONALIDAD!J30/100</f>
        <v>5.3333333333333337E-2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0.95549738219895286</v>
      </c>
      <c r="V25" s="152"/>
      <c r="W25" s="152"/>
      <c r="X25" s="152"/>
      <c r="Y25" s="152" t="s">
        <v>110</v>
      </c>
      <c r="Z25" s="153">
        <f>DIRECCIONALIDAD!J33/100</f>
        <v>4.4502617801047119E-2</v>
      </c>
      <c r="AA25" s="152"/>
      <c r="AB25" s="152"/>
      <c r="AC25" s="148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0.98290598290598286</v>
      </c>
      <c r="AL25" s="152"/>
      <c r="AM25" s="152"/>
      <c r="AN25" s="152" t="s">
        <v>110</v>
      </c>
      <c r="AO25" s="153">
        <f>DIRECCIONALIDAD!J36/100</f>
        <v>1.7094017094017096E-2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7" t="s">
        <v>152</v>
      </c>
      <c r="B26" s="158">
        <f>MAX(B24:K24)</f>
        <v>417</v>
      </c>
      <c r="C26" s="152" t="s">
        <v>108</v>
      </c>
      <c r="D26" s="159">
        <f>+B26*D25</f>
        <v>0</v>
      </c>
      <c r="E26" s="152"/>
      <c r="F26" s="152" t="s">
        <v>109</v>
      </c>
      <c r="G26" s="159">
        <f>+B26*G25</f>
        <v>394.76000000000005</v>
      </c>
      <c r="H26" s="152"/>
      <c r="I26" s="152" t="s">
        <v>110</v>
      </c>
      <c r="J26" s="159">
        <f>+B26*J25</f>
        <v>22.240000000000002</v>
      </c>
      <c r="K26" s="154"/>
      <c r="L26" s="148"/>
      <c r="M26" s="158">
        <f>MAX(M24:AB24)</f>
        <v>413.5</v>
      </c>
      <c r="N26" s="152"/>
      <c r="O26" s="152" t="s">
        <v>108</v>
      </c>
      <c r="P26" s="160">
        <f>+M26*P25</f>
        <v>0</v>
      </c>
      <c r="Q26" s="152"/>
      <c r="R26" s="152"/>
      <c r="S26" s="152"/>
      <c r="T26" s="152" t="s">
        <v>109</v>
      </c>
      <c r="U26" s="160">
        <f>+M26*U25</f>
        <v>395.09816753926702</v>
      </c>
      <c r="V26" s="152"/>
      <c r="W26" s="152"/>
      <c r="X26" s="152"/>
      <c r="Y26" s="152" t="s">
        <v>110</v>
      </c>
      <c r="Z26" s="160">
        <f>+M26*Z25</f>
        <v>18.401832460732983</v>
      </c>
      <c r="AA26" s="152"/>
      <c r="AB26" s="154"/>
      <c r="AC26" s="148"/>
      <c r="AD26" s="158">
        <f>MAX(AD24:AO24)</f>
        <v>474.5</v>
      </c>
      <c r="AE26" s="152" t="s">
        <v>108</v>
      </c>
      <c r="AF26" s="159">
        <f>+AD26*AF25</f>
        <v>0</v>
      </c>
      <c r="AG26" s="152"/>
      <c r="AH26" s="152"/>
      <c r="AI26" s="152"/>
      <c r="AJ26" s="152" t="s">
        <v>109</v>
      </c>
      <c r="AK26" s="159">
        <f>+AD26*AK25</f>
        <v>466.38888888888886</v>
      </c>
      <c r="AL26" s="152"/>
      <c r="AM26" s="152"/>
      <c r="AN26" s="152" t="s">
        <v>110</v>
      </c>
      <c r="AO26" s="161">
        <f>+AD26*AO25</f>
        <v>8.1111111111111125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4" t="s">
        <v>104</v>
      </c>
      <c r="U27" s="244"/>
      <c r="V27" s="156">
        <v>14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'G-14'!F10</f>
        <v>118</v>
      </c>
      <c r="C28" s="149">
        <f>'G-14'!F11</f>
        <v>140.5</v>
      </c>
      <c r="D28" s="149">
        <f>'G-14'!F12</f>
        <v>155</v>
      </c>
      <c r="E28" s="149">
        <f>'G-14'!F13</f>
        <v>167.5</v>
      </c>
      <c r="F28" s="149">
        <f>'G-14'!F14</f>
        <v>156</v>
      </c>
      <c r="G28" s="149">
        <f>'G-14'!F15</f>
        <v>138</v>
      </c>
      <c r="H28" s="149">
        <f>'G-14'!F16</f>
        <v>152.5</v>
      </c>
      <c r="I28" s="149">
        <f>'G-14'!F17</f>
        <v>140.5</v>
      </c>
      <c r="J28" s="149">
        <f>'G-14'!F18</f>
        <v>175.5</v>
      </c>
      <c r="K28" s="149">
        <f>'G-14'!F19</f>
        <v>142.5</v>
      </c>
      <c r="L28" s="150"/>
      <c r="M28" s="149">
        <f>'G-14'!F20</f>
        <v>137.5</v>
      </c>
      <c r="N28" s="149">
        <f>'G-14'!F21</f>
        <v>151.5</v>
      </c>
      <c r="O28" s="149">
        <f>'G-14'!F22</f>
        <v>180.5</v>
      </c>
      <c r="P28" s="149">
        <f>'G-14'!M10</f>
        <v>184</v>
      </c>
      <c r="Q28" s="149">
        <f>'G-14'!M11</f>
        <v>144</v>
      </c>
      <c r="R28" s="149">
        <f>'G-14'!M12</f>
        <v>156.5</v>
      </c>
      <c r="S28" s="149">
        <f>'G-14'!M13</f>
        <v>152.5</v>
      </c>
      <c r="T28" s="149">
        <f>'G-14'!M14</f>
        <v>127.5</v>
      </c>
      <c r="U28" s="149">
        <f>'G-14'!M15</f>
        <v>135</v>
      </c>
      <c r="V28" s="149">
        <f>'G-14'!M16</f>
        <v>142</v>
      </c>
      <c r="W28" s="149">
        <f>'G-14'!M17</f>
        <v>128</v>
      </c>
      <c r="X28" s="149">
        <f>'G-14'!M18</f>
        <v>126</v>
      </c>
      <c r="Y28" s="149">
        <f>'G-14'!M19</f>
        <v>189</v>
      </c>
      <c r="Z28" s="149">
        <f>'G-14'!M20</f>
        <v>160</v>
      </c>
      <c r="AA28" s="149">
        <f>'G-14'!M21</f>
        <v>159.5</v>
      </c>
      <c r="AB28" s="149">
        <f>'G-14'!M22</f>
        <v>177.5</v>
      </c>
      <c r="AC28" s="150"/>
      <c r="AD28" s="149">
        <f>'G-14'!T10</f>
        <v>144.5</v>
      </c>
      <c r="AE28" s="149">
        <f>'G-14'!T11</f>
        <v>164</v>
      </c>
      <c r="AF28" s="149">
        <f>'G-14'!T12</f>
        <v>185.5</v>
      </c>
      <c r="AG28" s="149">
        <f>'G-14'!T13</f>
        <v>181</v>
      </c>
      <c r="AH28" s="149">
        <f>'G-14'!T14</f>
        <v>161.5</v>
      </c>
      <c r="AI28" s="149">
        <f>'G-14'!T15</f>
        <v>164</v>
      </c>
      <c r="AJ28" s="149">
        <f>'G-14'!T16</f>
        <v>168</v>
      </c>
      <c r="AK28" s="149">
        <f>'G-14'!T17</f>
        <v>191.5</v>
      </c>
      <c r="AL28" s="149">
        <f>'G-14'!T18</f>
        <v>192.5</v>
      </c>
      <c r="AM28" s="149">
        <f>'G-14'!T19</f>
        <v>164.5</v>
      </c>
      <c r="AN28" s="149">
        <f>'G-14'!T20</f>
        <v>163</v>
      </c>
      <c r="AO28" s="149">
        <f>'G-14'!T21</f>
        <v>144.5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581</v>
      </c>
      <c r="F29" s="149">
        <f t="shared" ref="F29:K29" si="24">C28+D28+E28+F28</f>
        <v>619</v>
      </c>
      <c r="G29" s="149">
        <f t="shared" si="24"/>
        <v>616.5</v>
      </c>
      <c r="H29" s="149">
        <f t="shared" si="24"/>
        <v>614</v>
      </c>
      <c r="I29" s="149">
        <f t="shared" si="24"/>
        <v>587</v>
      </c>
      <c r="J29" s="149">
        <f t="shared" si="24"/>
        <v>606.5</v>
      </c>
      <c r="K29" s="149">
        <f t="shared" si="24"/>
        <v>611</v>
      </c>
      <c r="L29" s="150"/>
      <c r="M29" s="149"/>
      <c r="N29" s="149"/>
      <c r="O29" s="149"/>
      <c r="P29" s="149">
        <f>M28+N28+O28+P28</f>
        <v>653.5</v>
      </c>
      <c r="Q29" s="149">
        <f t="shared" ref="Q29:AB29" si="25">N28+O28+P28+Q28</f>
        <v>660</v>
      </c>
      <c r="R29" s="149">
        <f t="shared" si="25"/>
        <v>665</v>
      </c>
      <c r="S29" s="149">
        <f t="shared" si="25"/>
        <v>637</v>
      </c>
      <c r="T29" s="149">
        <f t="shared" si="25"/>
        <v>580.5</v>
      </c>
      <c r="U29" s="149">
        <f t="shared" si="25"/>
        <v>571.5</v>
      </c>
      <c r="V29" s="149">
        <f t="shared" si="25"/>
        <v>557</v>
      </c>
      <c r="W29" s="149">
        <f t="shared" si="25"/>
        <v>532.5</v>
      </c>
      <c r="X29" s="149">
        <f t="shared" si="25"/>
        <v>531</v>
      </c>
      <c r="Y29" s="149">
        <f t="shared" si="25"/>
        <v>585</v>
      </c>
      <c r="Z29" s="149">
        <f t="shared" si="25"/>
        <v>603</v>
      </c>
      <c r="AA29" s="149">
        <f t="shared" si="25"/>
        <v>634.5</v>
      </c>
      <c r="AB29" s="149">
        <f t="shared" si="25"/>
        <v>686</v>
      </c>
      <c r="AC29" s="150"/>
      <c r="AD29" s="149"/>
      <c r="AE29" s="149"/>
      <c r="AF29" s="149"/>
      <c r="AG29" s="149">
        <f>AD28+AE28+AF28+AG28</f>
        <v>675</v>
      </c>
      <c r="AH29" s="149">
        <f t="shared" ref="AH29:AO29" si="26">AE28+AF28+AG28+AH28</f>
        <v>692</v>
      </c>
      <c r="AI29" s="149">
        <f t="shared" si="26"/>
        <v>692</v>
      </c>
      <c r="AJ29" s="149">
        <f t="shared" si="26"/>
        <v>674.5</v>
      </c>
      <c r="AK29" s="149">
        <f t="shared" si="26"/>
        <v>685</v>
      </c>
      <c r="AL29" s="149">
        <f t="shared" si="26"/>
        <v>716</v>
      </c>
      <c r="AM29" s="149">
        <f t="shared" si="26"/>
        <v>716.5</v>
      </c>
      <c r="AN29" s="149">
        <f t="shared" si="26"/>
        <v>711.5</v>
      </c>
      <c r="AO29" s="149">
        <f t="shared" si="26"/>
        <v>664.5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0.16686251468860164</v>
      </c>
      <c r="E30" s="152"/>
      <c r="F30" s="152" t="s">
        <v>109</v>
      </c>
      <c r="G30" s="153">
        <f>DIRECCIONALIDAD!J38/100</f>
        <v>0.83313748531139842</v>
      </c>
      <c r="H30" s="152"/>
      <c r="I30" s="152" t="s">
        <v>110</v>
      </c>
      <c r="J30" s="153">
        <f>DIRECCIONALIDAD!J39/100</f>
        <v>0</v>
      </c>
      <c r="K30" s="154"/>
      <c r="L30" s="148"/>
      <c r="M30" s="151"/>
      <c r="N30" s="152"/>
      <c r="O30" s="152" t="s">
        <v>108</v>
      </c>
      <c r="P30" s="153">
        <f>DIRECCIONALIDAD!J40/100</f>
        <v>0.17804154302670624</v>
      </c>
      <c r="Q30" s="152"/>
      <c r="R30" s="152"/>
      <c r="S30" s="152"/>
      <c r="T30" s="152" t="s">
        <v>109</v>
      </c>
      <c r="U30" s="153">
        <f>DIRECCIONALIDAD!J41/100</f>
        <v>0.82195845697329373</v>
      </c>
      <c r="V30" s="152"/>
      <c r="W30" s="152"/>
      <c r="X30" s="152"/>
      <c r="Y30" s="152" t="s">
        <v>110</v>
      </c>
      <c r="Z30" s="153">
        <f>DIRECCIONALIDAD!J42/100</f>
        <v>0</v>
      </c>
      <c r="AA30" s="152"/>
      <c r="AB30" s="154"/>
      <c r="AC30" s="148"/>
      <c r="AD30" s="151"/>
      <c r="AE30" s="152" t="s">
        <v>108</v>
      </c>
      <c r="AF30" s="153">
        <f>DIRECCIONALIDAD!J43/100</f>
        <v>0.22752808988764045</v>
      </c>
      <c r="AG30" s="152"/>
      <c r="AH30" s="152"/>
      <c r="AI30" s="152"/>
      <c r="AJ30" s="152" t="s">
        <v>109</v>
      </c>
      <c r="AK30" s="153">
        <f>DIRECCIONALIDAD!J44/100</f>
        <v>0.77247191011235961</v>
      </c>
      <c r="AL30" s="152"/>
      <c r="AM30" s="152"/>
      <c r="AN30" s="152" t="s">
        <v>110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7" t="s">
        <v>152</v>
      </c>
      <c r="B31" s="158">
        <f>MAX(B29:K29)</f>
        <v>619</v>
      </c>
      <c r="C31" s="152" t="s">
        <v>108</v>
      </c>
      <c r="D31" s="159">
        <f>+B31*D30</f>
        <v>103.28789659224441</v>
      </c>
      <c r="E31" s="152"/>
      <c r="F31" s="152" t="s">
        <v>109</v>
      </c>
      <c r="G31" s="159">
        <f>+B31*G30</f>
        <v>515.71210340775565</v>
      </c>
      <c r="H31" s="152"/>
      <c r="I31" s="152" t="s">
        <v>110</v>
      </c>
      <c r="J31" s="159">
        <f>+B31*J30</f>
        <v>0</v>
      </c>
      <c r="K31" s="154"/>
      <c r="L31" s="148"/>
      <c r="M31" s="158">
        <f>MAX(M29:AB29)</f>
        <v>686</v>
      </c>
      <c r="N31" s="152"/>
      <c r="O31" s="152" t="s">
        <v>108</v>
      </c>
      <c r="P31" s="160">
        <f>+M31*P30</f>
        <v>122.13649851632049</v>
      </c>
      <c r="Q31" s="152"/>
      <c r="R31" s="152"/>
      <c r="S31" s="152"/>
      <c r="T31" s="152" t="s">
        <v>109</v>
      </c>
      <c r="U31" s="160">
        <f>+M31*U30</f>
        <v>563.86350148367944</v>
      </c>
      <c r="V31" s="152"/>
      <c r="W31" s="152"/>
      <c r="X31" s="152"/>
      <c r="Y31" s="152" t="s">
        <v>110</v>
      </c>
      <c r="Z31" s="160">
        <f>+M31*Z30</f>
        <v>0</v>
      </c>
      <c r="AA31" s="152"/>
      <c r="AB31" s="154"/>
      <c r="AC31" s="148"/>
      <c r="AD31" s="158">
        <f>MAX(AD29:AO29)</f>
        <v>716.5</v>
      </c>
      <c r="AE31" s="152" t="s">
        <v>108</v>
      </c>
      <c r="AF31" s="159">
        <f>+AD31*AF30</f>
        <v>163.02387640449439</v>
      </c>
      <c r="AG31" s="152"/>
      <c r="AH31" s="152"/>
      <c r="AI31" s="152"/>
      <c r="AJ31" s="152" t="s">
        <v>109</v>
      </c>
      <c r="AK31" s="159">
        <f>+AD31*AK30</f>
        <v>553.47612359550567</v>
      </c>
      <c r="AL31" s="152"/>
      <c r="AM31" s="152"/>
      <c r="AN31" s="152" t="s">
        <v>110</v>
      </c>
      <c r="AO31" s="161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4" t="s">
        <v>104</v>
      </c>
      <c r="U32" s="244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468.5</v>
      </c>
      <c r="C33" s="149">
        <f t="shared" ref="C33:K33" si="27">C13+C18+C23+C28</f>
        <v>524</v>
      </c>
      <c r="D33" s="149">
        <f t="shared" si="27"/>
        <v>583.5</v>
      </c>
      <c r="E33" s="149">
        <f t="shared" si="27"/>
        <v>528.5</v>
      </c>
      <c r="F33" s="149">
        <f t="shared" si="27"/>
        <v>536.5</v>
      </c>
      <c r="G33" s="149">
        <f t="shared" si="27"/>
        <v>469</v>
      </c>
      <c r="H33" s="149">
        <f t="shared" si="27"/>
        <v>480</v>
      </c>
      <c r="I33" s="149">
        <f t="shared" si="27"/>
        <v>424.5</v>
      </c>
      <c r="J33" s="149">
        <f t="shared" si="27"/>
        <v>481</v>
      </c>
      <c r="K33" s="149">
        <f t="shared" si="27"/>
        <v>507</v>
      </c>
      <c r="L33" s="150"/>
      <c r="M33" s="149">
        <f>M13+M18+M23+M28</f>
        <v>520.5</v>
      </c>
      <c r="N33" s="149">
        <f t="shared" ref="N33:AB33" si="28">N13+N18+N23+N28</f>
        <v>538.5</v>
      </c>
      <c r="O33" s="149">
        <f t="shared" si="28"/>
        <v>579.5</v>
      </c>
      <c r="P33" s="149">
        <f t="shared" si="28"/>
        <v>564.5</v>
      </c>
      <c r="Q33" s="149">
        <f t="shared" si="28"/>
        <v>499.5</v>
      </c>
      <c r="R33" s="149">
        <f t="shared" si="28"/>
        <v>532</v>
      </c>
      <c r="S33" s="149">
        <f t="shared" si="28"/>
        <v>475.5</v>
      </c>
      <c r="T33" s="149">
        <f t="shared" si="28"/>
        <v>422.5</v>
      </c>
      <c r="U33" s="149">
        <f t="shared" si="28"/>
        <v>457.5</v>
      </c>
      <c r="V33" s="149">
        <f t="shared" si="28"/>
        <v>480.5</v>
      </c>
      <c r="W33" s="149">
        <f t="shared" si="28"/>
        <v>436</v>
      </c>
      <c r="X33" s="149">
        <f t="shared" si="28"/>
        <v>463.5</v>
      </c>
      <c r="Y33" s="149">
        <f t="shared" si="28"/>
        <v>567</v>
      </c>
      <c r="Z33" s="149">
        <f t="shared" si="28"/>
        <v>483.5</v>
      </c>
      <c r="AA33" s="149">
        <f t="shared" si="28"/>
        <v>540</v>
      </c>
      <c r="AB33" s="149">
        <f t="shared" si="28"/>
        <v>503.5</v>
      </c>
      <c r="AC33" s="150"/>
      <c r="AD33" s="149">
        <f>AD13+AD18+AD23+AD28</f>
        <v>473.5</v>
      </c>
      <c r="AE33" s="149">
        <f t="shared" ref="AE33:AO33" si="29">AE13+AE18+AE23+AE28</f>
        <v>497</v>
      </c>
      <c r="AF33" s="149">
        <f t="shared" si="29"/>
        <v>616</v>
      </c>
      <c r="AG33" s="149">
        <f t="shared" si="29"/>
        <v>546</v>
      </c>
      <c r="AH33" s="149">
        <f t="shared" si="29"/>
        <v>536.5</v>
      </c>
      <c r="AI33" s="149">
        <f t="shared" si="29"/>
        <v>496.5</v>
      </c>
      <c r="AJ33" s="149">
        <f t="shared" si="29"/>
        <v>535</v>
      </c>
      <c r="AK33" s="149">
        <f t="shared" si="29"/>
        <v>571.5</v>
      </c>
      <c r="AL33" s="149">
        <f t="shared" si="29"/>
        <v>592.5</v>
      </c>
      <c r="AM33" s="149">
        <f t="shared" si="29"/>
        <v>522</v>
      </c>
      <c r="AN33" s="149">
        <f t="shared" si="29"/>
        <v>541.5</v>
      </c>
      <c r="AO33" s="149">
        <f t="shared" si="29"/>
        <v>511.5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2104.5</v>
      </c>
      <c r="F34" s="149">
        <f t="shared" ref="F34:K34" si="30">C33+D33+E33+F33</f>
        <v>2172.5</v>
      </c>
      <c r="G34" s="149">
        <f t="shared" si="30"/>
        <v>2117.5</v>
      </c>
      <c r="H34" s="149">
        <f t="shared" si="30"/>
        <v>2014</v>
      </c>
      <c r="I34" s="149">
        <f t="shared" si="30"/>
        <v>1910</v>
      </c>
      <c r="J34" s="149">
        <f t="shared" si="30"/>
        <v>1854.5</v>
      </c>
      <c r="K34" s="149">
        <f t="shared" si="30"/>
        <v>1892.5</v>
      </c>
      <c r="L34" s="150"/>
      <c r="M34" s="149"/>
      <c r="N34" s="149"/>
      <c r="O34" s="149"/>
      <c r="P34" s="149">
        <f>M33+N33+O33+P33</f>
        <v>2203</v>
      </c>
      <c r="Q34" s="149">
        <f t="shared" ref="Q34:AB34" si="31">N33+O33+P33+Q33</f>
        <v>2182</v>
      </c>
      <c r="R34" s="149">
        <f t="shared" si="31"/>
        <v>2175.5</v>
      </c>
      <c r="S34" s="149">
        <f t="shared" si="31"/>
        <v>2071.5</v>
      </c>
      <c r="T34" s="149">
        <f t="shared" si="31"/>
        <v>1929.5</v>
      </c>
      <c r="U34" s="149">
        <f t="shared" si="31"/>
        <v>1887.5</v>
      </c>
      <c r="V34" s="149">
        <f t="shared" si="31"/>
        <v>1836</v>
      </c>
      <c r="W34" s="149">
        <f t="shared" si="31"/>
        <v>1796.5</v>
      </c>
      <c r="X34" s="149">
        <f t="shared" si="31"/>
        <v>1837.5</v>
      </c>
      <c r="Y34" s="149">
        <f t="shared" si="31"/>
        <v>1947</v>
      </c>
      <c r="Z34" s="149">
        <f t="shared" si="31"/>
        <v>1950</v>
      </c>
      <c r="AA34" s="149">
        <f t="shared" si="31"/>
        <v>2054</v>
      </c>
      <c r="AB34" s="149">
        <f t="shared" si="31"/>
        <v>2094</v>
      </c>
      <c r="AC34" s="150"/>
      <c r="AD34" s="149"/>
      <c r="AE34" s="149"/>
      <c r="AF34" s="149"/>
      <c r="AG34" s="149">
        <f>AD33+AE33+AF33+AG33</f>
        <v>2132.5</v>
      </c>
      <c r="AH34" s="149">
        <f t="shared" ref="AH34:AO34" si="32">AE33+AF33+AG33+AH33</f>
        <v>2195.5</v>
      </c>
      <c r="AI34" s="149">
        <f t="shared" si="32"/>
        <v>2195</v>
      </c>
      <c r="AJ34" s="149">
        <f t="shared" si="32"/>
        <v>2114</v>
      </c>
      <c r="AK34" s="149">
        <f t="shared" si="32"/>
        <v>2139.5</v>
      </c>
      <c r="AL34" s="149">
        <f t="shared" si="32"/>
        <v>2195.5</v>
      </c>
      <c r="AM34" s="149">
        <f t="shared" si="32"/>
        <v>2221</v>
      </c>
      <c r="AN34" s="149">
        <f t="shared" si="32"/>
        <v>2227.5</v>
      </c>
      <c r="AO34" s="149">
        <f t="shared" si="32"/>
        <v>2167.5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5"/>
      <c r="R36" s="245"/>
      <c r="S36" s="245"/>
      <c r="T36" s="245"/>
      <c r="U36" s="245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G-4</vt:lpstr>
      <vt:lpstr>G-14</vt:lpstr>
      <vt:lpstr>G-Totales</vt:lpstr>
      <vt:lpstr>DIRECCIONALIDAD</vt:lpstr>
      <vt:lpstr>DIAGRAMA DE VOL</vt:lpstr>
      <vt:lpstr>'G-1'!Área_de_impresión</vt:lpstr>
      <vt:lpstr>'G-14'!Área_de_impresión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2016-08-04T21:13:30Z</cp:lastPrinted>
  <dcterms:created xsi:type="dcterms:W3CDTF">1998-04-02T13:38:56Z</dcterms:created>
  <dcterms:modified xsi:type="dcterms:W3CDTF">2017-09-02T16:32:21Z</dcterms:modified>
</cp:coreProperties>
</file>