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4 - CR 45\03-10-2017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19" i="4684" l="1"/>
  <c r="I39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3" i="4689"/>
  <c r="J43" i="4689" s="1"/>
  <c r="I42" i="4689"/>
  <c r="I40" i="4689"/>
  <c r="J40" i="4689" s="1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5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0" i="4689" l="1"/>
  <c r="G19" i="4688" s="1"/>
  <c r="I44" i="4689"/>
  <c r="J44" i="4689" s="1"/>
  <c r="I41" i="4689"/>
  <c r="J41" i="4689" s="1"/>
  <c r="I38" i="4689"/>
  <c r="J38" i="4689" s="1"/>
  <c r="I26" i="4689"/>
  <c r="I27" i="4689"/>
  <c r="I23" i="4689"/>
  <c r="I24" i="4689"/>
  <c r="AN26" i="4688"/>
  <c r="CB18" i="4688" s="1"/>
  <c r="AL26" i="4688"/>
  <c r="BZ18" i="4688" s="1"/>
  <c r="V18" i="4688"/>
  <c r="BK17" i="4688" s="1"/>
  <c r="X18" i="4688"/>
  <c r="BM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AF27" i="4688"/>
  <c r="P27" i="4688"/>
  <c r="D27" i="4688"/>
  <c r="J39" i="4689"/>
  <c r="AF23" i="4688"/>
  <c r="AO23" i="4688"/>
  <c r="J35" i="4689"/>
  <c r="U23" i="4688"/>
  <c r="P23" i="4688"/>
  <c r="Z23" i="4688"/>
  <c r="D23" i="4688"/>
  <c r="J23" i="4688"/>
  <c r="J29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J45" i="4689" l="1"/>
  <c r="J25" i="4689"/>
  <c r="AF19" i="4688" s="1"/>
  <c r="J26" i="4689"/>
  <c r="AK19" i="4688" s="1"/>
  <c r="J22" i="4689"/>
  <c r="P19" i="4688" s="1"/>
  <c r="J42" i="4689"/>
  <c r="J27" i="4689"/>
  <c r="AO19" i="4688" s="1"/>
  <c r="J23" i="4689"/>
  <c r="U19" i="4688" s="1"/>
  <c r="J24" i="4689"/>
  <c r="Z19" i="4688" s="1"/>
  <c r="I30" i="4688"/>
  <c r="AY20" i="4688" s="1"/>
  <c r="H30" i="4688"/>
  <c r="AX20" i="4688" s="1"/>
  <c r="AK30" i="4688"/>
  <c r="BY20" i="4688" s="1"/>
  <c r="AH30" i="4688"/>
  <c r="BV20" i="4688" s="1"/>
  <c r="U23" i="4684"/>
  <c r="Z30" i="4688"/>
  <c r="BO20" i="4688" s="1"/>
  <c r="W30" i="4688"/>
  <c r="BL20" i="4688" s="1"/>
  <c r="R30" i="4688"/>
  <c r="BG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<sst xmlns="http://schemas.openxmlformats.org/spreadsheetml/2006/main" count="519" uniqueCount="151">
  <si>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</si>
  <si>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</si>
  <si>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</si>
  <si>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</si>
  <si>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</si>
  <si>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</si>
  <si>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</si>
  <si>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</si>
  <si>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</si>
  <si>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</si>
  <si>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</si>
  <si>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</si>
  <si>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</si>
  <si>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</si>
  <si>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</si>
  <si>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</si>
  <si>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</si>
  <si>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</si>
  <si>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</si>
  <si>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</si>
  <si>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</si>
  <si>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</si>
  <si>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</si>
  <si>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</si>
  <si>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</si>
  <si>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</si>
  <si>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</si>
  <si>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</si>
  <si>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</si>
  <si>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</si>
  <si>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</si>
  <si>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</si>
  <si>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</si>
  <si>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</si>
  <si>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</si>
  <si>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</si>
  <si>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</si>
  <si>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</si>
  <si>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</si>
  <si>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</si>
  <si>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</si>
  <si>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</si>
  <si>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</si>
  <si>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</si>
  <si>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</si>
  <si>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</si>
  <si>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</si>
  <si>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</si>
  <si>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</si>
  <si>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</si>
  <si>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</si>
  <si>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</si>
  <si>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</si>
  <si>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</si>
  <si>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</si>
  <si>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</si>
  <si>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</si>
  <si>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</si>
  <si>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</si>
  <si>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</si>
  <si>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</si>
  <si>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</si>
  <si>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</si>
  <si>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</si>
  <si>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</si>
  <si>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</si>
  <si>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</si>
  <si>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</si>
  <si>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</si>
  <si>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</si>
  <si>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</si>
  <si>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</si>
  <si>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</si>
  <si>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</si>
  <si>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</si>
  <si>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</si>
  <si>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</si>
  <si>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</si>
  <si>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</si>
  <si>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</si>
  <si>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</si>
  <si>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</si>
  <si>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</si>
  <si>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</si>
  <si>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</si>
  <si>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</si>
  <si>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</si>
  <si>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</si>
  <si>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</si>
  <si>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</si>
  <si>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</si>
  <si>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</si>
  <si>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</si>
  <si>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</si>
  <si>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</si>
  <si>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</si>
  <si>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</si>
  <si>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</si>
  <si>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</si>
  <si>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</si>
  <si>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</si>
  <si>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</si>
  <si>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</si>
  <si>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</si>
  <si>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</si>
  <si>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</si>
  <si>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</si>
  <si>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</si>
  <si>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</si>
  <si>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</si>
  <si>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</si>
  <si>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</si>
  <si>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</si>
  <si>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</si>
  <si>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</si>
  <si>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</si>
  <si>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</si>
  <si>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</si>
  <si>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</si>
  <si>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</si>
  <si>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</si>
  <si>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</si>
  <si>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</si>
  <si>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</si>
  <si>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</si>
  <si>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</si>
  <si>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</si>
  <si>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</si>
  <si>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</si>
  <si>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</si>
  <si>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</si>
  <si>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</si>
  <si>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</si>
  <si>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</si>
  <si>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</si>
  <si>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</si>
  <si>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</si>
  <si>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</si>
  <si>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</si>
  <si>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</si>
  <si>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</si>
  <si>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</si>
  <si>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</si>
  <si>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</si>
  <si>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</si>
  <si>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</si>
  <si>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</si>
  <si>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</si>
  <si>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64 - CR 45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</si>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</sst>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181.5</c:v>
                </c:pt>
                <c:pt idx="1">
                  <c:v>205.5</c:v>
                </c:pt>
                <c:pt idx="2">
                  <c:v>218.5</c:v>
                </c:pt>
                <c:pt idx="3">
                  <c:v>205.5</c:v>
                </c:pt>
                <c:pt idx="4">
                  <c:v>160.5</c:v>
                </c:pt>
                <c:pt idx="5">
                  <c:v>115.5</c:v>
                </c:pt>
                <c:pt idx="6">
                  <c:v>164.5</c:v>
                </c:pt>
                <c:pt idx="7">
                  <c:v>132</c:v>
                </c:pt>
                <c:pt idx="8">
                  <c:v>132</c:v>
                </c:pt>
                <c:pt idx="9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41728"/>
        <c:axId val="169042120"/>
      </c:barChart>
      <c:catAx>
        <c:axId val="16904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4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811</c:v>
                </c:pt>
                <c:pt idx="4">
                  <c:v>790</c:v>
                </c:pt>
                <c:pt idx="5">
                  <c:v>700</c:v>
                </c:pt>
                <c:pt idx="6">
                  <c:v>646</c:v>
                </c:pt>
                <c:pt idx="7">
                  <c:v>572.5</c:v>
                </c:pt>
                <c:pt idx="8">
                  <c:v>544</c:v>
                </c:pt>
                <c:pt idx="9">
                  <c:v>584.5</c:v>
                </c:pt>
                <c:pt idx="13">
                  <c:v>406</c:v>
                </c:pt>
                <c:pt idx="14">
                  <c:v>429</c:v>
                </c:pt>
                <c:pt idx="15">
                  <c:v>432.5</c:v>
                </c:pt>
                <c:pt idx="16">
                  <c:v>461</c:v>
                </c:pt>
                <c:pt idx="17">
                  <c:v>541</c:v>
                </c:pt>
                <c:pt idx="18">
                  <c:v>539</c:v>
                </c:pt>
                <c:pt idx="19">
                  <c:v>641</c:v>
                </c:pt>
                <c:pt idx="20">
                  <c:v>718</c:v>
                </c:pt>
                <c:pt idx="21">
                  <c:v>828.5</c:v>
                </c:pt>
                <c:pt idx="22">
                  <c:v>966.5</c:v>
                </c:pt>
                <c:pt idx="23">
                  <c:v>988</c:v>
                </c:pt>
                <c:pt idx="24">
                  <c:v>944</c:v>
                </c:pt>
                <c:pt idx="25">
                  <c:v>897.5</c:v>
                </c:pt>
                <c:pt idx="29">
                  <c:v>500</c:v>
                </c:pt>
                <c:pt idx="30">
                  <c:v>540.5</c:v>
                </c:pt>
                <c:pt idx="31">
                  <c:v>541.5</c:v>
                </c:pt>
                <c:pt idx="32">
                  <c:v>523.5</c:v>
                </c:pt>
                <c:pt idx="33">
                  <c:v>622</c:v>
                </c:pt>
                <c:pt idx="34">
                  <c:v>674</c:v>
                </c:pt>
                <c:pt idx="35">
                  <c:v>722.5</c:v>
                </c:pt>
                <c:pt idx="36">
                  <c:v>720.5</c:v>
                </c:pt>
                <c:pt idx="37">
                  <c:v>618.5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1349.5</c:v>
                </c:pt>
                <c:pt idx="4">
                  <c:v>1230</c:v>
                </c:pt>
                <c:pt idx="5">
                  <c:v>1151.5</c:v>
                </c:pt>
                <c:pt idx="6">
                  <c:v>1083</c:v>
                </c:pt>
                <c:pt idx="7">
                  <c:v>1060</c:v>
                </c:pt>
                <c:pt idx="8">
                  <c:v>1020</c:v>
                </c:pt>
                <c:pt idx="9">
                  <c:v>1015</c:v>
                </c:pt>
                <c:pt idx="13">
                  <c:v>1194.5</c:v>
                </c:pt>
                <c:pt idx="14">
                  <c:v>1189.5</c:v>
                </c:pt>
                <c:pt idx="15">
                  <c:v>1178</c:v>
                </c:pt>
                <c:pt idx="16">
                  <c:v>1228.5</c:v>
                </c:pt>
                <c:pt idx="17">
                  <c:v>1214</c:v>
                </c:pt>
                <c:pt idx="18">
                  <c:v>1185.5</c:v>
                </c:pt>
                <c:pt idx="19">
                  <c:v>1170.5</c:v>
                </c:pt>
                <c:pt idx="20">
                  <c:v>1107.5</c:v>
                </c:pt>
                <c:pt idx="21">
                  <c:v>1086.5</c:v>
                </c:pt>
                <c:pt idx="22">
                  <c:v>1094.5</c:v>
                </c:pt>
                <c:pt idx="23">
                  <c:v>1083</c:v>
                </c:pt>
                <c:pt idx="24">
                  <c:v>1111</c:v>
                </c:pt>
                <c:pt idx="25">
                  <c:v>1116</c:v>
                </c:pt>
                <c:pt idx="29">
                  <c:v>1082.5</c:v>
                </c:pt>
                <c:pt idx="30">
                  <c:v>1117</c:v>
                </c:pt>
                <c:pt idx="31">
                  <c:v>1156</c:v>
                </c:pt>
                <c:pt idx="32">
                  <c:v>1199</c:v>
                </c:pt>
                <c:pt idx="33">
                  <c:v>1255</c:v>
                </c:pt>
                <c:pt idx="34">
                  <c:v>1264.5</c:v>
                </c:pt>
                <c:pt idx="35">
                  <c:v>1240.5</c:v>
                </c:pt>
                <c:pt idx="36">
                  <c:v>1187.5</c:v>
                </c:pt>
                <c:pt idx="37">
                  <c:v>1108.5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2160.5</c:v>
                </c:pt>
                <c:pt idx="4">
                  <c:v>2020</c:v>
                </c:pt>
                <c:pt idx="5">
                  <c:v>1851.5</c:v>
                </c:pt>
                <c:pt idx="6">
                  <c:v>1729</c:v>
                </c:pt>
                <c:pt idx="7">
                  <c:v>1632.5</c:v>
                </c:pt>
                <c:pt idx="8">
                  <c:v>1564</c:v>
                </c:pt>
                <c:pt idx="9">
                  <c:v>1599.5</c:v>
                </c:pt>
                <c:pt idx="13">
                  <c:v>1600.5</c:v>
                </c:pt>
                <c:pt idx="14">
                  <c:v>1618.5</c:v>
                </c:pt>
                <c:pt idx="15">
                  <c:v>1610.5</c:v>
                </c:pt>
                <c:pt idx="16">
                  <c:v>1689.5</c:v>
                </c:pt>
                <c:pt idx="17">
                  <c:v>1755</c:v>
                </c:pt>
                <c:pt idx="18">
                  <c:v>1724.5</c:v>
                </c:pt>
                <c:pt idx="19">
                  <c:v>1811.5</c:v>
                </c:pt>
                <c:pt idx="20">
                  <c:v>1825.5</c:v>
                </c:pt>
                <c:pt idx="21">
                  <c:v>1915</c:v>
                </c:pt>
                <c:pt idx="22">
                  <c:v>2061</c:v>
                </c:pt>
                <c:pt idx="23">
                  <c:v>2071</c:v>
                </c:pt>
                <c:pt idx="24">
                  <c:v>2055</c:v>
                </c:pt>
                <c:pt idx="25">
                  <c:v>2013.5</c:v>
                </c:pt>
                <c:pt idx="29">
                  <c:v>1582.5</c:v>
                </c:pt>
                <c:pt idx="30">
                  <c:v>1657.5</c:v>
                </c:pt>
                <c:pt idx="31">
                  <c:v>1697.5</c:v>
                </c:pt>
                <c:pt idx="32">
                  <c:v>1722.5</c:v>
                </c:pt>
                <c:pt idx="33">
                  <c:v>1877</c:v>
                </c:pt>
                <c:pt idx="34">
                  <c:v>1938.5</c:v>
                </c:pt>
                <c:pt idx="35">
                  <c:v>1963</c:v>
                </c:pt>
                <c:pt idx="36">
                  <c:v>1908</c:v>
                </c:pt>
                <c:pt idx="37">
                  <c:v>1727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267904"/>
        <c:axId val="171268296"/>
      </c:lineChart>
      <c:catAx>
        <c:axId val="171267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26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8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267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122.5</c:v>
                </c:pt>
                <c:pt idx="1">
                  <c:v>130.5</c:v>
                </c:pt>
                <c:pt idx="2">
                  <c:v>141</c:v>
                </c:pt>
                <c:pt idx="3">
                  <c:v>106</c:v>
                </c:pt>
                <c:pt idx="4">
                  <c:v>163</c:v>
                </c:pt>
                <c:pt idx="5">
                  <c:v>131.5</c:v>
                </c:pt>
                <c:pt idx="6">
                  <c:v>123</c:v>
                </c:pt>
                <c:pt idx="7">
                  <c:v>204.5</c:v>
                </c:pt>
                <c:pt idx="8">
                  <c:v>215</c:v>
                </c:pt>
                <c:pt idx="9">
                  <c:v>180</c:v>
                </c:pt>
                <c:pt idx="10">
                  <c:v>121</c:v>
                </c:pt>
                <c:pt idx="11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3299240"/>
        <c:axId val="113298456"/>
      </c:barChart>
      <c:catAx>
        <c:axId val="11329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3298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98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329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111</c:v>
                </c:pt>
                <c:pt idx="1">
                  <c:v>113</c:v>
                </c:pt>
                <c:pt idx="2">
                  <c:v>125.5</c:v>
                </c:pt>
                <c:pt idx="3">
                  <c:v>56.5</c:v>
                </c:pt>
                <c:pt idx="4">
                  <c:v>134</c:v>
                </c:pt>
                <c:pt idx="5">
                  <c:v>116.5</c:v>
                </c:pt>
                <c:pt idx="6">
                  <c:v>154</c:v>
                </c:pt>
                <c:pt idx="7">
                  <c:v>136.5</c:v>
                </c:pt>
                <c:pt idx="8">
                  <c:v>132</c:v>
                </c:pt>
                <c:pt idx="9">
                  <c:v>218.5</c:v>
                </c:pt>
                <c:pt idx="10">
                  <c:v>231</c:v>
                </c:pt>
                <c:pt idx="11">
                  <c:v>247</c:v>
                </c:pt>
                <c:pt idx="12">
                  <c:v>270</c:v>
                </c:pt>
                <c:pt idx="13">
                  <c:v>240</c:v>
                </c:pt>
                <c:pt idx="14">
                  <c:v>187</c:v>
                </c:pt>
                <c:pt idx="15">
                  <c:v>200.5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63528"/>
        <c:axId val="170263920"/>
      </c:barChart>
      <c:catAx>
        <c:axId val="17026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6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6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6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394.5</c:v>
                </c:pt>
                <c:pt idx="1">
                  <c:v>354</c:v>
                </c:pt>
                <c:pt idx="2">
                  <c:v>329</c:v>
                </c:pt>
                <c:pt idx="3">
                  <c:v>272</c:v>
                </c:pt>
                <c:pt idx="4">
                  <c:v>275</c:v>
                </c:pt>
                <c:pt idx="5">
                  <c:v>275.5</c:v>
                </c:pt>
                <c:pt idx="6">
                  <c:v>260.5</c:v>
                </c:pt>
                <c:pt idx="7">
                  <c:v>249</c:v>
                </c:pt>
                <c:pt idx="8">
                  <c:v>235</c:v>
                </c:pt>
                <c:pt idx="9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64704"/>
        <c:axId val="170265096"/>
      </c:barChart>
      <c:catAx>
        <c:axId val="17026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6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6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6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251.5</c:v>
                </c:pt>
                <c:pt idx="1">
                  <c:v>268</c:v>
                </c:pt>
                <c:pt idx="2">
                  <c:v>281</c:v>
                </c:pt>
                <c:pt idx="3">
                  <c:v>282</c:v>
                </c:pt>
                <c:pt idx="4">
                  <c:v>286</c:v>
                </c:pt>
                <c:pt idx="5">
                  <c:v>307</c:v>
                </c:pt>
                <c:pt idx="6">
                  <c:v>324</c:v>
                </c:pt>
                <c:pt idx="7">
                  <c:v>338</c:v>
                </c:pt>
                <c:pt idx="8">
                  <c:v>295.5</c:v>
                </c:pt>
                <c:pt idx="9">
                  <c:v>283</c:v>
                </c:pt>
                <c:pt idx="10">
                  <c:v>271</c:v>
                </c:pt>
                <c:pt idx="11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21000"/>
        <c:axId val="171021392"/>
      </c:barChart>
      <c:catAx>
        <c:axId val="171021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2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1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311.5</c:v>
                </c:pt>
                <c:pt idx="1">
                  <c:v>299.5</c:v>
                </c:pt>
                <c:pt idx="2">
                  <c:v>270</c:v>
                </c:pt>
                <c:pt idx="3">
                  <c:v>313.5</c:v>
                </c:pt>
                <c:pt idx="4">
                  <c:v>306.5</c:v>
                </c:pt>
                <c:pt idx="5">
                  <c:v>288</c:v>
                </c:pt>
                <c:pt idx="6">
                  <c:v>320.5</c:v>
                </c:pt>
                <c:pt idx="7">
                  <c:v>299</c:v>
                </c:pt>
                <c:pt idx="8">
                  <c:v>278</c:v>
                </c:pt>
                <c:pt idx="9">
                  <c:v>273</c:v>
                </c:pt>
                <c:pt idx="10">
                  <c:v>257.5</c:v>
                </c:pt>
                <c:pt idx="11">
                  <c:v>278</c:v>
                </c:pt>
                <c:pt idx="12">
                  <c:v>286</c:v>
                </c:pt>
                <c:pt idx="13">
                  <c:v>261.5</c:v>
                </c:pt>
                <c:pt idx="14">
                  <c:v>285.5</c:v>
                </c:pt>
                <c:pt idx="15">
                  <c:v>283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22176"/>
        <c:axId val="171022568"/>
      </c:barChart>
      <c:catAx>
        <c:axId val="17102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2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22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576</c:v>
                </c:pt>
                <c:pt idx="1">
                  <c:v>559.5</c:v>
                </c:pt>
                <c:pt idx="2">
                  <c:v>547.5</c:v>
                </c:pt>
                <c:pt idx="3">
                  <c:v>477.5</c:v>
                </c:pt>
                <c:pt idx="4">
                  <c:v>435.5</c:v>
                </c:pt>
                <c:pt idx="5">
                  <c:v>391</c:v>
                </c:pt>
                <c:pt idx="6">
                  <c:v>425</c:v>
                </c:pt>
                <c:pt idx="7">
                  <c:v>381</c:v>
                </c:pt>
                <c:pt idx="8">
                  <c:v>367</c:v>
                </c:pt>
                <c:pt idx="9">
                  <c:v>426.5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20608"/>
        <c:axId val="171023352"/>
      </c:barChart>
      <c:catAx>
        <c:axId val="17102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2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374</c:v>
                </c:pt>
                <c:pt idx="1">
                  <c:v>398.5</c:v>
                </c:pt>
                <c:pt idx="2">
                  <c:v>422</c:v>
                </c:pt>
                <c:pt idx="3">
                  <c:v>388</c:v>
                </c:pt>
                <c:pt idx="4">
                  <c:v>449</c:v>
                </c:pt>
                <c:pt idx="5">
                  <c:v>438.5</c:v>
                </c:pt>
                <c:pt idx="6">
                  <c:v>447</c:v>
                </c:pt>
                <c:pt idx="7">
                  <c:v>542.5</c:v>
                </c:pt>
                <c:pt idx="8">
                  <c:v>510.5</c:v>
                </c:pt>
                <c:pt idx="9">
                  <c:v>463</c:v>
                </c:pt>
                <c:pt idx="10">
                  <c:v>392</c:v>
                </c:pt>
                <c:pt idx="11">
                  <c:v>361.5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20216"/>
        <c:axId val="170266664"/>
      </c:barChart>
      <c:catAx>
        <c:axId val="171020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6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6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0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422.5</c:v>
                </c:pt>
                <c:pt idx="1">
                  <c:v>412.5</c:v>
                </c:pt>
                <c:pt idx="2">
                  <c:v>395.5</c:v>
                </c:pt>
                <c:pt idx="3">
                  <c:v>370</c:v>
                </c:pt>
                <c:pt idx="4">
                  <c:v>440.5</c:v>
                </c:pt>
                <c:pt idx="5">
                  <c:v>404.5</c:v>
                </c:pt>
                <c:pt idx="6">
                  <c:v>474.5</c:v>
                </c:pt>
                <c:pt idx="7">
                  <c:v>435.5</c:v>
                </c:pt>
                <c:pt idx="8">
                  <c:v>410</c:v>
                </c:pt>
                <c:pt idx="9">
                  <c:v>491.5</c:v>
                </c:pt>
                <c:pt idx="10">
                  <c:v>488.5</c:v>
                </c:pt>
                <c:pt idx="11">
                  <c:v>525</c:v>
                </c:pt>
                <c:pt idx="12">
                  <c:v>556</c:v>
                </c:pt>
                <c:pt idx="13">
                  <c:v>501.5</c:v>
                </c:pt>
                <c:pt idx="14">
                  <c:v>472.5</c:v>
                </c:pt>
                <c:pt idx="15">
                  <c:v>483.5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65880"/>
        <c:axId val="171267120"/>
      </c:barChart>
      <c:catAx>
        <c:axId val="170265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65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">
        <v>60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">
        <v>148</v>
      </c>
      <c r="E5" s="132"/>
      <c r="F5" s="132"/>
      <c r="G5" s="132"/>
      <c r="H5" s="132"/>
      <c r="I5" s="127" t="s">
        <v>53</v>
      </c>
      <c r="J5" s="127"/>
      <c r="K5" s="127"/>
      <c r="L5" s="133">
        <v>6445</v>
      </c>
      <c r="M5" s="133"/>
      <c r="N5" s="133"/>
      <c r="O5" s="12"/>
      <c r="P5" s="127" t="s">
        <v>57</v>
      </c>
      <c r="Q5" s="127"/>
      <c r="R5" s="127"/>
      <c r="S5" s="131" t="s">
        <v>147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150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v>43011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48</v>
      </c>
      <c r="C10" s="46">
        <v>146</v>
      </c>
      <c r="D10" s="46">
        <v>2</v>
      </c>
      <c r="E10" s="46">
        <v>3</v>
      </c>
      <c r="F10" s="6">
        <f t="shared" ref="F10:F22" si="0">B10*0.5+C10*1+D10*2+E10*2.5</f>
        <v>181.5</v>
      </c>
      <c r="G10" s="2"/>
      <c r="H10" s="19" t="s">
        <v>4</v>
      </c>
      <c r="I10" s="46">
        <v>11</v>
      </c>
      <c r="J10" s="46">
        <v>49</v>
      </c>
      <c r="K10" s="46">
        <v>1</v>
      </c>
      <c r="L10" s="46">
        <v>0</v>
      </c>
      <c r="M10" s="6">
        <f t="shared" ref="M10:M22" si="1">I10*0.5+J10*1+K10*2+L10*2.5</f>
        <v>56.5</v>
      </c>
      <c r="N10" s="9">
        <f>F20+F21+F22+M10</f>
        <v>406</v>
      </c>
      <c r="O10" s="19" t="s">
        <v>43</v>
      </c>
      <c r="P10" s="46">
        <v>26</v>
      </c>
      <c r="Q10" s="46">
        <v>98</v>
      </c>
      <c r="R10" s="46">
        <v>2</v>
      </c>
      <c r="S10" s="46">
        <v>3</v>
      </c>
      <c r="T10" s="6">
        <f t="shared" ref="T10:T21" si="2">P10*0.5+Q10*1+R10*2+S10*2.5</f>
        <v>122.5</v>
      </c>
      <c r="U10" s="10"/>
      <c r="AB10" s="1"/>
    </row>
    <row r="11" spans="1:28" ht="24" customHeight="1" x14ac:dyDescent="0.2">
      <c r="A11" s="18" t="s">
        <v>14</v>
      </c>
      <c r="B11" s="46">
        <v>59</v>
      </c>
      <c r="C11" s="46">
        <v>162</v>
      </c>
      <c r="D11" s="46">
        <v>2</v>
      </c>
      <c r="E11" s="46">
        <v>4</v>
      </c>
      <c r="F11" s="6">
        <f t="shared" si="0"/>
        <v>205.5</v>
      </c>
      <c r="G11" s="2"/>
      <c r="H11" s="19" t="s">
        <v>5</v>
      </c>
      <c r="I11" s="46">
        <v>21</v>
      </c>
      <c r="J11" s="46">
        <v>114</v>
      </c>
      <c r="K11" s="46">
        <v>1</v>
      </c>
      <c r="L11" s="46">
        <v>3</v>
      </c>
      <c r="M11" s="6">
        <f t="shared" si="1"/>
        <v>134</v>
      </c>
      <c r="N11" s="9">
        <f>F21+F22+M10+M11</f>
        <v>429</v>
      </c>
      <c r="O11" s="19" t="s">
        <v>44</v>
      </c>
      <c r="P11" s="46">
        <v>29</v>
      </c>
      <c r="Q11" s="46">
        <v>109</v>
      </c>
      <c r="R11" s="46">
        <v>1</v>
      </c>
      <c r="S11" s="46">
        <v>2</v>
      </c>
      <c r="T11" s="6">
        <f t="shared" si="2"/>
        <v>130.5</v>
      </c>
      <c r="U11" s="2"/>
      <c r="AB11" s="1"/>
    </row>
    <row r="12" spans="1:28" ht="24" customHeight="1" x14ac:dyDescent="0.2">
      <c r="A12" s="18" t="s">
        <v>17</v>
      </c>
      <c r="B12" s="46">
        <v>86</v>
      </c>
      <c r="C12" s="46">
        <v>171</v>
      </c>
      <c r="D12" s="46">
        <v>1</v>
      </c>
      <c r="E12" s="46">
        <v>1</v>
      </c>
      <c r="F12" s="6">
        <f t="shared" si="0"/>
        <v>218.5</v>
      </c>
      <c r="G12" s="2"/>
      <c r="H12" s="19" t="s">
        <v>6</v>
      </c>
      <c r="I12" s="46">
        <v>15</v>
      </c>
      <c r="J12" s="46">
        <v>107</v>
      </c>
      <c r="K12" s="46">
        <v>1</v>
      </c>
      <c r="L12" s="46">
        <v>0</v>
      </c>
      <c r="M12" s="6">
        <f t="shared" si="1"/>
        <v>116.5</v>
      </c>
      <c r="N12" s="2">
        <f>F22+M10+M11+M12</f>
        <v>432.5</v>
      </c>
      <c r="O12" s="19" t="s">
        <v>32</v>
      </c>
      <c r="P12" s="46">
        <v>37</v>
      </c>
      <c r="Q12" s="46">
        <v>113</v>
      </c>
      <c r="R12" s="46">
        <v>1</v>
      </c>
      <c r="S12" s="46">
        <v>3</v>
      </c>
      <c r="T12" s="6">
        <f t="shared" si="2"/>
        <v>141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168</v>
      </c>
      <c r="D13" s="46">
        <v>1</v>
      </c>
      <c r="E13" s="46">
        <v>2</v>
      </c>
      <c r="F13" s="6">
        <f t="shared" si="0"/>
        <v>205.5</v>
      </c>
      <c r="G13" s="2">
        <f t="shared" ref="G13:G19" si="3">F10+F11+F12+F13</f>
        <v>811</v>
      </c>
      <c r="H13" s="19" t="s">
        <v>7</v>
      </c>
      <c r="I13" s="46">
        <v>29</v>
      </c>
      <c r="J13" s="46">
        <v>131</v>
      </c>
      <c r="K13" s="46">
        <v>3</v>
      </c>
      <c r="L13" s="46">
        <v>1</v>
      </c>
      <c r="M13" s="6">
        <f t="shared" si="1"/>
        <v>154</v>
      </c>
      <c r="N13" s="2">
        <f t="shared" ref="N13:N18" si="4">M10+M11+M12+M13</f>
        <v>461</v>
      </c>
      <c r="O13" s="19" t="s">
        <v>33</v>
      </c>
      <c r="P13" s="46">
        <v>27</v>
      </c>
      <c r="Q13" s="46">
        <v>88</v>
      </c>
      <c r="R13" s="46">
        <v>1</v>
      </c>
      <c r="S13" s="46">
        <v>1</v>
      </c>
      <c r="T13" s="6">
        <f t="shared" si="2"/>
        <v>106</v>
      </c>
      <c r="U13" s="2">
        <f t="shared" ref="U13:U21" si="5">T10+T11+T12+T13</f>
        <v>500</v>
      </c>
      <c r="AB13" s="51">
        <v>212.5</v>
      </c>
    </row>
    <row r="14" spans="1:28" ht="24" customHeight="1" x14ac:dyDescent="0.2">
      <c r="A14" s="18" t="s">
        <v>21</v>
      </c>
      <c r="B14" s="46">
        <v>42</v>
      </c>
      <c r="C14" s="46">
        <v>133</v>
      </c>
      <c r="D14" s="46">
        <v>2</v>
      </c>
      <c r="E14" s="46">
        <v>1</v>
      </c>
      <c r="F14" s="6">
        <f t="shared" si="0"/>
        <v>160.5</v>
      </c>
      <c r="G14" s="2">
        <f t="shared" si="3"/>
        <v>790</v>
      </c>
      <c r="H14" s="19" t="s">
        <v>9</v>
      </c>
      <c r="I14" s="46">
        <v>20</v>
      </c>
      <c r="J14" s="46">
        <v>120</v>
      </c>
      <c r="K14" s="46">
        <v>2</v>
      </c>
      <c r="L14" s="46">
        <v>1</v>
      </c>
      <c r="M14" s="6">
        <f t="shared" si="1"/>
        <v>136.5</v>
      </c>
      <c r="N14" s="2">
        <f t="shared" si="4"/>
        <v>541</v>
      </c>
      <c r="O14" s="19" t="s">
        <v>29</v>
      </c>
      <c r="P14" s="45">
        <v>37</v>
      </c>
      <c r="Q14" s="45">
        <v>140</v>
      </c>
      <c r="R14" s="45">
        <v>1</v>
      </c>
      <c r="S14" s="45">
        <v>1</v>
      </c>
      <c r="T14" s="6">
        <f t="shared" si="2"/>
        <v>163</v>
      </c>
      <c r="U14" s="2">
        <f t="shared" si="5"/>
        <v>540.5</v>
      </c>
      <c r="AB14" s="51">
        <v>226</v>
      </c>
    </row>
    <row r="15" spans="1:28" ht="24" customHeight="1" x14ac:dyDescent="0.2">
      <c r="A15" s="18" t="s">
        <v>23</v>
      </c>
      <c r="B15" s="46">
        <v>55</v>
      </c>
      <c r="C15" s="46">
        <v>86</v>
      </c>
      <c r="D15" s="46">
        <v>1</v>
      </c>
      <c r="E15" s="46">
        <v>0</v>
      </c>
      <c r="F15" s="6">
        <f t="shared" si="0"/>
        <v>115.5</v>
      </c>
      <c r="G15" s="2">
        <f t="shared" si="3"/>
        <v>700</v>
      </c>
      <c r="H15" s="19" t="s">
        <v>12</v>
      </c>
      <c r="I15" s="46">
        <v>27</v>
      </c>
      <c r="J15" s="46">
        <v>110</v>
      </c>
      <c r="K15" s="46">
        <v>3</v>
      </c>
      <c r="L15" s="46">
        <v>1</v>
      </c>
      <c r="M15" s="6">
        <f t="shared" si="1"/>
        <v>132</v>
      </c>
      <c r="N15" s="2">
        <f t="shared" si="4"/>
        <v>539</v>
      </c>
      <c r="O15" s="18" t="s">
        <v>30</v>
      </c>
      <c r="P15" s="46">
        <v>39</v>
      </c>
      <c r="Q15" s="46">
        <v>105</v>
      </c>
      <c r="R15" s="46">
        <v>1</v>
      </c>
      <c r="S15" s="46">
        <v>2</v>
      </c>
      <c r="T15" s="6">
        <f t="shared" si="2"/>
        <v>131.5</v>
      </c>
      <c r="U15" s="2">
        <f t="shared" si="5"/>
        <v>541.5</v>
      </c>
      <c r="AB15" s="51">
        <v>233.5</v>
      </c>
    </row>
    <row r="16" spans="1:28" ht="24" customHeight="1" x14ac:dyDescent="0.2">
      <c r="A16" s="18" t="s">
        <v>39</v>
      </c>
      <c r="B16" s="46">
        <v>37</v>
      </c>
      <c r="C16" s="46">
        <v>134</v>
      </c>
      <c r="D16" s="46">
        <v>1</v>
      </c>
      <c r="E16" s="46">
        <v>4</v>
      </c>
      <c r="F16" s="6">
        <f t="shared" si="0"/>
        <v>164.5</v>
      </c>
      <c r="G16" s="2">
        <f t="shared" si="3"/>
        <v>646</v>
      </c>
      <c r="H16" s="19" t="s">
        <v>15</v>
      </c>
      <c r="I16" s="46">
        <v>21</v>
      </c>
      <c r="J16" s="46">
        <v>201</v>
      </c>
      <c r="K16" s="46">
        <v>1</v>
      </c>
      <c r="L16" s="46">
        <v>2</v>
      </c>
      <c r="M16" s="6">
        <f t="shared" si="1"/>
        <v>218.5</v>
      </c>
      <c r="N16" s="2">
        <f t="shared" si="4"/>
        <v>641</v>
      </c>
      <c r="O16" s="19" t="s">
        <v>8</v>
      </c>
      <c r="P16" s="46">
        <v>26</v>
      </c>
      <c r="Q16" s="46">
        <v>108</v>
      </c>
      <c r="R16" s="46">
        <v>1</v>
      </c>
      <c r="S16" s="46">
        <v>0</v>
      </c>
      <c r="T16" s="6">
        <f t="shared" si="2"/>
        <v>123</v>
      </c>
      <c r="U16" s="2">
        <f t="shared" si="5"/>
        <v>523.5</v>
      </c>
      <c r="AB16" s="51">
        <v>234</v>
      </c>
    </row>
    <row r="17" spans="1:28" ht="24" customHeight="1" x14ac:dyDescent="0.2">
      <c r="A17" s="18" t="s">
        <v>40</v>
      </c>
      <c r="B17" s="46">
        <v>51</v>
      </c>
      <c r="C17" s="46">
        <v>97</v>
      </c>
      <c r="D17" s="46">
        <v>1</v>
      </c>
      <c r="E17" s="46">
        <v>3</v>
      </c>
      <c r="F17" s="6">
        <f t="shared" si="0"/>
        <v>132</v>
      </c>
      <c r="G17" s="2">
        <f t="shared" si="3"/>
        <v>572.5</v>
      </c>
      <c r="H17" s="19" t="s">
        <v>18</v>
      </c>
      <c r="I17" s="46">
        <v>41</v>
      </c>
      <c r="J17" s="46">
        <v>206</v>
      </c>
      <c r="K17" s="46">
        <v>1</v>
      </c>
      <c r="L17" s="46">
        <v>1</v>
      </c>
      <c r="M17" s="6">
        <f t="shared" si="1"/>
        <v>231</v>
      </c>
      <c r="N17" s="2">
        <f t="shared" si="4"/>
        <v>718</v>
      </c>
      <c r="O17" s="19" t="s">
        <v>10</v>
      </c>
      <c r="P17" s="46">
        <v>54</v>
      </c>
      <c r="Q17" s="46">
        <v>166</v>
      </c>
      <c r="R17" s="46">
        <v>2</v>
      </c>
      <c r="S17" s="46">
        <v>3</v>
      </c>
      <c r="T17" s="6">
        <f t="shared" si="2"/>
        <v>204.5</v>
      </c>
      <c r="U17" s="2">
        <f t="shared" si="5"/>
        <v>622</v>
      </c>
      <c r="AB17" s="51">
        <v>248</v>
      </c>
    </row>
    <row r="18" spans="1:28" ht="24" customHeight="1" x14ac:dyDescent="0.2">
      <c r="A18" s="18" t="s">
        <v>41</v>
      </c>
      <c r="B18" s="46">
        <v>36</v>
      </c>
      <c r="C18" s="46">
        <v>102</v>
      </c>
      <c r="D18" s="46">
        <v>1</v>
      </c>
      <c r="E18" s="46">
        <v>4</v>
      </c>
      <c r="F18" s="6">
        <f t="shared" si="0"/>
        <v>132</v>
      </c>
      <c r="G18" s="2">
        <f t="shared" si="3"/>
        <v>544</v>
      </c>
      <c r="H18" s="19" t="s">
        <v>20</v>
      </c>
      <c r="I18" s="46">
        <v>49</v>
      </c>
      <c r="J18" s="46">
        <v>211</v>
      </c>
      <c r="K18" s="46">
        <v>2</v>
      </c>
      <c r="L18" s="46">
        <v>3</v>
      </c>
      <c r="M18" s="6">
        <f t="shared" si="1"/>
        <v>247</v>
      </c>
      <c r="N18" s="2">
        <f t="shared" si="4"/>
        <v>828.5</v>
      </c>
      <c r="O18" s="19" t="s">
        <v>13</v>
      </c>
      <c r="P18" s="46">
        <v>57</v>
      </c>
      <c r="Q18" s="46">
        <v>180</v>
      </c>
      <c r="R18" s="46">
        <v>2</v>
      </c>
      <c r="S18" s="46">
        <v>1</v>
      </c>
      <c r="T18" s="6">
        <f t="shared" si="2"/>
        <v>215</v>
      </c>
      <c r="U18" s="2">
        <f t="shared" si="5"/>
        <v>674</v>
      </c>
      <c r="AB18" s="51">
        <v>248</v>
      </c>
    </row>
    <row r="19" spans="1:28" ht="24" customHeight="1" thickBot="1" x14ac:dyDescent="0.25">
      <c r="A19" s="21" t="s">
        <v>42</v>
      </c>
      <c r="B19" s="47">
        <v>37</v>
      </c>
      <c r="C19" s="47">
        <v>133</v>
      </c>
      <c r="D19" s="47">
        <v>1</v>
      </c>
      <c r="E19" s="47">
        <v>1</v>
      </c>
      <c r="F19" s="7">
        <f t="shared" si="0"/>
        <v>156</v>
      </c>
      <c r="G19" s="3">
        <f t="shared" si="3"/>
        <v>584.5</v>
      </c>
      <c r="H19" s="20" t="s">
        <v>22</v>
      </c>
      <c r="I19" s="45">
        <v>44</v>
      </c>
      <c r="J19" s="45">
        <v>241</v>
      </c>
      <c r="K19" s="45">
        <v>1</v>
      </c>
      <c r="L19" s="45">
        <v>2</v>
      </c>
      <c r="M19" s="6">
        <f t="shared" si="1"/>
        <v>270</v>
      </c>
      <c r="N19" s="2">
        <f>M16+M17+M18+M19</f>
        <v>966.5</v>
      </c>
      <c r="O19" s="19" t="s">
        <v>16</v>
      </c>
      <c r="P19" s="46">
        <v>39</v>
      </c>
      <c r="Q19" s="46">
        <v>156</v>
      </c>
      <c r="R19" s="46">
        <v>1</v>
      </c>
      <c r="S19" s="46">
        <v>1</v>
      </c>
      <c r="T19" s="6">
        <f t="shared" si="2"/>
        <v>180</v>
      </c>
      <c r="U19" s="2">
        <f>T16+T17+T18+T19</f>
        <v>722.5</v>
      </c>
      <c r="AB19" s="51">
        <v>262</v>
      </c>
    </row>
    <row r="20" spans="1:28" ht="24" customHeight="1" x14ac:dyDescent="0.2">
      <c r="A20" s="19" t="s">
        <v>27</v>
      </c>
      <c r="B20" s="45">
        <v>27</v>
      </c>
      <c r="C20" s="45">
        <v>86</v>
      </c>
      <c r="D20" s="45">
        <v>2</v>
      </c>
      <c r="E20" s="45">
        <v>3</v>
      </c>
      <c r="F20" s="8">
        <f t="shared" si="0"/>
        <v>111</v>
      </c>
      <c r="G20" s="35"/>
      <c r="H20" s="19" t="s">
        <v>24</v>
      </c>
      <c r="I20" s="46">
        <v>54</v>
      </c>
      <c r="J20" s="46">
        <v>196</v>
      </c>
      <c r="K20" s="46">
        <v>1</v>
      </c>
      <c r="L20" s="46">
        <v>6</v>
      </c>
      <c r="M20" s="8">
        <f t="shared" si="1"/>
        <v>240</v>
      </c>
      <c r="N20" s="2">
        <f>M17+M18+M19+M20</f>
        <v>988</v>
      </c>
      <c r="O20" s="19" t="s">
        <v>45</v>
      </c>
      <c r="P20" s="45">
        <v>35</v>
      </c>
      <c r="Q20" s="45">
        <v>95</v>
      </c>
      <c r="R20" s="45">
        <v>3</v>
      </c>
      <c r="S20" s="45">
        <v>1</v>
      </c>
      <c r="T20" s="8">
        <f t="shared" si="2"/>
        <v>121</v>
      </c>
      <c r="U20" s="2">
        <f t="shared" si="5"/>
        <v>720.5</v>
      </c>
      <c r="AB20" s="5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93</v>
      </c>
      <c r="D21" s="46">
        <v>1</v>
      </c>
      <c r="E21" s="46">
        <v>2</v>
      </c>
      <c r="F21" s="6">
        <f t="shared" si="0"/>
        <v>113</v>
      </c>
      <c r="G21" s="36"/>
      <c r="H21" s="20" t="s">
        <v>25</v>
      </c>
      <c r="I21" s="46">
        <v>43</v>
      </c>
      <c r="J21" s="46">
        <v>163</v>
      </c>
      <c r="K21" s="46">
        <v>0</v>
      </c>
      <c r="L21" s="46">
        <v>1</v>
      </c>
      <c r="M21" s="6">
        <f t="shared" si="1"/>
        <v>187</v>
      </c>
      <c r="N21" s="2">
        <f>M18+M19+M20+M21</f>
        <v>944</v>
      </c>
      <c r="O21" s="21" t="s">
        <v>46</v>
      </c>
      <c r="P21" s="47">
        <v>21</v>
      </c>
      <c r="Q21" s="47">
        <v>90</v>
      </c>
      <c r="R21" s="47">
        <v>1</v>
      </c>
      <c r="S21" s="47">
        <v>0</v>
      </c>
      <c r="T21" s="7">
        <f t="shared" si="2"/>
        <v>102.5</v>
      </c>
      <c r="U21" s="3">
        <f t="shared" si="5"/>
        <v>618.5</v>
      </c>
      <c r="AB21" s="5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99</v>
      </c>
      <c r="D22" s="46">
        <v>2</v>
      </c>
      <c r="E22" s="46">
        <v>3</v>
      </c>
      <c r="F22" s="6">
        <f t="shared" si="0"/>
        <v>125.5</v>
      </c>
      <c r="G22" s="2"/>
      <c r="H22" s="21" t="s">
        <v>26</v>
      </c>
      <c r="I22" s="47">
        <v>47</v>
      </c>
      <c r="J22" s="47">
        <v>173</v>
      </c>
      <c r="K22" s="47">
        <v>2</v>
      </c>
      <c r="L22" s="47">
        <v>0</v>
      </c>
      <c r="M22" s="6">
        <f t="shared" si="1"/>
        <v>200.5</v>
      </c>
      <c r="N22" s="3">
        <f>M19+M20+M21+M22</f>
        <v>897.5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811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988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722.5</v>
      </c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90</v>
      </c>
      <c r="N24" s="57"/>
      <c r="O24" s="144"/>
      <c r="P24" s="145"/>
      <c r="Q24" s="52" t="s">
        <v>71</v>
      </c>
      <c r="R24" s="55"/>
      <c r="S24" s="55"/>
      <c r="T24" s="56" t="s">
        <v>89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tr">
        <f>'G-2'!E4:H4</f>
        <v>DE OBRA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tr">
        <f>'G-2'!D5:H5</f>
        <v>CL 64 - CR 45</v>
      </c>
      <c r="E5" s="132"/>
      <c r="F5" s="132"/>
      <c r="G5" s="132"/>
      <c r="H5" s="132"/>
      <c r="I5" s="127" t="s">
        <v>53</v>
      </c>
      <c r="J5" s="127"/>
      <c r="K5" s="127"/>
      <c r="L5" s="133">
        <f>'G-2'!L5:N5</f>
        <v>6445</v>
      </c>
      <c r="M5" s="133"/>
      <c r="N5" s="133"/>
      <c r="O5" s="12"/>
      <c r="P5" s="127" t="s">
        <v>57</v>
      </c>
      <c r="Q5" s="127"/>
      <c r="R5" s="127"/>
      <c r="S5" s="131" t="s">
        <v>92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149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f>'G-2'!S6:U6</f>
        <v>43011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149</v>
      </c>
      <c r="C10" s="46">
        <v>297</v>
      </c>
      <c r="D10" s="46">
        <v>4</v>
      </c>
      <c r="E10" s="46">
        <v>6</v>
      </c>
      <c r="F10" s="48">
        <f>B10*0.5+C10*1+D10*2+E10*2.5</f>
        <v>394.5</v>
      </c>
      <c r="G10" s="2"/>
      <c r="H10" s="19" t="s">
        <v>4</v>
      </c>
      <c r="I10" s="46">
        <v>70</v>
      </c>
      <c r="J10" s="46">
        <v>274</v>
      </c>
      <c r="K10" s="46">
        <v>1</v>
      </c>
      <c r="L10" s="46">
        <v>1</v>
      </c>
      <c r="M10" s="6">
        <f>I10*0.5+J10*1+K10*2+L10*2.5</f>
        <v>313.5</v>
      </c>
      <c r="N10" s="9">
        <f>F20+F21+F22+M10</f>
        <v>1194.5</v>
      </c>
      <c r="O10" s="19" t="s">
        <v>43</v>
      </c>
      <c r="P10" s="46">
        <v>72</v>
      </c>
      <c r="Q10" s="46">
        <v>209</v>
      </c>
      <c r="R10" s="46">
        <v>2</v>
      </c>
      <c r="S10" s="46">
        <v>1</v>
      </c>
      <c r="T10" s="6">
        <f>P10*0.5+Q10*1+R10*2+S10*2.5</f>
        <v>251.5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134</v>
      </c>
      <c r="C11" s="46">
        <v>271</v>
      </c>
      <c r="D11" s="46">
        <v>3</v>
      </c>
      <c r="E11" s="46">
        <v>4</v>
      </c>
      <c r="F11" s="6">
        <f t="shared" ref="F11:F22" si="0">B11*0.5+C11*1+D11*2+E11*2.5</f>
        <v>354</v>
      </c>
      <c r="G11" s="2"/>
      <c r="H11" s="19" t="s">
        <v>5</v>
      </c>
      <c r="I11" s="46">
        <v>62</v>
      </c>
      <c r="J11" s="46">
        <v>259</v>
      </c>
      <c r="K11" s="46">
        <v>2</v>
      </c>
      <c r="L11" s="46">
        <v>5</v>
      </c>
      <c r="M11" s="6">
        <f t="shared" ref="M11:M22" si="1">I11*0.5+J11*1+K11*2+L11*2.5</f>
        <v>306.5</v>
      </c>
      <c r="N11" s="9">
        <f>F21+F22+M10+M11</f>
        <v>1189.5</v>
      </c>
      <c r="O11" s="19" t="s">
        <v>44</v>
      </c>
      <c r="P11" s="46">
        <v>80</v>
      </c>
      <c r="Q11" s="46">
        <v>221</v>
      </c>
      <c r="R11" s="46">
        <v>1</v>
      </c>
      <c r="S11" s="46">
        <v>2</v>
      </c>
      <c r="T11" s="6">
        <f t="shared" ref="T11:T21" si="2">P11*0.5+Q11*1+R11*2+S11*2.5</f>
        <v>268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92</v>
      </c>
      <c r="C12" s="46">
        <v>276</v>
      </c>
      <c r="D12" s="46">
        <v>1</v>
      </c>
      <c r="E12" s="46">
        <v>2</v>
      </c>
      <c r="F12" s="6">
        <f t="shared" si="0"/>
        <v>329</v>
      </c>
      <c r="G12" s="2"/>
      <c r="H12" s="19" t="s">
        <v>6</v>
      </c>
      <c r="I12" s="46">
        <v>70</v>
      </c>
      <c r="J12" s="46">
        <v>247</v>
      </c>
      <c r="K12" s="46">
        <v>3</v>
      </c>
      <c r="L12" s="46">
        <v>0</v>
      </c>
      <c r="M12" s="6">
        <f t="shared" si="1"/>
        <v>288</v>
      </c>
      <c r="N12" s="2">
        <f>F22+M10+M11+M12</f>
        <v>1178</v>
      </c>
      <c r="O12" s="19" t="s">
        <v>32</v>
      </c>
      <c r="P12" s="46">
        <v>61</v>
      </c>
      <c r="Q12" s="46">
        <v>229</v>
      </c>
      <c r="R12" s="46">
        <v>2</v>
      </c>
      <c r="S12" s="46">
        <v>7</v>
      </c>
      <c r="T12" s="6">
        <f t="shared" si="2"/>
        <v>281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64</v>
      </c>
      <c r="C13" s="46">
        <v>224</v>
      </c>
      <c r="D13" s="46">
        <v>3</v>
      </c>
      <c r="E13" s="46">
        <v>4</v>
      </c>
      <c r="F13" s="6">
        <f t="shared" si="0"/>
        <v>272</v>
      </c>
      <c r="G13" s="2">
        <f>F10+F11+F12+F13</f>
        <v>1349.5</v>
      </c>
      <c r="H13" s="19" t="s">
        <v>7</v>
      </c>
      <c r="I13" s="46">
        <v>59</v>
      </c>
      <c r="J13" s="46">
        <v>284</v>
      </c>
      <c r="K13" s="46">
        <v>1</v>
      </c>
      <c r="L13" s="46">
        <v>2</v>
      </c>
      <c r="M13" s="6">
        <f t="shared" si="1"/>
        <v>320.5</v>
      </c>
      <c r="N13" s="2">
        <f t="shared" ref="N13:N18" si="3">M10+M11+M12+M13</f>
        <v>1228.5</v>
      </c>
      <c r="O13" s="19" t="s">
        <v>33</v>
      </c>
      <c r="P13" s="46">
        <v>59</v>
      </c>
      <c r="Q13" s="46">
        <v>234</v>
      </c>
      <c r="R13" s="46">
        <v>3</v>
      </c>
      <c r="S13" s="46">
        <v>5</v>
      </c>
      <c r="T13" s="6">
        <f t="shared" si="2"/>
        <v>282</v>
      </c>
      <c r="U13" s="2">
        <f t="shared" ref="U13:U21" si="4">T10+T11+T12+T13</f>
        <v>1082.5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80</v>
      </c>
      <c r="C14" s="46">
        <v>219</v>
      </c>
      <c r="D14" s="46">
        <v>3</v>
      </c>
      <c r="E14" s="46">
        <v>4</v>
      </c>
      <c r="F14" s="6">
        <f t="shared" si="0"/>
        <v>275</v>
      </c>
      <c r="G14" s="2">
        <f t="shared" ref="G14:G19" si="5">F11+F12+F13+F14</f>
        <v>1230</v>
      </c>
      <c r="H14" s="19" t="s">
        <v>9</v>
      </c>
      <c r="I14" s="46">
        <v>47</v>
      </c>
      <c r="J14" s="46">
        <v>269</v>
      </c>
      <c r="K14" s="46">
        <v>2</v>
      </c>
      <c r="L14" s="46">
        <v>1</v>
      </c>
      <c r="M14" s="6">
        <f t="shared" si="1"/>
        <v>299</v>
      </c>
      <c r="N14" s="2">
        <f t="shared" si="3"/>
        <v>1214</v>
      </c>
      <c r="O14" s="19" t="s">
        <v>29</v>
      </c>
      <c r="P14" s="45">
        <v>60</v>
      </c>
      <c r="Q14" s="45">
        <v>249</v>
      </c>
      <c r="R14" s="45">
        <v>1</v>
      </c>
      <c r="S14" s="45">
        <v>2</v>
      </c>
      <c r="T14" s="6">
        <f t="shared" si="2"/>
        <v>286</v>
      </c>
      <c r="U14" s="2">
        <f t="shared" si="4"/>
        <v>1117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74</v>
      </c>
      <c r="C15" s="46">
        <v>214</v>
      </c>
      <c r="D15" s="46">
        <v>1</v>
      </c>
      <c r="E15" s="46">
        <v>9</v>
      </c>
      <c r="F15" s="6">
        <f t="shared" si="0"/>
        <v>275.5</v>
      </c>
      <c r="G15" s="2">
        <f t="shared" si="5"/>
        <v>1151.5</v>
      </c>
      <c r="H15" s="19" t="s">
        <v>12</v>
      </c>
      <c r="I15" s="46">
        <v>49</v>
      </c>
      <c r="J15" s="46">
        <v>240</v>
      </c>
      <c r="K15" s="46">
        <v>3</v>
      </c>
      <c r="L15" s="46">
        <v>3</v>
      </c>
      <c r="M15" s="6">
        <f t="shared" si="1"/>
        <v>278</v>
      </c>
      <c r="N15" s="2">
        <f t="shared" si="3"/>
        <v>1185.5</v>
      </c>
      <c r="O15" s="18" t="s">
        <v>30</v>
      </c>
      <c r="P15" s="46">
        <v>84</v>
      </c>
      <c r="Q15" s="46">
        <v>258</v>
      </c>
      <c r="R15" s="46">
        <v>1</v>
      </c>
      <c r="S15" s="46">
        <v>2</v>
      </c>
      <c r="T15" s="6">
        <f t="shared" si="2"/>
        <v>307</v>
      </c>
      <c r="U15" s="2">
        <f t="shared" si="4"/>
        <v>1156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59</v>
      </c>
      <c r="C16" s="46">
        <v>221</v>
      </c>
      <c r="D16" s="46">
        <v>0</v>
      </c>
      <c r="E16" s="46">
        <v>4</v>
      </c>
      <c r="F16" s="6">
        <f t="shared" si="0"/>
        <v>260.5</v>
      </c>
      <c r="G16" s="2">
        <f t="shared" si="5"/>
        <v>1083</v>
      </c>
      <c r="H16" s="19" t="s">
        <v>15</v>
      </c>
      <c r="I16" s="46">
        <v>52</v>
      </c>
      <c r="J16" s="46">
        <v>238</v>
      </c>
      <c r="K16" s="46">
        <v>2</v>
      </c>
      <c r="L16" s="46">
        <v>2</v>
      </c>
      <c r="M16" s="6">
        <f t="shared" si="1"/>
        <v>273</v>
      </c>
      <c r="N16" s="2">
        <f t="shared" si="3"/>
        <v>1170.5</v>
      </c>
      <c r="O16" s="19" t="s">
        <v>8</v>
      </c>
      <c r="P16" s="46">
        <v>81</v>
      </c>
      <c r="Q16" s="46">
        <v>279</v>
      </c>
      <c r="R16" s="46">
        <v>1</v>
      </c>
      <c r="S16" s="46">
        <v>1</v>
      </c>
      <c r="T16" s="6">
        <f t="shared" si="2"/>
        <v>324</v>
      </c>
      <c r="U16" s="2">
        <f t="shared" si="4"/>
        <v>1199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52</v>
      </c>
      <c r="C17" s="46">
        <v>209</v>
      </c>
      <c r="D17" s="46">
        <v>2</v>
      </c>
      <c r="E17" s="46">
        <v>4</v>
      </c>
      <c r="F17" s="6">
        <f t="shared" si="0"/>
        <v>249</v>
      </c>
      <c r="G17" s="2">
        <f t="shared" si="5"/>
        <v>1060</v>
      </c>
      <c r="H17" s="19" t="s">
        <v>18</v>
      </c>
      <c r="I17" s="46">
        <v>59</v>
      </c>
      <c r="J17" s="46">
        <v>219</v>
      </c>
      <c r="K17" s="46">
        <v>2</v>
      </c>
      <c r="L17" s="46">
        <v>2</v>
      </c>
      <c r="M17" s="6">
        <f t="shared" si="1"/>
        <v>257.5</v>
      </c>
      <c r="N17" s="2">
        <f t="shared" si="3"/>
        <v>1107.5</v>
      </c>
      <c r="O17" s="19" t="s">
        <v>10</v>
      </c>
      <c r="P17" s="46">
        <v>79</v>
      </c>
      <c r="Q17" s="46">
        <v>294</v>
      </c>
      <c r="R17" s="46">
        <v>1</v>
      </c>
      <c r="S17" s="46">
        <v>1</v>
      </c>
      <c r="T17" s="6">
        <f t="shared" si="2"/>
        <v>338</v>
      </c>
      <c r="U17" s="2">
        <f t="shared" si="4"/>
        <v>1255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52</v>
      </c>
      <c r="C18" s="46">
        <v>194</v>
      </c>
      <c r="D18" s="46">
        <v>0</v>
      </c>
      <c r="E18" s="46">
        <v>6</v>
      </c>
      <c r="F18" s="6">
        <f t="shared" si="0"/>
        <v>235</v>
      </c>
      <c r="G18" s="2">
        <f t="shared" si="5"/>
        <v>1020</v>
      </c>
      <c r="H18" s="19" t="s">
        <v>20</v>
      </c>
      <c r="I18" s="46">
        <v>62</v>
      </c>
      <c r="J18" s="46">
        <v>231</v>
      </c>
      <c r="K18" s="46">
        <v>3</v>
      </c>
      <c r="L18" s="46">
        <v>4</v>
      </c>
      <c r="M18" s="6">
        <f t="shared" si="1"/>
        <v>278</v>
      </c>
      <c r="N18" s="2">
        <f t="shared" si="3"/>
        <v>1086.5</v>
      </c>
      <c r="O18" s="19" t="s">
        <v>13</v>
      </c>
      <c r="P18" s="46">
        <v>84</v>
      </c>
      <c r="Q18" s="46">
        <v>245</v>
      </c>
      <c r="R18" s="46">
        <v>3</v>
      </c>
      <c r="S18" s="46">
        <v>1</v>
      </c>
      <c r="T18" s="6">
        <f t="shared" si="2"/>
        <v>295.5</v>
      </c>
      <c r="U18" s="2">
        <f t="shared" si="4"/>
        <v>1264.5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64</v>
      </c>
      <c r="C19" s="47">
        <v>229</v>
      </c>
      <c r="D19" s="47">
        <v>1</v>
      </c>
      <c r="E19" s="47">
        <v>3</v>
      </c>
      <c r="F19" s="7">
        <f t="shared" si="0"/>
        <v>270.5</v>
      </c>
      <c r="G19" s="3">
        <f t="shared" si="5"/>
        <v>1015</v>
      </c>
      <c r="H19" s="20" t="s">
        <v>22</v>
      </c>
      <c r="I19" s="45">
        <v>85</v>
      </c>
      <c r="J19" s="45">
        <v>239</v>
      </c>
      <c r="K19" s="45">
        <v>1</v>
      </c>
      <c r="L19" s="45">
        <v>1</v>
      </c>
      <c r="M19" s="6">
        <f t="shared" si="1"/>
        <v>286</v>
      </c>
      <c r="N19" s="2">
        <f>M16+M17+M18+M19</f>
        <v>1094.5</v>
      </c>
      <c r="O19" s="19" t="s">
        <v>16</v>
      </c>
      <c r="P19" s="46">
        <v>83</v>
      </c>
      <c r="Q19" s="46">
        <v>233</v>
      </c>
      <c r="R19" s="46">
        <v>3</v>
      </c>
      <c r="S19" s="46">
        <v>1</v>
      </c>
      <c r="T19" s="6">
        <f t="shared" si="2"/>
        <v>283</v>
      </c>
      <c r="U19" s="2">
        <f t="shared" si="4"/>
        <v>1240.5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87</v>
      </c>
      <c r="C20" s="45">
        <v>254</v>
      </c>
      <c r="D20" s="45">
        <v>2</v>
      </c>
      <c r="E20" s="45">
        <v>4</v>
      </c>
      <c r="F20" s="8">
        <f t="shared" si="0"/>
        <v>311.5</v>
      </c>
      <c r="G20" s="35"/>
      <c r="H20" s="19" t="s">
        <v>24</v>
      </c>
      <c r="I20" s="46">
        <v>65</v>
      </c>
      <c r="J20" s="46">
        <v>219</v>
      </c>
      <c r="K20" s="46">
        <v>0</v>
      </c>
      <c r="L20" s="46">
        <v>4</v>
      </c>
      <c r="M20" s="8">
        <f t="shared" si="1"/>
        <v>261.5</v>
      </c>
      <c r="N20" s="2">
        <f>M17+M18+M19+M20</f>
        <v>1083</v>
      </c>
      <c r="O20" s="19" t="s">
        <v>45</v>
      </c>
      <c r="P20" s="45">
        <v>55</v>
      </c>
      <c r="Q20" s="45">
        <v>230</v>
      </c>
      <c r="R20" s="45">
        <v>3</v>
      </c>
      <c r="S20" s="45">
        <v>3</v>
      </c>
      <c r="T20" s="8">
        <f t="shared" si="2"/>
        <v>271</v>
      </c>
      <c r="U20" s="2">
        <f t="shared" si="4"/>
        <v>1187.5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79</v>
      </c>
      <c r="C21" s="46">
        <v>241</v>
      </c>
      <c r="D21" s="46">
        <v>2</v>
      </c>
      <c r="E21" s="46">
        <v>6</v>
      </c>
      <c r="F21" s="6">
        <f t="shared" si="0"/>
        <v>299.5</v>
      </c>
      <c r="G21" s="36"/>
      <c r="H21" s="20" t="s">
        <v>25</v>
      </c>
      <c r="I21" s="46">
        <v>70</v>
      </c>
      <c r="J21" s="46">
        <v>236</v>
      </c>
      <c r="K21" s="46">
        <v>1</v>
      </c>
      <c r="L21" s="46">
        <v>5</v>
      </c>
      <c r="M21" s="6">
        <f t="shared" si="1"/>
        <v>285.5</v>
      </c>
      <c r="N21" s="2">
        <f>M18+M19+M20+M21</f>
        <v>1111</v>
      </c>
      <c r="O21" s="21" t="s">
        <v>46</v>
      </c>
      <c r="P21" s="47">
        <v>41</v>
      </c>
      <c r="Q21" s="47">
        <v>234</v>
      </c>
      <c r="R21" s="47">
        <v>1</v>
      </c>
      <c r="S21" s="47">
        <v>1</v>
      </c>
      <c r="T21" s="7">
        <f t="shared" si="2"/>
        <v>259</v>
      </c>
      <c r="U21" s="3">
        <f t="shared" si="4"/>
        <v>1108.5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62</v>
      </c>
      <c r="C22" s="46">
        <v>217</v>
      </c>
      <c r="D22" s="46">
        <v>1</v>
      </c>
      <c r="E22" s="46">
        <v>8</v>
      </c>
      <c r="F22" s="6">
        <f t="shared" si="0"/>
        <v>270</v>
      </c>
      <c r="G22" s="2"/>
      <c r="H22" s="21" t="s">
        <v>26</v>
      </c>
      <c r="I22" s="47">
        <v>77</v>
      </c>
      <c r="J22" s="47">
        <v>230</v>
      </c>
      <c r="K22" s="47">
        <v>1</v>
      </c>
      <c r="L22" s="47">
        <v>5</v>
      </c>
      <c r="M22" s="6">
        <f t="shared" si="1"/>
        <v>283</v>
      </c>
      <c r="N22" s="3">
        <f>M19+M20+M21+M22</f>
        <v>1116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1349.5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1228.5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1264.5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74</v>
      </c>
      <c r="N24" s="57"/>
      <c r="O24" s="144"/>
      <c r="P24" s="145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7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0" t="s">
        <v>61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8" t="s">
        <v>54</v>
      </c>
      <c r="B5" s="128"/>
      <c r="C5" s="128"/>
      <c r="D5" s="26"/>
      <c r="E5" s="132" t="str">
        <f>'G-2'!E4:H4</f>
        <v>DE OBRA</v>
      </c>
      <c r="F5" s="132"/>
      <c r="G5" s="132"/>
      <c r="H5" s="13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7" t="s">
        <v>56</v>
      </c>
      <c r="B6" s="127"/>
      <c r="C6" s="127"/>
      <c r="D6" s="132" t="str">
        <f>'G-2'!D5:H5</f>
        <v>CL 64 - CR 45</v>
      </c>
      <c r="E6" s="132"/>
      <c r="F6" s="132"/>
      <c r="G6" s="132"/>
      <c r="H6" s="132"/>
      <c r="I6" s="127" t="s">
        <v>53</v>
      </c>
      <c r="J6" s="127"/>
      <c r="K6" s="127"/>
      <c r="L6" s="133">
        <f>'G-2'!L5:N5</f>
        <v>6445</v>
      </c>
      <c r="M6" s="133"/>
      <c r="N6" s="133"/>
      <c r="O6" s="12"/>
      <c r="P6" s="127" t="s">
        <v>58</v>
      </c>
      <c r="Q6" s="127"/>
      <c r="R6" s="127"/>
      <c r="S6" s="155">
        <f>'G-2'!S6:U6</f>
        <v>43011</v>
      </c>
      <c r="T6" s="155"/>
      <c r="U6" s="155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197</v>
      </c>
      <c r="C10" s="46">
        <f>'G-2'!C10+'G-4'!C10</f>
        <v>443</v>
      </c>
      <c r="D10" s="46">
        <f>'G-2'!D10+'G-4'!D10</f>
        <v>6</v>
      </c>
      <c r="E10" s="46">
        <f>'G-2'!E10+'G-4'!E10</f>
        <v>9</v>
      </c>
      <c r="F10" s="6">
        <f t="shared" ref="F10:F22" si="0">B10*0.5+C10*1+D10*2+E10*2.5</f>
        <v>576</v>
      </c>
      <c r="G10" s="2"/>
      <c r="H10" s="19" t="s">
        <v>4</v>
      </c>
      <c r="I10" s="46">
        <f>'G-2'!I10+'G-4'!I10</f>
        <v>81</v>
      </c>
      <c r="J10" s="46">
        <f>'G-2'!J10+'G-4'!J10</f>
        <v>323</v>
      </c>
      <c r="K10" s="46">
        <f>'G-2'!K10+'G-4'!K10</f>
        <v>2</v>
      </c>
      <c r="L10" s="46">
        <f>'G-2'!L10+'G-4'!L10</f>
        <v>1</v>
      </c>
      <c r="M10" s="6">
        <f t="shared" ref="M10:M22" si="1">I10*0.5+J10*1+K10*2+L10*2.5</f>
        <v>370</v>
      </c>
      <c r="N10" s="9">
        <f>F20+F21+F22+M10</f>
        <v>1600.5</v>
      </c>
      <c r="O10" s="19" t="s">
        <v>43</v>
      </c>
      <c r="P10" s="46">
        <f>'G-2'!P10+'G-4'!P10</f>
        <v>98</v>
      </c>
      <c r="Q10" s="46">
        <f>'G-2'!Q10+'G-4'!Q10</f>
        <v>307</v>
      </c>
      <c r="R10" s="46">
        <f>'G-2'!R10+'G-4'!R10</f>
        <v>4</v>
      </c>
      <c r="S10" s="46">
        <f>'G-2'!S10+'G-4'!S10</f>
        <v>4</v>
      </c>
      <c r="T10" s="6">
        <f t="shared" ref="T10:T21" si="2">P10*0.5+Q10*1+R10*2+S10*2.5</f>
        <v>374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193</v>
      </c>
      <c r="C11" s="46">
        <f>'G-2'!C11+'G-4'!C11</f>
        <v>433</v>
      </c>
      <c r="D11" s="46">
        <f>'G-2'!D11+'G-4'!D11</f>
        <v>5</v>
      </c>
      <c r="E11" s="46">
        <f>'G-2'!E11+'G-4'!E11</f>
        <v>8</v>
      </c>
      <c r="F11" s="6">
        <f t="shared" si="0"/>
        <v>559.5</v>
      </c>
      <c r="G11" s="2"/>
      <c r="H11" s="19" t="s">
        <v>5</v>
      </c>
      <c r="I11" s="46">
        <f>'G-2'!I11+'G-4'!I11</f>
        <v>83</v>
      </c>
      <c r="J11" s="46">
        <f>'G-2'!J11+'G-4'!J11</f>
        <v>373</v>
      </c>
      <c r="K11" s="46">
        <f>'G-2'!K11+'G-4'!K11</f>
        <v>3</v>
      </c>
      <c r="L11" s="46">
        <f>'G-2'!L11+'G-4'!L11</f>
        <v>8</v>
      </c>
      <c r="M11" s="6">
        <f t="shared" si="1"/>
        <v>440.5</v>
      </c>
      <c r="N11" s="9">
        <f>F21+F22+M10+M11</f>
        <v>1618.5</v>
      </c>
      <c r="O11" s="19" t="s">
        <v>44</v>
      </c>
      <c r="P11" s="46">
        <f>'G-2'!P11+'G-4'!P11</f>
        <v>109</v>
      </c>
      <c r="Q11" s="46">
        <f>'G-2'!Q11+'G-4'!Q11</f>
        <v>330</v>
      </c>
      <c r="R11" s="46">
        <f>'G-2'!R11+'G-4'!R11</f>
        <v>2</v>
      </c>
      <c r="S11" s="46">
        <f>'G-2'!S11+'G-4'!S11</f>
        <v>4</v>
      </c>
      <c r="T11" s="6">
        <f t="shared" si="2"/>
        <v>398.5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178</v>
      </c>
      <c r="C12" s="46">
        <f>'G-2'!C12+'G-4'!C12</f>
        <v>447</v>
      </c>
      <c r="D12" s="46">
        <f>'G-2'!D12+'G-4'!D12</f>
        <v>2</v>
      </c>
      <c r="E12" s="46">
        <f>'G-2'!E12+'G-4'!E12</f>
        <v>3</v>
      </c>
      <c r="F12" s="6">
        <f t="shared" si="0"/>
        <v>547.5</v>
      </c>
      <c r="G12" s="2"/>
      <c r="H12" s="19" t="s">
        <v>6</v>
      </c>
      <c r="I12" s="46">
        <f>'G-2'!I12+'G-4'!I12</f>
        <v>85</v>
      </c>
      <c r="J12" s="46">
        <f>'G-2'!J12+'G-4'!J12</f>
        <v>354</v>
      </c>
      <c r="K12" s="46">
        <f>'G-2'!K12+'G-4'!K12</f>
        <v>4</v>
      </c>
      <c r="L12" s="46">
        <f>'G-2'!L12+'G-4'!L12</f>
        <v>0</v>
      </c>
      <c r="M12" s="6">
        <f t="shared" si="1"/>
        <v>404.5</v>
      </c>
      <c r="N12" s="2">
        <f>F22+M10+M11+M12</f>
        <v>1610.5</v>
      </c>
      <c r="O12" s="19" t="s">
        <v>32</v>
      </c>
      <c r="P12" s="46">
        <f>'G-2'!P12+'G-4'!P12</f>
        <v>98</v>
      </c>
      <c r="Q12" s="46">
        <f>'G-2'!Q12+'G-4'!Q12</f>
        <v>342</v>
      </c>
      <c r="R12" s="46">
        <f>'G-2'!R12+'G-4'!R12</f>
        <v>3</v>
      </c>
      <c r="S12" s="46">
        <f>'G-2'!S12+'G-4'!S12</f>
        <v>10</v>
      </c>
      <c r="T12" s="6">
        <f t="shared" si="2"/>
        <v>422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125</v>
      </c>
      <c r="C13" s="46">
        <f>'G-2'!C13+'G-4'!C13</f>
        <v>392</v>
      </c>
      <c r="D13" s="46">
        <f>'G-2'!D13+'G-4'!D13</f>
        <v>4</v>
      </c>
      <c r="E13" s="46">
        <f>'G-2'!E13+'G-4'!E13</f>
        <v>6</v>
      </c>
      <c r="F13" s="6">
        <f t="shared" si="0"/>
        <v>477.5</v>
      </c>
      <c r="G13" s="2">
        <f t="shared" ref="G13:G19" si="3">F10+F11+F12+F13</f>
        <v>2160.5</v>
      </c>
      <c r="H13" s="19" t="s">
        <v>7</v>
      </c>
      <c r="I13" s="46">
        <f>'G-2'!I13+'G-4'!I13</f>
        <v>88</v>
      </c>
      <c r="J13" s="46">
        <f>'G-2'!J13+'G-4'!J13</f>
        <v>415</v>
      </c>
      <c r="K13" s="46">
        <f>'G-2'!K13+'G-4'!K13</f>
        <v>4</v>
      </c>
      <c r="L13" s="46">
        <f>'G-2'!L13+'G-4'!L13</f>
        <v>3</v>
      </c>
      <c r="M13" s="6">
        <f t="shared" si="1"/>
        <v>474.5</v>
      </c>
      <c r="N13" s="2">
        <f t="shared" ref="N13:N18" si="4">M10+M11+M12+M13</f>
        <v>1689.5</v>
      </c>
      <c r="O13" s="19" t="s">
        <v>33</v>
      </c>
      <c r="P13" s="46">
        <f>'G-2'!P13+'G-4'!P13</f>
        <v>86</v>
      </c>
      <c r="Q13" s="46">
        <f>'G-2'!Q13+'G-4'!Q13</f>
        <v>322</v>
      </c>
      <c r="R13" s="46">
        <f>'G-2'!R13+'G-4'!R13</f>
        <v>4</v>
      </c>
      <c r="S13" s="46">
        <f>'G-2'!S13+'G-4'!S13</f>
        <v>6</v>
      </c>
      <c r="T13" s="6">
        <f t="shared" si="2"/>
        <v>388</v>
      </c>
      <c r="U13" s="2">
        <f t="shared" ref="U13:U21" si="5">T10+T11+T12+T13</f>
        <v>1582.5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122</v>
      </c>
      <c r="C14" s="46">
        <f>'G-2'!C14+'G-4'!C14</f>
        <v>352</v>
      </c>
      <c r="D14" s="46">
        <f>'G-2'!D14+'G-4'!D14</f>
        <v>5</v>
      </c>
      <c r="E14" s="46">
        <f>'G-2'!E14+'G-4'!E14</f>
        <v>5</v>
      </c>
      <c r="F14" s="6">
        <f t="shared" si="0"/>
        <v>435.5</v>
      </c>
      <c r="G14" s="2">
        <f t="shared" si="3"/>
        <v>2020</v>
      </c>
      <c r="H14" s="19" t="s">
        <v>9</v>
      </c>
      <c r="I14" s="46">
        <f>'G-2'!I14+'G-4'!I14</f>
        <v>67</v>
      </c>
      <c r="J14" s="46">
        <f>'G-2'!J14+'G-4'!J14</f>
        <v>389</v>
      </c>
      <c r="K14" s="46">
        <f>'G-2'!K14+'G-4'!K14</f>
        <v>4</v>
      </c>
      <c r="L14" s="46">
        <f>'G-2'!L14+'G-4'!L14</f>
        <v>2</v>
      </c>
      <c r="M14" s="6">
        <f t="shared" si="1"/>
        <v>435.5</v>
      </c>
      <c r="N14" s="2">
        <f t="shared" si="4"/>
        <v>1755</v>
      </c>
      <c r="O14" s="19" t="s">
        <v>29</v>
      </c>
      <c r="P14" s="46">
        <f>'G-2'!P14+'G-4'!P14</f>
        <v>97</v>
      </c>
      <c r="Q14" s="46">
        <f>'G-2'!Q14+'G-4'!Q14</f>
        <v>389</v>
      </c>
      <c r="R14" s="46">
        <f>'G-2'!R14+'G-4'!R14</f>
        <v>2</v>
      </c>
      <c r="S14" s="46">
        <f>'G-2'!S14+'G-4'!S14</f>
        <v>3</v>
      </c>
      <c r="T14" s="6">
        <f t="shared" si="2"/>
        <v>449</v>
      </c>
      <c r="U14" s="2">
        <f t="shared" si="5"/>
        <v>1657.5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129</v>
      </c>
      <c r="C15" s="46">
        <f>'G-2'!C15+'G-4'!C15</f>
        <v>300</v>
      </c>
      <c r="D15" s="46">
        <f>'G-2'!D15+'G-4'!D15</f>
        <v>2</v>
      </c>
      <c r="E15" s="46">
        <f>'G-2'!E15+'G-4'!E15</f>
        <v>9</v>
      </c>
      <c r="F15" s="6">
        <f t="shared" si="0"/>
        <v>391</v>
      </c>
      <c r="G15" s="2">
        <f t="shared" si="3"/>
        <v>1851.5</v>
      </c>
      <c r="H15" s="19" t="s">
        <v>12</v>
      </c>
      <c r="I15" s="46">
        <f>'G-2'!I15+'G-4'!I15</f>
        <v>76</v>
      </c>
      <c r="J15" s="46">
        <f>'G-2'!J15+'G-4'!J15</f>
        <v>350</v>
      </c>
      <c r="K15" s="46">
        <f>'G-2'!K15+'G-4'!K15</f>
        <v>6</v>
      </c>
      <c r="L15" s="46">
        <f>'G-2'!L15+'G-4'!L15</f>
        <v>4</v>
      </c>
      <c r="M15" s="6">
        <f t="shared" si="1"/>
        <v>410</v>
      </c>
      <c r="N15" s="2">
        <f t="shared" si="4"/>
        <v>1724.5</v>
      </c>
      <c r="O15" s="18" t="s">
        <v>30</v>
      </c>
      <c r="P15" s="46">
        <f>'G-2'!P15+'G-4'!P15</f>
        <v>123</v>
      </c>
      <c r="Q15" s="46">
        <f>'G-2'!Q15+'G-4'!Q15</f>
        <v>363</v>
      </c>
      <c r="R15" s="46">
        <f>'G-2'!R15+'G-4'!R15</f>
        <v>2</v>
      </c>
      <c r="S15" s="46">
        <f>'G-2'!S15+'G-4'!S15</f>
        <v>4</v>
      </c>
      <c r="T15" s="6">
        <f t="shared" si="2"/>
        <v>438.5</v>
      </c>
      <c r="U15" s="2">
        <f t="shared" si="5"/>
        <v>1697.5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96</v>
      </c>
      <c r="C16" s="46">
        <f>'G-2'!C16+'G-4'!C16</f>
        <v>355</v>
      </c>
      <c r="D16" s="46">
        <f>'G-2'!D16+'G-4'!D16</f>
        <v>1</v>
      </c>
      <c r="E16" s="46">
        <f>'G-2'!E16+'G-4'!E16</f>
        <v>8</v>
      </c>
      <c r="F16" s="6">
        <f t="shared" si="0"/>
        <v>425</v>
      </c>
      <c r="G16" s="2">
        <f t="shared" si="3"/>
        <v>1729</v>
      </c>
      <c r="H16" s="19" t="s">
        <v>15</v>
      </c>
      <c r="I16" s="46">
        <f>'G-2'!I16+'G-4'!I16</f>
        <v>73</v>
      </c>
      <c r="J16" s="46">
        <f>'G-2'!J16+'G-4'!J16</f>
        <v>439</v>
      </c>
      <c r="K16" s="46">
        <f>'G-2'!K16+'G-4'!K16</f>
        <v>3</v>
      </c>
      <c r="L16" s="46">
        <f>'G-2'!L16+'G-4'!L16</f>
        <v>4</v>
      </c>
      <c r="M16" s="6">
        <f t="shared" si="1"/>
        <v>491.5</v>
      </c>
      <c r="N16" s="2">
        <f t="shared" si="4"/>
        <v>1811.5</v>
      </c>
      <c r="O16" s="19" t="s">
        <v>8</v>
      </c>
      <c r="P16" s="46">
        <f>'G-2'!P16+'G-4'!P16</f>
        <v>107</v>
      </c>
      <c r="Q16" s="46">
        <f>'G-2'!Q16+'G-4'!Q16</f>
        <v>387</v>
      </c>
      <c r="R16" s="46">
        <f>'G-2'!R16+'G-4'!R16</f>
        <v>2</v>
      </c>
      <c r="S16" s="46">
        <f>'G-2'!S16+'G-4'!S16</f>
        <v>1</v>
      </c>
      <c r="T16" s="6">
        <f t="shared" si="2"/>
        <v>447</v>
      </c>
      <c r="U16" s="2">
        <f t="shared" si="5"/>
        <v>1722.5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103</v>
      </c>
      <c r="C17" s="46">
        <f>'G-2'!C17+'G-4'!C17</f>
        <v>306</v>
      </c>
      <c r="D17" s="46">
        <f>'G-2'!D17+'G-4'!D17</f>
        <v>3</v>
      </c>
      <c r="E17" s="46">
        <f>'G-2'!E17+'G-4'!E17</f>
        <v>7</v>
      </c>
      <c r="F17" s="6">
        <f t="shared" si="0"/>
        <v>381</v>
      </c>
      <c r="G17" s="2">
        <f t="shared" si="3"/>
        <v>1632.5</v>
      </c>
      <c r="H17" s="19" t="s">
        <v>18</v>
      </c>
      <c r="I17" s="46">
        <f>'G-2'!I17+'G-4'!I17</f>
        <v>100</v>
      </c>
      <c r="J17" s="46">
        <f>'G-2'!J17+'G-4'!J17</f>
        <v>425</v>
      </c>
      <c r="K17" s="46">
        <f>'G-2'!K17+'G-4'!K17</f>
        <v>3</v>
      </c>
      <c r="L17" s="46">
        <f>'G-2'!L17+'G-4'!L17</f>
        <v>3</v>
      </c>
      <c r="M17" s="6">
        <f t="shared" si="1"/>
        <v>488.5</v>
      </c>
      <c r="N17" s="2">
        <f t="shared" si="4"/>
        <v>1825.5</v>
      </c>
      <c r="O17" s="19" t="s">
        <v>10</v>
      </c>
      <c r="P17" s="46">
        <f>'G-2'!P17+'G-4'!P17</f>
        <v>133</v>
      </c>
      <c r="Q17" s="46">
        <f>'G-2'!Q17+'G-4'!Q17</f>
        <v>460</v>
      </c>
      <c r="R17" s="46">
        <f>'G-2'!R17+'G-4'!R17</f>
        <v>3</v>
      </c>
      <c r="S17" s="46">
        <f>'G-2'!S17+'G-4'!S17</f>
        <v>4</v>
      </c>
      <c r="T17" s="6">
        <f t="shared" si="2"/>
        <v>542.5</v>
      </c>
      <c r="U17" s="2">
        <f t="shared" si="5"/>
        <v>1877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88</v>
      </c>
      <c r="C18" s="46">
        <f>'G-2'!C18+'G-4'!C18</f>
        <v>296</v>
      </c>
      <c r="D18" s="46">
        <f>'G-2'!D18+'G-4'!D18</f>
        <v>1</v>
      </c>
      <c r="E18" s="46">
        <f>'G-2'!E18+'G-4'!E18</f>
        <v>10</v>
      </c>
      <c r="F18" s="6">
        <f t="shared" si="0"/>
        <v>367</v>
      </c>
      <c r="G18" s="2">
        <f t="shared" si="3"/>
        <v>1564</v>
      </c>
      <c r="H18" s="19" t="s">
        <v>20</v>
      </c>
      <c r="I18" s="46">
        <f>'G-2'!I18+'G-4'!I18</f>
        <v>111</v>
      </c>
      <c r="J18" s="46">
        <f>'G-2'!J18+'G-4'!J18</f>
        <v>442</v>
      </c>
      <c r="K18" s="46">
        <f>'G-2'!K18+'G-4'!K18</f>
        <v>5</v>
      </c>
      <c r="L18" s="46">
        <f>'G-2'!L18+'G-4'!L18</f>
        <v>7</v>
      </c>
      <c r="M18" s="6">
        <f t="shared" si="1"/>
        <v>525</v>
      </c>
      <c r="N18" s="2">
        <f t="shared" si="4"/>
        <v>1915</v>
      </c>
      <c r="O18" s="19" t="s">
        <v>13</v>
      </c>
      <c r="P18" s="46">
        <f>'G-2'!P18+'G-4'!P18</f>
        <v>141</v>
      </c>
      <c r="Q18" s="46">
        <f>'G-2'!Q18+'G-4'!Q18</f>
        <v>425</v>
      </c>
      <c r="R18" s="46">
        <f>'G-2'!R18+'G-4'!R18</f>
        <v>5</v>
      </c>
      <c r="S18" s="46">
        <f>'G-2'!S18+'G-4'!S18</f>
        <v>2</v>
      </c>
      <c r="T18" s="6">
        <f t="shared" si="2"/>
        <v>510.5</v>
      </c>
      <c r="U18" s="2">
        <f t="shared" si="5"/>
        <v>1938.5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101</v>
      </c>
      <c r="C19" s="47">
        <f>'G-2'!C19+'G-4'!C19</f>
        <v>362</v>
      </c>
      <c r="D19" s="47">
        <f>'G-2'!D19+'G-4'!D19</f>
        <v>2</v>
      </c>
      <c r="E19" s="47">
        <f>'G-2'!E19+'G-4'!E19</f>
        <v>4</v>
      </c>
      <c r="F19" s="7">
        <f t="shared" si="0"/>
        <v>426.5</v>
      </c>
      <c r="G19" s="3">
        <f t="shared" si="3"/>
        <v>1599.5</v>
      </c>
      <c r="H19" s="20" t="s">
        <v>22</v>
      </c>
      <c r="I19" s="46">
        <f>'G-2'!I19+'G-4'!I19</f>
        <v>129</v>
      </c>
      <c r="J19" s="46">
        <f>'G-2'!J19+'G-4'!J19</f>
        <v>480</v>
      </c>
      <c r="K19" s="46">
        <f>'G-2'!K19+'G-4'!K19</f>
        <v>2</v>
      </c>
      <c r="L19" s="46">
        <f>'G-2'!L19+'G-4'!L19</f>
        <v>3</v>
      </c>
      <c r="M19" s="6">
        <f t="shared" si="1"/>
        <v>556</v>
      </c>
      <c r="N19" s="2">
        <f>M16+M17+M18+M19</f>
        <v>2061</v>
      </c>
      <c r="O19" s="19" t="s">
        <v>16</v>
      </c>
      <c r="P19" s="46">
        <f>'G-2'!P19+'G-4'!P19</f>
        <v>122</v>
      </c>
      <c r="Q19" s="46">
        <f>'G-2'!Q19+'G-4'!Q19</f>
        <v>389</v>
      </c>
      <c r="R19" s="46">
        <f>'G-2'!R19+'G-4'!R19</f>
        <v>4</v>
      </c>
      <c r="S19" s="46">
        <f>'G-2'!S19+'G-4'!S19</f>
        <v>2</v>
      </c>
      <c r="T19" s="6">
        <f t="shared" si="2"/>
        <v>463</v>
      </c>
      <c r="U19" s="2">
        <f t="shared" si="5"/>
        <v>1963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114</v>
      </c>
      <c r="C20" s="45">
        <f>'G-2'!C20+'G-4'!C20</f>
        <v>340</v>
      </c>
      <c r="D20" s="45">
        <f>'G-2'!D20+'G-4'!D20</f>
        <v>4</v>
      </c>
      <c r="E20" s="45">
        <f>'G-2'!E20+'G-4'!E20</f>
        <v>7</v>
      </c>
      <c r="F20" s="8">
        <f t="shared" si="0"/>
        <v>422.5</v>
      </c>
      <c r="G20" s="35"/>
      <c r="H20" s="19" t="s">
        <v>24</v>
      </c>
      <c r="I20" s="46">
        <f>'G-2'!I20+'G-4'!I20</f>
        <v>119</v>
      </c>
      <c r="J20" s="46">
        <f>'G-2'!J20+'G-4'!J20</f>
        <v>415</v>
      </c>
      <c r="K20" s="46">
        <f>'G-2'!K20+'G-4'!K20</f>
        <v>1</v>
      </c>
      <c r="L20" s="46">
        <f>'G-2'!L20+'G-4'!L20</f>
        <v>10</v>
      </c>
      <c r="M20" s="8">
        <f t="shared" si="1"/>
        <v>501.5</v>
      </c>
      <c r="N20" s="2">
        <f>M17+M18+M19+M20</f>
        <v>2071</v>
      </c>
      <c r="O20" s="19" t="s">
        <v>45</v>
      </c>
      <c r="P20" s="46">
        <f>'G-2'!P20+'G-4'!P20</f>
        <v>90</v>
      </c>
      <c r="Q20" s="46">
        <f>'G-2'!Q20+'G-4'!Q20</f>
        <v>325</v>
      </c>
      <c r="R20" s="46">
        <f>'G-2'!R20+'G-4'!R20</f>
        <v>6</v>
      </c>
      <c r="S20" s="46">
        <f>'G-2'!S20+'G-4'!S20</f>
        <v>4</v>
      </c>
      <c r="T20" s="8">
        <f t="shared" si="2"/>
        <v>392</v>
      </c>
      <c r="U20" s="2">
        <f t="shared" si="5"/>
        <v>1908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105</v>
      </c>
      <c r="C21" s="46">
        <f>'G-2'!C21+'G-4'!C21</f>
        <v>334</v>
      </c>
      <c r="D21" s="46">
        <f>'G-2'!D21+'G-4'!D21</f>
        <v>3</v>
      </c>
      <c r="E21" s="46">
        <f>'G-2'!E21+'G-4'!E21</f>
        <v>8</v>
      </c>
      <c r="F21" s="6">
        <f t="shared" si="0"/>
        <v>412.5</v>
      </c>
      <c r="G21" s="36"/>
      <c r="H21" s="20" t="s">
        <v>25</v>
      </c>
      <c r="I21" s="46">
        <f>'G-2'!I21+'G-4'!I21</f>
        <v>113</v>
      </c>
      <c r="J21" s="46">
        <f>'G-2'!J21+'G-4'!J21</f>
        <v>399</v>
      </c>
      <c r="K21" s="46">
        <f>'G-2'!K21+'G-4'!K21</f>
        <v>1</v>
      </c>
      <c r="L21" s="46">
        <f>'G-2'!L21+'G-4'!L21</f>
        <v>6</v>
      </c>
      <c r="M21" s="6">
        <f t="shared" si="1"/>
        <v>472.5</v>
      </c>
      <c r="N21" s="2">
        <f>M18+M19+M20+M21</f>
        <v>2055</v>
      </c>
      <c r="O21" s="21" t="s">
        <v>46</v>
      </c>
      <c r="P21" s="47">
        <f>'G-2'!P21+'G-4'!P21</f>
        <v>62</v>
      </c>
      <c r="Q21" s="47">
        <f>'G-2'!Q21+'G-4'!Q21</f>
        <v>324</v>
      </c>
      <c r="R21" s="47">
        <f>'G-2'!R21+'G-4'!R21</f>
        <v>2</v>
      </c>
      <c r="S21" s="47">
        <f>'G-2'!S21+'G-4'!S21</f>
        <v>1</v>
      </c>
      <c r="T21" s="7">
        <f t="shared" si="2"/>
        <v>361.5</v>
      </c>
      <c r="U21" s="3">
        <f t="shared" si="5"/>
        <v>1727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92</v>
      </c>
      <c r="C22" s="46">
        <f>'G-2'!C22+'G-4'!C22</f>
        <v>316</v>
      </c>
      <c r="D22" s="46">
        <f>'G-2'!D22+'G-4'!D22</f>
        <v>3</v>
      </c>
      <c r="E22" s="46">
        <f>'G-2'!E22+'G-4'!E22</f>
        <v>11</v>
      </c>
      <c r="F22" s="6">
        <f t="shared" si="0"/>
        <v>395.5</v>
      </c>
      <c r="G22" s="2"/>
      <c r="H22" s="21" t="s">
        <v>26</v>
      </c>
      <c r="I22" s="46">
        <f>'G-2'!I22+'G-4'!I22</f>
        <v>124</v>
      </c>
      <c r="J22" s="46">
        <f>'G-2'!J22+'G-4'!J22</f>
        <v>403</v>
      </c>
      <c r="K22" s="46">
        <f>'G-2'!K22+'G-4'!K22</f>
        <v>3</v>
      </c>
      <c r="L22" s="46">
        <f>'G-2'!L22+'G-4'!L22</f>
        <v>5</v>
      </c>
      <c r="M22" s="6">
        <f t="shared" si="1"/>
        <v>483.5</v>
      </c>
      <c r="N22" s="3">
        <f>M19+M20+M21+M22</f>
        <v>2013.5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2160.5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2071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1963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90</v>
      </c>
      <c r="N24" s="57"/>
      <c r="O24" s="144"/>
      <c r="P24" s="145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27" t="s">
        <v>56</v>
      </c>
      <c r="B5" s="127"/>
      <c r="C5" s="159" t="str">
        <f>'G-2'!D5</f>
        <v>CL 64 - CR 45</v>
      </c>
      <c r="D5" s="159"/>
      <c r="E5" s="159"/>
      <c r="F5" s="78"/>
      <c r="G5" s="79"/>
      <c r="H5" s="70" t="s">
        <v>53</v>
      </c>
      <c r="I5" s="160">
        <f>'G-2'!L5</f>
        <v>6445</v>
      </c>
      <c r="J5" s="160"/>
    </row>
    <row r="6" spans="1:10" x14ac:dyDescent="0.2">
      <c r="A6" s="127" t="s">
        <v>112</v>
      </c>
      <c r="B6" s="127"/>
      <c r="C6" s="161" t="s">
        <v>150</v>
      </c>
      <c r="D6" s="161"/>
      <c r="E6" s="161"/>
      <c r="F6" s="78"/>
      <c r="G6" s="79"/>
      <c r="H6" s="70" t="s">
        <v>58</v>
      </c>
      <c r="I6" s="162">
        <f>'G-2'!S6</f>
        <v>43011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>
        <v>2</v>
      </c>
      <c r="C19" s="101"/>
      <c r="D19" s="90" t="s">
        <v>124</v>
      </c>
      <c r="E19" s="50">
        <v>5</v>
      </c>
      <c r="F19" s="50">
        <v>8</v>
      </c>
      <c r="G19" s="50">
        <v>0</v>
      </c>
      <c r="H19" s="50">
        <v>0</v>
      </c>
      <c r="I19" s="50">
        <f t="shared" si="0"/>
        <v>10.5</v>
      </c>
      <c r="J19" s="91">
        <f>IF(I19=0,"0,00",I19/SUM(I19:I21)*100)</f>
        <v>4.0540540540540544</v>
      </c>
    </row>
    <row r="20" spans="1:10" x14ac:dyDescent="0.2">
      <c r="A20" s="173"/>
      <c r="B20" s="176"/>
      <c r="C20" s="89" t="s">
        <v>125</v>
      </c>
      <c r="D20" s="92" t="s">
        <v>126</v>
      </c>
      <c r="E20" s="93">
        <v>49</v>
      </c>
      <c r="F20" s="93">
        <v>200</v>
      </c>
      <c r="G20" s="93">
        <v>2</v>
      </c>
      <c r="H20" s="93">
        <v>8</v>
      </c>
      <c r="I20" s="93">
        <f t="shared" si="0"/>
        <v>248.5</v>
      </c>
      <c r="J20" s="94">
        <f>IF(I20=0,"0,00",I20/SUM(I19:I21)*100)</f>
        <v>95.945945945945937</v>
      </c>
    </row>
    <row r="21" spans="1:10" x14ac:dyDescent="0.2">
      <c r="A21" s="173"/>
      <c r="B21" s="176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124</v>
      </c>
      <c r="E22" s="50">
        <v>5</v>
      </c>
      <c r="F22" s="50">
        <v>11</v>
      </c>
      <c r="G22" s="50">
        <v>0</v>
      </c>
      <c r="H22" s="50">
        <v>0</v>
      </c>
      <c r="I22" s="50">
        <f t="shared" si="0"/>
        <v>13.5</v>
      </c>
      <c r="J22" s="91">
        <f>IF(I22=0,"0,00",I22/SUM(I22:I24)*100)</f>
        <v>3.4838709677419351</v>
      </c>
    </row>
    <row r="23" spans="1:10" x14ac:dyDescent="0.2">
      <c r="A23" s="173"/>
      <c r="B23" s="176"/>
      <c r="C23" s="89" t="s">
        <v>128</v>
      </c>
      <c r="D23" s="92" t="s">
        <v>126</v>
      </c>
      <c r="E23" s="93">
        <v>85</v>
      </c>
      <c r="F23" s="93">
        <v>325</v>
      </c>
      <c r="G23" s="93">
        <v>2</v>
      </c>
      <c r="H23" s="93">
        <v>1</v>
      </c>
      <c r="I23" s="93">
        <f t="shared" si="0"/>
        <v>374</v>
      </c>
      <c r="J23" s="94">
        <f>IF(I23=0,"0,00",I23/SUM(I22:I24)*100)</f>
        <v>96.516129032258064</v>
      </c>
    </row>
    <row r="24" spans="1:10" x14ac:dyDescent="0.2">
      <c r="A24" s="173"/>
      <c r="B24" s="176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124</v>
      </c>
      <c r="E25" s="50">
        <v>6</v>
      </c>
      <c r="F25" s="50">
        <v>11</v>
      </c>
      <c r="G25" s="50">
        <v>0</v>
      </c>
      <c r="H25" s="50">
        <v>0</v>
      </c>
      <c r="I25" s="50">
        <f t="shared" si="0"/>
        <v>14</v>
      </c>
      <c r="J25" s="91">
        <f>IF(I25=0,"0,00",I25/SUM(I25:I27)*100)</f>
        <v>6.2639821029082778</v>
      </c>
    </row>
    <row r="26" spans="1:10" x14ac:dyDescent="0.2">
      <c r="A26" s="173"/>
      <c r="B26" s="176"/>
      <c r="C26" s="89" t="s">
        <v>129</v>
      </c>
      <c r="D26" s="92" t="s">
        <v>126</v>
      </c>
      <c r="E26" s="93">
        <v>50</v>
      </c>
      <c r="F26" s="93">
        <v>174</v>
      </c>
      <c r="G26" s="93">
        <v>4</v>
      </c>
      <c r="H26" s="93">
        <v>1</v>
      </c>
      <c r="I26" s="93">
        <f t="shared" si="0"/>
        <v>209.5</v>
      </c>
      <c r="J26" s="94">
        <f>IF(I26=0,"0,00",I26/SUM(I25:I27)*100)</f>
        <v>93.736017897091727</v>
      </c>
    </row>
    <row r="27" spans="1:10" x14ac:dyDescent="0.2">
      <c r="A27" s="174"/>
      <c r="B27" s="177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131</v>
      </c>
      <c r="B28" s="17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v>75</v>
      </c>
      <c r="F38" s="93">
        <v>219</v>
      </c>
      <c r="G38" s="93">
        <v>2</v>
      </c>
      <c r="H38" s="93">
        <v>4</v>
      </c>
      <c r="I38" s="93">
        <f t="shared" si="0"/>
        <v>270.5</v>
      </c>
      <c r="J38" s="94">
        <f>IF(I38=0,"0,00",I38/SUM(I37:I39)*100)</f>
        <v>52.729044834307992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59</v>
      </c>
      <c r="F39" s="49">
        <v>198</v>
      </c>
      <c r="G39" s="49">
        <v>0</v>
      </c>
      <c r="H39" s="49">
        <v>6</v>
      </c>
      <c r="I39" s="97">
        <f t="shared" si="0"/>
        <v>242.5</v>
      </c>
      <c r="J39" s="98">
        <f>IF(I39=0,"0,00",I39/SUM(I37:I39)*100)</f>
        <v>47.270955165692008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v>100</v>
      </c>
      <c r="F41" s="93">
        <v>245</v>
      </c>
      <c r="G41" s="93">
        <v>2</v>
      </c>
      <c r="H41" s="93">
        <v>7</v>
      </c>
      <c r="I41" s="93">
        <f t="shared" si="0"/>
        <v>316.5</v>
      </c>
      <c r="J41" s="94">
        <f>IF(I41=0,"0,00",I41/SUM(I40:I42)*100)</f>
        <v>55.672823218997358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47</v>
      </c>
      <c r="F42" s="49">
        <v>221</v>
      </c>
      <c r="G42" s="49">
        <v>0</v>
      </c>
      <c r="H42" s="49">
        <v>3</v>
      </c>
      <c r="I42" s="97">
        <f t="shared" si="0"/>
        <v>252</v>
      </c>
      <c r="J42" s="98">
        <f>IF(I42=0,"0,00",I42/SUM(I40:I42)*100)</f>
        <v>44.327176781002635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v>47</v>
      </c>
      <c r="F44" s="93">
        <v>240</v>
      </c>
      <c r="G44" s="93">
        <v>4</v>
      </c>
      <c r="H44" s="93">
        <v>2</v>
      </c>
      <c r="I44" s="93">
        <f t="shared" si="0"/>
        <v>276.5</v>
      </c>
      <c r="J44" s="94">
        <f>IF(I44=0,"0,00",I44/SUM(I43:I45)*100)</f>
        <v>52.169811320754725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49</v>
      </c>
      <c r="F45" s="49">
        <v>224</v>
      </c>
      <c r="G45" s="49">
        <v>0</v>
      </c>
      <c r="H45" s="49">
        <v>2</v>
      </c>
      <c r="I45" s="102">
        <f t="shared" si="0"/>
        <v>253.5</v>
      </c>
      <c r="J45" s="98">
        <f>IF(I45=0,"0,00",I45/SUM(I43:I45)*100)</f>
        <v>47.830188679245282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'G-2'!D5</f>
        <v>CL 64 - CR 45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'G-2'!L5</f>
        <v>6445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'G-2'!S6</f>
        <v>43011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181.5</v>
      </c>
      <c r="C17" s="116">
        <f>'G-2'!F11</f>
        <v>205.5</v>
      </c>
      <c r="D17" s="116">
        <f>'G-2'!F12</f>
        <v>218.5</v>
      </c>
      <c r="E17" s="116">
        <f>'G-2'!F13</f>
        <v>205.5</v>
      </c>
      <c r="F17" s="116">
        <f>'G-2'!F14</f>
        <v>160.5</v>
      </c>
      <c r="G17" s="116">
        <f>'G-2'!F15</f>
        <v>115.5</v>
      </c>
      <c r="H17" s="116">
        <f>'G-2'!F16</f>
        <v>164.5</v>
      </c>
      <c r="I17" s="116">
        <f>'G-2'!F17</f>
        <v>132</v>
      </c>
      <c r="J17" s="116">
        <f>'G-2'!F18</f>
        <v>132</v>
      </c>
      <c r="K17" s="116">
        <f>'G-2'!F19</f>
        <v>156</v>
      </c>
      <c r="L17" s="117"/>
      <c r="M17" s="116">
        <f>'G-2'!F20</f>
        <v>111</v>
      </c>
      <c r="N17" s="116">
        <f>'G-2'!F21</f>
        <v>113</v>
      </c>
      <c r="O17" s="116">
        <f>'G-2'!F22</f>
        <v>125.5</v>
      </c>
      <c r="P17" s="116">
        <f>'G-2'!M10</f>
        <v>56.5</v>
      </c>
      <c r="Q17" s="116">
        <f>'G-2'!M11</f>
        <v>134</v>
      </c>
      <c r="R17" s="116">
        <f>'G-2'!M12</f>
        <v>116.5</v>
      </c>
      <c r="S17" s="116">
        <f>'G-2'!M13</f>
        <v>154</v>
      </c>
      <c r="T17" s="116">
        <f>'G-2'!M14</f>
        <v>136.5</v>
      </c>
      <c r="U17" s="116">
        <f>'G-2'!M15</f>
        <v>132</v>
      </c>
      <c r="V17" s="116">
        <f>'G-2'!M16</f>
        <v>218.5</v>
      </c>
      <c r="W17" s="116">
        <f>'G-2'!M17</f>
        <v>231</v>
      </c>
      <c r="X17" s="116">
        <f>'G-2'!M18</f>
        <v>247</v>
      </c>
      <c r="Y17" s="116">
        <f>'G-2'!M19</f>
        <v>270</v>
      </c>
      <c r="Z17" s="116">
        <f>'G-2'!M20</f>
        <v>240</v>
      </c>
      <c r="AA17" s="116">
        <f>'G-2'!M21</f>
        <v>187</v>
      </c>
      <c r="AB17" s="116">
        <f>'G-2'!M22</f>
        <v>200.5</v>
      </c>
      <c r="AC17" s="117"/>
      <c r="AD17" s="116">
        <f>'G-2'!T10</f>
        <v>122.5</v>
      </c>
      <c r="AE17" s="116">
        <f>'G-2'!T11</f>
        <v>130.5</v>
      </c>
      <c r="AF17" s="116">
        <f>'G-2'!T12</f>
        <v>141</v>
      </c>
      <c r="AG17" s="116">
        <f>'G-2'!T13</f>
        <v>106</v>
      </c>
      <c r="AH17" s="116">
        <f>'G-2'!T14</f>
        <v>163</v>
      </c>
      <c r="AI17" s="116">
        <f>'G-2'!T15</f>
        <v>131.5</v>
      </c>
      <c r="AJ17" s="116">
        <f>'G-2'!T16</f>
        <v>123</v>
      </c>
      <c r="AK17" s="116">
        <f>'G-2'!T17</f>
        <v>204.5</v>
      </c>
      <c r="AL17" s="116">
        <f>'G-2'!T18</f>
        <v>215</v>
      </c>
      <c r="AM17" s="116">
        <f>'G-2'!T19</f>
        <v>180</v>
      </c>
      <c r="AN17" s="116">
        <f>'G-2'!T20</f>
        <v>121</v>
      </c>
      <c r="AO17" s="116">
        <f>'G-2'!T21</f>
        <v>102.5</v>
      </c>
      <c r="AP17" s="68"/>
      <c r="AQ17" s="68"/>
      <c r="AR17" s="68"/>
      <c r="AS17" s="68"/>
      <c r="AT17" s="68"/>
      <c r="AU17" s="68">
        <f t="shared" ref="AU17:BA17" si="6">E18</f>
        <v>811</v>
      </c>
      <c r="AV17" s="68">
        <f t="shared" si="6"/>
        <v>790</v>
      </c>
      <c r="AW17" s="68">
        <f t="shared" si="6"/>
        <v>700</v>
      </c>
      <c r="AX17" s="68">
        <f t="shared" si="6"/>
        <v>646</v>
      </c>
      <c r="AY17" s="68">
        <f t="shared" si="6"/>
        <v>572.5</v>
      </c>
      <c r="AZ17" s="68">
        <f t="shared" si="6"/>
        <v>544</v>
      </c>
      <c r="BA17" s="68">
        <f t="shared" si="6"/>
        <v>584.5</v>
      </c>
      <c r="BB17" s="68"/>
      <c r="BC17" s="68"/>
      <c r="BD17" s="68"/>
      <c r="BE17" s="68">
        <f t="shared" ref="BE17:BQ17" si="7">P18</f>
        <v>406</v>
      </c>
      <c r="BF17" s="68">
        <f t="shared" si="7"/>
        <v>429</v>
      </c>
      <c r="BG17" s="68">
        <f t="shared" si="7"/>
        <v>432.5</v>
      </c>
      <c r="BH17" s="68">
        <f t="shared" si="7"/>
        <v>461</v>
      </c>
      <c r="BI17" s="68">
        <f t="shared" si="7"/>
        <v>541</v>
      </c>
      <c r="BJ17" s="68">
        <f t="shared" si="7"/>
        <v>539</v>
      </c>
      <c r="BK17" s="68">
        <f t="shared" si="7"/>
        <v>641</v>
      </c>
      <c r="BL17" s="68">
        <f t="shared" si="7"/>
        <v>718</v>
      </c>
      <c r="BM17" s="68">
        <f t="shared" si="7"/>
        <v>828.5</v>
      </c>
      <c r="BN17" s="68">
        <f t="shared" si="7"/>
        <v>966.5</v>
      </c>
      <c r="BO17" s="68">
        <f t="shared" si="7"/>
        <v>988</v>
      </c>
      <c r="BP17" s="68">
        <f t="shared" si="7"/>
        <v>944</v>
      </c>
      <c r="BQ17" s="68">
        <f t="shared" si="7"/>
        <v>897.5</v>
      </c>
      <c r="BR17" s="68"/>
      <c r="BS17" s="68"/>
      <c r="BT17" s="68"/>
      <c r="BU17" s="68">
        <f t="shared" ref="BU17:CC17" si="8">AG18</f>
        <v>500</v>
      </c>
      <c r="BV17" s="68">
        <f t="shared" si="8"/>
        <v>540.5</v>
      </c>
      <c r="BW17" s="68">
        <f t="shared" si="8"/>
        <v>541.5</v>
      </c>
      <c r="BX17" s="68">
        <f t="shared" si="8"/>
        <v>523.5</v>
      </c>
      <c r="BY17" s="68">
        <f t="shared" si="8"/>
        <v>622</v>
      </c>
      <c r="BZ17" s="68">
        <f t="shared" si="8"/>
        <v>674</v>
      </c>
      <c r="CA17" s="68">
        <f t="shared" si="8"/>
        <v>722.5</v>
      </c>
      <c r="CB17" s="68">
        <f t="shared" si="8"/>
        <v>720.5</v>
      </c>
      <c r="CC17" s="68">
        <f t="shared" si="8"/>
        <v>618.5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811</v>
      </c>
      <c r="F18" s="116">
        <f t="shared" ref="F18:K18" si="9">C17+D17+E17+F17</f>
        <v>790</v>
      </c>
      <c r="G18" s="116">
        <f t="shared" si="9"/>
        <v>700</v>
      </c>
      <c r="H18" s="116">
        <f t="shared" si="9"/>
        <v>646</v>
      </c>
      <c r="I18" s="116">
        <f t="shared" si="9"/>
        <v>572.5</v>
      </c>
      <c r="J18" s="116">
        <f t="shared" si="9"/>
        <v>544</v>
      </c>
      <c r="K18" s="116">
        <f t="shared" si="9"/>
        <v>584.5</v>
      </c>
      <c r="L18" s="117"/>
      <c r="M18" s="116"/>
      <c r="N18" s="116"/>
      <c r="O18" s="116"/>
      <c r="P18" s="116">
        <f>M17+N17+O17+P17</f>
        <v>406</v>
      </c>
      <c r="Q18" s="116">
        <f t="shared" ref="Q18:AB18" si="10">N17+O17+P17+Q17</f>
        <v>429</v>
      </c>
      <c r="R18" s="116">
        <f t="shared" si="10"/>
        <v>432.5</v>
      </c>
      <c r="S18" s="116">
        <f t="shared" si="10"/>
        <v>461</v>
      </c>
      <c r="T18" s="116">
        <f t="shared" si="10"/>
        <v>541</v>
      </c>
      <c r="U18" s="116">
        <f t="shared" si="10"/>
        <v>539</v>
      </c>
      <c r="V18" s="116">
        <f t="shared" si="10"/>
        <v>641</v>
      </c>
      <c r="W18" s="116">
        <f t="shared" si="10"/>
        <v>718</v>
      </c>
      <c r="X18" s="116">
        <f t="shared" si="10"/>
        <v>828.5</v>
      </c>
      <c r="Y18" s="116">
        <f t="shared" si="10"/>
        <v>966.5</v>
      </c>
      <c r="Z18" s="116">
        <f t="shared" si="10"/>
        <v>988</v>
      </c>
      <c r="AA18" s="116">
        <f t="shared" si="10"/>
        <v>944</v>
      </c>
      <c r="AB18" s="116">
        <f t="shared" si="10"/>
        <v>897.5</v>
      </c>
      <c r="AC18" s="117"/>
      <c r="AD18" s="116"/>
      <c r="AE18" s="116"/>
      <c r="AF18" s="116"/>
      <c r="AG18" s="116">
        <f>AD17+AE17+AF17+AG17</f>
        <v>500</v>
      </c>
      <c r="AH18" s="116">
        <f t="shared" ref="AH18:AO18" si="11">AE17+AF17+AG17+AH17</f>
        <v>540.5</v>
      </c>
      <c r="AI18" s="116">
        <f t="shared" si="11"/>
        <v>541.5</v>
      </c>
      <c r="AJ18" s="116">
        <f t="shared" si="11"/>
        <v>523.5</v>
      </c>
      <c r="AK18" s="116">
        <f t="shared" si="11"/>
        <v>622</v>
      </c>
      <c r="AL18" s="116">
        <f t="shared" si="11"/>
        <v>674</v>
      </c>
      <c r="AM18" s="116">
        <f t="shared" si="11"/>
        <v>722.5</v>
      </c>
      <c r="AN18" s="116">
        <f t="shared" si="11"/>
        <v>720.5</v>
      </c>
      <c r="AO18" s="116">
        <f t="shared" si="11"/>
        <v>618.5</v>
      </c>
      <c r="AP18" s="68"/>
      <c r="AQ18" s="68"/>
      <c r="AR18" s="68"/>
      <c r="AS18" s="68"/>
      <c r="AT18" s="68"/>
      <c r="AU18" s="68">
        <f t="shared" ref="AU18:BA18" si="12">E26</f>
        <v>1349.5</v>
      </c>
      <c r="AV18" s="68">
        <f t="shared" si="12"/>
        <v>1230</v>
      </c>
      <c r="AW18" s="68">
        <f t="shared" si="12"/>
        <v>1151.5</v>
      </c>
      <c r="AX18" s="68">
        <f t="shared" si="12"/>
        <v>1083</v>
      </c>
      <c r="AY18" s="68">
        <f t="shared" si="12"/>
        <v>1060</v>
      </c>
      <c r="AZ18" s="68">
        <f t="shared" si="12"/>
        <v>1020</v>
      </c>
      <c r="BA18" s="68">
        <f t="shared" si="12"/>
        <v>1015</v>
      </c>
      <c r="BB18" s="68"/>
      <c r="BC18" s="68"/>
      <c r="BD18" s="68"/>
      <c r="BE18" s="68">
        <f t="shared" ref="BE18:BQ18" si="13">P26</f>
        <v>1194.5</v>
      </c>
      <c r="BF18" s="68">
        <f t="shared" si="13"/>
        <v>1189.5</v>
      </c>
      <c r="BG18" s="68">
        <f t="shared" si="13"/>
        <v>1178</v>
      </c>
      <c r="BH18" s="68">
        <f t="shared" si="13"/>
        <v>1228.5</v>
      </c>
      <c r="BI18" s="68">
        <f t="shared" si="13"/>
        <v>1214</v>
      </c>
      <c r="BJ18" s="68">
        <f t="shared" si="13"/>
        <v>1185.5</v>
      </c>
      <c r="BK18" s="68">
        <f t="shared" si="13"/>
        <v>1170.5</v>
      </c>
      <c r="BL18" s="68">
        <f t="shared" si="13"/>
        <v>1107.5</v>
      </c>
      <c r="BM18" s="68">
        <f t="shared" si="13"/>
        <v>1086.5</v>
      </c>
      <c r="BN18" s="68">
        <f t="shared" si="13"/>
        <v>1094.5</v>
      </c>
      <c r="BO18" s="68">
        <f t="shared" si="13"/>
        <v>1083</v>
      </c>
      <c r="BP18" s="68">
        <f t="shared" si="13"/>
        <v>1111</v>
      </c>
      <c r="BQ18" s="68">
        <f t="shared" si="13"/>
        <v>1116</v>
      </c>
      <c r="BR18" s="68"/>
      <c r="BS18" s="68"/>
      <c r="BT18" s="68"/>
      <c r="BU18" s="68">
        <f t="shared" ref="BU18:CC18" si="14">AG26</f>
        <v>1082.5</v>
      </c>
      <c r="BV18" s="68">
        <f t="shared" si="14"/>
        <v>1117</v>
      </c>
      <c r="BW18" s="68">
        <f t="shared" si="14"/>
        <v>1156</v>
      </c>
      <c r="BX18" s="68">
        <f t="shared" si="14"/>
        <v>1199</v>
      </c>
      <c r="BY18" s="68">
        <f t="shared" si="14"/>
        <v>1255</v>
      </c>
      <c r="BZ18" s="68">
        <f t="shared" si="14"/>
        <v>1264.5</v>
      </c>
      <c r="CA18" s="68">
        <f t="shared" si="14"/>
        <v>1240.5</v>
      </c>
      <c r="CB18" s="68">
        <f t="shared" si="14"/>
        <v>1187.5</v>
      </c>
      <c r="CC18" s="68">
        <f t="shared" si="14"/>
        <v>1108.5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4.0540540540540543E-2</v>
      </c>
      <c r="E19" s="119"/>
      <c r="F19" s="119" t="s">
        <v>107</v>
      </c>
      <c r="G19" s="120">
        <f>DIRECCIONALIDAD!J20/100</f>
        <v>0.95945945945945932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3.4838709677419352E-2</v>
      </c>
      <c r="Q19" s="119"/>
      <c r="R19" s="119"/>
      <c r="S19" s="119"/>
      <c r="T19" s="119" t="s">
        <v>107</v>
      </c>
      <c r="U19" s="120">
        <f>DIRECCIONALIDAD!J23/100</f>
        <v>0.96516129032258069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6.2639821029082776E-2</v>
      </c>
      <c r="AG19" s="119"/>
      <c r="AH19" s="119"/>
      <c r="AI19" s="119"/>
      <c r="AJ19" s="119" t="s">
        <v>107</v>
      </c>
      <c r="AK19" s="120">
        <f>DIRECCIONALIDAD!J26/100</f>
        <v>0.93736017897091728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2160.5</v>
      </c>
      <c r="AV20" s="59">
        <f t="shared" si="18"/>
        <v>2020</v>
      </c>
      <c r="AW20" s="59">
        <f t="shared" si="18"/>
        <v>1851.5</v>
      </c>
      <c r="AX20" s="59">
        <f t="shared" si="18"/>
        <v>1729</v>
      </c>
      <c r="AY20" s="59">
        <f t="shared" si="18"/>
        <v>1632.5</v>
      </c>
      <c r="AZ20" s="59">
        <f t="shared" si="18"/>
        <v>1564</v>
      </c>
      <c r="BA20" s="59">
        <f t="shared" si="18"/>
        <v>1599.5</v>
      </c>
      <c r="BB20" s="59"/>
      <c r="BC20" s="59"/>
      <c r="BD20" s="59"/>
      <c r="BE20" s="59">
        <f t="shared" ref="BE20:BQ20" si="19">P30</f>
        <v>1600.5</v>
      </c>
      <c r="BF20" s="59">
        <f t="shared" si="19"/>
        <v>1618.5</v>
      </c>
      <c r="BG20" s="59">
        <f t="shared" si="19"/>
        <v>1610.5</v>
      </c>
      <c r="BH20" s="59">
        <f t="shared" si="19"/>
        <v>1689.5</v>
      </c>
      <c r="BI20" s="59">
        <f t="shared" si="19"/>
        <v>1755</v>
      </c>
      <c r="BJ20" s="59">
        <f t="shared" si="19"/>
        <v>1724.5</v>
      </c>
      <c r="BK20" s="59">
        <f t="shared" si="19"/>
        <v>1811.5</v>
      </c>
      <c r="BL20" s="59">
        <f t="shared" si="19"/>
        <v>1825.5</v>
      </c>
      <c r="BM20" s="59">
        <f t="shared" si="19"/>
        <v>1915</v>
      </c>
      <c r="BN20" s="59">
        <f t="shared" si="19"/>
        <v>2061</v>
      </c>
      <c r="BO20" s="59">
        <f t="shared" si="19"/>
        <v>2071</v>
      </c>
      <c r="BP20" s="59">
        <f t="shared" si="19"/>
        <v>2055</v>
      </c>
      <c r="BQ20" s="59">
        <f t="shared" si="19"/>
        <v>2013.5</v>
      </c>
      <c r="BR20" s="59"/>
      <c r="BS20" s="59"/>
      <c r="BT20" s="59"/>
      <c r="BU20" s="59">
        <f t="shared" ref="BU20:CC20" si="20">AG30</f>
        <v>1582.5</v>
      </c>
      <c r="BV20" s="59">
        <f t="shared" si="20"/>
        <v>1657.5</v>
      </c>
      <c r="BW20" s="59">
        <f t="shared" si="20"/>
        <v>1697.5</v>
      </c>
      <c r="BX20" s="59">
        <f t="shared" si="20"/>
        <v>1722.5</v>
      </c>
      <c r="BY20" s="59">
        <f t="shared" si="20"/>
        <v>1877</v>
      </c>
      <c r="BZ20" s="59">
        <f t="shared" si="20"/>
        <v>1938.5</v>
      </c>
      <c r="CA20" s="59">
        <f t="shared" si="20"/>
        <v>1963</v>
      </c>
      <c r="CB20" s="59">
        <f t="shared" si="20"/>
        <v>1908</v>
      </c>
      <c r="CC20" s="59">
        <f t="shared" si="20"/>
        <v>1727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394.5</v>
      </c>
      <c r="C25" s="116">
        <f>'G-4'!F11</f>
        <v>354</v>
      </c>
      <c r="D25" s="116">
        <f>'G-4'!F12</f>
        <v>329</v>
      </c>
      <c r="E25" s="116">
        <f>'G-4'!F13</f>
        <v>272</v>
      </c>
      <c r="F25" s="116">
        <f>'G-4'!F14</f>
        <v>275</v>
      </c>
      <c r="G25" s="116">
        <f>'G-4'!F15</f>
        <v>275.5</v>
      </c>
      <c r="H25" s="116">
        <f>'G-4'!F16</f>
        <v>260.5</v>
      </c>
      <c r="I25" s="116">
        <f>'G-4'!F17</f>
        <v>249</v>
      </c>
      <c r="J25" s="116">
        <f>'G-4'!F18</f>
        <v>235</v>
      </c>
      <c r="K25" s="116">
        <f>'G-4'!F19</f>
        <v>270.5</v>
      </c>
      <c r="L25" s="117"/>
      <c r="M25" s="116">
        <f>'G-4'!F20</f>
        <v>311.5</v>
      </c>
      <c r="N25" s="116">
        <f>'G-4'!F21</f>
        <v>299.5</v>
      </c>
      <c r="O25" s="116">
        <f>'G-4'!F22</f>
        <v>270</v>
      </c>
      <c r="P25" s="116">
        <f>'G-4'!M10</f>
        <v>313.5</v>
      </c>
      <c r="Q25" s="116">
        <f>'G-4'!M11</f>
        <v>306.5</v>
      </c>
      <c r="R25" s="116">
        <f>'G-4'!M12</f>
        <v>288</v>
      </c>
      <c r="S25" s="116">
        <f>'G-4'!M13</f>
        <v>320.5</v>
      </c>
      <c r="T25" s="116">
        <f>'G-4'!M14</f>
        <v>299</v>
      </c>
      <c r="U25" s="116">
        <f>'G-4'!M15</f>
        <v>278</v>
      </c>
      <c r="V25" s="116">
        <f>'G-4'!M16</f>
        <v>273</v>
      </c>
      <c r="W25" s="116">
        <f>'G-4'!M17</f>
        <v>257.5</v>
      </c>
      <c r="X25" s="116">
        <f>'G-4'!M18</f>
        <v>278</v>
      </c>
      <c r="Y25" s="116">
        <f>'G-4'!M19</f>
        <v>286</v>
      </c>
      <c r="Z25" s="116">
        <f>'G-4'!M20</f>
        <v>261.5</v>
      </c>
      <c r="AA25" s="116">
        <f>'G-4'!M21</f>
        <v>285.5</v>
      </c>
      <c r="AB25" s="116">
        <f>'G-4'!M22</f>
        <v>283</v>
      </c>
      <c r="AC25" s="117"/>
      <c r="AD25" s="116">
        <f>'G-4'!T10</f>
        <v>251.5</v>
      </c>
      <c r="AE25" s="116">
        <f>'G-4'!T11</f>
        <v>268</v>
      </c>
      <c r="AF25" s="116">
        <f>'G-4'!T12</f>
        <v>281</v>
      </c>
      <c r="AG25" s="116">
        <f>'G-4'!T13</f>
        <v>282</v>
      </c>
      <c r="AH25" s="116">
        <f>'G-4'!T14</f>
        <v>286</v>
      </c>
      <c r="AI25" s="116">
        <f>'G-4'!T15</f>
        <v>307</v>
      </c>
      <c r="AJ25" s="116">
        <f>'G-4'!T16</f>
        <v>324</v>
      </c>
      <c r="AK25" s="116">
        <f>'G-4'!T17</f>
        <v>338</v>
      </c>
      <c r="AL25" s="116">
        <f>'G-4'!T18</f>
        <v>295.5</v>
      </c>
      <c r="AM25" s="116">
        <f>'G-4'!T19</f>
        <v>283</v>
      </c>
      <c r="AN25" s="116">
        <f>'G-4'!T20</f>
        <v>271</v>
      </c>
      <c r="AO25" s="116">
        <f>'G-4'!T21</f>
        <v>259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1349.5</v>
      </c>
      <c r="F26" s="116">
        <f t="shared" ref="F26:K26" si="24">C25+D25+E25+F25</f>
        <v>1230</v>
      </c>
      <c r="G26" s="116">
        <f t="shared" si="24"/>
        <v>1151.5</v>
      </c>
      <c r="H26" s="116">
        <f t="shared" si="24"/>
        <v>1083</v>
      </c>
      <c r="I26" s="116">
        <f t="shared" si="24"/>
        <v>1060</v>
      </c>
      <c r="J26" s="116">
        <f t="shared" si="24"/>
        <v>1020</v>
      </c>
      <c r="K26" s="116">
        <f t="shared" si="24"/>
        <v>1015</v>
      </c>
      <c r="L26" s="117"/>
      <c r="M26" s="116"/>
      <c r="N26" s="116"/>
      <c r="O26" s="116"/>
      <c r="P26" s="116">
        <f>M25+N25+O25+P25</f>
        <v>1194.5</v>
      </c>
      <c r="Q26" s="116">
        <f t="shared" ref="Q26:AB26" si="25">N25+O25+P25+Q25</f>
        <v>1189.5</v>
      </c>
      <c r="R26" s="116">
        <f t="shared" si="25"/>
        <v>1178</v>
      </c>
      <c r="S26" s="116">
        <f t="shared" si="25"/>
        <v>1228.5</v>
      </c>
      <c r="T26" s="116">
        <f t="shared" si="25"/>
        <v>1214</v>
      </c>
      <c r="U26" s="116">
        <f t="shared" si="25"/>
        <v>1185.5</v>
      </c>
      <c r="V26" s="116">
        <f t="shared" si="25"/>
        <v>1170.5</v>
      </c>
      <c r="W26" s="116">
        <f t="shared" si="25"/>
        <v>1107.5</v>
      </c>
      <c r="X26" s="116">
        <f t="shared" si="25"/>
        <v>1086.5</v>
      </c>
      <c r="Y26" s="116">
        <f t="shared" si="25"/>
        <v>1094.5</v>
      </c>
      <c r="Z26" s="116">
        <f t="shared" si="25"/>
        <v>1083</v>
      </c>
      <c r="AA26" s="116">
        <f t="shared" si="25"/>
        <v>1111</v>
      </c>
      <c r="AB26" s="116">
        <f t="shared" si="25"/>
        <v>1116</v>
      </c>
      <c r="AC26" s="117"/>
      <c r="AD26" s="116"/>
      <c r="AE26" s="116"/>
      <c r="AF26" s="116"/>
      <c r="AG26" s="116">
        <f>AD25+AE25+AF25+AG25</f>
        <v>1082.5</v>
      </c>
      <c r="AH26" s="116">
        <f t="shared" ref="AH26:AO26" si="26">AE25+AF25+AG25+AH25</f>
        <v>1117</v>
      </c>
      <c r="AI26" s="116">
        <f t="shared" si="26"/>
        <v>1156</v>
      </c>
      <c r="AJ26" s="116">
        <f t="shared" si="26"/>
        <v>1199</v>
      </c>
      <c r="AK26" s="116">
        <f t="shared" si="26"/>
        <v>1255</v>
      </c>
      <c r="AL26" s="116">
        <f t="shared" si="26"/>
        <v>1264.5</v>
      </c>
      <c r="AM26" s="116">
        <f t="shared" si="26"/>
        <v>1240.5</v>
      </c>
      <c r="AN26" s="116">
        <f t="shared" si="26"/>
        <v>1187.5</v>
      </c>
      <c r="AO26" s="116">
        <f t="shared" si="26"/>
        <v>1108.5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0.52729044834307992</v>
      </c>
      <c r="H27" s="119"/>
      <c r="I27" s="119" t="s">
        <v>108</v>
      </c>
      <c r="J27" s="120">
        <f>DIRECCIONALIDAD!J39/100</f>
        <v>0.47270955165692008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0.55672823218997358</v>
      </c>
      <c r="V27" s="119"/>
      <c r="W27" s="119"/>
      <c r="X27" s="119"/>
      <c r="Y27" s="119" t="s">
        <v>108</v>
      </c>
      <c r="Z27" s="120">
        <f>DIRECCIONALIDAD!J42/100</f>
        <v>0.44327176781002636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0.52169811320754722</v>
      </c>
      <c r="AL27" s="119"/>
      <c r="AM27" s="119"/>
      <c r="AN27" s="119" t="s">
        <v>108</v>
      </c>
      <c r="AO27" s="122">
        <f>DIRECCIONALIDAD!J45/100</f>
        <v>0.47830188679245284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576</v>
      </c>
      <c r="C29" s="116">
        <f t="shared" ref="C29:K29" si="27">C13+C17+C21+C25</f>
        <v>559.5</v>
      </c>
      <c r="D29" s="116">
        <f t="shared" si="27"/>
        <v>547.5</v>
      </c>
      <c r="E29" s="116">
        <f t="shared" si="27"/>
        <v>477.5</v>
      </c>
      <c r="F29" s="116">
        <f t="shared" si="27"/>
        <v>435.5</v>
      </c>
      <c r="G29" s="116">
        <f t="shared" si="27"/>
        <v>391</v>
      </c>
      <c r="H29" s="116">
        <f t="shared" si="27"/>
        <v>425</v>
      </c>
      <c r="I29" s="116">
        <f t="shared" si="27"/>
        <v>381</v>
      </c>
      <c r="J29" s="116">
        <f t="shared" si="27"/>
        <v>367</v>
      </c>
      <c r="K29" s="116">
        <f t="shared" si="27"/>
        <v>426.5</v>
      </c>
      <c r="L29" s="117"/>
      <c r="M29" s="116">
        <f>M13+M17+M21+M25</f>
        <v>422.5</v>
      </c>
      <c r="N29" s="116">
        <f t="shared" ref="N29:AB29" si="28">N13+N17+N21+N25</f>
        <v>412.5</v>
      </c>
      <c r="O29" s="116">
        <f t="shared" si="28"/>
        <v>395.5</v>
      </c>
      <c r="P29" s="116">
        <f t="shared" si="28"/>
        <v>370</v>
      </c>
      <c r="Q29" s="116">
        <f t="shared" si="28"/>
        <v>440.5</v>
      </c>
      <c r="R29" s="116">
        <f t="shared" si="28"/>
        <v>404.5</v>
      </c>
      <c r="S29" s="116">
        <f t="shared" si="28"/>
        <v>474.5</v>
      </c>
      <c r="T29" s="116">
        <f t="shared" si="28"/>
        <v>435.5</v>
      </c>
      <c r="U29" s="116">
        <f t="shared" si="28"/>
        <v>410</v>
      </c>
      <c r="V29" s="116">
        <f t="shared" si="28"/>
        <v>491.5</v>
      </c>
      <c r="W29" s="116">
        <f t="shared" si="28"/>
        <v>488.5</v>
      </c>
      <c r="X29" s="116">
        <f t="shared" si="28"/>
        <v>525</v>
      </c>
      <c r="Y29" s="116">
        <f t="shared" si="28"/>
        <v>556</v>
      </c>
      <c r="Z29" s="116">
        <f t="shared" si="28"/>
        <v>501.5</v>
      </c>
      <c r="AA29" s="116">
        <f t="shared" si="28"/>
        <v>472.5</v>
      </c>
      <c r="AB29" s="116">
        <f t="shared" si="28"/>
        <v>483.5</v>
      </c>
      <c r="AC29" s="117"/>
      <c r="AD29" s="116">
        <f>AD13+AD17+AD21+AD25</f>
        <v>374</v>
      </c>
      <c r="AE29" s="116">
        <f t="shared" ref="AE29:AO29" si="29">AE13+AE17+AE21+AE25</f>
        <v>398.5</v>
      </c>
      <c r="AF29" s="116">
        <f t="shared" si="29"/>
        <v>422</v>
      </c>
      <c r="AG29" s="116">
        <f t="shared" si="29"/>
        <v>388</v>
      </c>
      <c r="AH29" s="116">
        <f t="shared" si="29"/>
        <v>449</v>
      </c>
      <c r="AI29" s="116">
        <f t="shared" si="29"/>
        <v>438.5</v>
      </c>
      <c r="AJ29" s="116">
        <f t="shared" si="29"/>
        <v>447</v>
      </c>
      <c r="AK29" s="116">
        <f t="shared" si="29"/>
        <v>542.5</v>
      </c>
      <c r="AL29" s="116">
        <f t="shared" si="29"/>
        <v>510.5</v>
      </c>
      <c r="AM29" s="116">
        <f t="shared" si="29"/>
        <v>463</v>
      </c>
      <c r="AN29" s="116">
        <f t="shared" si="29"/>
        <v>392</v>
      </c>
      <c r="AO29" s="116">
        <f t="shared" si="29"/>
        <v>361.5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2160.5</v>
      </c>
      <c r="F30" s="116">
        <f t="shared" ref="F30:K30" si="30">C29+D29+E29+F29</f>
        <v>2020</v>
      </c>
      <c r="G30" s="116">
        <f t="shared" si="30"/>
        <v>1851.5</v>
      </c>
      <c r="H30" s="116">
        <f t="shared" si="30"/>
        <v>1729</v>
      </c>
      <c r="I30" s="116">
        <f t="shared" si="30"/>
        <v>1632.5</v>
      </c>
      <c r="J30" s="116">
        <f t="shared" si="30"/>
        <v>1564</v>
      </c>
      <c r="K30" s="116">
        <f t="shared" si="30"/>
        <v>1599.5</v>
      </c>
      <c r="L30" s="117"/>
      <c r="M30" s="116"/>
      <c r="N30" s="116"/>
      <c r="O30" s="116"/>
      <c r="P30" s="116">
        <f>M29+N29+O29+P29</f>
        <v>1600.5</v>
      </c>
      <c r="Q30" s="116">
        <f t="shared" ref="Q30:AB30" si="31">N29+O29+P29+Q29</f>
        <v>1618.5</v>
      </c>
      <c r="R30" s="116">
        <f t="shared" si="31"/>
        <v>1610.5</v>
      </c>
      <c r="S30" s="116">
        <f t="shared" si="31"/>
        <v>1689.5</v>
      </c>
      <c r="T30" s="116">
        <f t="shared" si="31"/>
        <v>1755</v>
      </c>
      <c r="U30" s="116">
        <f t="shared" si="31"/>
        <v>1724.5</v>
      </c>
      <c r="V30" s="116">
        <f t="shared" si="31"/>
        <v>1811.5</v>
      </c>
      <c r="W30" s="116">
        <f t="shared" si="31"/>
        <v>1825.5</v>
      </c>
      <c r="X30" s="116">
        <f t="shared" si="31"/>
        <v>1915</v>
      </c>
      <c r="Y30" s="116">
        <f t="shared" si="31"/>
        <v>2061</v>
      </c>
      <c r="Z30" s="116">
        <f t="shared" si="31"/>
        <v>2071</v>
      </c>
      <c r="AA30" s="116">
        <f t="shared" si="31"/>
        <v>2055</v>
      </c>
      <c r="AB30" s="116">
        <f t="shared" si="31"/>
        <v>2013.5</v>
      </c>
      <c r="AC30" s="117"/>
      <c r="AD30" s="116"/>
      <c r="AE30" s="116"/>
      <c r="AF30" s="116"/>
      <c r="AG30" s="116">
        <f>AD29+AE29+AF29+AG29</f>
        <v>1582.5</v>
      </c>
      <c r="AH30" s="116">
        <f t="shared" ref="AH30:AO30" si="32">AE29+AF29+AG29+AH29</f>
        <v>1657.5</v>
      </c>
      <c r="AI30" s="116">
        <f t="shared" si="32"/>
        <v>1697.5</v>
      </c>
      <c r="AJ30" s="116">
        <f t="shared" si="32"/>
        <v>1722.5</v>
      </c>
      <c r="AK30" s="116">
        <f t="shared" si="32"/>
        <v>1877</v>
      </c>
      <c r="AL30" s="116">
        <f t="shared" si="32"/>
        <v>1938.5</v>
      </c>
      <c r="AM30" s="116">
        <f t="shared" si="32"/>
        <v>1963</v>
      </c>
      <c r="AN30" s="116">
        <f t="shared" si="32"/>
        <v>1908</v>
      </c>
      <c r="AO30" s="116">
        <f t="shared" si="32"/>
        <v>1727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2017-10-20T20:36:13Z</dcterms:modified>
</cp:coreProperties>
</file>