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14\2017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externalReferences>
    <externalReference r:id="rId8"/>
  </externalReference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9" i="4686" l="1"/>
  <c r="S6" i="4677" l="1"/>
  <c r="M22" i="4677"/>
  <c r="F22" i="4677"/>
  <c r="T21" i="4677"/>
  <c r="M21" i="4677"/>
  <c r="F21" i="4677"/>
  <c r="T20" i="4677"/>
  <c r="M20" i="4677"/>
  <c r="F20" i="4677"/>
  <c r="T19" i="4677"/>
  <c r="M19" i="4677"/>
  <c r="F19" i="4677"/>
  <c r="T18" i="4677"/>
  <c r="M18" i="4677"/>
  <c r="F18" i="4677"/>
  <c r="T17" i="4677"/>
  <c r="M17" i="4677"/>
  <c r="F17" i="4677"/>
  <c r="T16" i="4677"/>
  <c r="M16" i="4677"/>
  <c r="F16" i="4677"/>
  <c r="T15" i="4677"/>
  <c r="M15" i="4677"/>
  <c r="F15" i="4677"/>
  <c r="T14" i="4677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L5" i="4677"/>
  <c r="D5" i="4677"/>
  <c r="E4" i="4677"/>
  <c r="M22" i="4686"/>
  <c r="F22" i="4686"/>
  <c r="T21" i="4686"/>
  <c r="M21" i="4686"/>
  <c r="F21" i="4686"/>
  <c r="T20" i="4686"/>
  <c r="M20" i="4686"/>
  <c r="F20" i="4686"/>
  <c r="T19" i="4686"/>
  <c r="M19" i="4686"/>
  <c r="F19" i="4686"/>
  <c r="T18" i="4686"/>
  <c r="M18" i="4686"/>
  <c r="F18" i="4686"/>
  <c r="T17" i="4686"/>
  <c r="M17" i="4686"/>
  <c r="F17" i="4686"/>
  <c r="T16" i="4686"/>
  <c r="M16" i="4686"/>
  <c r="F16" i="4686"/>
  <c r="T15" i="4686"/>
  <c r="M15" i="4686"/>
  <c r="F15" i="4686"/>
  <c r="T14" i="4686"/>
  <c r="M14" i="4686"/>
  <c r="F14" i="4686"/>
  <c r="T13" i="4686"/>
  <c r="M13" i="4686"/>
  <c r="F13" i="4686"/>
  <c r="T12" i="4686"/>
  <c r="M12" i="4686"/>
  <c r="F12" i="4686"/>
  <c r="T11" i="4686"/>
  <c r="M11" i="4686"/>
  <c r="F11" i="4686"/>
  <c r="T10" i="4686"/>
  <c r="M10" i="4686"/>
  <c r="F10" i="4686"/>
  <c r="U16" i="4677" l="1"/>
  <c r="U20" i="4677"/>
  <c r="N20" i="4677"/>
  <c r="N16" i="4677"/>
  <c r="N10" i="4677"/>
  <c r="G19" i="4677"/>
  <c r="G18" i="4677"/>
  <c r="G15" i="4677"/>
  <c r="G14" i="4677"/>
  <c r="G13" i="4677"/>
  <c r="U20" i="4686"/>
  <c r="U19" i="4686"/>
  <c r="U16" i="4686"/>
  <c r="U17" i="4686"/>
  <c r="U13" i="4686"/>
  <c r="N22" i="4686"/>
  <c r="N19" i="4686"/>
  <c r="N18" i="4686"/>
  <c r="N17" i="4686"/>
  <c r="N16" i="4686"/>
  <c r="G17" i="4686"/>
  <c r="G18" i="4686"/>
  <c r="G16" i="4686"/>
  <c r="G15" i="4686"/>
  <c r="U14" i="4677"/>
  <c r="U18" i="4677"/>
  <c r="U19" i="4677"/>
  <c r="U13" i="4677"/>
  <c r="N14" i="4677"/>
  <c r="N15" i="4677"/>
  <c r="N19" i="4677"/>
  <c r="N13" i="4677"/>
  <c r="N11" i="4677"/>
  <c r="N18" i="4677"/>
  <c r="N17" i="4677"/>
  <c r="N21" i="4677"/>
  <c r="G17" i="4677"/>
  <c r="G16" i="4677"/>
  <c r="U15" i="4686"/>
  <c r="U14" i="4686"/>
  <c r="U21" i="4686"/>
  <c r="U18" i="4686"/>
  <c r="N21" i="4686"/>
  <c r="N15" i="4686"/>
  <c r="N14" i="4686"/>
  <c r="N20" i="4686"/>
  <c r="N12" i="4686"/>
  <c r="G13" i="4686"/>
  <c r="G14" i="4686"/>
  <c r="N11" i="4686"/>
  <c r="U21" i="4677"/>
  <c r="N12" i="4677"/>
  <c r="N22" i="4677"/>
  <c r="U15" i="4677"/>
  <c r="U17" i="4677"/>
  <c r="N13" i="4686"/>
  <c r="N10" i="4686"/>
  <c r="G23" i="4677" l="1"/>
  <c r="U23" i="4686"/>
  <c r="U23" i="4677"/>
  <c r="N23" i="4677"/>
  <c r="G23" i="4686"/>
  <c r="N23" i="4686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40" i="4689"/>
  <c r="P30" i="4688" s="1"/>
  <c r="J31" i="4689"/>
  <c r="P25" i="4688" s="1"/>
  <c r="J32" i="4689"/>
  <c r="U25" i="4688" s="1"/>
  <c r="J28" i="4689"/>
  <c r="D25" i="4688" s="1"/>
  <c r="J26" i="4689"/>
  <c r="AK20" i="4688" s="1"/>
  <c r="J22" i="4689"/>
  <c r="P20" i="4688" s="1"/>
  <c r="J20" i="4689"/>
  <c r="G20" i="4688" s="1"/>
  <c r="J14" i="4689"/>
  <c r="U15" i="4688" s="1"/>
  <c r="J10" i="4689"/>
  <c r="D15" i="4688" s="1"/>
  <c r="J33" i="4689"/>
  <c r="Z25" i="4688" s="1"/>
  <c r="J24" i="4689"/>
  <c r="Z20" i="4688" s="1"/>
  <c r="J36" i="4689"/>
  <c r="AO25" i="4688" s="1"/>
  <c r="J30" i="4689"/>
  <c r="J25" i="4688" s="1"/>
  <c r="J25" i="4689"/>
  <c r="AF20" i="4688" s="1"/>
  <c r="J23" i="4689"/>
  <c r="U20" i="4688" s="1"/>
  <c r="J16" i="4689"/>
  <c r="AF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8" i="4688" l="1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U12" i="4688"/>
  <c r="B16" i="4688"/>
  <c r="BU12" i="4688"/>
  <c r="AD16" i="4688"/>
  <c r="BE12" i="4688"/>
  <c r="M1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AK26" i="4688"/>
  <c r="AO26" i="4688"/>
  <c r="AF26" i="4688"/>
  <c r="U26" i="4688"/>
  <c r="Z26" i="4688"/>
  <c r="P26" i="4688"/>
  <c r="AK21" i="4688"/>
  <c r="AO21" i="4688"/>
  <c r="AF21" i="4688"/>
  <c r="AK16" i="4688"/>
  <c r="AF16" i="4688"/>
  <c r="AO16" i="4688"/>
  <c r="U16" i="4688"/>
  <c r="P16" i="4688"/>
  <c r="Z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<sst xmlns="http://schemas.openxmlformats.org/spreadsheetml/2006/main" count="793" uniqueCount="155">
  <si>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</si>
  <si>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</si>
  <si>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</si>
  <si>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</si>
  <si>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</si>
  <si>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</si>
  <si>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</si>
  <si>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</si>
  <si>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</si>
  <si>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</si>
  <si>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</si>
  <si>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</si>
  <si>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</si>
  <si>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</si>
  <si>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</si>
  <si>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</si>
  <si>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</si>
  <si>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</si>
  <si>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</si>
  <si>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</si>
  <si>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</si>
  <si>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</si>
  <si>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</si>
  <si>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</si>
  <si>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</si>
  <si>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</si>
  <si>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</si>
  <si>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</si>
  <si>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</si>
  <si>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</si>
  <si>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</si>
  <si>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</si>
  <si>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</si>
  <si>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</si>
  <si>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</si>
  <si>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</si>
  <si>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</si>
  <si>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</si>
  <si>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</si>
  <si>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</si>
  <si>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</si>
  <si>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</si>
  <si>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</si>
  <si>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</si>
  <si>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</si>
  <si>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</si>
  <si>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</si>
  <si>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</si>
  <si>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</si>
  <si>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</si>
  <si>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</si>
  <si>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</si>
  <si>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</si>
  <si>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</si>
  <si>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</si>
  <si>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</si>
  <si>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</si>
  <si>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</si>
  <si>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</si>
  <si>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</si>
  <si>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</si>
  <si>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</si>
  <si>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</si>
  <si>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</si>
  <si>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</si>
  <si>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</si>
  <si>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</si>
  <si>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</si>
  <si>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</si>
  <si>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</si>
  <si>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</si>
  <si>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</si>
  <si>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</si>
  <si>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</si>
  <si>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</si>
  <si>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</si>
  <si>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</si>
  <si>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</si>
  <si>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</si>
  <si>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</si>
  <si>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</si>
  <si>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</si>
  <si>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</si>
  <si>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</si>
  <si>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</si>
  <si>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</si>
  <si>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</si>
  <si>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</si>
  <si>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</si>
  <si>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</si>
  <si>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</si>
  <si>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</si>
  <si>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</si>
  <si>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</si>
  <si>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</si>
  <si>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</si>
  <si>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</si>
  <si>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</si>
  <si>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</si>
  <si>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</si>
  <si>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</si>
  <si>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</si>
  <si>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</si>
  <si>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</si>
  <si>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</si>
  <si>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</si>
  <si>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</si>
  <si>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</si>
  <si>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</si>
  <si>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</si>
  <si>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</si>
  <si>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</si>
  <si>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</si>
  <si>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</si>
  <si>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</si>
  <si>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</si>
  <si>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</si>
  <si>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</si>
  <si>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</si>
  <si>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</si>
  <si>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</si>
  <si>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</si>
  <si>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</si>
  <si>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</si>
  <si>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</si>
  <si>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</si>
  <si>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</si>
  <si>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</si>
  <si>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</si>
  <si>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</si>
  <si>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</si>
  <si>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</si>
  <si>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</si>
  <si>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</si>
  <si>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</si>
  <si>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</si>
  <si>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</si>
  <si>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</si>
  <si>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</si>
  <si>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</si>
  <si>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</si>
  <si>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</si>
  <si>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</si>
  <si>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</si>
  <si>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</si>
  <si>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</si>
  <si>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</si>
  <si>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</si>
  <si>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</si>
  <si>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</si>
  <si>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ADOLFREDO FLOREZ</t>
  </si>
  <si>
    <t>IVAN FONSECA</t>
  </si>
  <si>
    <t xml:space="preserve">VOL MAX </t>
  </si>
  <si>
    <t>JHONY NAVARRO</t>
  </si>
  <si>
    <t>CALLE 68 X CARRERA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</si>
</sst>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99</c:v>
                </c:pt>
                <c:pt idx="1">
                  <c:v>115</c:v>
                </c:pt>
                <c:pt idx="2">
                  <c:v>117.5</c:v>
                </c:pt>
                <c:pt idx="3">
                  <c:v>137</c:v>
                </c:pt>
                <c:pt idx="4">
                  <c:v>93.5</c:v>
                </c:pt>
                <c:pt idx="5">
                  <c:v>103</c:v>
                </c:pt>
                <c:pt idx="6">
                  <c:v>92</c:v>
                </c:pt>
                <c:pt idx="7">
                  <c:v>94.5</c:v>
                </c:pt>
                <c:pt idx="8">
                  <c:v>83</c:v>
                </c:pt>
                <c:pt idx="9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41816"/>
        <c:axId val="160942208"/>
      </c:barChart>
      <c:catAx>
        <c:axId val="160941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4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4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41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125</c:v>
                </c:pt>
                <c:pt idx="1">
                  <c:v>136.5</c:v>
                </c:pt>
                <c:pt idx="2">
                  <c:v>148</c:v>
                </c:pt>
                <c:pt idx="3">
                  <c:v>156.5</c:v>
                </c:pt>
                <c:pt idx="4">
                  <c:v>148.5</c:v>
                </c:pt>
                <c:pt idx="5">
                  <c:v>117</c:v>
                </c:pt>
                <c:pt idx="6">
                  <c:v>134</c:v>
                </c:pt>
                <c:pt idx="7">
                  <c:v>135</c:v>
                </c:pt>
                <c:pt idx="8">
                  <c:v>126.5</c:v>
                </c:pt>
                <c:pt idx="9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03624"/>
        <c:axId val="163304016"/>
      </c:barChart>
      <c:catAx>
        <c:axId val="163303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0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3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111</c:v>
                </c:pt>
                <c:pt idx="1">
                  <c:v>141.5</c:v>
                </c:pt>
                <c:pt idx="2">
                  <c:v>133.5</c:v>
                </c:pt>
                <c:pt idx="3">
                  <c:v>142.5</c:v>
                </c:pt>
                <c:pt idx="4">
                  <c:v>154</c:v>
                </c:pt>
                <c:pt idx="5">
                  <c:v>121</c:v>
                </c:pt>
                <c:pt idx="6">
                  <c:v>148.5</c:v>
                </c:pt>
                <c:pt idx="7">
                  <c:v>159</c:v>
                </c:pt>
                <c:pt idx="8">
                  <c:v>122.5</c:v>
                </c:pt>
                <c:pt idx="9">
                  <c:v>145</c:v>
                </c:pt>
                <c:pt idx="10">
                  <c:v>163</c:v>
                </c:pt>
                <c:pt idx="11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04800"/>
        <c:axId val="163305192"/>
      </c:barChart>
      <c:catAx>
        <c:axId val="16330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0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102</c:v>
                </c:pt>
                <c:pt idx="1">
                  <c:v>112</c:v>
                </c:pt>
                <c:pt idx="2">
                  <c:v>113.5</c:v>
                </c:pt>
                <c:pt idx="3">
                  <c:v>146.5</c:v>
                </c:pt>
                <c:pt idx="4">
                  <c:v>106.5</c:v>
                </c:pt>
                <c:pt idx="5">
                  <c:v>114</c:v>
                </c:pt>
                <c:pt idx="6">
                  <c:v>110</c:v>
                </c:pt>
                <c:pt idx="7">
                  <c:v>107</c:v>
                </c:pt>
                <c:pt idx="8">
                  <c:v>103.5</c:v>
                </c:pt>
                <c:pt idx="9">
                  <c:v>116.5</c:v>
                </c:pt>
                <c:pt idx="10">
                  <c:v>103.5</c:v>
                </c:pt>
                <c:pt idx="11">
                  <c:v>123</c:v>
                </c:pt>
                <c:pt idx="12">
                  <c:v>120</c:v>
                </c:pt>
                <c:pt idx="13">
                  <c:v>128.5</c:v>
                </c:pt>
                <c:pt idx="14">
                  <c:v>124</c:v>
                </c:pt>
                <c:pt idx="15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4008"/>
        <c:axId val="164054400"/>
      </c:barChart>
      <c:catAx>
        <c:axId val="16405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'[1]G-4'!$F$10:$F$19</c:f>
              <c:numCache>
                <c:formatCode>General</c:formatCode>
                <c:ptCount val="10"/>
                <c:pt idx="0">
                  <c:v>123.5</c:v>
                </c:pt>
                <c:pt idx="1">
                  <c:v>131</c:v>
                </c:pt>
                <c:pt idx="2">
                  <c:v>122.5</c:v>
                </c:pt>
                <c:pt idx="3">
                  <c:v>120.5</c:v>
                </c:pt>
                <c:pt idx="4">
                  <c:v>110.5</c:v>
                </c:pt>
                <c:pt idx="5">
                  <c:v>110.5</c:v>
                </c:pt>
                <c:pt idx="6">
                  <c:v>108</c:v>
                </c:pt>
                <c:pt idx="7">
                  <c:v>102</c:v>
                </c:pt>
                <c:pt idx="8">
                  <c:v>118</c:v>
                </c:pt>
                <c:pt idx="9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5184"/>
        <c:axId val="164055576"/>
      </c:barChart>
      <c:catAx>
        <c:axId val="16405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5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5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'[1]G-4'!$T$10:$T$21</c:f>
              <c:numCache>
                <c:formatCode>General</c:formatCode>
                <c:ptCount val="12"/>
                <c:pt idx="0">
                  <c:v>106</c:v>
                </c:pt>
                <c:pt idx="1">
                  <c:v>104</c:v>
                </c:pt>
                <c:pt idx="2">
                  <c:v>97.5</c:v>
                </c:pt>
                <c:pt idx="3">
                  <c:v>110.5</c:v>
                </c:pt>
                <c:pt idx="4">
                  <c:v>100</c:v>
                </c:pt>
                <c:pt idx="5">
                  <c:v>112.5</c:v>
                </c:pt>
                <c:pt idx="6">
                  <c:v>121.5</c:v>
                </c:pt>
                <c:pt idx="7">
                  <c:v>117</c:v>
                </c:pt>
                <c:pt idx="8">
                  <c:v>109</c:v>
                </c:pt>
                <c:pt idx="9">
                  <c:v>152.5</c:v>
                </c:pt>
                <c:pt idx="10">
                  <c:v>130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6360"/>
        <c:axId val="164056752"/>
      </c:barChart>
      <c:catAx>
        <c:axId val="16405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6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('[1]G-4'!$F$20:$F$22,'[1]G-4'!$M$10:$M$22)</c:f>
              <c:numCache>
                <c:formatCode>General</c:formatCode>
                <c:ptCount val="16"/>
                <c:pt idx="0">
                  <c:v>90.5</c:v>
                </c:pt>
                <c:pt idx="1">
                  <c:v>112.5</c:v>
                </c:pt>
                <c:pt idx="2">
                  <c:v>104.5</c:v>
                </c:pt>
                <c:pt idx="3">
                  <c:v>81.5</c:v>
                </c:pt>
                <c:pt idx="4">
                  <c:v>122</c:v>
                </c:pt>
                <c:pt idx="5">
                  <c:v>142</c:v>
                </c:pt>
                <c:pt idx="6">
                  <c:v>101.5</c:v>
                </c:pt>
                <c:pt idx="7">
                  <c:v>105</c:v>
                </c:pt>
                <c:pt idx="8">
                  <c:v>104</c:v>
                </c:pt>
                <c:pt idx="9">
                  <c:v>95.5</c:v>
                </c:pt>
                <c:pt idx="10">
                  <c:v>92</c:v>
                </c:pt>
                <c:pt idx="11">
                  <c:v>113</c:v>
                </c:pt>
                <c:pt idx="12">
                  <c:v>109</c:v>
                </c:pt>
                <c:pt idx="13">
                  <c:v>101.5</c:v>
                </c:pt>
                <c:pt idx="14">
                  <c:v>101</c:v>
                </c:pt>
                <c:pt idx="15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7536"/>
        <c:axId val="163918440"/>
      </c:barChart>
      <c:catAx>
        <c:axId val="1640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565.5</c:v>
                </c:pt>
                <c:pt idx="1">
                  <c:v>631</c:v>
                </c:pt>
                <c:pt idx="2">
                  <c:v>612</c:v>
                </c:pt>
                <c:pt idx="3">
                  <c:v>555</c:v>
                </c:pt>
                <c:pt idx="4">
                  <c:v>452</c:v>
                </c:pt>
                <c:pt idx="5">
                  <c:v>441</c:v>
                </c:pt>
                <c:pt idx="6">
                  <c:v>489.5</c:v>
                </c:pt>
                <c:pt idx="7">
                  <c:v>460</c:v>
                </c:pt>
                <c:pt idx="8">
                  <c:v>447</c:v>
                </c:pt>
                <c:pt idx="9">
                  <c:v>427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19224"/>
        <c:axId val="163919616"/>
      </c:barChart>
      <c:catAx>
        <c:axId val="16391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379.5</c:v>
                </c:pt>
                <c:pt idx="1">
                  <c:v>412</c:v>
                </c:pt>
                <c:pt idx="2">
                  <c:v>420.5</c:v>
                </c:pt>
                <c:pt idx="3">
                  <c:v>450.5</c:v>
                </c:pt>
                <c:pt idx="4">
                  <c:v>450</c:v>
                </c:pt>
                <c:pt idx="5">
                  <c:v>441.5</c:v>
                </c:pt>
                <c:pt idx="6">
                  <c:v>478.5</c:v>
                </c:pt>
                <c:pt idx="7">
                  <c:v>510.5</c:v>
                </c:pt>
                <c:pt idx="8">
                  <c:v>488.5</c:v>
                </c:pt>
                <c:pt idx="9">
                  <c:v>516</c:v>
                </c:pt>
                <c:pt idx="10">
                  <c:v>520.5</c:v>
                </c:pt>
                <c:pt idx="11">
                  <c:v>482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0400"/>
        <c:axId val="163920792"/>
      </c:barChart>
      <c:catAx>
        <c:axId val="16392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0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0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376</c:v>
                </c:pt>
                <c:pt idx="1">
                  <c:v>375.5</c:v>
                </c:pt>
                <c:pt idx="2">
                  <c:v>380</c:v>
                </c:pt>
                <c:pt idx="3">
                  <c:v>423</c:v>
                </c:pt>
                <c:pt idx="4">
                  <c:v>405</c:v>
                </c:pt>
                <c:pt idx="5">
                  <c:v>429</c:v>
                </c:pt>
                <c:pt idx="6">
                  <c:v>393.5</c:v>
                </c:pt>
                <c:pt idx="7">
                  <c:v>376</c:v>
                </c:pt>
                <c:pt idx="8">
                  <c:v>357.5</c:v>
                </c:pt>
                <c:pt idx="9">
                  <c:v>355.5</c:v>
                </c:pt>
                <c:pt idx="10">
                  <c:v>395</c:v>
                </c:pt>
                <c:pt idx="11">
                  <c:v>463.5</c:v>
                </c:pt>
                <c:pt idx="12">
                  <c:v>423</c:v>
                </c:pt>
                <c:pt idx="13">
                  <c:v>440.5</c:v>
                </c:pt>
                <c:pt idx="14">
                  <c:v>395.5</c:v>
                </c:pt>
                <c:pt idx="15">
                  <c:v>398.5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1576"/>
        <c:axId val="163921968"/>
      </c:barChart>
      <c:catAx>
        <c:axId val="16392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468.5</c:v>
                </c:pt>
                <c:pt idx="4">
                  <c:v>463</c:v>
                </c:pt>
                <c:pt idx="5">
                  <c:v>451</c:v>
                </c:pt>
                <c:pt idx="6">
                  <c:v>425.5</c:v>
                </c:pt>
                <c:pt idx="7">
                  <c:v>383</c:v>
                </c:pt>
                <c:pt idx="8">
                  <c:v>372.5</c:v>
                </c:pt>
                <c:pt idx="9">
                  <c:v>337.5</c:v>
                </c:pt>
                <c:pt idx="13">
                  <c:v>273.5</c:v>
                </c:pt>
                <c:pt idx="14">
                  <c:v>303.5</c:v>
                </c:pt>
                <c:pt idx="15">
                  <c:v>348</c:v>
                </c:pt>
                <c:pt idx="16">
                  <c:v>363.5</c:v>
                </c:pt>
                <c:pt idx="17">
                  <c:v>367.5</c:v>
                </c:pt>
                <c:pt idx="18">
                  <c:v>350</c:v>
                </c:pt>
                <c:pt idx="19">
                  <c:v>303</c:v>
                </c:pt>
                <c:pt idx="20">
                  <c:v>283</c:v>
                </c:pt>
                <c:pt idx="21">
                  <c:v>282.5</c:v>
                </c:pt>
                <c:pt idx="22">
                  <c:v>281</c:v>
                </c:pt>
                <c:pt idx="23">
                  <c:v>306.5</c:v>
                </c:pt>
                <c:pt idx="24">
                  <c:v>325</c:v>
                </c:pt>
                <c:pt idx="25">
                  <c:v>335.5</c:v>
                </c:pt>
                <c:pt idx="29">
                  <c:v>332.5</c:v>
                </c:pt>
                <c:pt idx="30">
                  <c:v>357.5</c:v>
                </c:pt>
                <c:pt idx="31">
                  <c:v>384</c:v>
                </c:pt>
                <c:pt idx="32">
                  <c:v>418</c:v>
                </c:pt>
                <c:pt idx="33">
                  <c:v>479.5</c:v>
                </c:pt>
                <c:pt idx="34">
                  <c:v>533</c:v>
                </c:pt>
                <c:pt idx="35">
                  <c:v>575</c:v>
                </c:pt>
                <c:pt idx="36">
                  <c:v>617</c:v>
                </c:pt>
                <c:pt idx="37">
                  <c:v>611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856.5</c:v>
                </c:pt>
                <c:pt idx="4">
                  <c:v>716</c:v>
                </c:pt>
                <c:pt idx="5">
                  <c:v>609.5</c:v>
                </c:pt>
                <c:pt idx="6">
                  <c:v>530</c:v>
                </c:pt>
                <c:pt idx="7">
                  <c:v>494.5</c:v>
                </c:pt>
                <c:pt idx="8">
                  <c:v>488</c:v>
                </c:pt>
                <c:pt idx="9">
                  <c:v>441.5</c:v>
                </c:pt>
                <c:pt idx="13">
                  <c:v>353.5</c:v>
                </c:pt>
                <c:pt idx="14">
                  <c:v>339.5</c:v>
                </c:pt>
                <c:pt idx="15">
                  <c:v>331.5</c:v>
                </c:pt>
                <c:pt idx="16">
                  <c:v>343</c:v>
                </c:pt>
                <c:pt idx="17">
                  <c:v>323</c:v>
                </c:pt>
                <c:pt idx="18">
                  <c:v>326</c:v>
                </c:pt>
                <c:pt idx="19">
                  <c:v>334</c:v>
                </c:pt>
                <c:pt idx="20">
                  <c:v>348</c:v>
                </c:pt>
                <c:pt idx="21">
                  <c:v>404.5</c:v>
                </c:pt>
                <c:pt idx="22">
                  <c:v>436.5</c:v>
                </c:pt>
                <c:pt idx="23">
                  <c:v>459.5</c:v>
                </c:pt>
                <c:pt idx="24">
                  <c:v>443.5</c:v>
                </c:pt>
                <c:pt idx="25">
                  <c:v>393.5</c:v>
                </c:pt>
                <c:pt idx="29">
                  <c:v>371.5</c:v>
                </c:pt>
                <c:pt idx="30">
                  <c:v>380</c:v>
                </c:pt>
                <c:pt idx="31">
                  <c:v>375.5</c:v>
                </c:pt>
                <c:pt idx="32">
                  <c:v>368</c:v>
                </c:pt>
                <c:pt idx="33">
                  <c:v>372.5</c:v>
                </c:pt>
                <c:pt idx="34">
                  <c:v>395</c:v>
                </c:pt>
                <c:pt idx="35">
                  <c:v>411</c:v>
                </c:pt>
                <c:pt idx="36">
                  <c:v>402.5</c:v>
                </c:pt>
                <c:pt idx="37">
                  <c:v>356.5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472.5</c:v>
                </c:pt>
                <c:pt idx="4">
                  <c:v>481.5</c:v>
                </c:pt>
                <c:pt idx="5">
                  <c:v>429.5</c:v>
                </c:pt>
                <c:pt idx="6">
                  <c:v>426</c:v>
                </c:pt>
                <c:pt idx="7">
                  <c:v>430.5</c:v>
                </c:pt>
                <c:pt idx="8">
                  <c:v>464.5</c:v>
                </c:pt>
                <c:pt idx="9">
                  <c:v>516.5</c:v>
                </c:pt>
                <c:pt idx="13">
                  <c:v>453.5</c:v>
                </c:pt>
                <c:pt idx="14">
                  <c:v>462</c:v>
                </c:pt>
                <c:pt idx="15">
                  <c:v>477</c:v>
                </c:pt>
                <c:pt idx="16">
                  <c:v>467</c:v>
                </c:pt>
                <c:pt idx="17">
                  <c:v>475.5</c:v>
                </c:pt>
                <c:pt idx="18">
                  <c:v>445.5</c:v>
                </c:pt>
                <c:pt idx="19">
                  <c:v>408.5</c:v>
                </c:pt>
                <c:pt idx="20">
                  <c:v>422.5</c:v>
                </c:pt>
                <c:pt idx="21">
                  <c:v>438</c:v>
                </c:pt>
                <c:pt idx="22">
                  <c:v>456.5</c:v>
                </c:pt>
                <c:pt idx="23">
                  <c:v>481</c:v>
                </c:pt>
                <c:pt idx="24">
                  <c:v>458.5</c:v>
                </c:pt>
                <c:pt idx="25">
                  <c:v>425.5</c:v>
                </c:pt>
                <c:pt idx="29">
                  <c:v>430</c:v>
                </c:pt>
                <c:pt idx="30">
                  <c:v>424</c:v>
                </c:pt>
                <c:pt idx="31">
                  <c:v>452</c:v>
                </c:pt>
                <c:pt idx="32">
                  <c:v>468.5</c:v>
                </c:pt>
                <c:pt idx="33">
                  <c:v>446</c:v>
                </c:pt>
                <c:pt idx="34">
                  <c:v>440</c:v>
                </c:pt>
                <c:pt idx="35">
                  <c:v>432.5</c:v>
                </c:pt>
                <c:pt idx="36">
                  <c:v>426.5</c:v>
                </c:pt>
                <c:pt idx="37">
                  <c:v>474.5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566</c:v>
                </c:pt>
                <c:pt idx="4">
                  <c:v>589.5</c:v>
                </c:pt>
                <c:pt idx="5">
                  <c:v>570</c:v>
                </c:pt>
                <c:pt idx="6">
                  <c:v>556</c:v>
                </c:pt>
                <c:pt idx="7">
                  <c:v>534.5</c:v>
                </c:pt>
                <c:pt idx="8">
                  <c:v>512.5</c:v>
                </c:pt>
                <c:pt idx="9">
                  <c:v>528</c:v>
                </c:pt>
                <c:pt idx="13">
                  <c:v>474</c:v>
                </c:pt>
                <c:pt idx="14">
                  <c:v>478.5</c:v>
                </c:pt>
                <c:pt idx="15">
                  <c:v>480.5</c:v>
                </c:pt>
                <c:pt idx="16">
                  <c:v>477</c:v>
                </c:pt>
                <c:pt idx="17">
                  <c:v>437.5</c:v>
                </c:pt>
                <c:pt idx="18">
                  <c:v>434.5</c:v>
                </c:pt>
                <c:pt idx="19">
                  <c:v>437</c:v>
                </c:pt>
                <c:pt idx="20">
                  <c:v>430.5</c:v>
                </c:pt>
                <c:pt idx="21">
                  <c:v>446.5</c:v>
                </c:pt>
                <c:pt idx="22">
                  <c:v>463</c:v>
                </c:pt>
                <c:pt idx="23">
                  <c:v>475</c:v>
                </c:pt>
                <c:pt idx="24">
                  <c:v>495.5</c:v>
                </c:pt>
                <c:pt idx="25">
                  <c:v>503</c:v>
                </c:pt>
                <c:pt idx="29">
                  <c:v>528.5</c:v>
                </c:pt>
                <c:pt idx="30">
                  <c:v>571.5</c:v>
                </c:pt>
                <c:pt idx="31">
                  <c:v>551</c:v>
                </c:pt>
                <c:pt idx="32">
                  <c:v>566</c:v>
                </c:pt>
                <c:pt idx="33">
                  <c:v>582.5</c:v>
                </c:pt>
                <c:pt idx="34">
                  <c:v>551</c:v>
                </c:pt>
                <c:pt idx="35">
                  <c:v>575</c:v>
                </c:pt>
                <c:pt idx="36">
                  <c:v>589.5</c:v>
                </c:pt>
                <c:pt idx="37">
                  <c:v>565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2363.5</c:v>
                </c:pt>
                <c:pt idx="4">
                  <c:v>2250</c:v>
                </c:pt>
                <c:pt idx="5">
                  <c:v>2060</c:v>
                </c:pt>
                <c:pt idx="6">
                  <c:v>1937.5</c:v>
                </c:pt>
                <c:pt idx="7">
                  <c:v>1842.5</c:v>
                </c:pt>
                <c:pt idx="8">
                  <c:v>1837.5</c:v>
                </c:pt>
                <c:pt idx="9">
                  <c:v>1823.5</c:v>
                </c:pt>
                <c:pt idx="13">
                  <c:v>1554.5</c:v>
                </c:pt>
                <c:pt idx="14">
                  <c:v>1583.5</c:v>
                </c:pt>
                <c:pt idx="15">
                  <c:v>1637</c:v>
                </c:pt>
                <c:pt idx="16">
                  <c:v>1650.5</c:v>
                </c:pt>
                <c:pt idx="17">
                  <c:v>1603.5</c:v>
                </c:pt>
                <c:pt idx="18">
                  <c:v>1556</c:v>
                </c:pt>
                <c:pt idx="19">
                  <c:v>1482.5</c:v>
                </c:pt>
                <c:pt idx="20">
                  <c:v>1484</c:v>
                </c:pt>
                <c:pt idx="21">
                  <c:v>1571.5</c:v>
                </c:pt>
                <c:pt idx="22">
                  <c:v>1637</c:v>
                </c:pt>
                <c:pt idx="23">
                  <c:v>1722</c:v>
                </c:pt>
                <c:pt idx="24">
                  <c:v>1722.5</c:v>
                </c:pt>
                <c:pt idx="25">
                  <c:v>1657.5</c:v>
                </c:pt>
                <c:pt idx="29">
                  <c:v>1662.5</c:v>
                </c:pt>
                <c:pt idx="30">
                  <c:v>1733</c:v>
                </c:pt>
                <c:pt idx="31">
                  <c:v>1762.5</c:v>
                </c:pt>
                <c:pt idx="32">
                  <c:v>1820.5</c:v>
                </c:pt>
                <c:pt idx="33">
                  <c:v>1880.5</c:v>
                </c:pt>
                <c:pt idx="34">
                  <c:v>1919</c:v>
                </c:pt>
                <c:pt idx="35">
                  <c:v>1993.5</c:v>
                </c:pt>
                <c:pt idx="36">
                  <c:v>2035.5</c:v>
                </c:pt>
                <c:pt idx="37">
                  <c:v>2007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127592"/>
        <c:axId val="162127984"/>
      </c:lineChart>
      <c:catAx>
        <c:axId val="1621275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12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279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1275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68.5</c:v>
                </c:pt>
                <c:pt idx="1">
                  <c:v>68</c:v>
                </c:pt>
                <c:pt idx="2">
                  <c:v>68</c:v>
                </c:pt>
                <c:pt idx="3">
                  <c:v>69</c:v>
                </c:pt>
                <c:pt idx="4">
                  <c:v>98.5</c:v>
                </c:pt>
                <c:pt idx="5">
                  <c:v>112.5</c:v>
                </c:pt>
                <c:pt idx="6">
                  <c:v>83.5</c:v>
                </c:pt>
                <c:pt idx="7">
                  <c:v>73</c:v>
                </c:pt>
                <c:pt idx="8">
                  <c:v>81</c:v>
                </c:pt>
                <c:pt idx="9">
                  <c:v>65.5</c:v>
                </c:pt>
                <c:pt idx="10">
                  <c:v>63.5</c:v>
                </c:pt>
                <c:pt idx="11">
                  <c:v>72.5</c:v>
                </c:pt>
                <c:pt idx="12">
                  <c:v>79.5</c:v>
                </c:pt>
                <c:pt idx="13">
                  <c:v>91</c:v>
                </c:pt>
                <c:pt idx="14">
                  <c:v>82</c:v>
                </c:pt>
                <c:pt idx="15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8688"/>
        <c:axId val="162449080"/>
      </c:barChart>
      <c:catAx>
        <c:axId val="16244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49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78</c:v>
                </c:pt>
                <c:pt idx="1">
                  <c:v>81.5</c:v>
                </c:pt>
                <c:pt idx="2">
                  <c:v>85</c:v>
                </c:pt>
                <c:pt idx="3">
                  <c:v>88</c:v>
                </c:pt>
                <c:pt idx="4">
                  <c:v>103</c:v>
                </c:pt>
                <c:pt idx="5">
                  <c:v>108</c:v>
                </c:pt>
                <c:pt idx="6">
                  <c:v>119</c:v>
                </c:pt>
                <c:pt idx="7">
                  <c:v>149.5</c:v>
                </c:pt>
                <c:pt idx="8">
                  <c:v>156.5</c:v>
                </c:pt>
                <c:pt idx="9">
                  <c:v>150</c:v>
                </c:pt>
                <c:pt idx="10">
                  <c:v>161</c:v>
                </c:pt>
                <c:pt idx="11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9864"/>
        <c:axId val="162450256"/>
      </c:barChart>
      <c:catAx>
        <c:axId val="16244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5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246.5</c:v>
                </c:pt>
                <c:pt idx="1">
                  <c:v>249.5</c:v>
                </c:pt>
                <c:pt idx="2">
                  <c:v>215</c:v>
                </c:pt>
                <c:pt idx="3">
                  <c:v>145.5</c:v>
                </c:pt>
                <c:pt idx="4">
                  <c:v>106</c:v>
                </c:pt>
                <c:pt idx="5">
                  <c:v>143</c:v>
                </c:pt>
                <c:pt idx="6">
                  <c:v>135.5</c:v>
                </c:pt>
                <c:pt idx="7">
                  <c:v>110</c:v>
                </c:pt>
                <c:pt idx="8">
                  <c:v>99.5</c:v>
                </c:pt>
                <c:pt idx="9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51040"/>
        <c:axId val="162451432"/>
      </c:barChart>
      <c:catAx>
        <c:axId val="16245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5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73.5</c:v>
                </c:pt>
                <c:pt idx="1">
                  <c:v>86</c:v>
                </c:pt>
                <c:pt idx="2">
                  <c:v>101</c:v>
                </c:pt>
                <c:pt idx="3">
                  <c:v>111</c:v>
                </c:pt>
                <c:pt idx="4">
                  <c:v>82</c:v>
                </c:pt>
                <c:pt idx="5">
                  <c:v>81.5</c:v>
                </c:pt>
                <c:pt idx="6">
                  <c:v>93.5</c:v>
                </c:pt>
                <c:pt idx="7">
                  <c:v>115.5</c:v>
                </c:pt>
                <c:pt idx="8">
                  <c:v>104.5</c:v>
                </c:pt>
                <c:pt idx="9">
                  <c:v>97.5</c:v>
                </c:pt>
                <c:pt idx="10">
                  <c:v>85</c:v>
                </c:pt>
                <c:pt idx="11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52216"/>
        <c:axId val="163192496"/>
      </c:barChart>
      <c:catAx>
        <c:axId val="16245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9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93.5</c:v>
                </c:pt>
                <c:pt idx="1">
                  <c:v>89.5</c:v>
                </c:pt>
                <c:pt idx="2">
                  <c:v>79</c:v>
                </c:pt>
                <c:pt idx="3">
                  <c:v>91.5</c:v>
                </c:pt>
                <c:pt idx="4">
                  <c:v>79.5</c:v>
                </c:pt>
                <c:pt idx="5">
                  <c:v>81.5</c:v>
                </c:pt>
                <c:pt idx="6">
                  <c:v>90.5</c:v>
                </c:pt>
                <c:pt idx="7">
                  <c:v>71.5</c:v>
                </c:pt>
                <c:pt idx="8">
                  <c:v>82.5</c:v>
                </c:pt>
                <c:pt idx="9">
                  <c:v>89.5</c:v>
                </c:pt>
                <c:pt idx="10">
                  <c:v>104.5</c:v>
                </c:pt>
                <c:pt idx="11">
                  <c:v>128</c:v>
                </c:pt>
                <c:pt idx="12">
                  <c:v>114.5</c:v>
                </c:pt>
                <c:pt idx="13">
                  <c:v>112.5</c:v>
                </c:pt>
                <c:pt idx="14">
                  <c:v>88.5</c:v>
                </c:pt>
                <c:pt idx="15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93672"/>
        <c:axId val="163194064"/>
      </c:barChart>
      <c:catAx>
        <c:axId val="16319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9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95</c:v>
                </c:pt>
                <c:pt idx="1">
                  <c:v>130</c:v>
                </c:pt>
                <c:pt idx="2">
                  <c:v>131.5</c:v>
                </c:pt>
                <c:pt idx="3">
                  <c:v>116</c:v>
                </c:pt>
                <c:pt idx="4">
                  <c:v>104</c:v>
                </c:pt>
                <c:pt idx="5">
                  <c:v>78</c:v>
                </c:pt>
                <c:pt idx="6">
                  <c:v>128</c:v>
                </c:pt>
                <c:pt idx="7">
                  <c:v>120.5</c:v>
                </c:pt>
                <c:pt idx="8">
                  <c:v>138</c:v>
                </c:pt>
                <c:pt idx="9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93280"/>
        <c:axId val="163194848"/>
      </c:barChart>
      <c:catAx>
        <c:axId val="16319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9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117</c:v>
                </c:pt>
                <c:pt idx="1">
                  <c:v>103</c:v>
                </c:pt>
                <c:pt idx="2">
                  <c:v>101</c:v>
                </c:pt>
                <c:pt idx="3">
                  <c:v>109</c:v>
                </c:pt>
                <c:pt idx="4">
                  <c:v>111</c:v>
                </c:pt>
                <c:pt idx="5">
                  <c:v>131</c:v>
                </c:pt>
                <c:pt idx="6">
                  <c:v>117.5</c:v>
                </c:pt>
                <c:pt idx="7">
                  <c:v>86.5</c:v>
                </c:pt>
                <c:pt idx="8">
                  <c:v>105</c:v>
                </c:pt>
                <c:pt idx="9">
                  <c:v>123.5</c:v>
                </c:pt>
                <c:pt idx="10">
                  <c:v>111.5</c:v>
                </c:pt>
                <c:pt idx="11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95632"/>
        <c:axId val="163196024"/>
      </c:barChart>
      <c:catAx>
        <c:axId val="16319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9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112</c:v>
                </c:pt>
                <c:pt idx="1">
                  <c:v>106</c:v>
                </c:pt>
                <c:pt idx="2">
                  <c:v>119.5</c:v>
                </c:pt>
                <c:pt idx="3">
                  <c:v>116</c:v>
                </c:pt>
                <c:pt idx="4">
                  <c:v>120.5</c:v>
                </c:pt>
                <c:pt idx="5">
                  <c:v>121</c:v>
                </c:pt>
                <c:pt idx="6">
                  <c:v>109.5</c:v>
                </c:pt>
                <c:pt idx="7">
                  <c:v>124.5</c:v>
                </c:pt>
                <c:pt idx="8">
                  <c:v>90.5</c:v>
                </c:pt>
                <c:pt idx="9">
                  <c:v>84</c:v>
                </c:pt>
                <c:pt idx="10">
                  <c:v>123.5</c:v>
                </c:pt>
                <c:pt idx="11">
                  <c:v>140</c:v>
                </c:pt>
                <c:pt idx="12">
                  <c:v>109</c:v>
                </c:pt>
                <c:pt idx="13">
                  <c:v>108.5</c:v>
                </c:pt>
                <c:pt idx="14">
                  <c:v>101</c:v>
                </c:pt>
                <c:pt idx="15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02448"/>
        <c:axId val="163302840"/>
      </c:barChart>
      <c:catAx>
        <c:axId val="16330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0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5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6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EAMIENTO/AFOROS%20VEHICULARES%20BARRANQUILLA/INTERSECCIONES%20SEMAFORIZADAS/Semaforizadas/2316/2015/V.A%20-%20V.D.%202316(04-08-20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3"/>
      <sheetName val="G-4"/>
      <sheetName val="G-Totales"/>
      <sheetName val="DIRECCIONALIDAD"/>
      <sheetName val="DIAGRAMA DE VOL"/>
    </sheetNames>
    <sheetDataSet>
      <sheetData sheetId="0">
        <row r="4">
          <cell r="E4" t="str">
            <v>DE OBRA</v>
          </cell>
        </row>
        <row r="5">
          <cell r="D5" t="str">
            <v>CALLE 61 X CARRERA 27</v>
          </cell>
          <cell r="L5">
            <v>2316</v>
          </cell>
        </row>
        <row r="57">
          <cell r="A57" t="str">
            <v>11:00 11:15</v>
          </cell>
        </row>
        <row r="58">
          <cell r="A58" t="str">
            <v>11:15 11:30</v>
          </cell>
        </row>
        <row r="59">
          <cell r="A59" t="str">
            <v>11:30 11:45</v>
          </cell>
        </row>
        <row r="60">
          <cell r="A60" t="str">
            <v>11:45 12:00</v>
          </cell>
        </row>
        <row r="61">
          <cell r="A61" t="str">
            <v>12:00 12:15</v>
          </cell>
        </row>
        <row r="62">
          <cell r="A62" t="str">
            <v>12:15 12:30</v>
          </cell>
        </row>
        <row r="63">
          <cell r="A63" t="str">
            <v>12:30 12:45</v>
          </cell>
        </row>
        <row r="64">
          <cell r="A64" t="str">
            <v>12:45 13:00</v>
          </cell>
        </row>
        <row r="65">
          <cell r="A65" t="str">
            <v>13:00 13:15</v>
          </cell>
        </row>
        <row r="66">
          <cell r="A66" t="str">
            <v>13:15 13:30</v>
          </cell>
        </row>
        <row r="67">
          <cell r="A67" t="str">
            <v>13:30 13:45</v>
          </cell>
        </row>
        <row r="68">
          <cell r="A68" t="str">
            <v>13:45 14:00</v>
          </cell>
        </row>
        <row r="69">
          <cell r="A69" t="str">
            <v>14:00 14:15</v>
          </cell>
        </row>
        <row r="70">
          <cell r="A70" t="str">
            <v>14:15 14:30</v>
          </cell>
        </row>
        <row r="71">
          <cell r="A71" t="str">
            <v>14:30 14:45</v>
          </cell>
        </row>
        <row r="72">
          <cell r="A72" t="str">
            <v>14:45 15:00</v>
          </cell>
        </row>
      </sheetData>
      <sheetData sheetId="1" refreshError="1"/>
      <sheetData sheetId="2" refreshError="1"/>
      <sheetData sheetId="3">
        <row r="10">
          <cell r="A10" t="str">
            <v>7:30 7:45</v>
          </cell>
          <cell r="F10">
            <v>123.5</v>
          </cell>
          <cell r="M10">
            <v>81.5</v>
          </cell>
          <cell r="O10" t="str">
            <v>16:00 16:15</v>
          </cell>
          <cell r="T10">
            <v>106</v>
          </cell>
        </row>
        <row r="11">
          <cell r="A11" t="str">
            <v>7:45 8:00</v>
          </cell>
          <cell r="F11">
            <v>131</v>
          </cell>
          <cell r="M11">
            <v>122</v>
          </cell>
          <cell r="O11" t="str">
            <v>16:15 16:30</v>
          </cell>
          <cell r="T11">
            <v>104</v>
          </cell>
        </row>
        <row r="12">
          <cell r="A12" t="str">
            <v>8:00 8:15</v>
          </cell>
          <cell r="F12">
            <v>122.5</v>
          </cell>
          <cell r="M12">
            <v>142</v>
          </cell>
          <cell r="O12" t="str">
            <v>16:30 16:45</v>
          </cell>
          <cell r="T12">
            <v>97.5</v>
          </cell>
        </row>
        <row r="13">
          <cell r="A13" t="str">
            <v>8:15 8:30</v>
          </cell>
          <cell r="F13">
            <v>120.5</v>
          </cell>
          <cell r="M13">
            <v>101.5</v>
          </cell>
          <cell r="O13" t="str">
            <v>16:45 17:00</v>
          </cell>
          <cell r="T13">
            <v>110.5</v>
          </cell>
        </row>
        <row r="14">
          <cell r="A14" t="str">
            <v>8:30 8:45</v>
          </cell>
          <cell r="F14">
            <v>110.5</v>
          </cell>
          <cell r="M14">
            <v>105</v>
          </cell>
          <cell r="O14" t="str">
            <v>17:00 17:15</v>
          </cell>
          <cell r="T14">
            <v>100</v>
          </cell>
        </row>
        <row r="15">
          <cell r="A15" t="str">
            <v>8:45 9:00</v>
          </cell>
          <cell r="F15">
            <v>110.5</v>
          </cell>
          <cell r="M15">
            <v>104</v>
          </cell>
          <cell r="O15" t="str">
            <v>17:15 17:30</v>
          </cell>
          <cell r="T15">
            <v>112.5</v>
          </cell>
        </row>
        <row r="16">
          <cell r="A16" t="str">
            <v>9:00 9:15</v>
          </cell>
          <cell r="F16">
            <v>108</v>
          </cell>
          <cell r="M16">
            <v>95.5</v>
          </cell>
          <cell r="O16" t="str">
            <v>17:30 17:45</v>
          </cell>
          <cell r="T16">
            <v>121.5</v>
          </cell>
        </row>
        <row r="17">
          <cell r="A17" t="str">
            <v>9:15 9:30</v>
          </cell>
          <cell r="F17">
            <v>102</v>
          </cell>
          <cell r="M17">
            <v>92</v>
          </cell>
          <cell r="O17" t="str">
            <v>17:45 18:00</v>
          </cell>
          <cell r="T17">
            <v>117</v>
          </cell>
        </row>
        <row r="18">
          <cell r="A18" t="str">
            <v>9:30 9:45</v>
          </cell>
          <cell r="F18">
            <v>118</v>
          </cell>
          <cell r="M18">
            <v>113</v>
          </cell>
          <cell r="O18" t="str">
            <v>18:00 18:15</v>
          </cell>
          <cell r="T18">
            <v>109</v>
          </cell>
        </row>
        <row r="19">
          <cell r="A19" t="str">
            <v>9:45 10:00</v>
          </cell>
          <cell r="F19">
            <v>118.5</v>
          </cell>
          <cell r="M19">
            <v>109</v>
          </cell>
          <cell r="O19" t="str">
            <v>18:15 18:30</v>
          </cell>
          <cell r="T19">
            <v>152.5</v>
          </cell>
        </row>
        <row r="20">
          <cell r="F20">
            <v>90.5</v>
          </cell>
          <cell r="M20">
            <v>101.5</v>
          </cell>
          <cell r="O20" t="str">
            <v>18:30 18:45</v>
          </cell>
          <cell r="T20">
            <v>130</v>
          </cell>
        </row>
        <row r="21">
          <cell r="F21">
            <v>112.5</v>
          </cell>
          <cell r="M21">
            <v>101</v>
          </cell>
          <cell r="O21" t="str">
            <v>18:45 19:00</v>
          </cell>
          <cell r="T21">
            <v>120.5</v>
          </cell>
        </row>
        <row r="22">
          <cell r="F22">
            <v>104.5</v>
          </cell>
          <cell r="M22">
            <v>96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12" sqref="X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51" t="s">
        <v>54</v>
      </c>
      <c r="B4" s="151"/>
      <c r="C4" s="151"/>
      <c r="D4" s="26"/>
      <c r="E4" s="155" t="s">
        <v>60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45" t="s">
        <v>56</v>
      </c>
      <c r="B5" s="145"/>
      <c r="C5" s="145"/>
      <c r="D5" s="155" t="s">
        <v>154</v>
      </c>
      <c r="E5" s="155"/>
      <c r="F5" s="155"/>
      <c r="G5" s="155"/>
      <c r="H5" s="155"/>
      <c r="I5" s="145" t="s">
        <v>53</v>
      </c>
      <c r="J5" s="145"/>
      <c r="K5" s="145"/>
      <c r="L5" s="156">
        <v>2314</v>
      </c>
      <c r="M5" s="156"/>
      <c r="N5" s="156"/>
      <c r="O5" s="12"/>
      <c r="P5" s="145" t="s">
        <v>57</v>
      </c>
      <c r="Q5" s="145"/>
      <c r="R5" s="145"/>
      <c r="S5" s="154" t="s">
        <v>63</v>
      </c>
      <c r="T5" s="154"/>
      <c r="U5" s="154"/>
    </row>
    <row r="6" spans="1:21" ht="12.75" customHeight="1" x14ac:dyDescent="0.2">
      <c r="A6" s="145" t="s">
        <v>55</v>
      </c>
      <c r="B6" s="145"/>
      <c r="C6" s="145"/>
      <c r="D6" s="152" t="s">
        <v>153</v>
      </c>
      <c r="E6" s="152"/>
      <c r="F6" s="152"/>
      <c r="G6" s="152"/>
      <c r="H6" s="152"/>
      <c r="I6" s="145" t="s">
        <v>59</v>
      </c>
      <c r="J6" s="145"/>
      <c r="K6" s="145"/>
      <c r="L6" s="157">
        <v>1</v>
      </c>
      <c r="M6" s="157"/>
      <c r="N6" s="157"/>
      <c r="O6" s="42"/>
      <c r="P6" s="145" t="s">
        <v>58</v>
      </c>
      <c r="Q6" s="145"/>
      <c r="R6" s="145"/>
      <c r="S6" s="150">
        <v>42789</v>
      </c>
      <c r="T6" s="150"/>
      <c r="U6" s="150"/>
    </row>
    <row r="7" spans="1:21" ht="11.2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1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3"/>
    </row>
    <row r="10" spans="1:21" ht="24" customHeight="1" x14ac:dyDescent="0.2">
      <c r="A10" s="18" t="s">
        <v>11</v>
      </c>
      <c r="B10" s="46">
        <v>56</v>
      </c>
      <c r="C10" s="46">
        <v>71</v>
      </c>
      <c r="D10" s="46">
        <v>0</v>
      </c>
      <c r="E10" s="46">
        <v>0</v>
      </c>
      <c r="F10" s="6">
        <f t="shared" ref="F10:F22" si="0">B10*0.5+C10*1+D10*2+E10*2.5</f>
        <v>99</v>
      </c>
      <c r="G10" s="2"/>
      <c r="H10" s="19" t="s">
        <v>4</v>
      </c>
      <c r="I10" s="46">
        <v>24</v>
      </c>
      <c r="J10" s="46">
        <v>57</v>
      </c>
      <c r="K10" s="46">
        <v>0</v>
      </c>
      <c r="L10" s="46">
        <v>0</v>
      </c>
      <c r="M10" s="6">
        <f t="shared" ref="M10:M22" si="1">I10*0.5+J10*1+K10*2+L10*2.5</f>
        <v>69</v>
      </c>
      <c r="N10" s="9">
        <f>F20+F21+F22+M10</f>
        <v>273.5</v>
      </c>
      <c r="O10" s="19" t="s">
        <v>43</v>
      </c>
      <c r="P10" s="46">
        <v>31</v>
      </c>
      <c r="Q10" s="46">
        <v>60</v>
      </c>
      <c r="R10" s="46">
        <v>0</v>
      </c>
      <c r="S10" s="46">
        <v>1</v>
      </c>
      <c r="T10" s="6">
        <f t="shared" ref="T10:T21" si="2">P10*0.5+Q10*1+R10*2+S10*2.5</f>
        <v>78</v>
      </c>
      <c r="U10" s="36"/>
    </row>
    <row r="11" spans="1:21" ht="24" customHeight="1" x14ac:dyDescent="0.2">
      <c r="A11" s="18" t="s">
        <v>14</v>
      </c>
      <c r="B11" s="46">
        <v>63</v>
      </c>
      <c r="C11" s="46">
        <v>79</v>
      </c>
      <c r="D11" s="46">
        <v>1</v>
      </c>
      <c r="E11" s="46">
        <v>1</v>
      </c>
      <c r="F11" s="6">
        <f t="shared" si="0"/>
        <v>115</v>
      </c>
      <c r="G11" s="2"/>
      <c r="H11" s="19" t="s">
        <v>5</v>
      </c>
      <c r="I11" s="46">
        <v>51</v>
      </c>
      <c r="J11" s="46">
        <v>68</v>
      </c>
      <c r="K11" s="46">
        <v>0</v>
      </c>
      <c r="L11" s="46">
        <v>2</v>
      </c>
      <c r="M11" s="6">
        <f t="shared" si="1"/>
        <v>98.5</v>
      </c>
      <c r="N11" s="9">
        <f>F21+F22+M10+M11</f>
        <v>303.5</v>
      </c>
      <c r="O11" s="19" t="s">
        <v>44</v>
      </c>
      <c r="P11" s="46">
        <v>33</v>
      </c>
      <c r="Q11" s="46">
        <v>65</v>
      </c>
      <c r="R11" s="46">
        <v>0</v>
      </c>
      <c r="S11" s="46">
        <v>0</v>
      </c>
      <c r="T11" s="6">
        <f t="shared" si="2"/>
        <v>81.5</v>
      </c>
      <c r="U11" s="2"/>
    </row>
    <row r="12" spans="1:21" ht="24" customHeight="1" x14ac:dyDescent="0.2">
      <c r="A12" s="18" t="s">
        <v>17</v>
      </c>
      <c r="B12" s="46">
        <v>69</v>
      </c>
      <c r="C12" s="46">
        <v>83</v>
      </c>
      <c r="D12" s="46">
        <v>0</v>
      </c>
      <c r="E12" s="46">
        <v>0</v>
      </c>
      <c r="F12" s="6">
        <f t="shared" si="0"/>
        <v>117.5</v>
      </c>
      <c r="G12" s="2"/>
      <c r="H12" s="19" t="s">
        <v>6</v>
      </c>
      <c r="I12" s="46">
        <v>60</v>
      </c>
      <c r="J12" s="46">
        <v>76</v>
      </c>
      <c r="K12" s="46">
        <v>2</v>
      </c>
      <c r="L12" s="46">
        <v>1</v>
      </c>
      <c r="M12" s="6">
        <f t="shared" si="1"/>
        <v>112.5</v>
      </c>
      <c r="N12" s="2">
        <f>F22+M10+M11+M12</f>
        <v>348</v>
      </c>
      <c r="O12" s="19" t="s">
        <v>32</v>
      </c>
      <c r="P12" s="46">
        <v>37</v>
      </c>
      <c r="Q12" s="46">
        <v>53</v>
      </c>
      <c r="R12" s="46">
        <v>3</v>
      </c>
      <c r="S12" s="46">
        <v>3</v>
      </c>
      <c r="T12" s="6">
        <f t="shared" si="2"/>
        <v>85</v>
      </c>
      <c r="U12" s="2"/>
    </row>
    <row r="13" spans="1:21" ht="24" customHeight="1" x14ac:dyDescent="0.2">
      <c r="A13" s="18" t="s">
        <v>19</v>
      </c>
      <c r="B13" s="46">
        <v>77</v>
      </c>
      <c r="C13" s="46">
        <v>91</v>
      </c>
      <c r="D13" s="46">
        <v>0</v>
      </c>
      <c r="E13" s="46">
        <v>3</v>
      </c>
      <c r="F13" s="6">
        <f t="shared" si="0"/>
        <v>137</v>
      </c>
      <c r="G13" s="2">
        <f t="shared" ref="G13:G19" si="3">F10+F11+F12+F13</f>
        <v>468.5</v>
      </c>
      <c r="H13" s="19" t="s">
        <v>7</v>
      </c>
      <c r="I13" s="46">
        <v>47</v>
      </c>
      <c r="J13" s="46">
        <v>53</v>
      </c>
      <c r="K13" s="46">
        <v>1</v>
      </c>
      <c r="L13" s="46">
        <v>2</v>
      </c>
      <c r="M13" s="6">
        <f t="shared" si="1"/>
        <v>83.5</v>
      </c>
      <c r="N13" s="2">
        <f t="shared" ref="N13:N18" si="4">M10+M11+M12+M13</f>
        <v>363.5</v>
      </c>
      <c r="O13" s="19" t="s">
        <v>33</v>
      </c>
      <c r="P13" s="46">
        <v>47</v>
      </c>
      <c r="Q13" s="46">
        <v>58</v>
      </c>
      <c r="R13" s="46">
        <v>2</v>
      </c>
      <c r="S13" s="46">
        <v>1</v>
      </c>
      <c r="T13" s="6">
        <f t="shared" si="2"/>
        <v>88</v>
      </c>
      <c r="U13" s="2">
        <f t="shared" ref="U13:U21" si="5">T10+T11+T12+T13</f>
        <v>332.5</v>
      </c>
    </row>
    <row r="14" spans="1:21" ht="24" customHeight="1" x14ac:dyDescent="0.2">
      <c r="A14" s="18" t="s">
        <v>21</v>
      </c>
      <c r="B14" s="46">
        <v>45</v>
      </c>
      <c r="C14" s="46">
        <v>66</v>
      </c>
      <c r="D14" s="46">
        <v>0</v>
      </c>
      <c r="E14" s="46">
        <v>2</v>
      </c>
      <c r="F14" s="6">
        <f t="shared" si="0"/>
        <v>93.5</v>
      </c>
      <c r="G14" s="2">
        <f t="shared" si="3"/>
        <v>463</v>
      </c>
      <c r="H14" s="19" t="s">
        <v>9</v>
      </c>
      <c r="I14" s="46">
        <v>41</v>
      </c>
      <c r="J14" s="46">
        <v>50</v>
      </c>
      <c r="K14" s="46">
        <v>0</v>
      </c>
      <c r="L14" s="46">
        <v>1</v>
      </c>
      <c r="M14" s="6">
        <f t="shared" si="1"/>
        <v>73</v>
      </c>
      <c r="N14" s="2">
        <f t="shared" si="4"/>
        <v>367.5</v>
      </c>
      <c r="O14" s="19" t="s">
        <v>29</v>
      </c>
      <c r="P14" s="45">
        <v>75</v>
      </c>
      <c r="Q14" s="45">
        <v>49</v>
      </c>
      <c r="R14" s="45">
        <v>2</v>
      </c>
      <c r="S14" s="45">
        <v>5</v>
      </c>
      <c r="T14" s="6">
        <f t="shared" si="2"/>
        <v>103</v>
      </c>
      <c r="U14" s="2">
        <f t="shared" si="5"/>
        <v>357.5</v>
      </c>
    </row>
    <row r="15" spans="1:21" ht="24" customHeight="1" x14ac:dyDescent="0.2">
      <c r="A15" s="18" t="s">
        <v>23</v>
      </c>
      <c r="B15" s="46">
        <v>55</v>
      </c>
      <c r="C15" s="46">
        <v>65</v>
      </c>
      <c r="D15" s="46">
        <v>4</v>
      </c>
      <c r="E15" s="46">
        <v>1</v>
      </c>
      <c r="F15" s="6">
        <f t="shared" si="0"/>
        <v>103</v>
      </c>
      <c r="G15" s="2">
        <f t="shared" si="3"/>
        <v>451</v>
      </c>
      <c r="H15" s="19" t="s">
        <v>12</v>
      </c>
      <c r="I15" s="46">
        <v>44</v>
      </c>
      <c r="J15" s="46">
        <v>59</v>
      </c>
      <c r="K15" s="46">
        <v>0</v>
      </c>
      <c r="L15" s="46">
        <v>0</v>
      </c>
      <c r="M15" s="6">
        <f t="shared" si="1"/>
        <v>81</v>
      </c>
      <c r="N15" s="2">
        <f t="shared" si="4"/>
        <v>350</v>
      </c>
      <c r="O15" s="18" t="s">
        <v>30</v>
      </c>
      <c r="P15" s="46">
        <v>81</v>
      </c>
      <c r="Q15" s="46">
        <v>65</v>
      </c>
      <c r="R15" s="45">
        <v>0</v>
      </c>
      <c r="S15" s="46">
        <v>1</v>
      </c>
      <c r="T15" s="6">
        <f t="shared" si="2"/>
        <v>108</v>
      </c>
      <c r="U15" s="2">
        <f t="shared" si="5"/>
        <v>384</v>
      </c>
    </row>
    <row r="16" spans="1:21" ht="24" customHeight="1" x14ac:dyDescent="0.2">
      <c r="A16" s="18" t="s">
        <v>39</v>
      </c>
      <c r="B16" s="46">
        <v>50</v>
      </c>
      <c r="C16" s="46">
        <v>67</v>
      </c>
      <c r="D16" s="46">
        <v>0</v>
      </c>
      <c r="E16" s="46">
        <v>0</v>
      </c>
      <c r="F16" s="6">
        <f t="shared" si="0"/>
        <v>92</v>
      </c>
      <c r="G16" s="2">
        <f t="shared" si="3"/>
        <v>425.5</v>
      </c>
      <c r="H16" s="19" t="s">
        <v>15</v>
      </c>
      <c r="I16" s="46">
        <v>30</v>
      </c>
      <c r="J16" s="46">
        <v>48</v>
      </c>
      <c r="K16" s="46">
        <v>0</v>
      </c>
      <c r="L16" s="46">
        <v>1</v>
      </c>
      <c r="M16" s="6">
        <f t="shared" si="1"/>
        <v>65.5</v>
      </c>
      <c r="N16" s="2">
        <f t="shared" si="4"/>
        <v>303</v>
      </c>
      <c r="O16" s="19" t="s">
        <v>8</v>
      </c>
      <c r="P16" s="46">
        <v>86</v>
      </c>
      <c r="Q16" s="46">
        <v>69</v>
      </c>
      <c r="R16" s="46">
        <v>1</v>
      </c>
      <c r="S16" s="46">
        <v>2</v>
      </c>
      <c r="T16" s="6">
        <f t="shared" si="2"/>
        <v>119</v>
      </c>
      <c r="U16" s="2">
        <f t="shared" si="5"/>
        <v>418</v>
      </c>
    </row>
    <row r="17" spans="1:21" ht="24" customHeight="1" x14ac:dyDescent="0.2">
      <c r="A17" s="18" t="s">
        <v>40</v>
      </c>
      <c r="B17" s="46">
        <v>53</v>
      </c>
      <c r="C17" s="46">
        <v>61</v>
      </c>
      <c r="D17" s="46">
        <v>1</v>
      </c>
      <c r="E17" s="46">
        <v>2</v>
      </c>
      <c r="F17" s="6">
        <f t="shared" si="0"/>
        <v>94.5</v>
      </c>
      <c r="G17" s="2">
        <f t="shared" si="3"/>
        <v>383</v>
      </c>
      <c r="H17" s="19" t="s">
        <v>18</v>
      </c>
      <c r="I17" s="46">
        <v>33</v>
      </c>
      <c r="J17" s="46">
        <v>47</v>
      </c>
      <c r="K17" s="46">
        <v>0</v>
      </c>
      <c r="L17" s="46">
        <v>0</v>
      </c>
      <c r="M17" s="6">
        <f t="shared" si="1"/>
        <v>63.5</v>
      </c>
      <c r="N17" s="2">
        <f t="shared" si="4"/>
        <v>283</v>
      </c>
      <c r="O17" s="19" t="s">
        <v>10</v>
      </c>
      <c r="P17" s="46">
        <v>93</v>
      </c>
      <c r="Q17" s="46">
        <v>96</v>
      </c>
      <c r="R17" s="46">
        <v>1</v>
      </c>
      <c r="S17" s="46">
        <v>2</v>
      </c>
      <c r="T17" s="6">
        <f t="shared" si="2"/>
        <v>149.5</v>
      </c>
      <c r="U17" s="2">
        <f t="shared" si="5"/>
        <v>479.5</v>
      </c>
    </row>
    <row r="18" spans="1:21" ht="24" customHeight="1" x14ac:dyDescent="0.2">
      <c r="A18" s="18" t="s">
        <v>41</v>
      </c>
      <c r="B18" s="46">
        <v>55</v>
      </c>
      <c r="C18" s="46">
        <v>53</v>
      </c>
      <c r="D18" s="46">
        <v>0</v>
      </c>
      <c r="E18" s="46">
        <v>1</v>
      </c>
      <c r="F18" s="6">
        <f t="shared" si="0"/>
        <v>83</v>
      </c>
      <c r="G18" s="2">
        <f t="shared" si="3"/>
        <v>372.5</v>
      </c>
      <c r="H18" s="19" t="s">
        <v>20</v>
      </c>
      <c r="I18" s="46">
        <v>39</v>
      </c>
      <c r="J18" s="46">
        <v>53</v>
      </c>
      <c r="K18" s="46">
        <v>0</v>
      </c>
      <c r="L18" s="46">
        <v>0</v>
      </c>
      <c r="M18" s="6">
        <f t="shared" si="1"/>
        <v>72.5</v>
      </c>
      <c r="N18" s="2">
        <f t="shared" si="4"/>
        <v>282.5</v>
      </c>
      <c r="O18" s="19" t="s">
        <v>13</v>
      </c>
      <c r="P18" s="46">
        <v>120</v>
      </c>
      <c r="Q18" s="46">
        <v>94</v>
      </c>
      <c r="R18" s="46">
        <v>0</v>
      </c>
      <c r="S18" s="46">
        <v>1</v>
      </c>
      <c r="T18" s="6">
        <f t="shared" si="2"/>
        <v>156.5</v>
      </c>
      <c r="U18" s="2">
        <f t="shared" si="5"/>
        <v>533</v>
      </c>
    </row>
    <row r="19" spans="1:21" ht="24" customHeight="1" thickBot="1" x14ac:dyDescent="0.25">
      <c r="A19" s="21" t="s">
        <v>42</v>
      </c>
      <c r="B19" s="47">
        <v>30</v>
      </c>
      <c r="C19" s="47">
        <v>53</v>
      </c>
      <c r="D19" s="47">
        <v>0</v>
      </c>
      <c r="E19" s="47">
        <v>0</v>
      </c>
      <c r="F19" s="7">
        <f t="shared" si="0"/>
        <v>68</v>
      </c>
      <c r="G19" s="3">
        <f t="shared" si="3"/>
        <v>337.5</v>
      </c>
      <c r="H19" s="20" t="s">
        <v>22</v>
      </c>
      <c r="I19" s="45">
        <v>38</v>
      </c>
      <c r="J19" s="45">
        <v>53</v>
      </c>
      <c r="K19" s="45">
        <v>0</v>
      </c>
      <c r="L19" s="45">
        <v>3</v>
      </c>
      <c r="M19" s="6">
        <f t="shared" si="1"/>
        <v>79.5</v>
      </c>
      <c r="N19" s="2">
        <f>M16+M17+M18+M19</f>
        <v>281</v>
      </c>
      <c r="O19" s="19" t="s">
        <v>16</v>
      </c>
      <c r="P19" s="46">
        <v>125</v>
      </c>
      <c r="Q19" s="46">
        <v>83</v>
      </c>
      <c r="R19" s="46">
        <v>1</v>
      </c>
      <c r="S19" s="46">
        <v>1</v>
      </c>
      <c r="T19" s="6">
        <f t="shared" si="2"/>
        <v>150</v>
      </c>
      <c r="U19" s="2">
        <f t="shared" si="5"/>
        <v>575</v>
      </c>
    </row>
    <row r="20" spans="1:21" ht="24" customHeight="1" x14ac:dyDescent="0.2">
      <c r="A20" s="19" t="s">
        <v>27</v>
      </c>
      <c r="B20" s="45">
        <v>35</v>
      </c>
      <c r="C20" s="45">
        <v>46</v>
      </c>
      <c r="D20" s="45">
        <v>0</v>
      </c>
      <c r="E20" s="45">
        <v>2</v>
      </c>
      <c r="F20" s="8">
        <f t="shared" si="0"/>
        <v>68.5</v>
      </c>
      <c r="G20" s="35"/>
      <c r="H20" s="19" t="s">
        <v>24</v>
      </c>
      <c r="I20" s="46">
        <v>45</v>
      </c>
      <c r="J20" s="46">
        <v>66</v>
      </c>
      <c r="K20" s="46">
        <v>0</v>
      </c>
      <c r="L20" s="46">
        <v>1</v>
      </c>
      <c r="M20" s="8">
        <f t="shared" si="1"/>
        <v>91</v>
      </c>
      <c r="N20" s="2">
        <f>M17+M18+M19+M20</f>
        <v>306.5</v>
      </c>
      <c r="O20" s="19" t="s">
        <v>45</v>
      </c>
      <c r="P20" s="45">
        <v>118</v>
      </c>
      <c r="Q20" s="45">
        <v>97</v>
      </c>
      <c r="R20" s="46">
        <v>0</v>
      </c>
      <c r="S20" s="45">
        <v>2</v>
      </c>
      <c r="T20" s="8">
        <f t="shared" si="2"/>
        <v>161</v>
      </c>
      <c r="U20" s="2">
        <f t="shared" si="5"/>
        <v>617</v>
      </c>
    </row>
    <row r="21" spans="1:21" ht="24" customHeight="1" thickBot="1" x14ac:dyDescent="0.25">
      <c r="A21" s="19" t="s">
        <v>28</v>
      </c>
      <c r="B21" s="46">
        <v>31</v>
      </c>
      <c r="C21" s="46">
        <v>50</v>
      </c>
      <c r="D21" s="46">
        <v>0</v>
      </c>
      <c r="E21" s="46">
        <v>1</v>
      </c>
      <c r="F21" s="6">
        <f t="shared" si="0"/>
        <v>68</v>
      </c>
      <c r="G21" s="36"/>
      <c r="H21" s="20" t="s">
        <v>25</v>
      </c>
      <c r="I21" s="46">
        <v>38</v>
      </c>
      <c r="J21" s="46">
        <v>58</v>
      </c>
      <c r="K21" s="46">
        <v>0</v>
      </c>
      <c r="L21" s="46">
        <v>2</v>
      </c>
      <c r="M21" s="6">
        <f t="shared" si="1"/>
        <v>82</v>
      </c>
      <c r="N21" s="2">
        <f>M18+M19+M20+M21</f>
        <v>325</v>
      </c>
      <c r="O21" s="21" t="s">
        <v>46</v>
      </c>
      <c r="P21" s="47">
        <v>107</v>
      </c>
      <c r="Q21" s="47">
        <v>90</v>
      </c>
      <c r="R21" s="47">
        <v>0</v>
      </c>
      <c r="S21" s="47">
        <v>0</v>
      </c>
      <c r="T21" s="7">
        <f t="shared" si="2"/>
        <v>143.5</v>
      </c>
      <c r="U21" s="3">
        <f t="shared" si="5"/>
        <v>611</v>
      </c>
    </row>
    <row r="22" spans="1:21" ht="24" customHeight="1" thickBot="1" x14ac:dyDescent="0.25">
      <c r="A22" s="19" t="s">
        <v>1</v>
      </c>
      <c r="B22" s="46">
        <v>31</v>
      </c>
      <c r="C22" s="46">
        <v>48</v>
      </c>
      <c r="D22" s="46">
        <v>1</v>
      </c>
      <c r="E22" s="46">
        <v>1</v>
      </c>
      <c r="F22" s="6">
        <f t="shared" si="0"/>
        <v>68</v>
      </c>
      <c r="G22" s="2"/>
      <c r="H22" s="21" t="s">
        <v>26</v>
      </c>
      <c r="I22" s="47">
        <v>39</v>
      </c>
      <c r="J22" s="47">
        <v>56</v>
      </c>
      <c r="K22" s="47">
        <v>0</v>
      </c>
      <c r="L22" s="47">
        <v>3</v>
      </c>
      <c r="M22" s="6">
        <f t="shared" si="1"/>
        <v>83</v>
      </c>
      <c r="N22" s="3">
        <f>M19+M20+M21+M22</f>
        <v>335.5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468.5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367.5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617</v>
      </c>
    </row>
    <row r="24" spans="1:21" ht="15" customHeight="1" x14ac:dyDescent="0.2">
      <c r="A24" s="163"/>
      <c r="B24" s="164"/>
      <c r="C24" s="65" t="s">
        <v>73</v>
      </c>
      <c r="D24" s="68"/>
      <c r="E24" s="68"/>
      <c r="F24" s="69" t="s">
        <v>65</v>
      </c>
      <c r="G24" s="70"/>
      <c r="H24" s="163"/>
      <c r="I24" s="164"/>
      <c r="J24" s="65" t="s">
        <v>73</v>
      </c>
      <c r="K24" s="68"/>
      <c r="L24" s="68"/>
      <c r="M24" s="69" t="s">
        <v>67</v>
      </c>
      <c r="N24" s="70"/>
      <c r="O24" s="163"/>
      <c r="P24" s="164"/>
      <c r="Q24" s="65" t="s">
        <v>73</v>
      </c>
      <c r="R24" s="68"/>
      <c r="S24" s="68"/>
      <c r="T24" s="69" t="s">
        <v>70</v>
      </c>
      <c r="U24" s="70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1" t="s">
        <v>54</v>
      </c>
      <c r="B4" s="151"/>
      <c r="C4" s="151"/>
      <c r="D4" s="26"/>
      <c r="E4" s="155" t="str">
        <f>'G-1'!E4:H4</f>
        <v>DE OBRA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5" t="str">
        <f>'G-1'!D5:H5</f>
        <v>CALLE 68 X CARRERA 27</v>
      </c>
      <c r="E5" s="155"/>
      <c r="F5" s="155"/>
      <c r="G5" s="155"/>
      <c r="H5" s="155"/>
      <c r="I5" s="145" t="s">
        <v>53</v>
      </c>
      <c r="J5" s="145"/>
      <c r="K5" s="145"/>
      <c r="L5" s="156">
        <f>'G-1'!L5:N5</f>
        <v>2314</v>
      </c>
      <c r="M5" s="156"/>
      <c r="N5" s="156"/>
      <c r="O5" s="12"/>
      <c r="P5" s="145" t="s">
        <v>57</v>
      </c>
      <c r="Q5" s="145"/>
      <c r="R5" s="145"/>
      <c r="S5" s="154" t="s">
        <v>61</v>
      </c>
      <c r="T5" s="154"/>
      <c r="U5" s="154"/>
    </row>
    <row r="6" spans="1:28" ht="12.75" customHeight="1" x14ac:dyDescent="0.2">
      <c r="A6" s="145" t="s">
        <v>55</v>
      </c>
      <c r="B6" s="145"/>
      <c r="C6" s="145"/>
      <c r="D6" s="171" t="s">
        <v>151</v>
      </c>
      <c r="E6" s="171"/>
      <c r="F6" s="171"/>
      <c r="G6" s="171"/>
      <c r="H6" s="171"/>
      <c r="I6" s="145" t="s">
        <v>59</v>
      </c>
      <c r="J6" s="145"/>
      <c r="K6" s="145"/>
      <c r="L6" s="157">
        <v>1</v>
      </c>
      <c r="M6" s="157"/>
      <c r="N6" s="157"/>
      <c r="O6" s="42"/>
      <c r="P6" s="145" t="s">
        <v>58</v>
      </c>
      <c r="Q6" s="145"/>
      <c r="R6" s="145"/>
      <c r="S6" s="150">
        <f>'G-1'!S6:U6</f>
        <v>42789</v>
      </c>
      <c r="T6" s="150"/>
      <c r="U6" s="150"/>
    </row>
    <row r="7" spans="1:28" ht="7.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197</v>
      </c>
      <c r="C10" s="46">
        <v>141</v>
      </c>
      <c r="D10" s="46">
        <v>1</v>
      </c>
      <c r="E10" s="46">
        <v>2</v>
      </c>
      <c r="F10" s="6">
        <f t="shared" ref="F10:F22" si="0">B10*0.5+C10*1+D10*2+E10*2.5</f>
        <v>246.5</v>
      </c>
      <c r="G10" s="2"/>
      <c r="H10" s="19" t="s">
        <v>4</v>
      </c>
      <c r="I10" s="46">
        <v>44</v>
      </c>
      <c r="J10" s="46">
        <v>60</v>
      </c>
      <c r="K10" s="46">
        <v>1</v>
      </c>
      <c r="L10" s="46">
        <v>3</v>
      </c>
      <c r="M10" s="6">
        <f t="shared" ref="M10:M22" si="1">I10*0.5+J10*1+K10*2+L10*2.5</f>
        <v>91.5</v>
      </c>
      <c r="N10" s="9">
        <f>F20+F21+F22+M10</f>
        <v>353.5</v>
      </c>
      <c r="O10" s="19" t="s">
        <v>43</v>
      </c>
      <c r="P10" s="46">
        <v>42</v>
      </c>
      <c r="Q10" s="46">
        <v>46</v>
      </c>
      <c r="R10" s="46">
        <v>2</v>
      </c>
      <c r="S10" s="46">
        <v>1</v>
      </c>
      <c r="T10" s="6">
        <f t="shared" ref="T10:T21" si="2">P10*0.5+Q10*1+R10*2+S10*2.5</f>
        <v>73.5</v>
      </c>
      <c r="U10" s="10"/>
      <c r="AB10" s="1"/>
    </row>
    <row r="11" spans="1:28" ht="24" customHeight="1" x14ac:dyDescent="0.2">
      <c r="A11" s="18" t="s">
        <v>14</v>
      </c>
      <c r="B11" s="46">
        <v>189</v>
      </c>
      <c r="C11" s="46">
        <v>139</v>
      </c>
      <c r="D11" s="46">
        <v>3</v>
      </c>
      <c r="E11" s="46">
        <v>4</v>
      </c>
      <c r="F11" s="6">
        <f t="shared" si="0"/>
        <v>249.5</v>
      </c>
      <c r="G11" s="2"/>
      <c r="H11" s="19" t="s">
        <v>5</v>
      </c>
      <c r="I11" s="46">
        <v>44</v>
      </c>
      <c r="J11" s="46">
        <v>53</v>
      </c>
      <c r="K11" s="46">
        <v>1</v>
      </c>
      <c r="L11" s="46">
        <v>1</v>
      </c>
      <c r="M11" s="6">
        <f t="shared" si="1"/>
        <v>79.5</v>
      </c>
      <c r="N11" s="9">
        <f>F21+F22+M10+M11</f>
        <v>339.5</v>
      </c>
      <c r="O11" s="19" t="s">
        <v>44</v>
      </c>
      <c r="P11" s="46">
        <v>54</v>
      </c>
      <c r="Q11" s="46">
        <v>54</v>
      </c>
      <c r="R11" s="46">
        <v>0</v>
      </c>
      <c r="S11" s="46">
        <v>2</v>
      </c>
      <c r="T11" s="6">
        <f t="shared" si="2"/>
        <v>86</v>
      </c>
      <c r="U11" s="2"/>
      <c r="AB11" s="1"/>
    </row>
    <row r="12" spans="1:28" ht="24" customHeight="1" x14ac:dyDescent="0.2">
      <c r="A12" s="18" t="s">
        <v>17</v>
      </c>
      <c r="B12" s="46">
        <v>158</v>
      </c>
      <c r="C12" s="46">
        <v>119</v>
      </c>
      <c r="D12" s="46">
        <v>1</v>
      </c>
      <c r="E12" s="46">
        <v>6</v>
      </c>
      <c r="F12" s="6">
        <f t="shared" si="0"/>
        <v>215</v>
      </c>
      <c r="G12" s="2"/>
      <c r="H12" s="19" t="s">
        <v>6</v>
      </c>
      <c r="I12" s="46">
        <v>38</v>
      </c>
      <c r="J12" s="46">
        <v>58</v>
      </c>
      <c r="K12" s="46">
        <v>1</v>
      </c>
      <c r="L12" s="46">
        <v>1</v>
      </c>
      <c r="M12" s="6">
        <f t="shared" si="1"/>
        <v>81.5</v>
      </c>
      <c r="N12" s="2">
        <f>F22+M10+M11+M12</f>
        <v>331.5</v>
      </c>
      <c r="O12" s="19" t="s">
        <v>32</v>
      </c>
      <c r="P12" s="46">
        <v>47</v>
      </c>
      <c r="Q12" s="46">
        <v>70</v>
      </c>
      <c r="R12" s="46">
        <v>0</v>
      </c>
      <c r="S12" s="46">
        <v>3</v>
      </c>
      <c r="T12" s="6">
        <f t="shared" si="2"/>
        <v>101</v>
      </c>
      <c r="U12" s="2"/>
      <c r="AB12" s="1"/>
    </row>
    <row r="13" spans="1:28" ht="24" customHeight="1" x14ac:dyDescent="0.2">
      <c r="A13" s="18" t="s">
        <v>19</v>
      </c>
      <c r="B13" s="46">
        <v>94</v>
      </c>
      <c r="C13" s="46">
        <v>85</v>
      </c>
      <c r="D13" s="46">
        <v>3</v>
      </c>
      <c r="E13" s="46">
        <v>3</v>
      </c>
      <c r="F13" s="6">
        <f t="shared" si="0"/>
        <v>145.5</v>
      </c>
      <c r="G13" s="2">
        <f t="shared" ref="G13:G19" si="3">F10+F11+F12+F13</f>
        <v>856.5</v>
      </c>
      <c r="H13" s="19" t="s">
        <v>7</v>
      </c>
      <c r="I13" s="46">
        <v>43</v>
      </c>
      <c r="J13" s="46">
        <v>53</v>
      </c>
      <c r="K13" s="46">
        <v>3</v>
      </c>
      <c r="L13" s="46">
        <v>4</v>
      </c>
      <c r="M13" s="6">
        <f t="shared" si="1"/>
        <v>90.5</v>
      </c>
      <c r="N13" s="2">
        <f t="shared" ref="N13:N18" si="4">M10+M11+M12+M13</f>
        <v>343</v>
      </c>
      <c r="O13" s="19" t="s">
        <v>33</v>
      </c>
      <c r="P13" s="46">
        <v>59</v>
      </c>
      <c r="Q13" s="46">
        <v>77</v>
      </c>
      <c r="R13" s="46">
        <v>1</v>
      </c>
      <c r="S13" s="46">
        <v>1</v>
      </c>
      <c r="T13" s="6">
        <f t="shared" si="2"/>
        <v>111</v>
      </c>
      <c r="U13" s="2">
        <f t="shared" ref="U13:U21" si="5">T10+T11+T12+T13</f>
        <v>371.5</v>
      </c>
      <c r="AB13" s="64">
        <v>212.5</v>
      </c>
    </row>
    <row r="14" spans="1:28" ht="24" customHeight="1" x14ac:dyDescent="0.2">
      <c r="A14" s="18" t="s">
        <v>21</v>
      </c>
      <c r="B14" s="46">
        <v>75</v>
      </c>
      <c r="C14" s="46">
        <v>64</v>
      </c>
      <c r="D14" s="46">
        <v>1</v>
      </c>
      <c r="E14" s="46">
        <v>1</v>
      </c>
      <c r="F14" s="6">
        <f t="shared" si="0"/>
        <v>106</v>
      </c>
      <c r="G14" s="2">
        <f t="shared" si="3"/>
        <v>716</v>
      </c>
      <c r="H14" s="19" t="s">
        <v>9</v>
      </c>
      <c r="I14" s="46">
        <v>36</v>
      </c>
      <c r="J14" s="46">
        <v>49</v>
      </c>
      <c r="K14" s="46">
        <v>1</v>
      </c>
      <c r="L14" s="46">
        <v>1</v>
      </c>
      <c r="M14" s="6">
        <f t="shared" si="1"/>
        <v>71.5</v>
      </c>
      <c r="N14" s="2">
        <f t="shared" si="4"/>
        <v>323</v>
      </c>
      <c r="O14" s="19" t="s">
        <v>29</v>
      </c>
      <c r="P14" s="45">
        <v>40</v>
      </c>
      <c r="Q14" s="45">
        <v>62</v>
      </c>
      <c r="R14" s="45">
        <v>0</v>
      </c>
      <c r="S14" s="45">
        <v>0</v>
      </c>
      <c r="T14" s="6">
        <f t="shared" si="2"/>
        <v>82</v>
      </c>
      <c r="U14" s="2">
        <f t="shared" si="5"/>
        <v>380</v>
      </c>
      <c r="AB14" s="64">
        <v>226</v>
      </c>
    </row>
    <row r="15" spans="1:28" ht="24" customHeight="1" x14ac:dyDescent="0.2">
      <c r="A15" s="18" t="s">
        <v>23</v>
      </c>
      <c r="B15" s="46">
        <v>97</v>
      </c>
      <c r="C15" s="46">
        <v>81</v>
      </c>
      <c r="D15" s="46">
        <v>3</v>
      </c>
      <c r="E15" s="46">
        <v>3</v>
      </c>
      <c r="F15" s="6">
        <f t="shared" si="0"/>
        <v>143</v>
      </c>
      <c r="G15" s="2">
        <f t="shared" si="3"/>
        <v>609.5</v>
      </c>
      <c r="H15" s="19" t="s">
        <v>12</v>
      </c>
      <c r="I15" s="46">
        <v>40</v>
      </c>
      <c r="J15" s="46">
        <v>60</v>
      </c>
      <c r="K15" s="46">
        <v>0</v>
      </c>
      <c r="L15" s="46">
        <v>1</v>
      </c>
      <c r="M15" s="6">
        <f t="shared" si="1"/>
        <v>82.5</v>
      </c>
      <c r="N15" s="2">
        <f t="shared" si="4"/>
        <v>326</v>
      </c>
      <c r="O15" s="18" t="s">
        <v>30</v>
      </c>
      <c r="P15" s="46">
        <v>50</v>
      </c>
      <c r="Q15" s="46">
        <v>52</v>
      </c>
      <c r="R15" s="46">
        <v>1</v>
      </c>
      <c r="S15" s="46">
        <v>1</v>
      </c>
      <c r="T15" s="6">
        <f t="shared" si="2"/>
        <v>81.5</v>
      </c>
      <c r="U15" s="2">
        <f t="shared" si="5"/>
        <v>375.5</v>
      </c>
      <c r="AB15" s="64">
        <v>233.5</v>
      </c>
    </row>
    <row r="16" spans="1:28" ht="24" customHeight="1" x14ac:dyDescent="0.2">
      <c r="A16" s="18" t="s">
        <v>39</v>
      </c>
      <c r="B16" s="46">
        <v>94</v>
      </c>
      <c r="C16" s="46">
        <v>80</v>
      </c>
      <c r="D16" s="46">
        <v>3</v>
      </c>
      <c r="E16" s="46">
        <v>1</v>
      </c>
      <c r="F16" s="6">
        <f t="shared" si="0"/>
        <v>135.5</v>
      </c>
      <c r="G16" s="2">
        <f t="shared" si="3"/>
        <v>530</v>
      </c>
      <c r="H16" s="19" t="s">
        <v>15</v>
      </c>
      <c r="I16" s="46">
        <v>41</v>
      </c>
      <c r="J16" s="46">
        <v>62</v>
      </c>
      <c r="K16" s="46">
        <v>1</v>
      </c>
      <c r="L16" s="46">
        <v>2</v>
      </c>
      <c r="M16" s="6">
        <f t="shared" si="1"/>
        <v>89.5</v>
      </c>
      <c r="N16" s="2">
        <f t="shared" si="4"/>
        <v>334</v>
      </c>
      <c r="O16" s="19" t="s">
        <v>8</v>
      </c>
      <c r="P16" s="46">
        <v>69</v>
      </c>
      <c r="Q16" s="46">
        <v>49</v>
      </c>
      <c r="R16" s="46">
        <v>0</v>
      </c>
      <c r="S16" s="46">
        <v>4</v>
      </c>
      <c r="T16" s="6">
        <f t="shared" si="2"/>
        <v>93.5</v>
      </c>
      <c r="U16" s="2">
        <f t="shared" si="5"/>
        <v>368</v>
      </c>
      <c r="AB16" s="64">
        <v>234</v>
      </c>
    </row>
    <row r="17" spans="1:28" ht="24" customHeight="1" x14ac:dyDescent="0.2">
      <c r="A17" s="18" t="s">
        <v>40</v>
      </c>
      <c r="B17" s="46">
        <v>67</v>
      </c>
      <c r="C17" s="46">
        <v>59</v>
      </c>
      <c r="D17" s="46">
        <v>0</v>
      </c>
      <c r="E17" s="46">
        <v>7</v>
      </c>
      <c r="F17" s="6">
        <f t="shared" si="0"/>
        <v>110</v>
      </c>
      <c r="G17" s="2">
        <f t="shared" si="3"/>
        <v>494.5</v>
      </c>
      <c r="H17" s="19" t="s">
        <v>18</v>
      </c>
      <c r="I17" s="46">
        <v>71</v>
      </c>
      <c r="J17" s="46">
        <v>64</v>
      </c>
      <c r="K17" s="46">
        <v>0</v>
      </c>
      <c r="L17" s="46">
        <v>2</v>
      </c>
      <c r="M17" s="6">
        <f t="shared" si="1"/>
        <v>104.5</v>
      </c>
      <c r="N17" s="2">
        <f t="shared" si="4"/>
        <v>348</v>
      </c>
      <c r="O17" s="19" t="s">
        <v>10</v>
      </c>
      <c r="P17" s="46">
        <v>70</v>
      </c>
      <c r="Q17" s="46">
        <v>74</v>
      </c>
      <c r="R17" s="46">
        <v>2</v>
      </c>
      <c r="S17" s="46">
        <v>1</v>
      </c>
      <c r="T17" s="6">
        <f t="shared" si="2"/>
        <v>115.5</v>
      </c>
      <c r="U17" s="2">
        <f t="shared" si="5"/>
        <v>372.5</v>
      </c>
      <c r="AB17" s="64">
        <v>248</v>
      </c>
    </row>
    <row r="18" spans="1:28" ht="24" customHeight="1" x14ac:dyDescent="0.2">
      <c r="A18" s="18" t="s">
        <v>41</v>
      </c>
      <c r="B18" s="46">
        <v>52</v>
      </c>
      <c r="C18" s="46">
        <v>64</v>
      </c>
      <c r="D18" s="46">
        <v>1</v>
      </c>
      <c r="E18" s="46">
        <v>3</v>
      </c>
      <c r="F18" s="6">
        <f t="shared" si="0"/>
        <v>99.5</v>
      </c>
      <c r="G18" s="2">
        <f t="shared" si="3"/>
        <v>488</v>
      </c>
      <c r="H18" s="19" t="s">
        <v>20</v>
      </c>
      <c r="I18" s="46">
        <v>80</v>
      </c>
      <c r="J18" s="46">
        <v>78</v>
      </c>
      <c r="K18" s="46">
        <v>0</v>
      </c>
      <c r="L18" s="46">
        <v>4</v>
      </c>
      <c r="M18" s="6">
        <f t="shared" si="1"/>
        <v>128</v>
      </c>
      <c r="N18" s="2">
        <f t="shared" si="4"/>
        <v>404.5</v>
      </c>
      <c r="O18" s="19" t="s">
        <v>13</v>
      </c>
      <c r="P18" s="46">
        <v>53</v>
      </c>
      <c r="Q18" s="46">
        <v>71</v>
      </c>
      <c r="R18" s="46">
        <v>1</v>
      </c>
      <c r="S18" s="46">
        <v>2</v>
      </c>
      <c r="T18" s="6">
        <f t="shared" si="2"/>
        <v>104.5</v>
      </c>
      <c r="U18" s="2">
        <f t="shared" si="5"/>
        <v>395</v>
      </c>
      <c r="AB18" s="64">
        <v>248</v>
      </c>
    </row>
    <row r="19" spans="1:28" ht="24" customHeight="1" thickBot="1" x14ac:dyDescent="0.25">
      <c r="A19" s="21" t="s">
        <v>42</v>
      </c>
      <c r="B19" s="47">
        <v>53</v>
      </c>
      <c r="C19" s="47">
        <v>55</v>
      </c>
      <c r="D19" s="47">
        <v>0</v>
      </c>
      <c r="E19" s="47">
        <v>6</v>
      </c>
      <c r="F19" s="7">
        <f t="shared" si="0"/>
        <v>96.5</v>
      </c>
      <c r="G19" s="3">
        <f t="shared" si="3"/>
        <v>441.5</v>
      </c>
      <c r="H19" s="20" t="s">
        <v>22</v>
      </c>
      <c r="I19" s="45">
        <v>78</v>
      </c>
      <c r="J19" s="45">
        <v>73</v>
      </c>
      <c r="K19" s="45">
        <v>0</v>
      </c>
      <c r="L19" s="45">
        <v>1</v>
      </c>
      <c r="M19" s="6">
        <f t="shared" si="1"/>
        <v>114.5</v>
      </c>
      <c r="N19" s="2">
        <f>M16+M17+M18+M19</f>
        <v>436.5</v>
      </c>
      <c r="O19" s="19" t="s">
        <v>16</v>
      </c>
      <c r="P19" s="46">
        <v>54</v>
      </c>
      <c r="Q19" s="46">
        <v>63</v>
      </c>
      <c r="R19" s="46">
        <v>0</v>
      </c>
      <c r="S19" s="46">
        <v>3</v>
      </c>
      <c r="T19" s="6">
        <f t="shared" si="2"/>
        <v>97.5</v>
      </c>
      <c r="U19" s="2">
        <f t="shared" si="5"/>
        <v>411</v>
      </c>
      <c r="AB19" s="64">
        <v>262</v>
      </c>
    </row>
    <row r="20" spans="1:28" ht="24" customHeight="1" x14ac:dyDescent="0.2">
      <c r="A20" s="19" t="s">
        <v>27</v>
      </c>
      <c r="B20" s="45">
        <v>39</v>
      </c>
      <c r="C20" s="45">
        <v>74</v>
      </c>
      <c r="D20" s="45">
        <v>0</v>
      </c>
      <c r="E20" s="45">
        <v>0</v>
      </c>
      <c r="F20" s="8">
        <f t="shared" si="0"/>
        <v>93.5</v>
      </c>
      <c r="G20" s="35"/>
      <c r="H20" s="19" t="s">
        <v>24</v>
      </c>
      <c r="I20" s="46">
        <v>63</v>
      </c>
      <c r="J20" s="46">
        <v>74</v>
      </c>
      <c r="K20" s="46">
        <v>1</v>
      </c>
      <c r="L20" s="46">
        <v>2</v>
      </c>
      <c r="M20" s="8">
        <f t="shared" si="1"/>
        <v>112.5</v>
      </c>
      <c r="N20" s="2">
        <f>M17+M18+M19+M20</f>
        <v>459.5</v>
      </c>
      <c r="O20" s="19" t="s">
        <v>45</v>
      </c>
      <c r="P20" s="45">
        <v>47</v>
      </c>
      <c r="Q20" s="45">
        <v>59</v>
      </c>
      <c r="R20" s="45">
        <v>0</v>
      </c>
      <c r="S20" s="45">
        <v>1</v>
      </c>
      <c r="T20" s="8">
        <f t="shared" si="2"/>
        <v>85</v>
      </c>
      <c r="U20" s="2">
        <f t="shared" si="5"/>
        <v>402.5</v>
      </c>
      <c r="AB20" s="64">
        <v>275</v>
      </c>
    </row>
    <row r="21" spans="1:28" ht="24" customHeight="1" thickBot="1" x14ac:dyDescent="0.25">
      <c r="A21" s="19" t="s">
        <v>28</v>
      </c>
      <c r="B21" s="46">
        <v>41</v>
      </c>
      <c r="C21" s="46">
        <v>67</v>
      </c>
      <c r="D21" s="46">
        <v>1</v>
      </c>
      <c r="E21" s="46">
        <v>0</v>
      </c>
      <c r="F21" s="6">
        <f t="shared" si="0"/>
        <v>89.5</v>
      </c>
      <c r="G21" s="36"/>
      <c r="H21" s="20" t="s">
        <v>25</v>
      </c>
      <c r="I21" s="46">
        <v>59</v>
      </c>
      <c r="J21" s="46">
        <v>59</v>
      </c>
      <c r="K21" s="46">
        <v>0</v>
      </c>
      <c r="L21" s="46">
        <v>0</v>
      </c>
      <c r="M21" s="6">
        <f t="shared" si="1"/>
        <v>88.5</v>
      </c>
      <c r="N21" s="2">
        <f>M18+M19+M20+M21</f>
        <v>443.5</v>
      </c>
      <c r="O21" s="21" t="s">
        <v>46</v>
      </c>
      <c r="P21" s="47">
        <v>41</v>
      </c>
      <c r="Q21" s="47">
        <v>49</v>
      </c>
      <c r="R21" s="47">
        <v>0</v>
      </c>
      <c r="S21" s="47">
        <v>0</v>
      </c>
      <c r="T21" s="7">
        <f t="shared" si="2"/>
        <v>69.5</v>
      </c>
      <c r="U21" s="3">
        <f t="shared" si="5"/>
        <v>356.5</v>
      </c>
      <c r="AB21" s="64">
        <v>276</v>
      </c>
    </row>
    <row r="22" spans="1:28" ht="24" customHeight="1" thickBot="1" x14ac:dyDescent="0.25">
      <c r="A22" s="19" t="s">
        <v>1</v>
      </c>
      <c r="B22" s="46">
        <v>47</v>
      </c>
      <c r="C22" s="46">
        <v>48</v>
      </c>
      <c r="D22" s="46">
        <v>0</v>
      </c>
      <c r="E22" s="46">
        <v>3</v>
      </c>
      <c r="F22" s="6">
        <f t="shared" si="0"/>
        <v>79</v>
      </c>
      <c r="G22" s="2"/>
      <c r="H22" s="21" t="s">
        <v>26</v>
      </c>
      <c r="I22" s="47">
        <v>44</v>
      </c>
      <c r="J22" s="47">
        <v>56</v>
      </c>
      <c r="K22" s="47">
        <v>0</v>
      </c>
      <c r="L22" s="47">
        <v>0</v>
      </c>
      <c r="M22" s="6">
        <f t="shared" si="1"/>
        <v>78</v>
      </c>
      <c r="N22" s="3">
        <f>M19+M20+M21+M22</f>
        <v>393.5</v>
      </c>
      <c r="O22" s="19"/>
      <c r="P22" s="45"/>
      <c r="Q22" s="45"/>
      <c r="R22" s="45"/>
      <c r="S22" s="45"/>
      <c r="T22" s="8"/>
      <c r="U22" s="34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856.5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459.5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411</v>
      </c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65</v>
      </c>
      <c r="G24" s="70"/>
      <c r="H24" s="163"/>
      <c r="I24" s="164"/>
      <c r="J24" s="65" t="s">
        <v>73</v>
      </c>
      <c r="K24" s="68"/>
      <c r="L24" s="68"/>
      <c r="M24" s="69" t="s">
        <v>92</v>
      </c>
      <c r="N24" s="70"/>
      <c r="O24" s="163"/>
      <c r="P24" s="164"/>
      <c r="Q24" s="65" t="s">
        <v>73</v>
      </c>
      <c r="R24" s="68"/>
      <c r="S24" s="68"/>
      <c r="T24" s="69" t="s">
        <v>91</v>
      </c>
      <c r="U24" s="70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15" sqref="P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75" t="s">
        <v>54</v>
      </c>
      <c r="B4" s="175"/>
      <c r="C4" s="175"/>
      <c r="D4" s="51"/>
      <c r="E4" s="177" t="str">
        <f>'G-1'!E4:H4</f>
        <v>DE OBRA</v>
      </c>
      <c r="F4" s="177"/>
      <c r="G4" s="177"/>
      <c r="H4" s="17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68 X CARRERA 27</v>
      </c>
      <c r="E5" s="177"/>
      <c r="F5" s="177"/>
      <c r="G5" s="177"/>
      <c r="H5" s="177"/>
      <c r="I5" s="173" t="s">
        <v>53</v>
      </c>
      <c r="J5" s="173"/>
      <c r="K5" s="173"/>
      <c r="L5" s="156">
        <f>'G-1'!L5:N5</f>
        <v>2314</v>
      </c>
      <c r="M5" s="156"/>
      <c r="N5" s="156"/>
      <c r="O5" s="50"/>
      <c r="P5" s="173" t="s">
        <v>57</v>
      </c>
      <c r="Q5" s="173"/>
      <c r="R5" s="173"/>
      <c r="S5" s="156" t="s">
        <v>135</v>
      </c>
      <c r="T5" s="156"/>
      <c r="U5" s="156"/>
    </row>
    <row r="6" spans="1:28" ht="12.75" customHeight="1" x14ac:dyDescent="0.2">
      <c r="A6" s="173" t="s">
        <v>55</v>
      </c>
      <c r="B6" s="173"/>
      <c r="C6" s="173"/>
      <c r="D6" s="171" t="s">
        <v>149</v>
      </c>
      <c r="E6" s="171"/>
      <c r="F6" s="171"/>
      <c r="G6" s="171"/>
      <c r="H6" s="171"/>
      <c r="I6" s="173" t="s">
        <v>59</v>
      </c>
      <c r="J6" s="173"/>
      <c r="K6" s="173"/>
      <c r="L6" s="172">
        <v>1</v>
      </c>
      <c r="M6" s="172"/>
      <c r="N6" s="172"/>
      <c r="O6" s="54"/>
      <c r="P6" s="173" t="s">
        <v>58</v>
      </c>
      <c r="Q6" s="173"/>
      <c r="R6" s="173"/>
      <c r="S6" s="178">
        <f>'G-1'!S6:U6</f>
        <v>42789</v>
      </c>
      <c r="T6" s="178"/>
      <c r="U6" s="178"/>
    </row>
    <row r="7" spans="1:28" ht="7.5" customHeight="1" x14ac:dyDescent="0.2">
      <c r="A7" s="55"/>
      <c r="B7" s="49"/>
      <c r="C7" s="49"/>
      <c r="D7" s="49"/>
      <c r="E7" s="174"/>
      <c r="F7" s="174"/>
      <c r="G7" s="174"/>
      <c r="H7" s="174"/>
      <c r="I7" s="174"/>
      <c r="J7" s="174"/>
      <c r="K7" s="17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23</v>
      </c>
      <c r="C10" s="46">
        <v>41</v>
      </c>
      <c r="D10" s="46">
        <v>20</v>
      </c>
      <c r="E10" s="46">
        <v>1</v>
      </c>
      <c r="F10" s="57">
        <f>B10*0.5+C10*1+D10*2+E10*2.5</f>
        <v>95</v>
      </c>
      <c r="G10" s="2"/>
      <c r="H10" s="19" t="s">
        <v>4</v>
      </c>
      <c r="I10" s="46">
        <v>28</v>
      </c>
      <c r="J10" s="46">
        <v>65</v>
      </c>
      <c r="K10" s="46">
        <v>16</v>
      </c>
      <c r="L10" s="46">
        <v>2</v>
      </c>
      <c r="M10" s="6">
        <f>I10*0.5+J10*1+K10*2+L10*2.5</f>
        <v>116</v>
      </c>
      <c r="N10" s="9">
        <f>F20+F21+F22+M10</f>
        <v>453.5</v>
      </c>
      <c r="O10" s="19" t="s">
        <v>43</v>
      </c>
      <c r="P10" s="46">
        <v>30</v>
      </c>
      <c r="Q10" s="46">
        <v>57</v>
      </c>
      <c r="R10" s="46">
        <v>20</v>
      </c>
      <c r="S10" s="2">
        <v>2</v>
      </c>
      <c r="T10" s="6">
        <f>P10*0.5+Q10*1+R10*2+S10*2.5</f>
        <v>117</v>
      </c>
      <c r="U10" s="10"/>
      <c r="W10" s="1"/>
      <c r="X10" s="1"/>
      <c r="Y10" s="1" t="s">
        <v>64</v>
      </c>
      <c r="Z10" s="64">
        <v>803.5</v>
      </c>
      <c r="AA10" s="1"/>
      <c r="AB10" s="1"/>
    </row>
    <row r="11" spans="1:28" ht="24" customHeight="1" x14ac:dyDescent="0.2">
      <c r="A11" s="18" t="s">
        <v>14</v>
      </c>
      <c r="B11" s="46">
        <v>33</v>
      </c>
      <c r="C11" s="46">
        <v>59</v>
      </c>
      <c r="D11" s="46">
        <v>26</v>
      </c>
      <c r="E11" s="46">
        <v>1</v>
      </c>
      <c r="F11" s="6">
        <f t="shared" ref="F11:F22" si="0">B11*0.5+C11*1+D11*2+E11*2.5</f>
        <v>130</v>
      </c>
      <c r="G11" s="2"/>
      <c r="H11" s="19" t="s">
        <v>5</v>
      </c>
      <c r="I11" s="46">
        <v>35</v>
      </c>
      <c r="J11" s="46">
        <v>56</v>
      </c>
      <c r="K11" s="46">
        <v>21</v>
      </c>
      <c r="L11" s="46">
        <v>2</v>
      </c>
      <c r="M11" s="6">
        <f t="shared" ref="M11:M22" si="1">I11*0.5+J11*1+K11*2+L11*2.5</f>
        <v>120.5</v>
      </c>
      <c r="N11" s="9">
        <f>F21+F22+M10+M11</f>
        <v>462</v>
      </c>
      <c r="O11" s="19" t="s">
        <v>44</v>
      </c>
      <c r="P11" s="46">
        <v>23</v>
      </c>
      <c r="Q11" s="46">
        <v>52</v>
      </c>
      <c r="R11" s="46">
        <v>16</v>
      </c>
      <c r="S11" s="2">
        <v>3</v>
      </c>
      <c r="T11" s="6">
        <f t="shared" ref="T11:T21" si="2">P11*0.5+Q11*1+R11*2+S11*2.5</f>
        <v>103</v>
      </c>
      <c r="U11" s="2"/>
      <c r="W11" s="1"/>
      <c r="X11" s="1"/>
      <c r="Y11" s="1" t="s">
        <v>71</v>
      </c>
      <c r="Z11" s="64">
        <v>804.5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60</v>
      </c>
      <c r="D12" s="46">
        <v>22</v>
      </c>
      <c r="E12" s="46">
        <v>3</v>
      </c>
      <c r="F12" s="6">
        <f t="shared" si="0"/>
        <v>131.5</v>
      </c>
      <c r="G12" s="2"/>
      <c r="H12" s="19" t="s">
        <v>6</v>
      </c>
      <c r="I12" s="46">
        <v>36</v>
      </c>
      <c r="J12" s="46">
        <v>60</v>
      </c>
      <c r="K12" s="46">
        <v>19</v>
      </c>
      <c r="L12" s="46">
        <v>2</v>
      </c>
      <c r="M12" s="6">
        <f t="shared" si="1"/>
        <v>121</v>
      </c>
      <c r="N12" s="2">
        <f>F22+M10+M11+M12</f>
        <v>477</v>
      </c>
      <c r="O12" s="19" t="s">
        <v>32</v>
      </c>
      <c r="P12" s="46">
        <v>32</v>
      </c>
      <c r="Q12" s="46">
        <v>54</v>
      </c>
      <c r="R12" s="46">
        <v>13</v>
      </c>
      <c r="S12" s="2">
        <v>2</v>
      </c>
      <c r="T12" s="6">
        <f t="shared" si="2"/>
        <v>101</v>
      </c>
      <c r="U12" s="2"/>
      <c r="W12" s="1"/>
      <c r="X12" s="1"/>
      <c r="Y12" s="1" t="s">
        <v>74</v>
      </c>
      <c r="Z12" s="64">
        <v>810</v>
      </c>
      <c r="AA12" s="1"/>
      <c r="AB12" s="1"/>
    </row>
    <row r="13" spans="1:28" ht="24" customHeight="1" x14ac:dyDescent="0.2">
      <c r="A13" s="18" t="s">
        <v>19</v>
      </c>
      <c r="B13" s="46">
        <v>37</v>
      </c>
      <c r="C13" s="46">
        <v>47</v>
      </c>
      <c r="D13" s="46">
        <v>24</v>
      </c>
      <c r="E13" s="46">
        <v>1</v>
      </c>
      <c r="F13" s="6">
        <f t="shared" si="0"/>
        <v>116</v>
      </c>
      <c r="G13" s="2">
        <f>F10+F11+F12+F13</f>
        <v>472.5</v>
      </c>
      <c r="H13" s="19" t="s">
        <v>7</v>
      </c>
      <c r="I13" s="46">
        <v>27</v>
      </c>
      <c r="J13" s="46">
        <v>51</v>
      </c>
      <c r="K13" s="46">
        <v>20</v>
      </c>
      <c r="L13" s="46">
        <v>2</v>
      </c>
      <c r="M13" s="6">
        <f t="shared" si="1"/>
        <v>109.5</v>
      </c>
      <c r="N13" s="2">
        <f t="shared" ref="N13:N18" si="3">M10+M11+M12+M13</f>
        <v>467</v>
      </c>
      <c r="O13" s="19" t="s">
        <v>33</v>
      </c>
      <c r="P13" s="46">
        <v>42</v>
      </c>
      <c r="Q13" s="46">
        <v>52</v>
      </c>
      <c r="R13" s="46">
        <v>18</v>
      </c>
      <c r="S13" s="2">
        <v>0</v>
      </c>
      <c r="T13" s="6">
        <f t="shared" si="2"/>
        <v>109</v>
      </c>
      <c r="U13" s="2">
        <f t="shared" ref="U13:U21" si="4">T10+T11+T12+T13</f>
        <v>430</v>
      </c>
      <c r="W13" s="1" t="s">
        <v>79</v>
      </c>
      <c r="X13" s="64">
        <v>917</v>
      </c>
      <c r="Y13" s="1" t="s">
        <v>68</v>
      </c>
      <c r="Z13" s="64">
        <v>810.5</v>
      </c>
      <c r="AA13" s="1" t="s">
        <v>77</v>
      </c>
      <c r="AB13" s="64">
        <v>0</v>
      </c>
    </row>
    <row r="14" spans="1:28" ht="24" customHeight="1" x14ac:dyDescent="0.2">
      <c r="A14" s="18" t="s">
        <v>21</v>
      </c>
      <c r="B14" s="46">
        <v>24</v>
      </c>
      <c r="C14" s="46">
        <v>43</v>
      </c>
      <c r="D14" s="46">
        <v>22</v>
      </c>
      <c r="E14" s="46">
        <v>2</v>
      </c>
      <c r="F14" s="6">
        <f t="shared" si="0"/>
        <v>104</v>
      </c>
      <c r="G14" s="2">
        <f t="shared" ref="G14:G18" si="5">F11+F12+F13+F14</f>
        <v>481.5</v>
      </c>
      <c r="H14" s="19" t="s">
        <v>9</v>
      </c>
      <c r="I14" s="46">
        <v>33</v>
      </c>
      <c r="J14" s="46">
        <v>59</v>
      </c>
      <c r="K14" s="46">
        <v>22</v>
      </c>
      <c r="L14" s="46">
        <v>2</v>
      </c>
      <c r="M14" s="6">
        <f t="shared" si="1"/>
        <v>124.5</v>
      </c>
      <c r="N14" s="2">
        <f t="shared" si="3"/>
        <v>475.5</v>
      </c>
      <c r="O14" s="19" t="s">
        <v>29</v>
      </c>
      <c r="P14" s="45">
        <v>36</v>
      </c>
      <c r="Q14" s="45">
        <v>56</v>
      </c>
      <c r="R14" s="45">
        <v>16</v>
      </c>
      <c r="S14" s="35">
        <v>2</v>
      </c>
      <c r="T14" s="6">
        <f t="shared" si="2"/>
        <v>111</v>
      </c>
      <c r="U14" s="2">
        <f t="shared" si="4"/>
        <v>424</v>
      </c>
      <c r="W14" s="1" t="s">
        <v>84</v>
      </c>
      <c r="X14" s="64">
        <v>927.5</v>
      </c>
      <c r="Y14" s="1" t="s">
        <v>67</v>
      </c>
      <c r="Z14" s="64">
        <v>813</v>
      </c>
      <c r="AA14" s="1" t="s">
        <v>78</v>
      </c>
      <c r="AB14" s="64">
        <v>0</v>
      </c>
    </row>
    <row r="15" spans="1:28" ht="24" customHeight="1" x14ac:dyDescent="0.2">
      <c r="A15" s="18" t="s">
        <v>23</v>
      </c>
      <c r="B15" s="46">
        <v>19</v>
      </c>
      <c r="C15" s="46">
        <v>32</v>
      </c>
      <c r="D15" s="46">
        <v>17</v>
      </c>
      <c r="E15" s="46">
        <v>1</v>
      </c>
      <c r="F15" s="6">
        <f t="shared" si="0"/>
        <v>78</v>
      </c>
      <c r="G15" s="2">
        <f t="shared" si="5"/>
        <v>429.5</v>
      </c>
      <c r="H15" s="19" t="s">
        <v>12</v>
      </c>
      <c r="I15" s="46">
        <v>29</v>
      </c>
      <c r="J15" s="46">
        <v>41</v>
      </c>
      <c r="K15" s="46">
        <v>15</v>
      </c>
      <c r="L15" s="46">
        <v>2</v>
      </c>
      <c r="M15" s="6">
        <f t="shared" si="1"/>
        <v>90.5</v>
      </c>
      <c r="N15" s="2">
        <f t="shared" si="3"/>
        <v>445.5</v>
      </c>
      <c r="O15" s="18" t="s">
        <v>30</v>
      </c>
      <c r="P15" s="46">
        <v>38</v>
      </c>
      <c r="Q15" s="46">
        <v>62</v>
      </c>
      <c r="R15" s="46">
        <v>20</v>
      </c>
      <c r="S15" s="2">
        <v>4</v>
      </c>
      <c r="T15" s="6">
        <f t="shared" si="2"/>
        <v>131</v>
      </c>
      <c r="U15" s="2">
        <f t="shared" si="4"/>
        <v>452</v>
      </c>
      <c r="W15" s="1" t="s">
        <v>66</v>
      </c>
      <c r="X15" s="64">
        <v>941.5</v>
      </c>
      <c r="Y15" s="1" t="s">
        <v>80</v>
      </c>
      <c r="Z15" s="64">
        <v>813.5</v>
      </c>
      <c r="AA15" s="1" t="s">
        <v>81</v>
      </c>
      <c r="AB15" s="64">
        <v>0</v>
      </c>
    </row>
    <row r="16" spans="1:28" ht="24" customHeight="1" x14ac:dyDescent="0.2">
      <c r="A16" s="18" t="s">
        <v>39</v>
      </c>
      <c r="B16" s="46">
        <v>35</v>
      </c>
      <c r="C16" s="46">
        <v>54</v>
      </c>
      <c r="D16" s="46">
        <v>27</v>
      </c>
      <c r="E16" s="46">
        <v>1</v>
      </c>
      <c r="F16" s="6">
        <f t="shared" si="0"/>
        <v>128</v>
      </c>
      <c r="G16" s="2">
        <f t="shared" si="5"/>
        <v>426</v>
      </c>
      <c r="H16" s="19" t="s">
        <v>15</v>
      </c>
      <c r="I16" s="46">
        <v>24</v>
      </c>
      <c r="J16" s="46">
        <v>47</v>
      </c>
      <c r="K16" s="46">
        <v>10</v>
      </c>
      <c r="L16" s="46">
        <v>2</v>
      </c>
      <c r="M16" s="6">
        <f t="shared" si="1"/>
        <v>84</v>
      </c>
      <c r="N16" s="2">
        <f t="shared" si="3"/>
        <v>408.5</v>
      </c>
      <c r="O16" s="19" t="s">
        <v>8</v>
      </c>
      <c r="P16" s="46">
        <v>34</v>
      </c>
      <c r="Q16" s="46">
        <v>67</v>
      </c>
      <c r="R16" s="46">
        <v>13</v>
      </c>
      <c r="S16" s="2">
        <v>3</v>
      </c>
      <c r="T16" s="6">
        <f t="shared" si="2"/>
        <v>117.5</v>
      </c>
      <c r="U16" s="2">
        <f t="shared" si="4"/>
        <v>468.5</v>
      </c>
      <c r="W16" s="1" t="s">
        <v>65</v>
      </c>
      <c r="X16" s="64">
        <v>942</v>
      </c>
      <c r="Y16" s="1" t="s">
        <v>93</v>
      </c>
      <c r="Z16" s="64">
        <v>814</v>
      </c>
      <c r="AA16" s="1" t="s">
        <v>83</v>
      </c>
      <c r="AB16" s="64">
        <v>0</v>
      </c>
    </row>
    <row r="17" spans="1:28" ht="24" customHeight="1" x14ac:dyDescent="0.2">
      <c r="A17" s="18" t="s">
        <v>40</v>
      </c>
      <c r="B17" s="46">
        <v>36</v>
      </c>
      <c r="C17" s="46">
        <v>52</v>
      </c>
      <c r="D17" s="46">
        <v>24</v>
      </c>
      <c r="E17" s="46">
        <v>1</v>
      </c>
      <c r="F17" s="6">
        <f t="shared" si="0"/>
        <v>120.5</v>
      </c>
      <c r="G17" s="2">
        <f t="shared" si="5"/>
        <v>430.5</v>
      </c>
      <c r="H17" s="19" t="s">
        <v>18</v>
      </c>
      <c r="I17" s="46">
        <v>39</v>
      </c>
      <c r="J17" s="46">
        <v>49</v>
      </c>
      <c r="K17" s="46">
        <v>25</v>
      </c>
      <c r="L17" s="46">
        <v>2</v>
      </c>
      <c r="M17" s="6">
        <f t="shared" si="1"/>
        <v>123.5</v>
      </c>
      <c r="N17" s="2">
        <f t="shared" si="3"/>
        <v>422.5</v>
      </c>
      <c r="O17" s="19" t="s">
        <v>10</v>
      </c>
      <c r="P17" s="46">
        <v>27</v>
      </c>
      <c r="Q17" s="46">
        <v>41</v>
      </c>
      <c r="R17" s="46">
        <v>16</v>
      </c>
      <c r="S17" s="2">
        <v>0</v>
      </c>
      <c r="T17" s="6">
        <f t="shared" si="2"/>
        <v>86.5</v>
      </c>
      <c r="U17" s="2">
        <f t="shared" si="4"/>
        <v>446</v>
      </c>
      <c r="W17" s="1" t="s">
        <v>82</v>
      </c>
      <c r="X17" s="64">
        <v>946</v>
      </c>
      <c r="Y17" s="1" t="s">
        <v>76</v>
      </c>
      <c r="Z17" s="64">
        <v>816.5</v>
      </c>
      <c r="AA17" s="1" t="s">
        <v>86</v>
      </c>
      <c r="AB17" s="64">
        <v>0</v>
      </c>
    </row>
    <row r="18" spans="1:28" ht="24" customHeight="1" x14ac:dyDescent="0.2">
      <c r="A18" s="18" t="s">
        <v>41</v>
      </c>
      <c r="B18" s="46">
        <v>27</v>
      </c>
      <c r="C18" s="46">
        <v>59</v>
      </c>
      <c r="D18" s="46">
        <v>29</v>
      </c>
      <c r="E18" s="46">
        <v>3</v>
      </c>
      <c r="F18" s="6">
        <f t="shared" si="0"/>
        <v>138</v>
      </c>
      <c r="G18" s="2">
        <f t="shared" si="5"/>
        <v>464.5</v>
      </c>
      <c r="H18" s="19" t="s">
        <v>20</v>
      </c>
      <c r="I18" s="46">
        <v>27</v>
      </c>
      <c r="J18" s="46">
        <v>57</v>
      </c>
      <c r="K18" s="46">
        <v>31</v>
      </c>
      <c r="L18" s="46">
        <v>3</v>
      </c>
      <c r="M18" s="6">
        <f t="shared" si="1"/>
        <v>140</v>
      </c>
      <c r="N18" s="2">
        <f t="shared" si="3"/>
        <v>438</v>
      </c>
      <c r="O18" s="19" t="s">
        <v>13</v>
      </c>
      <c r="P18" s="46">
        <v>32</v>
      </c>
      <c r="Q18" s="46">
        <v>51</v>
      </c>
      <c r="R18" s="46">
        <v>19</v>
      </c>
      <c r="S18" s="2">
        <v>0</v>
      </c>
      <c r="T18" s="6">
        <f t="shared" si="2"/>
        <v>105</v>
      </c>
      <c r="U18" s="2">
        <f t="shared" si="4"/>
        <v>440</v>
      </c>
      <c r="W18" s="1" t="s">
        <v>87</v>
      </c>
      <c r="X18" s="64">
        <v>963</v>
      </c>
      <c r="Y18" s="1" t="s">
        <v>75</v>
      </c>
      <c r="Z18" s="64">
        <v>817.5</v>
      </c>
      <c r="AA18" s="1" t="s">
        <v>69</v>
      </c>
      <c r="AB18" s="64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57</v>
      </c>
      <c r="D19" s="47">
        <v>26</v>
      </c>
      <c r="E19" s="47">
        <v>3</v>
      </c>
      <c r="F19" s="7">
        <f t="shared" si="0"/>
        <v>130</v>
      </c>
      <c r="G19" s="3">
        <f>F16+F17+F18+F19</f>
        <v>516.5</v>
      </c>
      <c r="H19" s="20" t="s">
        <v>22</v>
      </c>
      <c r="I19" s="45">
        <v>28</v>
      </c>
      <c r="J19" s="45">
        <v>61</v>
      </c>
      <c r="K19" s="45">
        <v>17</v>
      </c>
      <c r="L19" s="45">
        <v>0</v>
      </c>
      <c r="M19" s="6">
        <f t="shared" si="1"/>
        <v>109</v>
      </c>
      <c r="N19" s="2">
        <f>M16+M17+M18+M19</f>
        <v>456.5</v>
      </c>
      <c r="O19" s="19" t="s">
        <v>16</v>
      </c>
      <c r="P19" s="46">
        <v>41</v>
      </c>
      <c r="Q19" s="46">
        <v>62</v>
      </c>
      <c r="R19" s="46">
        <v>18</v>
      </c>
      <c r="S19" s="2">
        <v>2</v>
      </c>
      <c r="T19" s="6">
        <f t="shared" si="2"/>
        <v>123.5</v>
      </c>
      <c r="U19" s="2">
        <f t="shared" si="4"/>
        <v>432.5</v>
      </c>
      <c r="W19" s="1" t="s">
        <v>89</v>
      </c>
      <c r="X19" s="64">
        <v>967</v>
      </c>
      <c r="Y19" s="1" t="s">
        <v>90</v>
      </c>
      <c r="Z19" s="64">
        <v>826</v>
      </c>
      <c r="AA19" s="1" t="s">
        <v>91</v>
      </c>
      <c r="AB19" s="64">
        <v>0</v>
      </c>
    </row>
    <row r="20" spans="1:28" ht="24" customHeight="1" x14ac:dyDescent="0.2">
      <c r="A20" s="19" t="s">
        <v>27</v>
      </c>
      <c r="B20" s="45">
        <v>26</v>
      </c>
      <c r="C20" s="45">
        <v>50</v>
      </c>
      <c r="D20" s="45">
        <v>22</v>
      </c>
      <c r="E20" s="45">
        <v>2</v>
      </c>
      <c r="F20" s="8">
        <f t="shared" si="0"/>
        <v>112</v>
      </c>
      <c r="G20" s="35"/>
      <c r="H20" s="19" t="s">
        <v>24</v>
      </c>
      <c r="I20" s="46">
        <v>25</v>
      </c>
      <c r="J20" s="46">
        <v>52</v>
      </c>
      <c r="K20" s="46">
        <v>22</v>
      </c>
      <c r="L20" s="46">
        <v>0</v>
      </c>
      <c r="M20" s="8">
        <f t="shared" si="1"/>
        <v>108.5</v>
      </c>
      <c r="N20" s="2">
        <f>M17+M18+M19+M20</f>
        <v>481</v>
      </c>
      <c r="O20" s="19" t="s">
        <v>45</v>
      </c>
      <c r="P20" s="45">
        <v>28</v>
      </c>
      <c r="Q20" s="45">
        <v>57</v>
      </c>
      <c r="R20" s="45">
        <v>19</v>
      </c>
      <c r="S20" s="35">
        <v>1</v>
      </c>
      <c r="T20" s="8">
        <f t="shared" si="2"/>
        <v>111.5</v>
      </c>
      <c r="U20" s="2">
        <f t="shared" si="4"/>
        <v>426.5</v>
      </c>
      <c r="W20" s="1"/>
      <c r="X20" s="1"/>
      <c r="Y20" s="1" t="s">
        <v>92</v>
      </c>
      <c r="Z20" s="64">
        <v>830</v>
      </c>
      <c r="AA20" s="1" t="s">
        <v>70</v>
      </c>
      <c r="AB20" s="64">
        <v>0</v>
      </c>
    </row>
    <row r="21" spans="1:28" ht="24" customHeight="1" thickBot="1" x14ac:dyDescent="0.25">
      <c r="A21" s="19" t="s">
        <v>28</v>
      </c>
      <c r="B21" s="46">
        <v>31</v>
      </c>
      <c r="C21" s="46">
        <v>56</v>
      </c>
      <c r="D21" s="46">
        <v>16</v>
      </c>
      <c r="E21" s="46">
        <v>1</v>
      </c>
      <c r="F21" s="6">
        <f t="shared" si="0"/>
        <v>106</v>
      </c>
      <c r="G21" s="36"/>
      <c r="H21" s="20" t="s">
        <v>25</v>
      </c>
      <c r="I21" s="46">
        <v>28</v>
      </c>
      <c r="J21" s="46">
        <v>40</v>
      </c>
      <c r="K21" s="46">
        <v>21</v>
      </c>
      <c r="L21" s="46">
        <v>2</v>
      </c>
      <c r="M21" s="6">
        <f t="shared" si="1"/>
        <v>101</v>
      </c>
      <c r="N21" s="2">
        <f>M18+M19+M20+M21</f>
        <v>458.5</v>
      </c>
      <c r="O21" s="21" t="s">
        <v>46</v>
      </c>
      <c r="P21" s="47">
        <v>36</v>
      </c>
      <c r="Q21" s="47">
        <v>68</v>
      </c>
      <c r="R21" s="47">
        <v>23</v>
      </c>
      <c r="S21" s="3">
        <v>1</v>
      </c>
      <c r="T21" s="7">
        <f t="shared" si="2"/>
        <v>134.5</v>
      </c>
      <c r="U21" s="3">
        <f t="shared" si="4"/>
        <v>474.5</v>
      </c>
      <c r="W21" s="1"/>
      <c r="X21" s="1"/>
      <c r="Y21" s="1" t="s">
        <v>85</v>
      </c>
      <c r="Z21" s="64">
        <v>839.5</v>
      </c>
      <c r="AA21" s="1" t="s">
        <v>72</v>
      </c>
      <c r="AB21" s="64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55</v>
      </c>
      <c r="D22" s="46">
        <v>26</v>
      </c>
      <c r="E22" s="46">
        <v>1</v>
      </c>
      <c r="F22" s="6">
        <f t="shared" si="0"/>
        <v>119.5</v>
      </c>
      <c r="G22" s="2"/>
      <c r="H22" s="21" t="s">
        <v>26</v>
      </c>
      <c r="I22" s="47">
        <v>22</v>
      </c>
      <c r="J22" s="47">
        <v>49</v>
      </c>
      <c r="K22" s="47">
        <v>21</v>
      </c>
      <c r="L22" s="47">
        <v>2</v>
      </c>
      <c r="M22" s="6">
        <f t="shared" si="1"/>
        <v>107</v>
      </c>
      <c r="N22" s="3">
        <f>M19+M20+M21+M22</f>
        <v>425.5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88</v>
      </c>
      <c r="Z22" s="64">
        <v>845.5</v>
      </c>
      <c r="AA22" s="1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516.5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481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474.5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89</v>
      </c>
      <c r="G24" s="70"/>
      <c r="H24" s="163"/>
      <c r="I24" s="164"/>
      <c r="J24" s="65" t="s">
        <v>73</v>
      </c>
      <c r="K24" s="68"/>
      <c r="L24" s="68"/>
      <c r="M24" s="69" t="s">
        <v>92</v>
      </c>
      <c r="N24" s="70"/>
      <c r="O24" s="163"/>
      <c r="P24" s="164"/>
      <c r="Q24" s="65" t="s">
        <v>73</v>
      </c>
      <c r="R24" s="68"/>
      <c r="S24" s="68"/>
      <c r="T24" s="69" t="s">
        <v>72</v>
      </c>
      <c r="U24" s="70"/>
      <c r="W24" s="1"/>
      <c r="X24" s="1"/>
      <c r="Y24" s="71" t="s">
        <v>73</v>
      </c>
      <c r="Z24" s="1"/>
      <c r="AA24" s="1"/>
      <c r="AB24" s="1"/>
    </row>
    <row r="25" spans="1:28" ht="6.75" customHeight="1" x14ac:dyDescent="0.2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1" t="s">
        <v>54</v>
      </c>
      <c r="B4" s="151"/>
      <c r="C4" s="151"/>
      <c r="D4" s="26"/>
      <c r="E4" s="155" t="str">
        <f>'[1]G-1'!E4:H4</f>
        <v>DE OBRA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5" t="str">
        <f>'[1]G-1'!D5:H5</f>
        <v>CALLE 61 X CARRERA 27</v>
      </c>
      <c r="E5" s="155"/>
      <c r="F5" s="155"/>
      <c r="G5" s="155"/>
      <c r="H5" s="155"/>
      <c r="I5" s="145" t="s">
        <v>53</v>
      </c>
      <c r="J5" s="145"/>
      <c r="K5" s="145"/>
      <c r="L5" s="156">
        <f>'[1]G-1'!L5:N5</f>
        <v>2316</v>
      </c>
      <c r="M5" s="156"/>
      <c r="N5" s="156"/>
      <c r="O5" s="12"/>
      <c r="P5" s="145" t="s">
        <v>57</v>
      </c>
      <c r="Q5" s="145"/>
      <c r="R5" s="145"/>
      <c r="S5" s="154" t="s">
        <v>94</v>
      </c>
      <c r="T5" s="154"/>
      <c r="U5" s="154"/>
    </row>
    <row r="6" spans="1:28" ht="12.75" customHeight="1" x14ac:dyDescent="0.2">
      <c r="A6" s="145" t="s">
        <v>55</v>
      </c>
      <c r="B6" s="145"/>
      <c r="C6" s="145"/>
      <c r="D6" s="152" t="s">
        <v>150</v>
      </c>
      <c r="E6" s="152"/>
      <c r="F6" s="152"/>
      <c r="G6" s="152"/>
      <c r="H6" s="152"/>
      <c r="I6" s="145" t="s">
        <v>59</v>
      </c>
      <c r="J6" s="145"/>
      <c r="K6" s="145"/>
      <c r="L6" s="157">
        <v>1</v>
      </c>
      <c r="M6" s="157"/>
      <c r="N6" s="157"/>
      <c r="O6" s="42"/>
      <c r="P6" s="145" t="s">
        <v>58</v>
      </c>
      <c r="Q6" s="145"/>
      <c r="R6" s="145"/>
      <c r="S6" s="178">
        <f>'G-1'!S6:U6</f>
        <v>42789</v>
      </c>
      <c r="T6" s="178"/>
      <c r="U6" s="178"/>
    </row>
    <row r="7" spans="1:28" ht="7.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39</v>
      </c>
      <c r="C10" s="46">
        <v>57</v>
      </c>
      <c r="D10" s="46">
        <v>23</v>
      </c>
      <c r="E10" s="46">
        <v>1</v>
      </c>
      <c r="F10" s="57">
        <f>B10*0.5+C10*1+D10*2+E10*2.5</f>
        <v>125</v>
      </c>
      <c r="G10" s="2"/>
      <c r="H10" s="19" t="s">
        <v>4</v>
      </c>
      <c r="I10" s="46">
        <v>36</v>
      </c>
      <c r="J10" s="46">
        <v>86</v>
      </c>
      <c r="K10" s="46">
        <v>20</v>
      </c>
      <c r="L10" s="46">
        <v>1</v>
      </c>
      <c r="M10" s="6">
        <f>I10*0.5+J10*1+K10*2+L10*2.5</f>
        <v>146.5</v>
      </c>
      <c r="N10" s="9">
        <f>F20+F21+F22+M10</f>
        <v>474</v>
      </c>
      <c r="O10" s="19" t="s">
        <v>43</v>
      </c>
      <c r="P10" s="46">
        <v>31</v>
      </c>
      <c r="Q10" s="46">
        <v>57</v>
      </c>
      <c r="R10" s="46">
        <v>18</v>
      </c>
      <c r="S10" s="46">
        <v>1</v>
      </c>
      <c r="T10" s="6">
        <f>P10*0.5+Q10*1+R10*2+S10*2.5</f>
        <v>111</v>
      </c>
      <c r="U10" s="10"/>
      <c r="W10" s="1"/>
      <c r="X10" s="1"/>
      <c r="Y10" s="1" t="s">
        <v>85</v>
      </c>
      <c r="Z10" s="64">
        <v>929.5</v>
      </c>
      <c r="AA10" s="1"/>
      <c r="AB10" s="1"/>
    </row>
    <row r="11" spans="1:28" ht="24" customHeight="1" x14ac:dyDescent="0.2">
      <c r="A11" s="18" t="s">
        <v>14</v>
      </c>
      <c r="B11" s="46">
        <v>43</v>
      </c>
      <c r="C11" s="46">
        <v>60</v>
      </c>
      <c r="D11" s="46">
        <v>25</v>
      </c>
      <c r="E11" s="46">
        <v>2</v>
      </c>
      <c r="F11" s="6">
        <f t="shared" ref="F11:F22" si="0">B11*0.5+C11*1+D11*2+E11*2.5</f>
        <v>136.5</v>
      </c>
      <c r="G11" s="2"/>
      <c r="H11" s="19" t="s">
        <v>5</v>
      </c>
      <c r="I11" s="46">
        <v>27</v>
      </c>
      <c r="J11" s="46">
        <v>65</v>
      </c>
      <c r="K11" s="46">
        <v>14</v>
      </c>
      <c r="L11" s="46">
        <v>0</v>
      </c>
      <c r="M11" s="6">
        <f t="shared" ref="M11:M22" si="1">I11*0.5+J11*1+K11*2+L11*2.5</f>
        <v>106.5</v>
      </c>
      <c r="N11" s="9">
        <f>F21+F22+M10+M11</f>
        <v>478.5</v>
      </c>
      <c r="O11" s="19" t="s">
        <v>44</v>
      </c>
      <c r="P11" s="46">
        <v>36</v>
      </c>
      <c r="Q11" s="46">
        <v>74</v>
      </c>
      <c r="R11" s="46">
        <v>21</v>
      </c>
      <c r="S11" s="46">
        <v>3</v>
      </c>
      <c r="T11" s="6">
        <f t="shared" ref="T11:T21" si="2">P11*0.5+Q11*1+R11*2+S11*2.5</f>
        <v>141.5</v>
      </c>
      <c r="U11" s="2"/>
      <c r="W11" s="1"/>
      <c r="X11" s="1"/>
      <c r="Y11" s="1" t="s">
        <v>67</v>
      </c>
      <c r="Z11" s="64">
        <v>932.5</v>
      </c>
      <c r="AA11" s="1"/>
      <c r="AB11" s="1"/>
    </row>
    <row r="12" spans="1:28" ht="24" customHeight="1" x14ac:dyDescent="0.2">
      <c r="A12" s="18" t="s">
        <v>17</v>
      </c>
      <c r="B12" s="46">
        <v>49</v>
      </c>
      <c r="C12" s="46">
        <v>60</v>
      </c>
      <c r="D12" s="46">
        <v>28</v>
      </c>
      <c r="E12" s="46">
        <v>3</v>
      </c>
      <c r="F12" s="6">
        <f t="shared" si="0"/>
        <v>148</v>
      </c>
      <c r="G12" s="2"/>
      <c r="H12" s="19" t="s">
        <v>6</v>
      </c>
      <c r="I12" s="46">
        <v>22</v>
      </c>
      <c r="J12" s="46">
        <v>75</v>
      </c>
      <c r="K12" s="46">
        <v>14</v>
      </c>
      <c r="L12" s="46">
        <v>0</v>
      </c>
      <c r="M12" s="6">
        <f t="shared" si="1"/>
        <v>114</v>
      </c>
      <c r="N12" s="2">
        <f>F22+M10+M11+M12</f>
        <v>480.5</v>
      </c>
      <c r="O12" s="19" t="s">
        <v>32</v>
      </c>
      <c r="P12" s="46">
        <v>35</v>
      </c>
      <c r="Q12" s="46">
        <v>82</v>
      </c>
      <c r="R12" s="46">
        <v>17</v>
      </c>
      <c r="S12" s="46">
        <v>0</v>
      </c>
      <c r="T12" s="6">
        <f t="shared" si="2"/>
        <v>133.5</v>
      </c>
      <c r="U12" s="2"/>
      <c r="W12" s="1"/>
      <c r="X12" s="1"/>
      <c r="Y12" s="1" t="s">
        <v>68</v>
      </c>
      <c r="Z12" s="64">
        <v>944.5</v>
      </c>
      <c r="AA12" s="1"/>
      <c r="AB12" s="1"/>
    </row>
    <row r="13" spans="1:28" ht="24" customHeight="1" x14ac:dyDescent="0.2">
      <c r="A13" s="18" t="s">
        <v>19</v>
      </c>
      <c r="B13" s="46">
        <v>52</v>
      </c>
      <c r="C13" s="46">
        <v>82</v>
      </c>
      <c r="D13" s="46">
        <v>23</v>
      </c>
      <c r="E13" s="46">
        <v>1</v>
      </c>
      <c r="F13" s="6">
        <f t="shared" si="0"/>
        <v>156.5</v>
      </c>
      <c r="G13" s="2">
        <f>F10+F11+F12+F13</f>
        <v>566</v>
      </c>
      <c r="H13" s="19" t="s">
        <v>7</v>
      </c>
      <c r="I13" s="46">
        <v>25</v>
      </c>
      <c r="J13" s="46">
        <v>71</v>
      </c>
      <c r="K13" s="46">
        <v>12</v>
      </c>
      <c r="L13" s="46">
        <v>1</v>
      </c>
      <c r="M13" s="6">
        <f t="shared" si="1"/>
        <v>110</v>
      </c>
      <c r="N13" s="2">
        <f t="shared" ref="N13:N18" si="3">M10+M11+M12+M13</f>
        <v>477</v>
      </c>
      <c r="O13" s="19" t="s">
        <v>33</v>
      </c>
      <c r="P13" s="46">
        <v>29</v>
      </c>
      <c r="Q13" s="46">
        <v>84</v>
      </c>
      <c r="R13" s="46">
        <v>22</v>
      </c>
      <c r="S13" s="46">
        <v>0</v>
      </c>
      <c r="T13" s="6">
        <f t="shared" si="2"/>
        <v>142.5</v>
      </c>
      <c r="U13" s="2">
        <f t="shared" ref="U13:U21" si="4">T10+T11+T12+T13</f>
        <v>528.5</v>
      </c>
      <c r="W13" s="1" t="s">
        <v>89</v>
      </c>
      <c r="X13" s="64">
        <v>1077.5</v>
      </c>
      <c r="Y13" s="1" t="s">
        <v>80</v>
      </c>
      <c r="Z13" s="64">
        <v>950</v>
      </c>
      <c r="AA13" s="1" t="s">
        <v>77</v>
      </c>
      <c r="AB13" s="64">
        <v>0</v>
      </c>
    </row>
    <row r="14" spans="1:28" ht="24" customHeight="1" x14ac:dyDescent="0.2">
      <c r="A14" s="18" t="s">
        <v>21</v>
      </c>
      <c r="B14" s="46">
        <v>39</v>
      </c>
      <c r="C14" s="46">
        <v>77</v>
      </c>
      <c r="D14" s="46">
        <v>21</v>
      </c>
      <c r="E14" s="46">
        <v>4</v>
      </c>
      <c r="F14" s="6">
        <f t="shared" si="0"/>
        <v>148.5</v>
      </c>
      <c r="G14" s="2">
        <f t="shared" ref="G14:G19" si="5">F11+F12+F13+F14</f>
        <v>589.5</v>
      </c>
      <c r="H14" s="19" t="s">
        <v>9</v>
      </c>
      <c r="I14" s="46">
        <v>30</v>
      </c>
      <c r="J14" s="46">
        <v>66</v>
      </c>
      <c r="K14" s="46">
        <v>13</v>
      </c>
      <c r="L14" s="46">
        <v>0</v>
      </c>
      <c r="M14" s="6">
        <f t="shared" si="1"/>
        <v>107</v>
      </c>
      <c r="N14" s="2">
        <f t="shared" si="3"/>
        <v>437.5</v>
      </c>
      <c r="O14" s="19" t="s">
        <v>29</v>
      </c>
      <c r="P14" s="45">
        <v>40</v>
      </c>
      <c r="Q14" s="45">
        <v>81</v>
      </c>
      <c r="R14" s="45">
        <v>24</v>
      </c>
      <c r="S14" s="45">
        <v>2</v>
      </c>
      <c r="T14" s="6">
        <f t="shared" si="2"/>
        <v>154</v>
      </c>
      <c r="U14" s="2">
        <f t="shared" si="4"/>
        <v>571.5</v>
      </c>
      <c r="W14" s="1" t="s">
        <v>87</v>
      </c>
      <c r="X14" s="64">
        <v>1084</v>
      </c>
      <c r="Y14" s="1" t="s">
        <v>75</v>
      </c>
      <c r="Z14" s="64">
        <v>986</v>
      </c>
      <c r="AA14" s="1" t="s">
        <v>78</v>
      </c>
      <c r="AB14" s="64">
        <v>0</v>
      </c>
    </row>
    <row r="15" spans="1:28" ht="24" customHeight="1" x14ac:dyDescent="0.2">
      <c r="A15" s="18" t="s">
        <v>23</v>
      </c>
      <c r="B15" s="46">
        <v>31</v>
      </c>
      <c r="C15" s="46">
        <v>61</v>
      </c>
      <c r="D15" s="46">
        <v>19</v>
      </c>
      <c r="E15" s="46">
        <v>1</v>
      </c>
      <c r="F15" s="6">
        <f t="shared" si="0"/>
        <v>117</v>
      </c>
      <c r="G15" s="2">
        <f t="shared" si="5"/>
        <v>570</v>
      </c>
      <c r="H15" s="19" t="s">
        <v>12</v>
      </c>
      <c r="I15" s="46">
        <v>24</v>
      </c>
      <c r="J15" s="46">
        <v>61</v>
      </c>
      <c r="K15" s="46">
        <v>14</v>
      </c>
      <c r="L15" s="46">
        <v>1</v>
      </c>
      <c r="M15" s="6">
        <f t="shared" si="1"/>
        <v>103.5</v>
      </c>
      <c r="N15" s="2">
        <f t="shared" si="3"/>
        <v>434.5</v>
      </c>
      <c r="O15" s="18" t="s">
        <v>30</v>
      </c>
      <c r="P15" s="46">
        <v>36</v>
      </c>
      <c r="Q15" s="46">
        <v>67</v>
      </c>
      <c r="R15" s="46">
        <v>18</v>
      </c>
      <c r="S15" s="46">
        <v>0</v>
      </c>
      <c r="T15" s="6">
        <f t="shared" si="2"/>
        <v>121</v>
      </c>
      <c r="U15" s="2">
        <f t="shared" si="4"/>
        <v>551</v>
      </c>
      <c r="W15" s="1" t="s">
        <v>84</v>
      </c>
      <c r="X15" s="64">
        <v>1088</v>
      </c>
      <c r="Y15" s="1" t="s">
        <v>64</v>
      </c>
      <c r="Z15" s="64">
        <v>1007</v>
      </c>
      <c r="AA15" s="1" t="s">
        <v>81</v>
      </c>
      <c r="AB15" s="64">
        <v>0</v>
      </c>
    </row>
    <row r="16" spans="1:28" ht="24" customHeight="1" x14ac:dyDescent="0.2">
      <c r="A16" s="18" t="s">
        <v>39</v>
      </c>
      <c r="B16" s="46">
        <v>22</v>
      </c>
      <c r="C16" s="46">
        <v>77</v>
      </c>
      <c r="D16" s="46">
        <v>23</v>
      </c>
      <c r="E16" s="46">
        <v>0</v>
      </c>
      <c r="F16" s="6">
        <f t="shared" si="0"/>
        <v>134</v>
      </c>
      <c r="G16" s="2">
        <f t="shared" si="5"/>
        <v>556</v>
      </c>
      <c r="H16" s="19" t="s">
        <v>15</v>
      </c>
      <c r="I16" s="46">
        <v>35</v>
      </c>
      <c r="J16" s="46">
        <v>64</v>
      </c>
      <c r="K16" s="46">
        <v>15</v>
      </c>
      <c r="L16" s="46">
        <v>2</v>
      </c>
      <c r="M16" s="6">
        <f t="shared" si="1"/>
        <v>116.5</v>
      </c>
      <c r="N16" s="2">
        <f t="shared" si="3"/>
        <v>437</v>
      </c>
      <c r="O16" s="19" t="s">
        <v>8</v>
      </c>
      <c r="P16" s="46">
        <v>39</v>
      </c>
      <c r="Q16" s="46">
        <v>89</v>
      </c>
      <c r="R16" s="46">
        <v>20</v>
      </c>
      <c r="S16" s="46">
        <v>0</v>
      </c>
      <c r="T16" s="6">
        <f t="shared" si="2"/>
        <v>148.5</v>
      </c>
      <c r="U16" s="2">
        <f t="shared" si="4"/>
        <v>566</v>
      </c>
      <c r="W16" s="1" t="s">
        <v>82</v>
      </c>
      <c r="X16" s="64">
        <v>1121.5</v>
      </c>
      <c r="Y16" s="1" t="s">
        <v>76</v>
      </c>
      <c r="Z16" s="64">
        <v>1015.5</v>
      </c>
      <c r="AA16" s="1" t="s">
        <v>83</v>
      </c>
      <c r="AB16" s="64">
        <v>0</v>
      </c>
    </row>
    <row r="17" spans="1:28" ht="24" customHeight="1" x14ac:dyDescent="0.2">
      <c r="A17" s="18" t="s">
        <v>40</v>
      </c>
      <c r="B17" s="46">
        <v>26</v>
      </c>
      <c r="C17" s="46">
        <v>73</v>
      </c>
      <c r="D17" s="46">
        <v>22</v>
      </c>
      <c r="E17" s="46">
        <v>2</v>
      </c>
      <c r="F17" s="6">
        <f t="shared" si="0"/>
        <v>135</v>
      </c>
      <c r="G17" s="2">
        <f t="shared" si="5"/>
        <v>534.5</v>
      </c>
      <c r="H17" s="19" t="s">
        <v>18</v>
      </c>
      <c r="I17" s="46">
        <v>31</v>
      </c>
      <c r="J17" s="46">
        <v>62</v>
      </c>
      <c r="K17" s="46">
        <v>13</v>
      </c>
      <c r="L17" s="46">
        <v>0</v>
      </c>
      <c r="M17" s="6">
        <f t="shared" si="1"/>
        <v>103.5</v>
      </c>
      <c r="N17" s="2">
        <f t="shared" si="3"/>
        <v>430.5</v>
      </c>
      <c r="O17" s="19" t="s">
        <v>10</v>
      </c>
      <c r="P17" s="46">
        <v>40</v>
      </c>
      <c r="Q17" s="46">
        <v>88</v>
      </c>
      <c r="R17" s="46">
        <v>23</v>
      </c>
      <c r="S17" s="46">
        <v>2</v>
      </c>
      <c r="T17" s="6">
        <f t="shared" si="2"/>
        <v>159</v>
      </c>
      <c r="U17" s="2">
        <f t="shared" si="4"/>
        <v>582.5</v>
      </c>
      <c r="W17" s="1" t="s">
        <v>79</v>
      </c>
      <c r="X17" s="64">
        <v>1162.5</v>
      </c>
      <c r="Y17" s="1" t="s">
        <v>74</v>
      </c>
      <c r="Z17" s="64">
        <v>1028.5</v>
      </c>
      <c r="AA17" s="1" t="s">
        <v>86</v>
      </c>
      <c r="AB17" s="64">
        <v>0</v>
      </c>
    </row>
    <row r="18" spans="1:28" ht="24" customHeight="1" x14ac:dyDescent="0.2">
      <c r="A18" s="18" t="s">
        <v>41</v>
      </c>
      <c r="B18" s="46">
        <v>39</v>
      </c>
      <c r="C18" s="46">
        <v>62</v>
      </c>
      <c r="D18" s="46">
        <v>20</v>
      </c>
      <c r="E18" s="46">
        <v>2</v>
      </c>
      <c r="F18" s="6">
        <f t="shared" si="0"/>
        <v>126.5</v>
      </c>
      <c r="G18" s="2">
        <f t="shared" si="5"/>
        <v>512.5</v>
      </c>
      <c r="H18" s="19" t="s">
        <v>20</v>
      </c>
      <c r="I18" s="46">
        <v>35</v>
      </c>
      <c r="J18" s="46">
        <v>69</v>
      </c>
      <c r="K18" s="46">
        <v>17</v>
      </c>
      <c r="L18" s="46">
        <v>1</v>
      </c>
      <c r="M18" s="6">
        <f t="shared" si="1"/>
        <v>123</v>
      </c>
      <c r="N18" s="2">
        <f t="shared" si="3"/>
        <v>446.5</v>
      </c>
      <c r="O18" s="19" t="s">
        <v>13</v>
      </c>
      <c r="P18" s="46">
        <v>45</v>
      </c>
      <c r="Q18" s="46">
        <v>66</v>
      </c>
      <c r="R18" s="46">
        <v>17</v>
      </c>
      <c r="S18" s="46">
        <v>0</v>
      </c>
      <c r="T18" s="6">
        <f t="shared" si="2"/>
        <v>122.5</v>
      </c>
      <c r="U18" s="2">
        <f t="shared" si="4"/>
        <v>551</v>
      </c>
      <c r="W18" s="1" t="s">
        <v>66</v>
      </c>
      <c r="X18" s="64">
        <v>1171</v>
      </c>
      <c r="Y18" s="1" t="s">
        <v>88</v>
      </c>
      <c r="Z18" s="64">
        <v>1031</v>
      </c>
      <c r="AA18" s="1" t="s">
        <v>69</v>
      </c>
      <c r="AB18" s="64">
        <v>0</v>
      </c>
    </row>
    <row r="19" spans="1:28" ht="24" customHeight="1" thickBot="1" x14ac:dyDescent="0.25">
      <c r="A19" s="21" t="s">
        <v>42</v>
      </c>
      <c r="B19" s="47">
        <v>29</v>
      </c>
      <c r="C19" s="47">
        <v>71</v>
      </c>
      <c r="D19" s="47">
        <v>16</v>
      </c>
      <c r="E19" s="47">
        <v>6</v>
      </c>
      <c r="F19" s="7">
        <f t="shared" si="0"/>
        <v>132.5</v>
      </c>
      <c r="G19" s="3">
        <f t="shared" si="5"/>
        <v>528</v>
      </c>
      <c r="H19" s="20" t="s">
        <v>22</v>
      </c>
      <c r="I19" s="45">
        <v>26</v>
      </c>
      <c r="J19" s="45">
        <v>56</v>
      </c>
      <c r="K19" s="45">
        <v>23</v>
      </c>
      <c r="L19" s="45">
        <v>2</v>
      </c>
      <c r="M19" s="6">
        <f t="shared" si="1"/>
        <v>120</v>
      </c>
      <c r="N19" s="2">
        <f>M16+M17+M18+M19</f>
        <v>463</v>
      </c>
      <c r="O19" s="19" t="s">
        <v>16</v>
      </c>
      <c r="P19" s="46">
        <v>48</v>
      </c>
      <c r="Q19" s="46">
        <v>89</v>
      </c>
      <c r="R19" s="46">
        <v>16</v>
      </c>
      <c r="S19" s="46">
        <v>0</v>
      </c>
      <c r="T19" s="6">
        <f t="shared" si="2"/>
        <v>145</v>
      </c>
      <c r="U19" s="2">
        <f t="shared" si="4"/>
        <v>575</v>
      </c>
      <c r="W19" s="1" t="s">
        <v>65</v>
      </c>
      <c r="X19" s="64">
        <v>1205.5</v>
      </c>
      <c r="Y19" s="1" t="s">
        <v>90</v>
      </c>
      <c r="Z19" s="64">
        <v>1036.5</v>
      </c>
      <c r="AA19" s="1" t="s">
        <v>91</v>
      </c>
      <c r="AB19" s="64">
        <v>0</v>
      </c>
    </row>
    <row r="20" spans="1:28" ht="24" customHeight="1" x14ac:dyDescent="0.2">
      <c r="A20" s="19" t="s">
        <v>27</v>
      </c>
      <c r="B20" s="45">
        <v>14</v>
      </c>
      <c r="C20" s="45">
        <v>65</v>
      </c>
      <c r="D20" s="45">
        <v>15</v>
      </c>
      <c r="E20" s="45">
        <v>0</v>
      </c>
      <c r="F20" s="8">
        <f t="shared" si="0"/>
        <v>102</v>
      </c>
      <c r="G20" s="35"/>
      <c r="H20" s="19" t="s">
        <v>24</v>
      </c>
      <c r="I20" s="46">
        <v>43</v>
      </c>
      <c r="J20" s="46">
        <v>70</v>
      </c>
      <c r="K20" s="46">
        <v>16</v>
      </c>
      <c r="L20" s="46">
        <v>2</v>
      </c>
      <c r="M20" s="8">
        <f t="shared" si="1"/>
        <v>128.5</v>
      </c>
      <c r="N20" s="2">
        <f>M17+M18+M19+M20</f>
        <v>475</v>
      </c>
      <c r="O20" s="19" t="s">
        <v>45</v>
      </c>
      <c r="P20" s="45">
        <v>51</v>
      </c>
      <c r="Q20" s="45">
        <v>95</v>
      </c>
      <c r="R20" s="45">
        <v>20</v>
      </c>
      <c r="S20" s="45">
        <v>1</v>
      </c>
      <c r="T20" s="8">
        <f t="shared" si="2"/>
        <v>163</v>
      </c>
      <c r="U20" s="2">
        <f t="shared" si="4"/>
        <v>589.5</v>
      </c>
      <c r="W20" s="1"/>
      <c r="X20" s="1"/>
      <c r="Y20" s="1" t="s">
        <v>92</v>
      </c>
      <c r="Z20" s="64">
        <v>1058.5</v>
      </c>
      <c r="AA20" s="1" t="s">
        <v>70</v>
      </c>
      <c r="AB20" s="64">
        <v>0</v>
      </c>
    </row>
    <row r="21" spans="1:28" ht="24" customHeight="1" thickBot="1" x14ac:dyDescent="0.25">
      <c r="A21" s="19" t="s">
        <v>28</v>
      </c>
      <c r="B21" s="46">
        <v>15</v>
      </c>
      <c r="C21" s="46">
        <v>55</v>
      </c>
      <c r="D21" s="46">
        <v>21</v>
      </c>
      <c r="E21" s="46">
        <v>3</v>
      </c>
      <c r="F21" s="6">
        <f t="shared" si="0"/>
        <v>112</v>
      </c>
      <c r="G21" s="36"/>
      <c r="H21" s="20" t="s">
        <v>25</v>
      </c>
      <c r="I21" s="46">
        <v>27</v>
      </c>
      <c r="J21" s="46">
        <v>64</v>
      </c>
      <c r="K21" s="46">
        <v>22</v>
      </c>
      <c r="L21" s="46">
        <v>1</v>
      </c>
      <c r="M21" s="6">
        <f t="shared" si="1"/>
        <v>124</v>
      </c>
      <c r="N21" s="2">
        <f>M18+M19+M20+M21</f>
        <v>495.5</v>
      </c>
      <c r="O21" s="21" t="s">
        <v>46</v>
      </c>
      <c r="P21" s="47">
        <v>43</v>
      </c>
      <c r="Q21" s="47">
        <v>81</v>
      </c>
      <c r="R21" s="47">
        <v>16</v>
      </c>
      <c r="S21" s="47">
        <v>0</v>
      </c>
      <c r="T21" s="7">
        <f t="shared" si="2"/>
        <v>134.5</v>
      </c>
      <c r="U21" s="3">
        <f t="shared" si="4"/>
        <v>565</v>
      </c>
      <c r="W21" s="1"/>
      <c r="X21" s="1"/>
      <c r="Y21" s="1" t="s">
        <v>71</v>
      </c>
      <c r="Z21" s="64">
        <v>1091.5</v>
      </c>
      <c r="AA21" s="1" t="s">
        <v>72</v>
      </c>
      <c r="AB21" s="64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66</v>
      </c>
      <c r="D22" s="46">
        <v>18</v>
      </c>
      <c r="E22" s="46">
        <v>1</v>
      </c>
      <c r="F22" s="6">
        <f t="shared" si="0"/>
        <v>113.5</v>
      </c>
      <c r="G22" s="2"/>
      <c r="H22" s="21" t="s">
        <v>26</v>
      </c>
      <c r="I22" s="47">
        <v>31</v>
      </c>
      <c r="J22" s="47">
        <v>83</v>
      </c>
      <c r="K22" s="47">
        <v>16</v>
      </c>
      <c r="L22" s="47">
        <v>0</v>
      </c>
      <c r="M22" s="6">
        <f t="shared" si="1"/>
        <v>130.5</v>
      </c>
      <c r="N22" s="3">
        <f>M19+M20+M21+M22</f>
        <v>503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4">
        <v>1132</v>
      </c>
      <c r="AA22" s="1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589.5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503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589.5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66</v>
      </c>
      <c r="G24" s="70"/>
      <c r="H24" s="163"/>
      <c r="I24" s="164"/>
      <c r="J24" s="65" t="s">
        <v>73</v>
      </c>
      <c r="K24" s="68"/>
      <c r="L24" s="68"/>
      <c r="M24" s="69" t="s">
        <v>93</v>
      </c>
      <c r="N24" s="70"/>
      <c r="O24" s="163"/>
      <c r="P24" s="164"/>
      <c r="Q24" s="65" t="s">
        <v>73</v>
      </c>
      <c r="R24" s="68"/>
      <c r="S24" s="68"/>
      <c r="T24" s="69" t="s">
        <v>70</v>
      </c>
      <c r="U24" s="70"/>
      <c r="W24" s="1"/>
      <c r="X24" s="1"/>
      <c r="Y24" s="7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3" t="s">
        <v>62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1" t="s">
        <v>54</v>
      </c>
      <c r="B5" s="151"/>
      <c r="C5" s="151"/>
      <c r="D5" s="26"/>
      <c r="E5" s="155" t="str">
        <f>'G-1'!E4:H4</f>
        <v>DE OBRA</v>
      </c>
      <c r="F5" s="155"/>
      <c r="G5" s="155"/>
      <c r="H5" s="15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5" t="str">
        <f>'G-1'!D5:H5</f>
        <v>CALLE 68 X CARRERA 27</v>
      </c>
      <c r="E6" s="155"/>
      <c r="F6" s="155"/>
      <c r="G6" s="155"/>
      <c r="H6" s="155"/>
      <c r="I6" s="145" t="s">
        <v>53</v>
      </c>
      <c r="J6" s="145"/>
      <c r="K6" s="145"/>
      <c r="L6" s="156">
        <f>'G-1'!L5:N5</f>
        <v>2314</v>
      </c>
      <c r="M6" s="156"/>
      <c r="N6" s="156"/>
      <c r="O6" s="12"/>
      <c r="P6" s="145" t="s">
        <v>58</v>
      </c>
      <c r="Q6" s="145"/>
      <c r="R6" s="145"/>
      <c r="S6" s="179">
        <f>'G-1'!S6:U6</f>
        <v>42789</v>
      </c>
      <c r="T6" s="179"/>
      <c r="U6" s="179"/>
    </row>
    <row r="7" spans="1:28" ht="7.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f>'G-1'!B10+'G-2'!B10+'G-3'!B10+'G-4'!B10</f>
        <v>315</v>
      </c>
      <c r="C10" s="46">
        <f>'G-1'!C10+'G-2'!C10+'G-3'!C10+'G-4'!C10</f>
        <v>310</v>
      </c>
      <c r="D10" s="46">
        <f>'G-1'!D10+'G-2'!D10+'G-3'!D10+'G-4'!D10</f>
        <v>44</v>
      </c>
      <c r="E10" s="46">
        <f>'G-1'!E10+'G-2'!E10+'G-3'!E10+'G-4'!E10</f>
        <v>4</v>
      </c>
      <c r="F10" s="6">
        <f t="shared" ref="F10:F22" si="0">B10*0.5+C10*1+D10*2+E10*2.5</f>
        <v>565.5</v>
      </c>
      <c r="G10" s="2"/>
      <c r="H10" s="19" t="s">
        <v>4</v>
      </c>
      <c r="I10" s="46">
        <f>'G-1'!I10+'G-2'!I10+'G-3'!I10+'G-4'!I10</f>
        <v>132</v>
      </c>
      <c r="J10" s="46">
        <f>'G-1'!J10+'G-2'!J10+'G-3'!J10+'G-4'!J10</f>
        <v>268</v>
      </c>
      <c r="K10" s="46">
        <f>'G-1'!K10+'G-2'!K10+'G-3'!K10+'G-4'!K10</f>
        <v>37</v>
      </c>
      <c r="L10" s="46">
        <f>'G-1'!L10+'G-2'!L10+'G-3'!L10+'G-4'!L10</f>
        <v>6</v>
      </c>
      <c r="M10" s="6">
        <f t="shared" ref="M10:M22" si="1">I10*0.5+J10*1+K10*2+L10*2.5</f>
        <v>423</v>
      </c>
      <c r="N10" s="9">
        <f>F20+F21+F22+M10</f>
        <v>1554.5</v>
      </c>
      <c r="O10" s="19" t="s">
        <v>43</v>
      </c>
      <c r="P10" s="46">
        <f>'G-1'!P10+'G-2'!P10+'G-3'!P10+'G-4'!P10</f>
        <v>134</v>
      </c>
      <c r="Q10" s="46">
        <f>'G-1'!Q10+'G-2'!Q10+'G-3'!Q10+'G-4'!Q10</f>
        <v>220</v>
      </c>
      <c r="R10" s="46">
        <f>'G-1'!R10+'G-2'!R10+'G-3'!R10+'G-4'!R10</f>
        <v>40</v>
      </c>
      <c r="S10" s="46">
        <f>'G-1'!S10+'G-2'!S10+'G-3'!S10+'G-4'!S10</f>
        <v>5</v>
      </c>
      <c r="T10" s="6">
        <f t="shared" ref="T10:T21" si="2">P10*0.5+Q10*1+R10*2+S10*2.5</f>
        <v>379.5</v>
      </c>
      <c r="U10" s="10"/>
      <c r="W10" s="1"/>
      <c r="X10" s="1"/>
      <c r="Y10" s="1" t="s">
        <v>67</v>
      </c>
      <c r="Z10" s="64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328</v>
      </c>
      <c r="C11" s="46">
        <f>'G-1'!C11+'G-2'!C11+'G-3'!C11+'G-4'!C11</f>
        <v>337</v>
      </c>
      <c r="D11" s="46">
        <f>'G-1'!D11+'G-2'!D11+'G-3'!D11+'G-4'!D11</f>
        <v>55</v>
      </c>
      <c r="E11" s="46">
        <f>'G-1'!E11+'G-2'!E11+'G-3'!E11+'G-4'!E11</f>
        <v>8</v>
      </c>
      <c r="F11" s="6">
        <f t="shared" si="0"/>
        <v>631</v>
      </c>
      <c r="G11" s="2"/>
      <c r="H11" s="19" t="s">
        <v>5</v>
      </c>
      <c r="I11" s="46">
        <f>'G-1'!I11+'G-2'!I11+'G-3'!I11+'G-4'!I11</f>
        <v>157</v>
      </c>
      <c r="J11" s="46">
        <f>'G-1'!J11+'G-2'!J11+'G-3'!J11+'G-4'!J11</f>
        <v>242</v>
      </c>
      <c r="K11" s="46">
        <f>'G-1'!K11+'G-2'!K11+'G-3'!K11+'G-4'!K11</f>
        <v>36</v>
      </c>
      <c r="L11" s="46">
        <f>'G-1'!L11+'G-2'!L11+'G-3'!L11+'G-4'!L11</f>
        <v>5</v>
      </c>
      <c r="M11" s="6">
        <f t="shared" si="1"/>
        <v>405</v>
      </c>
      <c r="N11" s="9">
        <f>F21+F22+M10+M11</f>
        <v>1583.5</v>
      </c>
      <c r="O11" s="19" t="s">
        <v>44</v>
      </c>
      <c r="P11" s="46">
        <f>'G-1'!P11+'G-2'!P11+'G-3'!P11+'G-4'!P11</f>
        <v>146</v>
      </c>
      <c r="Q11" s="46">
        <f>'G-1'!Q11+'G-2'!Q11+'G-3'!Q11+'G-4'!Q11</f>
        <v>245</v>
      </c>
      <c r="R11" s="46">
        <f>'G-1'!R11+'G-2'!R11+'G-3'!R11+'G-4'!R11</f>
        <v>37</v>
      </c>
      <c r="S11" s="46">
        <f>'G-1'!S11+'G-2'!S11+'G-3'!S11+'G-4'!S11</f>
        <v>8</v>
      </c>
      <c r="T11" s="6">
        <f t="shared" si="2"/>
        <v>412</v>
      </c>
      <c r="U11" s="2"/>
      <c r="W11" s="1"/>
      <c r="X11" s="1"/>
      <c r="Y11" s="1" t="s">
        <v>68</v>
      </c>
      <c r="Z11" s="64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316</v>
      </c>
      <c r="C12" s="46">
        <f>'G-1'!C12+'G-2'!C12+'G-3'!C12+'G-4'!C12</f>
        <v>322</v>
      </c>
      <c r="D12" s="46">
        <f>'G-1'!D12+'G-2'!D12+'G-3'!D12+'G-4'!D12</f>
        <v>51</v>
      </c>
      <c r="E12" s="46">
        <f>'G-1'!E12+'G-2'!E12+'G-3'!E12+'G-4'!E12</f>
        <v>12</v>
      </c>
      <c r="F12" s="6">
        <f t="shared" si="0"/>
        <v>612</v>
      </c>
      <c r="G12" s="2"/>
      <c r="H12" s="19" t="s">
        <v>6</v>
      </c>
      <c r="I12" s="46">
        <f>'G-1'!I12+'G-2'!I12+'G-3'!I12+'G-4'!I12</f>
        <v>156</v>
      </c>
      <c r="J12" s="46">
        <f>'G-1'!J12+'G-2'!J12+'G-3'!J12+'G-4'!J12</f>
        <v>269</v>
      </c>
      <c r="K12" s="46">
        <f>'G-1'!K12+'G-2'!K12+'G-3'!K12+'G-4'!K12</f>
        <v>36</v>
      </c>
      <c r="L12" s="46">
        <f>'G-1'!L12+'G-2'!L12+'G-3'!L12+'G-4'!L12</f>
        <v>4</v>
      </c>
      <c r="M12" s="6">
        <f t="shared" si="1"/>
        <v>429</v>
      </c>
      <c r="N12" s="2">
        <f>F22+M10+M11+M12</f>
        <v>1637</v>
      </c>
      <c r="O12" s="19" t="s">
        <v>32</v>
      </c>
      <c r="P12" s="46">
        <f>'G-1'!P12+'G-2'!P12+'G-3'!P12+'G-4'!P12</f>
        <v>151</v>
      </c>
      <c r="Q12" s="46">
        <f>'G-1'!Q12+'G-2'!Q12+'G-3'!Q12+'G-4'!Q12</f>
        <v>259</v>
      </c>
      <c r="R12" s="46">
        <f>'G-1'!R12+'G-2'!R12+'G-3'!R12+'G-4'!R12</f>
        <v>33</v>
      </c>
      <c r="S12" s="46">
        <f>'G-1'!S12+'G-2'!S12+'G-3'!S12+'G-4'!S12</f>
        <v>8</v>
      </c>
      <c r="T12" s="6">
        <f t="shared" si="2"/>
        <v>420.5</v>
      </c>
      <c r="U12" s="2"/>
      <c r="W12" s="1"/>
      <c r="X12" s="1"/>
      <c r="Y12" s="1" t="s">
        <v>80</v>
      </c>
      <c r="Z12" s="64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260</v>
      </c>
      <c r="C13" s="46">
        <f>'G-1'!C13+'G-2'!C13+'G-3'!C13+'G-4'!C13</f>
        <v>305</v>
      </c>
      <c r="D13" s="46">
        <f>'G-1'!D13+'G-2'!D13+'G-3'!D13+'G-4'!D13</f>
        <v>50</v>
      </c>
      <c r="E13" s="46">
        <f>'G-1'!E13+'G-2'!E13+'G-3'!E13+'G-4'!E13</f>
        <v>8</v>
      </c>
      <c r="F13" s="6">
        <f t="shared" si="0"/>
        <v>555</v>
      </c>
      <c r="G13" s="2">
        <f t="shared" ref="G13:G19" si="3">F10+F11+F12+F13</f>
        <v>2363.5</v>
      </c>
      <c r="H13" s="19" t="s">
        <v>7</v>
      </c>
      <c r="I13" s="46">
        <f>'G-1'!I13+'G-2'!I13+'G-3'!I13+'G-4'!I13</f>
        <v>142</v>
      </c>
      <c r="J13" s="46">
        <f>'G-1'!J13+'G-2'!J13+'G-3'!J13+'G-4'!J13</f>
        <v>228</v>
      </c>
      <c r="K13" s="46">
        <f>'G-1'!K13+'G-2'!K13+'G-3'!K13+'G-4'!K13</f>
        <v>36</v>
      </c>
      <c r="L13" s="46">
        <f>'G-1'!L13+'G-2'!L13+'G-3'!L13+'G-4'!L13</f>
        <v>9</v>
      </c>
      <c r="M13" s="6">
        <f t="shared" si="1"/>
        <v>393.5</v>
      </c>
      <c r="N13" s="2">
        <f t="shared" ref="N13:N18" si="4">M10+M11+M12+M13</f>
        <v>1650.5</v>
      </c>
      <c r="O13" s="19" t="s">
        <v>33</v>
      </c>
      <c r="P13" s="46">
        <f>'G-1'!P13+'G-2'!P13+'G-3'!P13+'G-4'!P13</f>
        <v>177</v>
      </c>
      <c r="Q13" s="46">
        <f>'G-1'!Q13+'G-2'!Q13+'G-3'!Q13+'G-4'!Q13</f>
        <v>271</v>
      </c>
      <c r="R13" s="46">
        <f>'G-1'!R13+'G-2'!R13+'G-3'!R13+'G-4'!R13</f>
        <v>43</v>
      </c>
      <c r="S13" s="46">
        <f>'G-1'!S13+'G-2'!S13+'G-3'!S13+'G-4'!S13</f>
        <v>2</v>
      </c>
      <c r="T13" s="6">
        <f t="shared" si="2"/>
        <v>450.5</v>
      </c>
      <c r="U13" s="2">
        <f t="shared" ref="U13:U21" si="5">T10+T11+T12+T13</f>
        <v>1662.5</v>
      </c>
      <c r="W13" s="1" t="s">
        <v>84</v>
      </c>
      <c r="X13" s="64">
        <v>2015.5</v>
      </c>
      <c r="Y13" s="1" t="s">
        <v>85</v>
      </c>
      <c r="Z13" s="64">
        <v>1769</v>
      </c>
      <c r="AA13" s="1" t="s">
        <v>77</v>
      </c>
      <c r="AB13" s="64">
        <v>0</v>
      </c>
    </row>
    <row r="14" spans="1:28" ht="24" customHeight="1" x14ac:dyDescent="0.2">
      <c r="A14" s="18" t="s">
        <v>21</v>
      </c>
      <c r="B14" s="46">
        <f>'G-1'!B14+'G-2'!B14+'G-3'!B14+'G-4'!B14</f>
        <v>183</v>
      </c>
      <c r="C14" s="46">
        <f>'G-1'!C14+'G-2'!C14+'G-3'!C14+'G-4'!C14</f>
        <v>250</v>
      </c>
      <c r="D14" s="46">
        <f>'G-1'!D14+'G-2'!D14+'G-3'!D14+'G-4'!D14</f>
        <v>44</v>
      </c>
      <c r="E14" s="46">
        <f>'G-1'!E14+'G-2'!E14+'G-3'!E14+'G-4'!E14</f>
        <v>9</v>
      </c>
      <c r="F14" s="6">
        <f t="shared" si="0"/>
        <v>452</v>
      </c>
      <c r="G14" s="2">
        <f t="shared" si="3"/>
        <v>2250</v>
      </c>
      <c r="H14" s="19" t="s">
        <v>9</v>
      </c>
      <c r="I14" s="46">
        <f>'G-1'!I14+'G-2'!I14+'G-3'!I14+'G-4'!I14</f>
        <v>140</v>
      </c>
      <c r="J14" s="46">
        <f>'G-1'!J14+'G-2'!J14+'G-3'!J14+'G-4'!J14</f>
        <v>224</v>
      </c>
      <c r="K14" s="46">
        <f>'G-1'!K14+'G-2'!K14+'G-3'!K14+'G-4'!K14</f>
        <v>36</v>
      </c>
      <c r="L14" s="46">
        <f>'G-1'!L14+'G-2'!L14+'G-3'!L14+'G-4'!L14</f>
        <v>4</v>
      </c>
      <c r="M14" s="6">
        <f t="shared" si="1"/>
        <v>376</v>
      </c>
      <c r="N14" s="2">
        <f t="shared" si="4"/>
        <v>1603.5</v>
      </c>
      <c r="O14" s="19" t="s">
        <v>29</v>
      </c>
      <c r="P14" s="46">
        <f>'G-1'!P14+'G-2'!P14+'G-3'!P14+'G-4'!P14</f>
        <v>191</v>
      </c>
      <c r="Q14" s="46">
        <f>'G-1'!Q14+'G-2'!Q14+'G-3'!Q14+'G-4'!Q14</f>
        <v>248</v>
      </c>
      <c r="R14" s="46">
        <f>'G-1'!R14+'G-2'!R14+'G-3'!R14+'G-4'!R14</f>
        <v>42</v>
      </c>
      <c r="S14" s="46">
        <f>'G-1'!S14+'G-2'!S14+'G-3'!S14+'G-4'!S14</f>
        <v>9</v>
      </c>
      <c r="T14" s="6">
        <f t="shared" si="2"/>
        <v>450</v>
      </c>
      <c r="U14" s="2">
        <f t="shared" si="5"/>
        <v>1733</v>
      </c>
      <c r="W14" s="1" t="s">
        <v>89</v>
      </c>
      <c r="X14" s="64">
        <v>2044.5</v>
      </c>
      <c r="Y14" s="1" t="s">
        <v>75</v>
      </c>
      <c r="Z14" s="64">
        <v>1803.5</v>
      </c>
      <c r="AA14" s="1" t="s">
        <v>78</v>
      </c>
      <c r="AB14" s="64">
        <v>0</v>
      </c>
    </row>
    <row r="15" spans="1:28" ht="24" customHeight="1" x14ac:dyDescent="0.2">
      <c r="A15" s="18" t="s">
        <v>23</v>
      </c>
      <c r="B15" s="46">
        <f>'G-1'!B15+'G-2'!B15+'G-3'!B15+'G-4'!B15</f>
        <v>202</v>
      </c>
      <c r="C15" s="46">
        <f>'G-1'!C15+'G-2'!C15+'G-3'!C15+'G-4'!C15</f>
        <v>239</v>
      </c>
      <c r="D15" s="46">
        <f>'G-1'!D15+'G-2'!D15+'G-3'!D15+'G-4'!D15</f>
        <v>43</v>
      </c>
      <c r="E15" s="46">
        <f>'G-1'!E15+'G-2'!E15+'G-3'!E15+'G-4'!E15</f>
        <v>6</v>
      </c>
      <c r="F15" s="6">
        <f t="shared" si="0"/>
        <v>441</v>
      </c>
      <c r="G15" s="2">
        <f t="shared" si="3"/>
        <v>2060</v>
      </c>
      <c r="H15" s="19" t="s">
        <v>12</v>
      </c>
      <c r="I15" s="46">
        <f>'G-1'!I15+'G-2'!I15+'G-3'!I15+'G-4'!I15</f>
        <v>137</v>
      </c>
      <c r="J15" s="46">
        <f>'G-1'!J15+'G-2'!J15+'G-3'!J15+'G-4'!J15</f>
        <v>221</v>
      </c>
      <c r="K15" s="46">
        <f>'G-1'!K15+'G-2'!K15+'G-3'!K15+'G-4'!K15</f>
        <v>29</v>
      </c>
      <c r="L15" s="46">
        <f>'G-1'!L15+'G-2'!L15+'G-3'!L15+'G-4'!L15</f>
        <v>4</v>
      </c>
      <c r="M15" s="6">
        <f t="shared" si="1"/>
        <v>357.5</v>
      </c>
      <c r="N15" s="2">
        <f t="shared" si="4"/>
        <v>1556</v>
      </c>
      <c r="O15" s="18" t="s">
        <v>30</v>
      </c>
      <c r="P15" s="46">
        <f>'G-1'!P15+'G-2'!P15+'G-3'!P15+'G-4'!P15</f>
        <v>205</v>
      </c>
      <c r="Q15" s="46">
        <f>'G-1'!Q15+'G-2'!Q15+'G-3'!Q15+'G-4'!Q15</f>
        <v>246</v>
      </c>
      <c r="R15" s="46">
        <f>'G-1'!R15+'G-2'!R15+'G-3'!R15+'G-4'!R15</f>
        <v>39</v>
      </c>
      <c r="S15" s="46">
        <f>'G-1'!S15+'G-2'!S15+'G-3'!S15+'G-4'!S15</f>
        <v>6</v>
      </c>
      <c r="T15" s="6">
        <f t="shared" si="2"/>
        <v>441.5</v>
      </c>
      <c r="U15" s="2">
        <f t="shared" si="5"/>
        <v>1762.5</v>
      </c>
      <c r="W15" s="1" t="s">
        <v>87</v>
      </c>
      <c r="X15" s="64">
        <v>2047</v>
      </c>
      <c r="Y15" s="1" t="s">
        <v>64</v>
      </c>
      <c r="Z15" s="64">
        <v>1810.5</v>
      </c>
      <c r="AA15" s="1" t="s">
        <v>81</v>
      </c>
      <c r="AB15" s="64">
        <v>0</v>
      </c>
    </row>
    <row r="16" spans="1:28" ht="24" customHeight="1" x14ac:dyDescent="0.2">
      <c r="A16" s="18" t="s">
        <v>39</v>
      </c>
      <c r="B16" s="46">
        <f>'G-1'!B16+'G-2'!B16+'G-3'!B16+'G-4'!B16</f>
        <v>201</v>
      </c>
      <c r="C16" s="46">
        <f>'G-1'!C16+'G-2'!C16+'G-3'!C16+'G-4'!C16</f>
        <v>278</v>
      </c>
      <c r="D16" s="46">
        <f>'G-1'!D16+'G-2'!D16+'G-3'!D16+'G-4'!D16</f>
        <v>53</v>
      </c>
      <c r="E16" s="46">
        <f>'G-1'!E16+'G-2'!E16+'G-3'!E16+'G-4'!E16</f>
        <v>2</v>
      </c>
      <c r="F16" s="6">
        <f t="shared" si="0"/>
        <v>489.5</v>
      </c>
      <c r="G16" s="2">
        <f t="shared" si="3"/>
        <v>1937.5</v>
      </c>
      <c r="H16" s="19" t="s">
        <v>15</v>
      </c>
      <c r="I16" s="46">
        <f>'G-1'!I16+'G-2'!I16+'G-3'!I16+'G-4'!I16</f>
        <v>130</v>
      </c>
      <c r="J16" s="46">
        <f>'G-1'!J16+'G-2'!J16+'G-3'!J16+'G-4'!J16</f>
        <v>221</v>
      </c>
      <c r="K16" s="46">
        <f>'G-1'!K16+'G-2'!K16+'G-3'!K16+'G-4'!K16</f>
        <v>26</v>
      </c>
      <c r="L16" s="46">
        <f>'G-1'!L16+'G-2'!L16+'G-3'!L16+'G-4'!L16</f>
        <v>7</v>
      </c>
      <c r="M16" s="6">
        <f t="shared" si="1"/>
        <v>355.5</v>
      </c>
      <c r="N16" s="2">
        <f t="shared" si="4"/>
        <v>1482.5</v>
      </c>
      <c r="O16" s="19" t="s">
        <v>8</v>
      </c>
      <c r="P16" s="46">
        <f>'G-1'!P16+'G-2'!P16+'G-3'!P16+'G-4'!P16</f>
        <v>228</v>
      </c>
      <c r="Q16" s="46">
        <f>'G-1'!Q16+'G-2'!Q16+'G-3'!Q16+'G-4'!Q16</f>
        <v>274</v>
      </c>
      <c r="R16" s="46">
        <f>'G-1'!R16+'G-2'!R16+'G-3'!R16+'G-4'!R16</f>
        <v>34</v>
      </c>
      <c r="S16" s="46">
        <f>'G-1'!S16+'G-2'!S16+'G-3'!S16+'G-4'!S16</f>
        <v>9</v>
      </c>
      <c r="T16" s="6">
        <f t="shared" si="2"/>
        <v>478.5</v>
      </c>
      <c r="U16" s="2">
        <f t="shared" si="5"/>
        <v>1820.5</v>
      </c>
      <c r="W16" s="1" t="s">
        <v>82</v>
      </c>
      <c r="X16" s="64">
        <v>2067.5</v>
      </c>
      <c r="Y16" s="1" t="s">
        <v>76</v>
      </c>
      <c r="Z16" s="64">
        <v>1832</v>
      </c>
      <c r="AA16" s="1" t="s">
        <v>83</v>
      </c>
      <c r="AB16" s="64">
        <v>0</v>
      </c>
    </row>
    <row r="17" spans="1:28" ht="24" customHeight="1" x14ac:dyDescent="0.2">
      <c r="A17" s="18" t="s">
        <v>40</v>
      </c>
      <c r="B17" s="46">
        <f>'G-1'!B17+'G-2'!B17+'G-3'!B17+'G-4'!B17</f>
        <v>182</v>
      </c>
      <c r="C17" s="46">
        <f>'G-1'!C17+'G-2'!C17+'G-3'!C17+'G-4'!C17</f>
        <v>245</v>
      </c>
      <c r="D17" s="46">
        <f>'G-1'!D17+'G-2'!D17+'G-3'!D17+'G-4'!D17</f>
        <v>47</v>
      </c>
      <c r="E17" s="46">
        <f>'G-1'!E17+'G-2'!E17+'G-3'!E17+'G-4'!E17</f>
        <v>12</v>
      </c>
      <c r="F17" s="6">
        <f t="shared" si="0"/>
        <v>460</v>
      </c>
      <c r="G17" s="2">
        <f t="shared" si="3"/>
        <v>1842.5</v>
      </c>
      <c r="H17" s="19" t="s">
        <v>18</v>
      </c>
      <c r="I17" s="46">
        <f>'G-1'!I17+'G-2'!I17+'G-3'!I17+'G-4'!I17</f>
        <v>174</v>
      </c>
      <c r="J17" s="46">
        <f>'G-1'!J17+'G-2'!J17+'G-3'!J17+'G-4'!J17</f>
        <v>222</v>
      </c>
      <c r="K17" s="46">
        <f>'G-1'!K17+'G-2'!K17+'G-3'!K17+'G-4'!K17</f>
        <v>38</v>
      </c>
      <c r="L17" s="46">
        <f>'G-1'!L17+'G-2'!L17+'G-3'!L17+'G-4'!L17</f>
        <v>4</v>
      </c>
      <c r="M17" s="6">
        <f t="shared" si="1"/>
        <v>395</v>
      </c>
      <c r="N17" s="2">
        <f t="shared" si="4"/>
        <v>1484</v>
      </c>
      <c r="O17" s="19" t="s">
        <v>10</v>
      </c>
      <c r="P17" s="46">
        <f>'G-1'!P17+'G-2'!P17+'G-3'!P17+'G-4'!P17</f>
        <v>230</v>
      </c>
      <c r="Q17" s="46">
        <f>'G-1'!Q17+'G-2'!Q17+'G-3'!Q17+'G-4'!Q17</f>
        <v>299</v>
      </c>
      <c r="R17" s="46">
        <f>'G-1'!R17+'G-2'!R17+'G-3'!R17+'G-4'!R17</f>
        <v>42</v>
      </c>
      <c r="S17" s="46">
        <f>'G-1'!S17+'G-2'!S17+'G-3'!S17+'G-4'!S17</f>
        <v>5</v>
      </c>
      <c r="T17" s="6">
        <f t="shared" si="2"/>
        <v>510.5</v>
      </c>
      <c r="U17" s="2">
        <f t="shared" si="5"/>
        <v>1880.5</v>
      </c>
      <c r="W17" s="1" t="s">
        <v>79</v>
      </c>
      <c r="X17" s="64">
        <v>2079.5</v>
      </c>
      <c r="Y17" s="1" t="s">
        <v>74</v>
      </c>
      <c r="Z17" s="64">
        <v>1838.5</v>
      </c>
      <c r="AA17" s="1" t="s">
        <v>86</v>
      </c>
      <c r="AB17" s="64">
        <v>0</v>
      </c>
    </row>
    <row r="18" spans="1:28" ht="24" customHeight="1" x14ac:dyDescent="0.2">
      <c r="A18" s="18" t="s">
        <v>41</v>
      </c>
      <c r="B18" s="46">
        <f>'G-1'!B18+'G-2'!B18+'G-3'!B18+'G-4'!B18</f>
        <v>173</v>
      </c>
      <c r="C18" s="46">
        <f>'G-1'!C18+'G-2'!C18+'G-3'!C18+'G-4'!C18</f>
        <v>238</v>
      </c>
      <c r="D18" s="46">
        <f>'G-1'!D18+'G-2'!D18+'G-3'!D18+'G-4'!D18</f>
        <v>50</v>
      </c>
      <c r="E18" s="46">
        <f>'G-1'!E18+'G-2'!E18+'G-3'!E18+'G-4'!E18</f>
        <v>9</v>
      </c>
      <c r="F18" s="6">
        <f t="shared" si="0"/>
        <v>447</v>
      </c>
      <c r="G18" s="2">
        <f t="shared" si="3"/>
        <v>1837.5</v>
      </c>
      <c r="H18" s="19" t="s">
        <v>20</v>
      </c>
      <c r="I18" s="46">
        <f>'G-1'!I18+'G-2'!I18+'G-3'!I18+'G-4'!I18</f>
        <v>181</v>
      </c>
      <c r="J18" s="46">
        <f>'G-1'!J18+'G-2'!J18+'G-3'!J18+'G-4'!J18</f>
        <v>257</v>
      </c>
      <c r="K18" s="46">
        <f>'G-1'!K18+'G-2'!K18+'G-3'!K18+'G-4'!K18</f>
        <v>48</v>
      </c>
      <c r="L18" s="46">
        <f>'G-1'!L18+'G-2'!L18+'G-3'!L18+'G-4'!L18</f>
        <v>8</v>
      </c>
      <c r="M18" s="6">
        <f t="shared" si="1"/>
        <v>463.5</v>
      </c>
      <c r="N18" s="2">
        <f t="shared" si="4"/>
        <v>1571.5</v>
      </c>
      <c r="O18" s="19" t="s">
        <v>13</v>
      </c>
      <c r="P18" s="46">
        <f>'G-1'!P18+'G-2'!P18+'G-3'!P18+'G-4'!P18</f>
        <v>250</v>
      </c>
      <c r="Q18" s="46">
        <f>'G-1'!Q18+'G-2'!Q18+'G-3'!Q18+'G-4'!Q18</f>
        <v>282</v>
      </c>
      <c r="R18" s="46">
        <f>'G-1'!R18+'G-2'!R18+'G-3'!R18+'G-4'!R18</f>
        <v>37</v>
      </c>
      <c r="S18" s="46">
        <f>'G-1'!S18+'G-2'!S18+'G-3'!S18+'G-4'!S18</f>
        <v>3</v>
      </c>
      <c r="T18" s="6">
        <f t="shared" si="2"/>
        <v>488.5</v>
      </c>
      <c r="U18" s="2">
        <f t="shared" si="5"/>
        <v>1919</v>
      </c>
      <c r="W18" s="1" t="s">
        <v>66</v>
      </c>
      <c r="X18" s="64">
        <v>2112.5</v>
      </c>
      <c r="Y18" s="1" t="s">
        <v>90</v>
      </c>
      <c r="Z18" s="64">
        <v>1862.5</v>
      </c>
      <c r="AA18" s="1" t="s">
        <v>69</v>
      </c>
      <c r="AB18" s="64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139</v>
      </c>
      <c r="C19" s="47">
        <f>'G-1'!C19+'G-2'!C19+'G-3'!C19+'G-4'!C19</f>
        <v>236</v>
      </c>
      <c r="D19" s="47">
        <f>'G-1'!D19+'G-2'!D19+'G-3'!D19+'G-4'!D19</f>
        <v>42</v>
      </c>
      <c r="E19" s="47">
        <f>'G-1'!E19+'G-2'!E19+'G-3'!E19+'G-4'!E19</f>
        <v>15</v>
      </c>
      <c r="F19" s="7">
        <f t="shared" si="0"/>
        <v>427</v>
      </c>
      <c r="G19" s="3">
        <f t="shared" si="3"/>
        <v>1823.5</v>
      </c>
      <c r="H19" s="20" t="s">
        <v>22</v>
      </c>
      <c r="I19" s="46">
        <f>'G-1'!I19+'G-2'!I19+'G-3'!I19+'G-4'!I19</f>
        <v>170</v>
      </c>
      <c r="J19" s="46">
        <f>'G-1'!J19+'G-2'!J19+'G-3'!J19+'G-4'!J19</f>
        <v>243</v>
      </c>
      <c r="K19" s="46">
        <f>'G-1'!K19+'G-2'!K19+'G-3'!K19+'G-4'!K19</f>
        <v>40</v>
      </c>
      <c r="L19" s="46">
        <f>'G-1'!L19+'G-2'!L19+'G-3'!L19+'G-4'!L19</f>
        <v>6</v>
      </c>
      <c r="M19" s="6">
        <f t="shared" si="1"/>
        <v>423</v>
      </c>
      <c r="N19" s="2">
        <f>M16+M17+M18+M19</f>
        <v>1637</v>
      </c>
      <c r="O19" s="19" t="s">
        <v>16</v>
      </c>
      <c r="P19" s="46">
        <f>'G-1'!P19+'G-2'!P19+'G-3'!P19+'G-4'!P19</f>
        <v>268</v>
      </c>
      <c r="Q19" s="46">
        <f>'G-1'!Q19+'G-2'!Q19+'G-3'!Q19+'G-4'!Q19</f>
        <v>297</v>
      </c>
      <c r="R19" s="46">
        <f>'G-1'!R19+'G-2'!R19+'G-3'!R19+'G-4'!R19</f>
        <v>35</v>
      </c>
      <c r="S19" s="46">
        <f>'G-1'!S19+'G-2'!S19+'G-3'!S19+'G-4'!S19</f>
        <v>6</v>
      </c>
      <c r="T19" s="6">
        <f t="shared" si="2"/>
        <v>516</v>
      </c>
      <c r="U19" s="2">
        <f t="shared" si="5"/>
        <v>1993.5</v>
      </c>
      <c r="W19" s="1" t="s">
        <v>65</v>
      </c>
      <c r="X19" s="64">
        <v>2147.5</v>
      </c>
      <c r="Y19" s="1" t="s">
        <v>88</v>
      </c>
      <c r="Z19" s="64">
        <v>1876.5</v>
      </c>
      <c r="AA19" s="1" t="s">
        <v>91</v>
      </c>
      <c r="AB19" s="64">
        <v>0</v>
      </c>
    </row>
    <row r="20" spans="1:28" ht="24" customHeight="1" x14ac:dyDescent="0.2">
      <c r="A20" s="19" t="s">
        <v>27</v>
      </c>
      <c r="B20" s="45">
        <f>'G-1'!B20+'G-2'!B20+'G-3'!B20+'G-4'!B20</f>
        <v>114</v>
      </c>
      <c r="C20" s="45">
        <f>'G-1'!C20+'G-2'!C20+'G-3'!C20+'G-4'!C20</f>
        <v>235</v>
      </c>
      <c r="D20" s="45">
        <f>'G-1'!D20+'G-2'!D20+'G-3'!D20+'G-4'!D20</f>
        <v>37</v>
      </c>
      <c r="E20" s="45">
        <f>'G-1'!E20+'G-2'!E20+'G-3'!E20+'G-4'!E20</f>
        <v>4</v>
      </c>
      <c r="F20" s="8">
        <f t="shared" si="0"/>
        <v>376</v>
      </c>
      <c r="G20" s="35"/>
      <c r="H20" s="19" t="s">
        <v>24</v>
      </c>
      <c r="I20" s="46">
        <f>'G-1'!I20+'G-2'!I20+'G-3'!I20+'G-4'!I20</f>
        <v>176</v>
      </c>
      <c r="J20" s="46">
        <f>'G-1'!J20+'G-2'!J20+'G-3'!J20+'G-4'!J20</f>
        <v>262</v>
      </c>
      <c r="K20" s="46">
        <f>'G-1'!K20+'G-2'!K20+'G-3'!K20+'G-4'!K20</f>
        <v>39</v>
      </c>
      <c r="L20" s="46">
        <f>'G-1'!L20+'G-2'!L20+'G-3'!L20+'G-4'!L20</f>
        <v>5</v>
      </c>
      <c r="M20" s="8">
        <f t="shared" si="1"/>
        <v>440.5</v>
      </c>
      <c r="N20" s="2">
        <f>M17+M18+M19+M20</f>
        <v>1722</v>
      </c>
      <c r="O20" s="19" t="s">
        <v>45</v>
      </c>
      <c r="P20" s="46">
        <f>'G-1'!P20+'G-2'!P20+'G-3'!P20+'G-4'!P20</f>
        <v>244</v>
      </c>
      <c r="Q20" s="46">
        <f>'G-1'!Q20+'G-2'!Q20+'G-3'!Q20+'G-4'!Q20</f>
        <v>308</v>
      </c>
      <c r="R20" s="46">
        <f>'G-1'!R20+'G-2'!R20+'G-3'!R20+'G-4'!R20</f>
        <v>39</v>
      </c>
      <c r="S20" s="46">
        <f>'G-1'!S20+'G-2'!S20+'G-3'!S20+'G-4'!S20</f>
        <v>5</v>
      </c>
      <c r="T20" s="8">
        <f t="shared" si="2"/>
        <v>520.5</v>
      </c>
      <c r="U20" s="2">
        <f t="shared" si="5"/>
        <v>2035.5</v>
      </c>
      <c r="W20" s="1"/>
      <c r="X20" s="1"/>
      <c r="Y20" s="1" t="s">
        <v>92</v>
      </c>
      <c r="Z20" s="64">
        <v>1888.5</v>
      </c>
      <c r="AA20" s="1" t="s">
        <v>70</v>
      </c>
      <c r="AB20" s="64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118</v>
      </c>
      <c r="C21" s="46">
        <f>'G-1'!C21+'G-2'!C21+'G-3'!C21+'G-4'!C21</f>
        <v>228</v>
      </c>
      <c r="D21" s="46">
        <f>'G-1'!D21+'G-2'!D21+'G-3'!D21+'G-4'!D21</f>
        <v>38</v>
      </c>
      <c r="E21" s="46">
        <f>'G-1'!E21+'G-2'!E21+'G-3'!E21+'G-4'!E21</f>
        <v>5</v>
      </c>
      <c r="F21" s="6">
        <f t="shared" si="0"/>
        <v>375.5</v>
      </c>
      <c r="G21" s="36"/>
      <c r="H21" s="20" t="s">
        <v>25</v>
      </c>
      <c r="I21" s="46">
        <f>'G-1'!I21+'G-2'!I21+'G-3'!I21+'G-4'!I21</f>
        <v>152</v>
      </c>
      <c r="J21" s="46">
        <f>'G-1'!J21+'G-2'!J21+'G-3'!J21+'G-4'!J21</f>
        <v>221</v>
      </c>
      <c r="K21" s="46">
        <f>'G-1'!K21+'G-2'!K21+'G-3'!K21+'G-4'!K21</f>
        <v>43</v>
      </c>
      <c r="L21" s="46">
        <f>'G-1'!L21+'G-2'!L21+'G-3'!L21+'G-4'!L21</f>
        <v>5</v>
      </c>
      <c r="M21" s="6">
        <f t="shared" si="1"/>
        <v>395.5</v>
      </c>
      <c r="N21" s="2">
        <f>M18+M19+M20+M21</f>
        <v>1722.5</v>
      </c>
      <c r="O21" s="21" t="s">
        <v>46</v>
      </c>
      <c r="P21" s="47">
        <f>'G-1'!P21+'G-2'!P21+'G-3'!P21+'G-4'!P21</f>
        <v>227</v>
      </c>
      <c r="Q21" s="47">
        <f>'G-1'!Q21+'G-2'!Q21+'G-3'!Q21+'G-4'!Q21</f>
        <v>288</v>
      </c>
      <c r="R21" s="47">
        <f>'G-1'!R21+'G-2'!R21+'G-3'!R21+'G-4'!R21</f>
        <v>39</v>
      </c>
      <c r="S21" s="47">
        <f>'G-1'!S21+'G-2'!S21+'G-3'!S21+'G-4'!S21</f>
        <v>1</v>
      </c>
      <c r="T21" s="7">
        <f t="shared" si="2"/>
        <v>482</v>
      </c>
      <c r="U21" s="3">
        <f t="shared" si="5"/>
        <v>2007</v>
      </c>
      <c r="W21" s="1"/>
      <c r="X21" s="1"/>
      <c r="Y21" s="1" t="s">
        <v>71</v>
      </c>
      <c r="Z21" s="64">
        <v>1896</v>
      </c>
      <c r="AA21" s="1" t="s">
        <v>72</v>
      </c>
      <c r="AB21" s="64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116</v>
      </c>
      <c r="C22" s="46">
        <f>'G-1'!C22+'G-2'!C22+'G-3'!C22+'G-4'!C22</f>
        <v>217</v>
      </c>
      <c r="D22" s="46">
        <f>'G-1'!D22+'G-2'!D22+'G-3'!D22+'G-4'!D22</f>
        <v>45</v>
      </c>
      <c r="E22" s="46">
        <f>'G-1'!E22+'G-2'!E22+'G-3'!E22+'G-4'!E22</f>
        <v>6</v>
      </c>
      <c r="F22" s="6">
        <f t="shared" si="0"/>
        <v>380</v>
      </c>
      <c r="G22" s="2"/>
      <c r="H22" s="21" t="s">
        <v>26</v>
      </c>
      <c r="I22" s="46">
        <f>'G-1'!I22+'G-2'!I22+'G-3'!I22+'G-4'!I22</f>
        <v>136</v>
      </c>
      <c r="J22" s="46">
        <f>'G-1'!J22+'G-2'!J22+'G-3'!J22+'G-4'!J22</f>
        <v>244</v>
      </c>
      <c r="K22" s="46">
        <f>'G-1'!K22+'G-2'!K22+'G-3'!K22+'G-4'!K22</f>
        <v>37</v>
      </c>
      <c r="L22" s="46">
        <f>'G-1'!L22+'G-2'!L22+'G-3'!L22+'G-4'!L22</f>
        <v>5</v>
      </c>
      <c r="M22" s="6">
        <f t="shared" si="1"/>
        <v>398.5</v>
      </c>
      <c r="N22" s="3">
        <f>M19+M20+M21+M22</f>
        <v>1657.5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4">
        <v>1946</v>
      </c>
      <c r="AA22" s="1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2363.5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1722.5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2035.5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65</v>
      </c>
      <c r="G24" s="70"/>
      <c r="H24" s="163"/>
      <c r="I24" s="164"/>
      <c r="J24" s="65" t="s">
        <v>73</v>
      </c>
      <c r="K24" s="68"/>
      <c r="L24" s="68"/>
      <c r="M24" s="69" t="s">
        <v>71</v>
      </c>
      <c r="N24" s="70"/>
      <c r="O24" s="163"/>
      <c r="P24" s="164"/>
      <c r="Q24" s="65" t="s">
        <v>73</v>
      </c>
      <c r="R24" s="68"/>
      <c r="S24" s="68"/>
      <c r="T24" s="69" t="s">
        <v>70</v>
      </c>
      <c r="U24" s="70"/>
      <c r="W24" s="1"/>
      <c r="X24" s="1"/>
      <c r="Y24" s="7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85" t="s">
        <v>31</v>
      </c>
      <c r="B1" s="85"/>
      <c r="C1" s="85"/>
      <c r="D1" s="85"/>
      <c r="E1" s="85"/>
      <c r="F1" s="86"/>
      <c r="G1" s="86"/>
      <c r="H1" s="86"/>
      <c r="I1" s="86"/>
      <c r="J1" s="86"/>
    </row>
    <row r="2" spans="1:10" ht="18.75" x14ac:dyDescent="0.2">
      <c r="A2" s="197" t="s">
        <v>112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ht="15" x14ac:dyDescent="0.2">
      <c r="A3" s="87"/>
      <c r="B3" s="87"/>
      <c r="C3" s="86"/>
      <c r="D3" s="86"/>
      <c r="E3" s="86"/>
      <c r="F3" s="86"/>
      <c r="G3" s="86"/>
      <c r="H3" s="86"/>
      <c r="I3" s="88"/>
      <c r="J3" s="89"/>
    </row>
    <row r="4" spans="1:10" x14ac:dyDescent="0.2">
      <c r="A4" s="198" t="s">
        <v>113</v>
      </c>
      <c r="B4" s="198"/>
      <c r="C4" s="199" t="s">
        <v>60</v>
      </c>
      <c r="D4" s="199"/>
      <c r="E4" s="199"/>
      <c r="F4" s="90"/>
      <c r="G4" s="86"/>
      <c r="H4" s="86"/>
      <c r="I4" s="86"/>
      <c r="J4" s="86"/>
    </row>
    <row r="5" spans="1:10" x14ac:dyDescent="0.2">
      <c r="A5" s="145" t="s">
        <v>56</v>
      </c>
      <c r="B5" s="145"/>
      <c r="C5" s="200" t="str">
        <f>'G-1'!D5</f>
        <v>CALLE 68 X CARRERA 27</v>
      </c>
      <c r="D5" s="200"/>
      <c r="E5" s="200"/>
      <c r="F5" s="91"/>
      <c r="G5" s="92"/>
      <c r="H5" s="83" t="s">
        <v>53</v>
      </c>
      <c r="I5" s="201">
        <f>'G-1'!L5</f>
        <v>2314</v>
      </c>
      <c r="J5" s="201"/>
    </row>
    <row r="6" spans="1:10" x14ac:dyDescent="0.2">
      <c r="A6" s="145" t="s">
        <v>114</v>
      </c>
      <c r="B6" s="145"/>
      <c r="C6" s="186" t="s">
        <v>153</v>
      </c>
      <c r="D6" s="186"/>
      <c r="E6" s="186"/>
      <c r="F6" s="91"/>
      <c r="G6" s="92"/>
      <c r="H6" s="83" t="s">
        <v>58</v>
      </c>
      <c r="I6" s="187">
        <f>'G-1'!S6</f>
        <v>42789</v>
      </c>
      <c r="J6" s="187"/>
    </row>
    <row r="7" spans="1:10" x14ac:dyDescent="0.2">
      <c r="A7" s="93"/>
      <c r="B7" s="93"/>
      <c r="C7" s="188"/>
      <c r="D7" s="188"/>
      <c r="E7" s="188"/>
      <c r="F7" s="188"/>
      <c r="G7" s="90"/>
      <c r="H7" s="94"/>
      <c r="I7" s="95"/>
      <c r="J7" s="86"/>
    </row>
    <row r="8" spans="1:10" x14ac:dyDescent="0.2">
      <c r="A8" s="189" t="s">
        <v>115</v>
      </c>
      <c r="B8" s="191" t="s">
        <v>116</v>
      </c>
      <c r="C8" s="189" t="s">
        <v>117</v>
      </c>
      <c r="D8" s="191" t="s">
        <v>118</v>
      </c>
      <c r="E8" s="96" t="s">
        <v>119</v>
      </c>
      <c r="F8" s="97" t="s">
        <v>120</v>
      </c>
      <c r="G8" s="98" t="s">
        <v>121</v>
      </c>
      <c r="H8" s="97" t="s">
        <v>122</v>
      </c>
      <c r="I8" s="193" t="s">
        <v>123</v>
      </c>
      <c r="J8" s="195" t="s">
        <v>124</v>
      </c>
    </row>
    <row r="9" spans="1:10" x14ac:dyDescent="0.2">
      <c r="A9" s="190"/>
      <c r="B9" s="192"/>
      <c r="C9" s="190"/>
      <c r="D9" s="192"/>
      <c r="E9" s="99" t="s">
        <v>52</v>
      </c>
      <c r="F9" s="100" t="s">
        <v>0</v>
      </c>
      <c r="G9" s="101" t="s">
        <v>2</v>
      </c>
      <c r="H9" s="100" t="s">
        <v>3</v>
      </c>
      <c r="I9" s="194"/>
      <c r="J9" s="196"/>
    </row>
    <row r="10" spans="1:10" x14ac:dyDescent="0.2">
      <c r="A10" s="180" t="s">
        <v>125</v>
      </c>
      <c r="B10" s="183">
        <v>1</v>
      </c>
      <c r="C10" s="102"/>
      <c r="D10" s="103" t="s">
        <v>126</v>
      </c>
      <c r="E10" s="59">
        <v>0</v>
      </c>
      <c r="F10" s="59">
        <v>4</v>
      </c>
      <c r="G10" s="59">
        <v>0</v>
      </c>
      <c r="H10" s="59">
        <v>0</v>
      </c>
      <c r="I10" s="59">
        <f>E10*0.5+F10+G10*2+H10*2.5</f>
        <v>4</v>
      </c>
      <c r="J10" s="104">
        <f>IF(I10=0,"0,00",I10/SUM(I10:I12)*100)</f>
        <v>2.9629629629629632</v>
      </c>
    </row>
    <row r="11" spans="1:10" x14ac:dyDescent="0.2">
      <c r="A11" s="181"/>
      <c r="B11" s="184"/>
      <c r="C11" s="102" t="s">
        <v>127</v>
      </c>
      <c r="D11" s="105" t="s">
        <v>128</v>
      </c>
      <c r="E11" s="106">
        <v>88</v>
      </c>
      <c r="F11" s="106">
        <v>73</v>
      </c>
      <c r="G11" s="106">
        <v>1</v>
      </c>
      <c r="H11" s="106">
        <v>2</v>
      </c>
      <c r="I11" s="106">
        <f t="shared" ref="I11:I45" si="0">E11*0.5+F11+G11*2+H11*2.5</f>
        <v>124</v>
      </c>
      <c r="J11" s="107">
        <f>IF(I11=0,"0,00",I11/SUM(I10:I12)*100)</f>
        <v>91.851851851851848</v>
      </c>
    </row>
    <row r="12" spans="1:10" x14ac:dyDescent="0.2">
      <c r="A12" s="181"/>
      <c r="B12" s="184"/>
      <c r="C12" s="108" t="s">
        <v>137</v>
      </c>
      <c r="D12" s="109" t="s">
        <v>129</v>
      </c>
      <c r="E12" s="58">
        <v>2</v>
      </c>
      <c r="F12" s="58">
        <v>6</v>
      </c>
      <c r="G12" s="58">
        <v>0</v>
      </c>
      <c r="H12" s="58">
        <v>0</v>
      </c>
      <c r="I12" s="110">
        <f t="shared" si="0"/>
        <v>7</v>
      </c>
      <c r="J12" s="111">
        <f>IF(I12=0,"0,00",I12/SUM(I10:I12)*100)</f>
        <v>5.1851851851851851</v>
      </c>
    </row>
    <row r="13" spans="1:10" x14ac:dyDescent="0.2">
      <c r="A13" s="181"/>
      <c r="B13" s="184"/>
      <c r="C13" s="112"/>
      <c r="D13" s="103" t="s">
        <v>126</v>
      </c>
      <c r="E13" s="59">
        <v>2</v>
      </c>
      <c r="F13" s="59">
        <v>2</v>
      </c>
      <c r="G13" s="59">
        <v>0</v>
      </c>
      <c r="H13" s="59">
        <v>0</v>
      </c>
      <c r="I13" s="59">
        <f t="shared" si="0"/>
        <v>3</v>
      </c>
      <c r="J13" s="104">
        <f>IF(I13=0,"0,00",I13/SUM(I13:I15)*100)</f>
        <v>1.7964071856287425</v>
      </c>
    </row>
    <row r="14" spans="1:10" x14ac:dyDescent="0.2">
      <c r="A14" s="181"/>
      <c r="B14" s="184"/>
      <c r="C14" s="102" t="s">
        <v>130</v>
      </c>
      <c r="D14" s="105" t="s">
        <v>128</v>
      </c>
      <c r="E14" s="106">
        <v>72</v>
      </c>
      <c r="F14" s="106">
        <v>105</v>
      </c>
      <c r="G14" s="106">
        <v>0</v>
      </c>
      <c r="H14" s="106">
        <v>5</v>
      </c>
      <c r="I14" s="106">
        <f t="shared" si="0"/>
        <v>153.5</v>
      </c>
      <c r="J14" s="107">
        <f>IF(I14=0,"0,00",I14/SUM(I13:I15)*100)</f>
        <v>91.916167664670652</v>
      </c>
    </row>
    <row r="15" spans="1:10" x14ac:dyDescent="0.2">
      <c r="A15" s="181"/>
      <c r="B15" s="184"/>
      <c r="C15" s="108" t="s">
        <v>138</v>
      </c>
      <c r="D15" s="109" t="s">
        <v>129</v>
      </c>
      <c r="E15" s="58">
        <v>3</v>
      </c>
      <c r="F15" s="58">
        <v>9</v>
      </c>
      <c r="G15" s="58">
        <v>0</v>
      </c>
      <c r="H15" s="58">
        <v>0</v>
      </c>
      <c r="I15" s="110">
        <f t="shared" si="0"/>
        <v>10.5</v>
      </c>
      <c r="J15" s="111">
        <f>IF(I15=0,"0,00",I15/SUM(I13:I15)*100)</f>
        <v>6.2874251497005984</v>
      </c>
    </row>
    <row r="16" spans="1:10" x14ac:dyDescent="0.2">
      <c r="A16" s="181"/>
      <c r="B16" s="184"/>
      <c r="C16" s="112"/>
      <c r="D16" s="103" t="s">
        <v>126</v>
      </c>
      <c r="E16" s="59">
        <v>1</v>
      </c>
      <c r="F16" s="59">
        <v>3</v>
      </c>
      <c r="G16" s="59">
        <v>0</v>
      </c>
      <c r="H16" s="59">
        <v>0</v>
      </c>
      <c r="I16" s="59">
        <f t="shared" si="0"/>
        <v>3.5</v>
      </c>
      <c r="J16" s="104">
        <f>IF(I16=0,"0,00",I16/SUM(I16:I18)*100)</f>
        <v>1.7031630170316301</v>
      </c>
    </row>
    <row r="17" spans="1:10" x14ac:dyDescent="0.2">
      <c r="A17" s="181"/>
      <c r="B17" s="184"/>
      <c r="C17" s="102" t="s">
        <v>131</v>
      </c>
      <c r="D17" s="105" t="s">
        <v>128</v>
      </c>
      <c r="E17" s="106">
        <v>22</v>
      </c>
      <c r="F17" s="106">
        <v>172</v>
      </c>
      <c r="G17" s="106">
        <v>0</v>
      </c>
      <c r="H17" s="106">
        <v>2</v>
      </c>
      <c r="I17" s="106">
        <f t="shared" si="0"/>
        <v>188</v>
      </c>
      <c r="J17" s="107">
        <f>IF(I17=0,"0,00",I17/SUM(I16:I18)*100)</f>
        <v>91.484184914841848</v>
      </c>
    </row>
    <row r="18" spans="1:10" x14ac:dyDescent="0.2">
      <c r="A18" s="182"/>
      <c r="B18" s="185"/>
      <c r="C18" s="113" t="s">
        <v>139</v>
      </c>
      <c r="D18" s="109" t="s">
        <v>129</v>
      </c>
      <c r="E18" s="58">
        <v>4</v>
      </c>
      <c r="F18" s="58">
        <v>12</v>
      </c>
      <c r="G18" s="58">
        <v>0</v>
      </c>
      <c r="H18" s="58">
        <v>0</v>
      </c>
      <c r="I18" s="110">
        <f t="shared" si="0"/>
        <v>14</v>
      </c>
      <c r="J18" s="111">
        <f>IF(I18=0,"0,00",I18/SUM(I16:I18)*100)</f>
        <v>6.8126520681265204</v>
      </c>
    </row>
    <row r="19" spans="1:10" x14ac:dyDescent="0.2">
      <c r="A19" s="180" t="s">
        <v>132</v>
      </c>
      <c r="B19" s="183">
        <v>1</v>
      </c>
      <c r="C19" s="114"/>
      <c r="D19" s="103" t="s">
        <v>126</v>
      </c>
      <c r="E19" s="59">
        <v>3</v>
      </c>
      <c r="F19" s="59">
        <v>4</v>
      </c>
      <c r="G19" s="59">
        <v>0</v>
      </c>
      <c r="H19" s="59">
        <v>0</v>
      </c>
      <c r="I19" s="59">
        <f t="shared" si="0"/>
        <v>5.5</v>
      </c>
      <c r="J19" s="104">
        <f>IF(I19=0,"0,00",I19/SUM(I19:I21)*100)</f>
        <v>2.8132992327365729</v>
      </c>
    </row>
    <row r="20" spans="1:10" x14ac:dyDescent="0.2">
      <c r="A20" s="181"/>
      <c r="B20" s="184"/>
      <c r="C20" s="102" t="s">
        <v>127</v>
      </c>
      <c r="D20" s="105" t="s">
        <v>128</v>
      </c>
      <c r="E20" s="106">
        <v>103</v>
      </c>
      <c r="F20" s="106">
        <v>104</v>
      </c>
      <c r="G20" s="106">
        <v>0</v>
      </c>
      <c r="H20" s="106">
        <v>7</v>
      </c>
      <c r="I20" s="106">
        <f t="shared" si="0"/>
        <v>173</v>
      </c>
      <c r="J20" s="107">
        <f>IF(I20=0,"0,00",I20/SUM(I19:I21)*100)</f>
        <v>88.491048593350385</v>
      </c>
    </row>
    <row r="21" spans="1:10" x14ac:dyDescent="0.2">
      <c r="A21" s="181"/>
      <c r="B21" s="184"/>
      <c r="C21" s="108" t="s">
        <v>140</v>
      </c>
      <c r="D21" s="109" t="s">
        <v>129</v>
      </c>
      <c r="E21" s="58">
        <v>16</v>
      </c>
      <c r="F21" s="58">
        <v>9</v>
      </c>
      <c r="G21" s="58">
        <v>0</v>
      </c>
      <c r="H21" s="58">
        <v>0</v>
      </c>
      <c r="I21" s="110">
        <f t="shared" si="0"/>
        <v>17</v>
      </c>
      <c r="J21" s="111">
        <f>IF(I21=0,"0,00",I21/SUM(I19:I21)*100)</f>
        <v>8.695652173913043</v>
      </c>
    </row>
    <row r="22" spans="1:10" x14ac:dyDescent="0.2">
      <c r="A22" s="181"/>
      <c r="B22" s="184"/>
      <c r="C22" s="112"/>
      <c r="D22" s="103" t="s">
        <v>126</v>
      </c>
      <c r="E22" s="59">
        <v>0</v>
      </c>
      <c r="F22" s="59">
        <v>1</v>
      </c>
      <c r="G22" s="59">
        <v>0</v>
      </c>
      <c r="H22" s="59">
        <v>0</v>
      </c>
      <c r="I22" s="59">
        <f t="shared" si="0"/>
        <v>1</v>
      </c>
      <c r="J22" s="104">
        <f>IF(I22=0,"0,00",I22/SUM(I22:I24)*100)</f>
        <v>0.60060060060060061</v>
      </c>
    </row>
    <row r="23" spans="1:10" x14ac:dyDescent="0.2">
      <c r="A23" s="181"/>
      <c r="B23" s="184"/>
      <c r="C23" s="102" t="s">
        <v>130</v>
      </c>
      <c r="D23" s="105" t="s">
        <v>128</v>
      </c>
      <c r="E23" s="106">
        <v>93</v>
      </c>
      <c r="F23" s="106">
        <v>105</v>
      </c>
      <c r="G23" s="106">
        <v>0</v>
      </c>
      <c r="H23" s="106">
        <v>0</v>
      </c>
      <c r="I23" s="106">
        <f t="shared" si="0"/>
        <v>151.5</v>
      </c>
      <c r="J23" s="107">
        <f>IF(I23=0,"0,00",I23/SUM(I22:I24)*100)</f>
        <v>90.990990990990994</v>
      </c>
    </row>
    <row r="24" spans="1:10" x14ac:dyDescent="0.2">
      <c r="A24" s="181"/>
      <c r="B24" s="184"/>
      <c r="C24" s="108" t="s">
        <v>141</v>
      </c>
      <c r="D24" s="109" t="s">
        <v>129</v>
      </c>
      <c r="E24" s="58">
        <v>10</v>
      </c>
      <c r="F24" s="58">
        <v>9</v>
      </c>
      <c r="G24" s="58">
        <v>0</v>
      </c>
      <c r="H24" s="58">
        <v>0</v>
      </c>
      <c r="I24" s="110">
        <f t="shared" si="0"/>
        <v>14</v>
      </c>
      <c r="J24" s="111">
        <f>IF(I24=0,"0,00",I24/SUM(I22:I24)*100)</f>
        <v>8.408408408408409</v>
      </c>
    </row>
    <row r="25" spans="1:10" x14ac:dyDescent="0.2">
      <c r="A25" s="181"/>
      <c r="B25" s="184"/>
      <c r="C25" s="112"/>
      <c r="D25" s="103" t="s">
        <v>126</v>
      </c>
      <c r="E25" s="59">
        <v>0</v>
      </c>
      <c r="F25" s="59">
        <v>2</v>
      </c>
      <c r="G25" s="59">
        <v>0</v>
      </c>
      <c r="H25" s="59">
        <v>0</v>
      </c>
      <c r="I25" s="59">
        <f t="shared" si="0"/>
        <v>2</v>
      </c>
      <c r="J25" s="104">
        <f>IF(I25=0,"0,00",I25/SUM(I25:I27)*100)</f>
        <v>1.2944983818770228</v>
      </c>
    </row>
    <row r="26" spans="1:10" x14ac:dyDescent="0.2">
      <c r="A26" s="181"/>
      <c r="B26" s="184"/>
      <c r="C26" s="102" t="s">
        <v>131</v>
      </c>
      <c r="D26" s="105" t="s">
        <v>128</v>
      </c>
      <c r="E26" s="106">
        <v>77</v>
      </c>
      <c r="F26" s="106">
        <v>94</v>
      </c>
      <c r="G26" s="106">
        <v>0</v>
      </c>
      <c r="H26" s="106">
        <v>1</v>
      </c>
      <c r="I26" s="106">
        <f t="shared" si="0"/>
        <v>135</v>
      </c>
      <c r="J26" s="107">
        <f>IF(I26=0,"0,00",I26/SUM(I25:I27)*100)</f>
        <v>87.378640776699029</v>
      </c>
    </row>
    <row r="27" spans="1:10" x14ac:dyDescent="0.2">
      <c r="A27" s="182"/>
      <c r="B27" s="185"/>
      <c r="C27" s="113" t="s">
        <v>142</v>
      </c>
      <c r="D27" s="109" t="s">
        <v>129</v>
      </c>
      <c r="E27" s="58">
        <v>11</v>
      </c>
      <c r="F27" s="58">
        <v>12</v>
      </c>
      <c r="G27" s="58">
        <v>0</v>
      </c>
      <c r="H27" s="58">
        <v>0</v>
      </c>
      <c r="I27" s="110">
        <f t="shared" si="0"/>
        <v>17.5</v>
      </c>
      <c r="J27" s="111">
        <f>IF(I27=0,"0,00",I27/SUM(I25:I27)*100)</f>
        <v>11.326860841423949</v>
      </c>
    </row>
    <row r="28" spans="1:10" x14ac:dyDescent="0.2">
      <c r="A28" s="180" t="s">
        <v>133</v>
      </c>
      <c r="B28" s="183">
        <v>1</v>
      </c>
      <c r="C28" s="114"/>
      <c r="D28" s="103" t="s">
        <v>126</v>
      </c>
      <c r="E28" s="59">
        <v>1</v>
      </c>
      <c r="F28" s="59">
        <v>0</v>
      </c>
      <c r="G28" s="59">
        <v>0</v>
      </c>
      <c r="H28" s="59">
        <v>0</v>
      </c>
      <c r="I28" s="59">
        <f t="shared" si="0"/>
        <v>0.5</v>
      </c>
      <c r="J28" s="104">
        <f>IF(I28=0,"0,00",I28/SUM(I28:I30)*100)</f>
        <v>0.22779043280182232</v>
      </c>
    </row>
    <row r="29" spans="1:10" x14ac:dyDescent="0.2">
      <c r="A29" s="181"/>
      <c r="B29" s="184"/>
      <c r="C29" s="102" t="s">
        <v>127</v>
      </c>
      <c r="D29" s="105" t="s">
        <v>128</v>
      </c>
      <c r="E29" s="106">
        <v>55</v>
      </c>
      <c r="F29" s="106">
        <v>75</v>
      </c>
      <c r="G29" s="106">
        <v>46</v>
      </c>
      <c r="H29" s="106">
        <v>5</v>
      </c>
      <c r="I29" s="106">
        <f t="shared" si="0"/>
        <v>207</v>
      </c>
      <c r="J29" s="107">
        <f>IF(I29=0,"0,00",I29/SUM(I28:I30)*100)</f>
        <v>94.305239179954441</v>
      </c>
    </row>
    <row r="30" spans="1:10" x14ac:dyDescent="0.2">
      <c r="A30" s="181"/>
      <c r="B30" s="184"/>
      <c r="C30" s="108" t="s">
        <v>143</v>
      </c>
      <c r="D30" s="109" t="s">
        <v>129</v>
      </c>
      <c r="E30" s="58">
        <v>12</v>
      </c>
      <c r="F30" s="58">
        <v>4</v>
      </c>
      <c r="G30" s="58">
        <v>1</v>
      </c>
      <c r="H30" s="58">
        <v>0</v>
      </c>
      <c r="I30" s="110">
        <f t="shared" si="0"/>
        <v>12</v>
      </c>
      <c r="J30" s="111">
        <f>IF(I30=0,"0,00",I30/SUM(I28:I30)*100)</f>
        <v>5.4669703872437356</v>
      </c>
    </row>
    <row r="31" spans="1:10" x14ac:dyDescent="0.2">
      <c r="A31" s="181"/>
      <c r="B31" s="184"/>
      <c r="C31" s="112"/>
      <c r="D31" s="103" t="s">
        <v>126</v>
      </c>
      <c r="E31" s="59">
        <v>0</v>
      </c>
      <c r="F31" s="59">
        <v>1</v>
      </c>
      <c r="G31" s="59">
        <v>0</v>
      </c>
      <c r="H31" s="59">
        <v>0</v>
      </c>
      <c r="I31" s="59">
        <f t="shared" si="0"/>
        <v>1</v>
      </c>
      <c r="J31" s="104">
        <f>IF(I31=0,"0,00",I31/SUM(I31:I33)*100)</f>
        <v>0.48076923076923078</v>
      </c>
    </row>
    <row r="32" spans="1:10" x14ac:dyDescent="0.2">
      <c r="A32" s="181"/>
      <c r="B32" s="184"/>
      <c r="C32" s="102" t="s">
        <v>130</v>
      </c>
      <c r="D32" s="105" t="s">
        <v>128</v>
      </c>
      <c r="E32" s="106">
        <v>45</v>
      </c>
      <c r="F32" s="106">
        <v>79</v>
      </c>
      <c r="G32" s="106">
        <v>41</v>
      </c>
      <c r="H32" s="106">
        <v>4</v>
      </c>
      <c r="I32" s="106">
        <f t="shared" si="0"/>
        <v>193.5</v>
      </c>
      <c r="J32" s="107">
        <f>IF(I32=0,"0,00",I32/SUM(I31:I33)*100)</f>
        <v>93.02884615384616</v>
      </c>
    </row>
    <row r="33" spans="1:10" x14ac:dyDescent="0.2">
      <c r="A33" s="181"/>
      <c r="B33" s="184"/>
      <c r="C33" s="108" t="s">
        <v>144</v>
      </c>
      <c r="D33" s="109" t="s">
        <v>129</v>
      </c>
      <c r="E33" s="58">
        <v>5</v>
      </c>
      <c r="F33" s="58">
        <v>9</v>
      </c>
      <c r="G33" s="58">
        <v>1</v>
      </c>
      <c r="H33" s="58">
        <v>0</v>
      </c>
      <c r="I33" s="110">
        <f t="shared" si="0"/>
        <v>13.5</v>
      </c>
      <c r="J33" s="111">
        <f>IF(I33=0,"0,00",I33/SUM(I31:I33)*100)</f>
        <v>6.4903846153846159</v>
      </c>
    </row>
    <row r="34" spans="1:10" x14ac:dyDescent="0.2">
      <c r="A34" s="181"/>
      <c r="B34" s="184"/>
      <c r="C34" s="112"/>
      <c r="D34" s="103" t="s">
        <v>126</v>
      </c>
      <c r="E34" s="59">
        <v>0</v>
      </c>
      <c r="F34" s="59">
        <v>0</v>
      </c>
      <c r="G34" s="59">
        <v>0</v>
      </c>
      <c r="H34" s="59">
        <v>0</v>
      </c>
      <c r="I34" s="59">
        <f t="shared" si="0"/>
        <v>0</v>
      </c>
      <c r="J34" s="104" t="str">
        <f>IF(I34=0,"0,00",I34/SUM(I34:I36)*100)</f>
        <v>0,00</v>
      </c>
    </row>
    <row r="35" spans="1:10" x14ac:dyDescent="0.2">
      <c r="A35" s="181"/>
      <c r="B35" s="184"/>
      <c r="C35" s="102" t="s">
        <v>131</v>
      </c>
      <c r="D35" s="105" t="s">
        <v>128</v>
      </c>
      <c r="E35" s="106">
        <v>57</v>
      </c>
      <c r="F35" s="106">
        <v>113</v>
      </c>
      <c r="G35" s="106">
        <v>42</v>
      </c>
      <c r="H35" s="106">
        <v>2</v>
      </c>
      <c r="I35" s="106">
        <f t="shared" si="0"/>
        <v>230.5</v>
      </c>
      <c r="J35" s="107">
        <f>IF(I35=0,"0,00",I35/SUM(I34:I36)*100)</f>
        <v>93.699186991869922</v>
      </c>
    </row>
    <row r="36" spans="1:10" x14ac:dyDescent="0.2">
      <c r="A36" s="182"/>
      <c r="B36" s="185"/>
      <c r="C36" s="113" t="s">
        <v>145</v>
      </c>
      <c r="D36" s="109" t="s">
        <v>129</v>
      </c>
      <c r="E36" s="58">
        <v>7</v>
      </c>
      <c r="F36" s="58">
        <v>12</v>
      </c>
      <c r="G36" s="58">
        <v>0</v>
      </c>
      <c r="H36" s="58">
        <v>0</v>
      </c>
      <c r="I36" s="110">
        <f t="shared" si="0"/>
        <v>15.5</v>
      </c>
      <c r="J36" s="111">
        <f>IF(I36=0,"0,00",I36/SUM(I34:I36)*100)</f>
        <v>6.3008130081300813</v>
      </c>
    </row>
    <row r="37" spans="1:10" x14ac:dyDescent="0.2">
      <c r="A37" s="180" t="s">
        <v>134</v>
      </c>
      <c r="B37" s="183">
        <v>1</v>
      </c>
      <c r="C37" s="114"/>
      <c r="D37" s="103" t="s">
        <v>126</v>
      </c>
      <c r="E37" s="59">
        <v>2</v>
      </c>
      <c r="F37" s="59">
        <v>2</v>
      </c>
      <c r="G37" s="59">
        <v>0</v>
      </c>
      <c r="H37" s="59">
        <v>0</v>
      </c>
      <c r="I37" s="59">
        <f t="shared" si="0"/>
        <v>3</v>
      </c>
      <c r="J37" s="104">
        <f>IF(I37=0,"0,00",I37/SUM(I37:I39)*100)</f>
        <v>1.2170385395537524</v>
      </c>
    </row>
    <row r="38" spans="1:10" x14ac:dyDescent="0.2">
      <c r="A38" s="181"/>
      <c r="B38" s="184"/>
      <c r="C38" s="102" t="s">
        <v>127</v>
      </c>
      <c r="D38" s="105" t="s">
        <v>128</v>
      </c>
      <c r="E38" s="106">
        <v>67</v>
      </c>
      <c r="F38" s="106">
        <v>111</v>
      </c>
      <c r="G38" s="106">
        <v>35</v>
      </c>
      <c r="H38" s="106">
        <v>3</v>
      </c>
      <c r="I38" s="106">
        <f t="shared" si="0"/>
        <v>222</v>
      </c>
      <c r="J38" s="107">
        <f>IF(I38=0,"0,00",I38/SUM(I37:I39)*100)</f>
        <v>90.060851926977691</v>
      </c>
    </row>
    <row r="39" spans="1:10" x14ac:dyDescent="0.2">
      <c r="A39" s="181"/>
      <c r="B39" s="184"/>
      <c r="C39" s="108" t="s">
        <v>146</v>
      </c>
      <c r="D39" s="109" t="s">
        <v>129</v>
      </c>
      <c r="E39" s="58">
        <v>6</v>
      </c>
      <c r="F39" s="58">
        <v>16</v>
      </c>
      <c r="G39" s="58">
        <v>0</v>
      </c>
      <c r="H39" s="58">
        <v>1</v>
      </c>
      <c r="I39" s="110">
        <f t="shared" si="0"/>
        <v>21.5</v>
      </c>
      <c r="J39" s="111">
        <f>IF(I39=0,"0,00",I39/SUM(I37:I39)*100)</f>
        <v>8.7221095334685597</v>
      </c>
    </row>
    <row r="40" spans="1:10" x14ac:dyDescent="0.2">
      <c r="A40" s="181"/>
      <c r="B40" s="184"/>
      <c r="C40" s="112"/>
      <c r="D40" s="103" t="s">
        <v>126</v>
      </c>
      <c r="E40" s="59">
        <v>1</v>
      </c>
      <c r="F40" s="59">
        <v>5</v>
      </c>
      <c r="G40" s="59">
        <v>0</v>
      </c>
      <c r="H40" s="59">
        <v>0</v>
      </c>
      <c r="I40" s="59">
        <f t="shared" si="0"/>
        <v>5.5</v>
      </c>
      <c r="J40" s="104">
        <f>IF(I40=0,"0,00",I40/SUM(I40:I42)*100)</f>
        <v>2.161100196463654</v>
      </c>
    </row>
    <row r="41" spans="1:10" x14ac:dyDescent="0.2">
      <c r="A41" s="181"/>
      <c r="B41" s="184"/>
      <c r="C41" s="102" t="s">
        <v>130</v>
      </c>
      <c r="D41" s="105" t="s">
        <v>128</v>
      </c>
      <c r="E41" s="106">
        <v>54</v>
      </c>
      <c r="F41" s="106">
        <v>123</v>
      </c>
      <c r="G41" s="106">
        <v>38</v>
      </c>
      <c r="H41" s="106">
        <v>1</v>
      </c>
      <c r="I41" s="106">
        <f t="shared" si="0"/>
        <v>228.5</v>
      </c>
      <c r="J41" s="107">
        <f>IF(I41=0,"0,00",I41/SUM(I40:I42)*100)</f>
        <v>89.783889980353635</v>
      </c>
    </row>
    <row r="42" spans="1:10" x14ac:dyDescent="0.2">
      <c r="A42" s="181"/>
      <c r="B42" s="184"/>
      <c r="C42" s="108" t="s">
        <v>147</v>
      </c>
      <c r="D42" s="109" t="s">
        <v>129</v>
      </c>
      <c r="E42" s="58">
        <v>3</v>
      </c>
      <c r="F42" s="58">
        <v>19</v>
      </c>
      <c r="G42" s="58">
        <v>0</v>
      </c>
      <c r="H42" s="58">
        <v>0</v>
      </c>
      <c r="I42" s="110">
        <f t="shared" si="0"/>
        <v>20.5</v>
      </c>
      <c r="J42" s="111">
        <f>IF(I42=0,"0,00",I42/SUM(I40:I42)*100)</f>
        <v>8.0550098231827114</v>
      </c>
    </row>
    <row r="43" spans="1:10" x14ac:dyDescent="0.2">
      <c r="A43" s="181"/>
      <c r="B43" s="184"/>
      <c r="C43" s="112"/>
      <c r="D43" s="103" t="s">
        <v>126</v>
      </c>
      <c r="E43" s="59">
        <v>2</v>
      </c>
      <c r="F43" s="59">
        <v>5</v>
      </c>
      <c r="G43" s="59">
        <v>0</v>
      </c>
      <c r="H43" s="59">
        <v>0</v>
      </c>
      <c r="I43" s="59">
        <f t="shared" si="0"/>
        <v>6</v>
      </c>
      <c r="J43" s="104">
        <f>IF(I43=0,"0,00",I43/SUM(I43:I45)*100)</f>
        <v>2.0168067226890756</v>
      </c>
    </row>
    <row r="44" spans="1:10" x14ac:dyDescent="0.2">
      <c r="A44" s="181"/>
      <c r="B44" s="184"/>
      <c r="C44" s="102" t="s">
        <v>131</v>
      </c>
      <c r="D44" s="105" t="s">
        <v>128</v>
      </c>
      <c r="E44" s="106">
        <v>79</v>
      </c>
      <c r="F44" s="106">
        <v>150</v>
      </c>
      <c r="G44" s="106">
        <v>36</v>
      </c>
      <c r="H44" s="106">
        <v>1</v>
      </c>
      <c r="I44" s="106">
        <f t="shared" si="0"/>
        <v>264</v>
      </c>
      <c r="J44" s="107">
        <f>IF(I44=0,"0,00",I44/SUM(I43:I45)*100)</f>
        <v>88.739495798319325</v>
      </c>
    </row>
    <row r="45" spans="1:10" x14ac:dyDescent="0.2">
      <c r="A45" s="182"/>
      <c r="B45" s="185"/>
      <c r="C45" s="113" t="s">
        <v>148</v>
      </c>
      <c r="D45" s="109" t="s">
        <v>129</v>
      </c>
      <c r="E45" s="58">
        <v>13</v>
      </c>
      <c r="F45" s="58">
        <v>21</v>
      </c>
      <c r="G45" s="58">
        <v>0</v>
      </c>
      <c r="H45" s="58">
        <v>0</v>
      </c>
      <c r="I45" s="115">
        <f t="shared" si="0"/>
        <v>27.5</v>
      </c>
      <c r="J45" s="111">
        <f>IF(I45=0,"0,00",I45/SUM(I43:I45)*100)</f>
        <v>9.2436974789915975</v>
      </c>
    </row>
    <row r="46" spans="1:10" x14ac:dyDescent="0.2">
      <c r="A46" s="116"/>
      <c r="B46" s="117"/>
      <c r="C46" s="118"/>
      <c r="D46" s="119"/>
      <c r="E46" s="119"/>
      <c r="F46" s="120"/>
      <c r="G46" s="120"/>
      <c r="H46" s="120"/>
      <c r="I46" s="120"/>
      <c r="J46" s="121"/>
    </row>
    <row r="47" spans="1:10" x14ac:dyDescent="0.2">
      <c r="A47" s="84" t="s">
        <v>51</v>
      </c>
      <c r="B47" s="84"/>
      <c r="C47" s="122"/>
      <c r="D47" s="122"/>
      <c r="E47" s="122"/>
      <c r="F47" s="122"/>
      <c r="G47" s="123"/>
      <c r="H47" s="123"/>
      <c r="I47" s="123"/>
      <c r="J47" s="123"/>
    </row>
    <row r="48" spans="1:10" x14ac:dyDescent="0.2">
      <c r="A48" s="29"/>
      <c r="B48" s="29"/>
      <c r="C48" s="29"/>
      <c r="D48" s="29"/>
      <c r="E48" s="29"/>
      <c r="F48" s="29"/>
      <c r="G48" s="124"/>
      <c r="H48" s="124"/>
      <c r="I48" s="124"/>
      <c r="J48" s="124"/>
    </row>
    <row r="49" spans="1:10" x14ac:dyDescent="0.2">
      <c r="A49" s="29"/>
      <c r="B49" s="29"/>
      <c r="C49" s="29"/>
      <c r="D49" s="29"/>
      <c r="E49" s="29"/>
      <c r="F49" s="29"/>
      <c r="G49" s="124"/>
      <c r="H49" s="124"/>
      <c r="I49" s="124"/>
      <c r="J49" s="124"/>
    </row>
    <row r="50" spans="1:10" x14ac:dyDescent="0.2">
      <c r="A50" s="125"/>
      <c r="B50" s="125"/>
      <c r="C50" s="125"/>
      <c r="D50" s="125"/>
      <c r="E50" s="125"/>
      <c r="F50" s="125"/>
      <c r="G50" s="125"/>
      <c r="H50" s="125"/>
      <c r="I50" s="125"/>
      <c r="J50" s="12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40" zoomScale="91" zoomScaleNormal="91" workbookViewId="0">
      <selection activeCell="T17" sqref="T17:U1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72"/>
      <c r="B1" s="73"/>
      <c r="C1" s="73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</row>
    <row r="2" spans="1:81" ht="15.75" x14ac:dyDescent="0.25">
      <c r="A2" s="74"/>
      <c r="B2" s="74"/>
      <c r="C2" s="74"/>
      <c r="D2" s="74"/>
      <c r="E2" s="74"/>
      <c r="F2" s="74"/>
      <c r="G2" s="74"/>
      <c r="H2" s="74"/>
      <c r="I2" s="72"/>
      <c r="J2" s="72"/>
      <c r="K2" s="72"/>
      <c r="L2" s="72"/>
      <c r="M2" s="209" t="s">
        <v>95</v>
      </c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</row>
    <row r="3" spans="1:81" ht="15.75" x14ac:dyDescent="0.25">
      <c r="A3" s="74"/>
      <c r="B3" s="74"/>
      <c r="C3" s="74"/>
      <c r="D3" s="74"/>
      <c r="E3" s="74"/>
      <c r="F3" s="74"/>
      <c r="G3" s="74"/>
      <c r="H3" s="74"/>
      <c r="I3" s="72"/>
      <c r="J3" s="72"/>
      <c r="K3" s="72"/>
      <c r="L3" s="72"/>
      <c r="M3" s="209" t="s">
        <v>96</v>
      </c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</row>
    <row r="4" spans="1:81" ht="15.75" x14ac:dyDescent="0.25">
      <c r="A4" s="74"/>
      <c r="B4" s="74"/>
      <c r="C4" s="74"/>
      <c r="D4" s="74"/>
      <c r="E4" s="74"/>
      <c r="F4" s="74"/>
      <c r="G4" s="74"/>
      <c r="H4" s="74"/>
      <c r="I4" s="72"/>
      <c r="J4" s="72"/>
      <c r="K4" s="72"/>
      <c r="L4" s="72"/>
      <c r="M4" s="209" t="s">
        <v>97</v>
      </c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</row>
    <row r="5" spans="1:8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</row>
    <row r="6" spans="1:81" x14ac:dyDescent="0.2">
      <c r="A6" s="75"/>
      <c r="B6" s="75"/>
      <c r="C6" s="76"/>
      <c r="D6" s="76"/>
      <c r="E6" s="76"/>
      <c r="F6" s="76"/>
      <c r="G6" s="76"/>
      <c r="H6" s="76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</row>
    <row r="7" spans="1:81" x14ac:dyDescent="0.2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</row>
    <row r="8" spans="1:81" x14ac:dyDescent="0.2">
      <c r="A8" s="205" t="s">
        <v>98</v>
      </c>
      <c r="B8" s="205"/>
      <c r="C8" s="204" t="s">
        <v>99</v>
      </c>
      <c r="D8" s="204"/>
      <c r="E8" s="204"/>
      <c r="F8" s="204"/>
      <c r="G8" s="204"/>
      <c r="H8" s="204"/>
      <c r="I8" s="72"/>
      <c r="J8" s="72"/>
      <c r="K8" s="72"/>
      <c r="L8" s="205" t="s">
        <v>100</v>
      </c>
      <c r="M8" s="205"/>
      <c r="N8" s="205"/>
      <c r="O8" s="204" t="str">
        <f>'G-1'!D5</f>
        <v>CALLE 68 X CARRERA 27</v>
      </c>
      <c r="P8" s="204"/>
      <c r="Q8" s="204"/>
      <c r="R8" s="204"/>
      <c r="S8" s="204"/>
      <c r="T8" s="72"/>
      <c r="U8" s="72"/>
      <c r="V8" s="205" t="s">
        <v>101</v>
      </c>
      <c r="W8" s="205"/>
      <c r="X8" s="205"/>
      <c r="Y8" s="204">
        <f>'G-1'!L5</f>
        <v>2314</v>
      </c>
      <c r="Z8" s="204"/>
      <c r="AA8" s="204"/>
      <c r="AB8" s="72"/>
      <c r="AC8" s="72"/>
      <c r="AD8" s="72"/>
      <c r="AE8" s="72"/>
      <c r="AF8" s="72"/>
      <c r="AG8" s="72"/>
      <c r="AH8" s="205" t="s">
        <v>102</v>
      </c>
      <c r="AI8" s="205"/>
      <c r="AJ8" s="206">
        <f>'G-1'!S6</f>
        <v>42789</v>
      </c>
      <c r="AK8" s="206"/>
      <c r="AL8" s="206"/>
      <c r="AM8" s="206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</row>
    <row r="9" spans="1:81" x14ac:dyDescent="0.2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</row>
    <row r="10" spans="1:81" x14ac:dyDescent="0.2">
      <c r="A10" s="72"/>
      <c r="B10" s="72"/>
      <c r="C10" s="72"/>
      <c r="D10" s="208" t="s">
        <v>47</v>
      </c>
      <c r="E10" s="208"/>
      <c r="F10" s="208"/>
      <c r="G10" s="208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208" t="s">
        <v>136</v>
      </c>
      <c r="T10" s="208"/>
      <c r="U10" s="208"/>
      <c r="V10" s="208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208" t="s">
        <v>49</v>
      </c>
      <c r="AI10" s="208"/>
      <c r="AJ10" s="208"/>
      <c r="AK10" s="208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</row>
    <row r="11" spans="1:81" ht="16.5" customHeight="1" x14ac:dyDescent="0.2">
      <c r="A11" s="77" t="s">
        <v>103</v>
      </c>
      <c r="B11" s="78">
        <v>0.32291666666666669</v>
      </c>
      <c r="C11" s="78">
        <v>0.33333333333333331</v>
      </c>
      <c r="D11" s="78">
        <v>0.34375</v>
      </c>
      <c r="E11" s="78">
        <v>0.35416666666666669</v>
      </c>
      <c r="F11" s="78">
        <v>0.36458333333333331</v>
      </c>
      <c r="G11" s="78">
        <v>0.375</v>
      </c>
      <c r="H11" s="78">
        <v>0.38541666666666669</v>
      </c>
      <c r="I11" s="78">
        <v>0.39583333333333331</v>
      </c>
      <c r="J11" s="78">
        <v>0.40625</v>
      </c>
      <c r="K11" s="78">
        <v>0.41666666666666669</v>
      </c>
      <c r="L11" s="72"/>
      <c r="M11" s="78">
        <v>0.46875</v>
      </c>
      <c r="N11" s="78">
        <v>0.47916666666666669</v>
      </c>
      <c r="O11" s="78">
        <v>0.48958333333333331</v>
      </c>
      <c r="P11" s="78">
        <v>0.5</v>
      </c>
      <c r="Q11" s="78">
        <v>0.51041666666666663</v>
      </c>
      <c r="R11" s="78">
        <v>0.52083333333333337</v>
      </c>
      <c r="S11" s="78">
        <v>0.53125</v>
      </c>
      <c r="T11" s="78">
        <v>0.54166666666666663</v>
      </c>
      <c r="U11" s="78">
        <v>0.55208333333333337</v>
      </c>
      <c r="V11" s="78">
        <v>0.5625</v>
      </c>
      <c r="W11" s="78">
        <v>0.57291666666666663</v>
      </c>
      <c r="X11" s="78">
        <v>0.58333333333333337</v>
      </c>
      <c r="Y11" s="78">
        <v>0.59375</v>
      </c>
      <c r="Z11" s="78">
        <v>0.60416666666666663</v>
      </c>
      <c r="AA11" s="78">
        <v>0.61458333333333337</v>
      </c>
      <c r="AB11" s="78">
        <v>0.625</v>
      </c>
      <c r="AC11" s="72"/>
      <c r="AD11" s="78">
        <v>0.67708333333333337</v>
      </c>
      <c r="AE11" s="78">
        <v>0.6875</v>
      </c>
      <c r="AF11" s="78">
        <v>0.69791666666666663</v>
      </c>
      <c r="AG11" s="78">
        <v>0.70833333333333337</v>
      </c>
      <c r="AH11" s="78">
        <v>0.71875</v>
      </c>
      <c r="AI11" s="78">
        <v>0.72916666666666663</v>
      </c>
      <c r="AJ11" s="78">
        <v>0.73958333333333337</v>
      </c>
      <c r="AK11" s="78">
        <v>0.75</v>
      </c>
      <c r="AL11" s="78">
        <v>0.76041666666666663</v>
      </c>
      <c r="AM11" s="78">
        <v>0.77083333333333337</v>
      </c>
      <c r="AN11" s="78">
        <v>0.78125</v>
      </c>
      <c r="AO11" s="78">
        <v>0.79166666666666663</v>
      </c>
      <c r="AP11" s="79"/>
      <c r="AQ11" s="72"/>
      <c r="AR11" s="78">
        <v>0.32291666666666669</v>
      </c>
      <c r="AS11" s="78">
        <v>0.33333333333333331</v>
      </c>
      <c r="AT11" s="78">
        <v>0.34375</v>
      </c>
      <c r="AU11" s="78">
        <v>0.35416666666666669</v>
      </c>
      <c r="AV11" s="78">
        <v>0.36458333333333331</v>
      </c>
      <c r="AW11" s="78">
        <v>0.375</v>
      </c>
      <c r="AX11" s="78">
        <v>0.38541666666666669</v>
      </c>
      <c r="AY11" s="78">
        <v>0.39583333333333331</v>
      </c>
      <c r="AZ11" s="78">
        <v>0.40625</v>
      </c>
      <c r="BA11" s="78">
        <v>0.41666666666666669</v>
      </c>
      <c r="BB11" s="78">
        <v>0.46875</v>
      </c>
      <c r="BC11" s="78">
        <v>0.47916666666666669</v>
      </c>
      <c r="BD11" s="78">
        <v>0.48958333333333331</v>
      </c>
      <c r="BE11" s="78">
        <v>0.5</v>
      </c>
      <c r="BF11" s="78">
        <v>0.51041666666666663</v>
      </c>
      <c r="BG11" s="78">
        <v>0.52083333333333337</v>
      </c>
      <c r="BH11" s="78">
        <v>0.53125</v>
      </c>
      <c r="BI11" s="78">
        <v>0.54166666666666663</v>
      </c>
      <c r="BJ11" s="78">
        <v>0.55208333333333337</v>
      </c>
      <c r="BK11" s="78">
        <v>0.5625</v>
      </c>
      <c r="BL11" s="78">
        <v>0.57291666666666663</v>
      </c>
      <c r="BM11" s="78">
        <v>0.58333333333333337</v>
      </c>
      <c r="BN11" s="78">
        <v>0.59375</v>
      </c>
      <c r="BO11" s="78">
        <v>0.60416666666666663</v>
      </c>
      <c r="BP11" s="78">
        <v>0.61458333333333337</v>
      </c>
      <c r="BQ11" s="78">
        <v>0.625</v>
      </c>
      <c r="BR11" s="78">
        <v>0.67708333333333337</v>
      </c>
      <c r="BS11" s="78">
        <v>0.6875</v>
      </c>
      <c r="BT11" s="78">
        <v>0.69791666666666663</v>
      </c>
      <c r="BU11" s="78">
        <v>0.70833333333333337</v>
      </c>
      <c r="BV11" s="78">
        <v>0.71875</v>
      </c>
      <c r="BW11" s="78">
        <v>0.72916666666666663</v>
      </c>
      <c r="BX11" s="78">
        <v>0.73958333333333337</v>
      </c>
      <c r="BY11" s="78">
        <v>0.75</v>
      </c>
      <c r="BZ11" s="78">
        <v>0.76041666666666663</v>
      </c>
      <c r="CA11" s="78">
        <v>0.77083333333333337</v>
      </c>
      <c r="CB11" s="78">
        <v>0.78125</v>
      </c>
      <c r="CC11" s="78">
        <v>0.79166666666666663</v>
      </c>
    </row>
    <row r="12" spans="1:81" x14ac:dyDescent="0.2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207" t="s">
        <v>104</v>
      </c>
      <c r="U12" s="207"/>
      <c r="V12" s="126">
        <v>1</v>
      </c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7"/>
      <c r="AS12" s="77"/>
      <c r="AT12" s="77"/>
      <c r="AU12" s="77">
        <f t="shared" ref="AU12:BA12" si="0">E14</f>
        <v>468.5</v>
      </c>
      <c r="AV12" s="77">
        <f t="shared" si="0"/>
        <v>463</v>
      </c>
      <c r="AW12" s="77">
        <f t="shared" si="0"/>
        <v>451</v>
      </c>
      <c r="AX12" s="77">
        <f t="shared" si="0"/>
        <v>425.5</v>
      </c>
      <c r="AY12" s="77">
        <f t="shared" si="0"/>
        <v>383</v>
      </c>
      <c r="AZ12" s="77">
        <f t="shared" si="0"/>
        <v>372.5</v>
      </c>
      <c r="BA12" s="77">
        <f t="shared" si="0"/>
        <v>337.5</v>
      </c>
      <c r="BB12" s="77"/>
      <c r="BC12" s="77"/>
      <c r="BD12" s="77"/>
      <c r="BE12" s="77">
        <f t="shared" ref="BE12:BQ12" si="1">P14</f>
        <v>273.5</v>
      </c>
      <c r="BF12" s="77">
        <f t="shared" si="1"/>
        <v>303.5</v>
      </c>
      <c r="BG12" s="77">
        <f t="shared" si="1"/>
        <v>348</v>
      </c>
      <c r="BH12" s="77">
        <f t="shared" si="1"/>
        <v>363.5</v>
      </c>
      <c r="BI12" s="77">
        <f t="shared" si="1"/>
        <v>367.5</v>
      </c>
      <c r="BJ12" s="77">
        <f t="shared" si="1"/>
        <v>350</v>
      </c>
      <c r="BK12" s="77">
        <f t="shared" si="1"/>
        <v>303</v>
      </c>
      <c r="BL12" s="77">
        <f t="shared" si="1"/>
        <v>283</v>
      </c>
      <c r="BM12" s="77">
        <f t="shared" si="1"/>
        <v>282.5</v>
      </c>
      <c r="BN12" s="77">
        <f t="shared" si="1"/>
        <v>281</v>
      </c>
      <c r="BO12" s="77">
        <f t="shared" si="1"/>
        <v>306.5</v>
      </c>
      <c r="BP12" s="77">
        <f t="shared" si="1"/>
        <v>325</v>
      </c>
      <c r="BQ12" s="77">
        <f t="shared" si="1"/>
        <v>335.5</v>
      </c>
      <c r="BR12" s="77"/>
      <c r="BS12" s="77"/>
      <c r="BT12" s="77"/>
      <c r="BU12" s="77">
        <f t="shared" ref="BU12:CC12" si="2">AG14</f>
        <v>332.5</v>
      </c>
      <c r="BV12" s="77">
        <f t="shared" si="2"/>
        <v>357.5</v>
      </c>
      <c r="BW12" s="77">
        <f t="shared" si="2"/>
        <v>384</v>
      </c>
      <c r="BX12" s="77">
        <f t="shared" si="2"/>
        <v>418</v>
      </c>
      <c r="BY12" s="77">
        <f t="shared" si="2"/>
        <v>479.5</v>
      </c>
      <c r="BZ12" s="77">
        <f t="shared" si="2"/>
        <v>533</v>
      </c>
      <c r="CA12" s="77">
        <f t="shared" si="2"/>
        <v>575</v>
      </c>
      <c r="CB12" s="77">
        <f t="shared" si="2"/>
        <v>617</v>
      </c>
      <c r="CC12" s="77">
        <f t="shared" si="2"/>
        <v>611</v>
      </c>
    </row>
    <row r="13" spans="1:81" ht="16.5" customHeight="1" x14ac:dyDescent="0.2">
      <c r="A13" s="80" t="s">
        <v>105</v>
      </c>
      <c r="B13" s="129">
        <f>'G-1'!F10</f>
        <v>99</v>
      </c>
      <c r="C13" s="129">
        <f>'G-1'!F11</f>
        <v>115</v>
      </c>
      <c r="D13" s="129">
        <f>'G-1'!F12</f>
        <v>117.5</v>
      </c>
      <c r="E13" s="129">
        <f>'G-1'!F13</f>
        <v>137</v>
      </c>
      <c r="F13" s="129">
        <f>'G-1'!F14</f>
        <v>93.5</v>
      </c>
      <c r="G13" s="129">
        <f>'G-1'!F15</f>
        <v>103</v>
      </c>
      <c r="H13" s="129">
        <f>'G-1'!F16</f>
        <v>92</v>
      </c>
      <c r="I13" s="129">
        <f>'G-1'!F17</f>
        <v>94.5</v>
      </c>
      <c r="J13" s="129">
        <f>'G-1'!F18</f>
        <v>83</v>
      </c>
      <c r="K13" s="129">
        <f>'G-1'!F19</f>
        <v>68</v>
      </c>
      <c r="L13" s="130"/>
      <c r="M13" s="129">
        <f>'G-1'!F20</f>
        <v>68.5</v>
      </c>
      <c r="N13" s="129">
        <f>'G-1'!F21</f>
        <v>68</v>
      </c>
      <c r="O13" s="129">
        <f>'G-1'!F22</f>
        <v>68</v>
      </c>
      <c r="P13" s="129">
        <f>'G-1'!M10</f>
        <v>69</v>
      </c>
      <c r="Q13" s="129">
        <f>'G-1'!M11</f>
        <v>98.5</v>
      </c>
      <c r="R13" s="129">
        <f>'G-1'!M12</f>
        <v>112.5</v>
      </c>
      <c r="S13" s="129">
        <f>'G-1'!M13</f>
        <v>83.5</v>
      </c>
      <c r="T13" s="129">
        <f>'G-1'!M14</f>
        <v>73</v>
      </c>
      <c r="U13" s="129">
        <f>'G-1'!M15</f>
        <v>81</v>
      </c>
      <c r="V13" s="129">
        <f>'G-1'!M16</f>
        <v>65.5</v>
      </c>
      <c r="W13" s="129">
        <f>'G-1'!M17</f>
        <v>63.5</v>
      </c>
      <c r="X13" s="129">
        <f>'G-1'!M18</f>
        <v>72.5</v>
      </c>
      <c r="Y13" s="129">
        <f>'G-1'!M19</f>
        <v>79.5</v>
      </c>
      <c r="Z13" s="129">
        <f>'G-1'!M20</f>
        <v>91</v>
      </c>
      <c r="AA13" s="129">
        <f>'G-1'!M21</f>
        <v>82</v>
      </c>
      <c r="AB13" s="129">
        <f>'G-1'!M22</f>
        <v>83</v>
      </c>
      <c r="AC13" s="130"/>
      <c r="AD13" s="129">
        <f>'G-1'!T10</f>
        <v>78</v>
      </c>
      <c r="AE13" s="129">
        <f>'G-1'!T11</f>
        <v>81.5</v>
      </c>
      <c r="AF13" s="129">
        <f>'G-1'!T12</f>
        <v>85</v>
      </c>
      <c r="AG13" s="129">
        <f>'G-1'!T13</f>
        <v>88</v>
      </c>
      <c r="AH13" s="129">
        <f>'G-1'!T14</f>
        <v>103</v>
      </c>
      <c r="AI13" s="129">
        <f>'G-1'!T15</f>
        <v>108</v>
      </c>
      <c r="AJ13" s="129">
        <f>'G-1'!T16</f>
        <v>119</v>
      </c>
      <c r="AK13" s="129">
        <f>'G-1'!T17</f>
        <v>149.5</v>
      </c>
      <c r="AL13" s="129">
        <f>'G-1'!T18</f>
        <v>156.5</v>
      </c>
      <c r="AM13" s="129">
        <f>'G-1'!T19</f>
        <v>150</v>
      </c>
      <c r="AN13" s="129">
        <f>'G-1'!T20</f>
        <v>161</v>
      </c>
      <c r="AO13" s="129">
        <f>'G-1'!T21</f>
        <v>143.5</v>
      </c>
      <c r="AP13" s="81"/>
      <c r="AQ13" s="81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1"/>
      <c r="CB13" s="81"/>
      <c r="CC13" s="81"/>
    </row>
    <row r="14" spans="1:81" ht="16.5" customHeight="1" x14ac:dyDescent="0.2">
      <c r="A14" s="80" t="s">
        <v>106</v>
      </c>
      <c r="B14" s="129"/>
      <c r="C14" s="129"/>
      <c r="D14" s="129"/>
      <c r="E14" s="129">
        <f>B13+C13+D13+E13</f>
        <v>468.5</v>
      </c>
      <c r="F14" s="129">
        <f t="shared" ref="F14:K14" si="3">C13+D13+E13+F13</f>
        <v>463</v>
      </c>
      <c r="G14" s="129">
        <f t="shared" si="3"/>
        <v>451</v>
      </c>
      <c r="H14" s="129">
        <f t="shared" si="3"/>
        <v>425.5</v>
      </c>
      <c r="I14" s="129">
        <f t="shared" si="3"/>
        <v>383</v>
      </c>
      <c r="J14" s="129">
        <f t="shared" si="3"/>
        <v>372.5</v>
      </c>
      <c r="K14" s="129">
        <f t="shared" si="3"/>
        <v>337.5</v>
      </c>
      <c r="L14" s="130"/>
      <c r="M14" s="129"/>
      <c r="N14" s="129"/>
      <c r="O14" s="129"/>
      <c r="P14" s="129">
        <f>M13+N13+O13+P13</f>
        <v>273.5</v>
      </c>
      <c r="Q14" s="129">
        <f t="shared" ref="Q14:AB14" si="4">N13+O13+P13+Q13</f>
        <v>303.5</v>
      </c>
      <c r="R14" s="129">
        <f t="shared" si="4"/>
        <v>348</v>
      </c>
      <c r="S14" s="129">
        <f t="shared" si="4"/>
        <v>363.5</v>
      </c>
      <c r="T14" s="129">
        <f t="shared" si="4"/>
        <v>367.5</v>
      </c>
      <c r="U14" s="129">
        <f t="shared" si="4"/>
        <v>350</v>
      </c>
      <c r="V14" s="129">
        <f t="shared" si="4"/>
        <v>303</v>
      </c>
      <c r="W14" s="129">
        <f t="shared" si="4"/>
        <v>283</v>
      </c>
      <c r="X14" s="129">
        <f t="shared" si="4"/>
        <v>282.5</v>
      </c>
      <c r="Y14" s="129">
        <f t="shared" si="4"/>
        <v>281</v>
      </c>
      <c r="Z14" s="129">
        <f t="shared" si="4"/>
        <v>306.5</v>
      </c>
      <c r="AA14" s="129">
        <f t="shared" si="4"/>
        <v>325</v>
      </c>
      <c r="AB14" s="129">
        <f t="shared" si="4"/>
        <v>335.5</v>
      </c>
      <c r="AC14" s="130"/>
      <c r="AD14" s="129"/>
      <c r="AE14" s="129"/>
      <c r="AF14" s="129"/>
      <c r="AG14" s="129">
        <f>AD13+AE13+AF13+AG13</f>
        <v>332.5</v>
      </c>
      <c r="AH14" s="129">
        <f t="shared" ref="AH14:AO14" si="5">AE13+AF13+AG13+AH13</f>
        <v>357.5</v>
      </c>
      <c r="AI14" s="129">
        <f t="shared" si="5"/>
        <v>384</v>
      </c>
      <c r="AJ14" s="129">
        <f t="shared" si="5"/>
        <v>418</v>
      </c>
      <c r="AK14" s="129">
        <f t="shared" si="5"/>
        <v>479.5</v>
      </c>
      <c r="AL14" s="129">
        <f t="shared" si="5"/>
        <v>533</v>
      </c>
      <c r="AM14" s="129">
        <f t="shared" si="5"/>
        <v>575</v>
      </c>
      <c r="AN14" s="129">
        <f t="shared" si="5"/>
        <v>617</v>
      </c>
      <c r="AO14" s="129">
        <f t="shared" si="5"/>
        <v>611</v>
      </c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</row>
    <row r="15" spans="1:81" ht="16.5" customHeight="1" x14ac:dyDescent="0.2">
      <c r="A15" s="77" t="s">
        <v>107</v>
      </c>
      <c r="B15" s="131"/>
      <c r="C15" s="132" t="s">
        <v>108</v>
      </c>
      <c r="D15" s="133">
        <f>DIRECCIONALIDAD!J10/100</f>
        <v>2.9629629629629631E-2</v>
      </c>
      <c r="E15" s="132"/>
      <c r="F15" s="132" t="s">
        <v>109</v>
      </c>
      <c r="G15" s="133">
        <f>DIRECCIONALIDAD!J11/100</f>
        <v>0.91851851851851851</v>
      </c>
      <c r="H15" s="132"/>
      <c r="I15" s="132" t="s">
        <v>110</v>
      </c>
      <c r="J15" s="133">
        <f>DIRECCIONALIDAD!J12/100</f>
        <v>5.185185185185185E-2</v>
      </c>
      <c r="K15" s="134"/>
      <c r="L15" s="128"/>
      <c r="M15" s="131"/>
      <c r="N15" s="132"/>
      <c r="O15" s="132" t="s">
        <v>108</v>
      </c>
      <c r="P15" s="133">
        <f>DIRECCIONALIDAD!J13/100</f>
        <v>1.7964071856287425E-2</v>
      </c>
      <c r="Q15" s="132"/>
      <c r="R15" s="132"/>
      <c r="S15" s="132"/>
      <c r="T15" s="132" t="s">
        <v>109</v>
      </c>
      <c r="U15" s="133">
        <f>DIRECCIONALIDAD!J14/100</f>
        <v>0.91916167664670656</v>
      </c>
      <c r="V15" s="132"/>
      <c r="W15" s="132"/>
      <c r="X15" s="132"/>
      <c r="Y15" s="132" t="s">
        <v>110</v>
      </c>
      <c r="Z15" s="133">
        <f>DIRECCIONALIDAD!J15/100</f>
        <v>6.2874251497005984E-2</v>
      </c>
      <c r="AA15" s="132"/>
      <c r="AB15" s="134"/>
      <c r="AC15" s="128"/>
      <c r="AD15" s="131"/>
      <c r="AE15" s="132" t="s">
        <v>108</v>
      </c>
      <c r="AF15" s="133">
        <f>DIRECCIONALIDAD!J16/100</f>
        <v>1.7031630170316302E-2</v>
      </c>
      <c r="AG15" s="132"/>
      <c r="AH15" s="132"/>
      <c r="AI15" s="132"/>
      <c r="AJ15" s="132" t="s">
        <v>109</v>
      </c>
      <c r="AK15" s="133">
        <f>DIRECCIONALIDAD!J17/100</f>
        <v>0.91484184914841848</v>
      </c>
      <c r="AL15" s="132"/>
      <c r="AM15" s="132"/>
      <c r="AN15" s="132" t="s">
        <v>110</v>
      </c>
      <c r="AO15" s="135">
        <f>DIRECCIONALIDAD!J18/100</f>
        <v>6.8126520681265207E-2</v>
      </c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</row>
    <row r="16" spans="1:81" ht="16.5" customHeight="1" x14ac:dyDescent="0.2">
      <c r="A16" s="137" t="s">
        <v>152</v>
      </c>
      <c r="B16" s="138">
        <f>MAX(B14:K14)</f>
        <v>468.5</v>
      </c>
      <c r="C16" s="132" t="s">
        <v>108</v>
      </c>
      <c r="D16" s="139">
        <f>+B16*D15</f>
        <v>13.881481481481481</v>
      </c>
      <c r="E16" s="132"/>
      <c r="F16" s="132" t="s">
        <v>109</v>
      </c>
      <c r="G16" s="139">
        <f>+B16*G15</f>
        <v>430.3259259259259</v>
      </c>
      <c r="H16" s="132"/>
      <c r="I16" s="132" t="s">
        <v>110</v>
      </c>
      <c r="J16" s="139">
        <f>+B16*J15</f>
        <v>24.292592592592591</v>
      </c>
      <c r="K16" s="134"/>
      <c r="L16" s="128"/>
      <c r="M16" s="138">
        <f>MAX(M14:AB14)</f>
        <v>367.5</v>
      </c>
      <c r="N16" s="132"/>
      <c r="O16" s="132" t="s">
        <v>108</v>
      </c>
      <c r="P16" s="140">
        <f>+M16*P15</f>
        <v>6.6017964071856285</v>
      </c>
      <c r="Q16" s="132"/>
      <c r="R16" s="132"/>
      <c r="S16" s="132"/>
      <c r="T16" s="132" t="s">
        <v>109</v>
      </c>
      <c r="U16" s="140">
        <f>+M16*U15</f>
        <v>337.79191616766468</v>
      </c>
      <c r="V16" s="132"/>
      <c r="W16" s="132"/>
      <c r="X16" s="132"/>
      <c r="Y16" s="132" t="s">
        <v>110</v>
      </c>
      <c r="Z16" s="140">
        <f>+M16*Z15</f>
        <v>23.106287425149699</v>
      </c>
      <c r="AA16" s="132"/>
      <c r="AB16" s="134"/>
      <c r="AC16" s="128"/>
      <c r="AD16" s="138">
        <f>MAX(AD14:AO14)</f>
        <v>617</v>
      </c>
      <c r="AE16" s="132" t="s">
        <v>108</v>
      </c>
      <c r="AF16" s="139">
        <f>+AD16*AF15</f>
        <v>10.508515815085158</v>
      </c>
      <c r="AG16" s="132"/>
      <c r="AH16" s="132"/>
      <c r="AI16" s="132"/>
      <c r="AJ16" s="132" t="s">
        <v>109</v>
      </c>
      <c r="AK16" s="139">
        <f>+AD16*AK15</f>
        <v>564.45742092457419</v>
      </c>
      <c r="AL16" s="132"/>
      <c r="AM16" s="132"/>
      <c r="AN16" s="132" t="s">
        <v>110</v>
      </c>
      <c r="AO16" s="141">
        <f>+AD16*AO15</f>
        <v>42.034063260340631</v>
      </c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</row>
    <row r="17" spans="1:81" ht="16.5" customHeight="1" x14ac:dyDescent="0.2">
      <c r="A17" s="72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202" t="s">
        <v>104</v>
      </c>
      <c r="U17" s="202"/>
      <c r="V17" s="136">
        <v>2</v>
      </c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</row>
    <row r="18" spans="1:81" ht="16.5" customHeight="1" x14ac:dyDescent="0.2">
      <c r="A18" s="80" t="s">
        <v>105</v>
      </c>
      <c r="B18" s="129">
        <f>'G-2'!F10</f>
        <v>246.5</v>
      </c>
      <c r="C18" s="129">
        <f>'G-2'!F11</f>
        <v>249.5</v>
      </c>
      <c r="D18" s="129">
        <f>'G-2'!F12</f>
        <v>215</v>
      </c>
      <c r="E18" s="129">
        <f>'G-2'!F13</f>
        <v>145.5</v>
      </c>
      <c r="F18" s="129">
        <f>'G-2'!F14</f>
        <v>106</v>
      </c>
      <c r="G18" s="129">
        <f>'G-2'!F15</f>
        <v>143</v>
      </c>
      <c r="H18" s="129">
        <f>'G-2'!F16</f>
        <v>135.5</v>
      </c>
      <c r="I18" s="129">
        <f>'G-2'!F17</f>
        <v>110</v>
      </c>
      <c r="J18" s="129">
        <f>'G-2'!F18</f>
        <v>99.5</v>
      </c>
      <c r="K18" s="129">
        <f>'G-2'!F19</f>
        <v>96.5</v>
      </c>
      <c r="L18" s="130"/>
      <c r="M18" s="129">
        <f>'G-2'!F20</f>
        <v>93.5</v>
      </c>
      <c r="N18" s="129">
        <f>'G-2'!F21</f>
        <v>89.5</v>
      </c>
      <c r="O18" s="129">
        <f>'G-2'!F22</f>
        <v>79</v>
      </c>
      <c r="P18" s="129">
        <f>'G-2'!M10</f>
        <v>91.5</v>
      </c>
      <c r="Q18" s="129">
        <f>'G-2'!M11</f>
        <v>79.5</v>
      </c>
      <c r="R18" s="129">
        <f>'G-2'!M12</f>
        <v>81.5</v>
      </c>
      <c r="S18" s="129">
        <f>'G-2'!M13</f>
        <v>90.5</v>
      </c>
      <c r="T18" s="129">
        <f>'G-2'!M14</f>
        <v>71.5</v>
      </c>
      <c r="U18" s="129">
        <f>'G-2'!M15</f>
        <v>82.5</v>
      </c>
      <c r="V18" s="129">
        <f>'G-2'!M16</f>
        <v>89.5</v>
      </c>
      <c r="W18" s="129">
        <f>'G-2'!M17</f>
        <v>104.5</v>
      </c>
      <c r="X18" s="129">
        <f>'G-2'!M18</f>
        <v>128</v>
      </c>
      <c r="Y18" s="129">
        <f>'G-2'!M19</f>
        <v>114.5</v>
      </c>
      <c r="Z18" s="129">
        <f>'G-2'!M20</f>
        <v>112.5</v>
      </c>
      <c r="AA18" s="129">
        <f>'G-2'!M21</f>
        <v>88.5</v>
      </c>
      <c r="AB18" s="129">
        <f>'G-2'!M22</f>
        <v>78</v>
      </c>
      <c r="AC18" s="130"/>
      <c r="AD18" s="129">
        <f>'G-2'!T10</f>
        <v>73.5</v>
      </c>
      <c r="AE18" s="129">
        <f>'G-2'!T11</f>
        <v>86</v>
      </c>
      <c r="AF18" s="129">
        <f>'G-2'!T12</f>
        <v>101</v>
      </c>
      <c r="AG18" s="129">
        <f>'G-2'!T13</f>
        <v>111</v>
      </c>
      <c r="AH18" s="129">
        <f>'G-2'!T14</f>
        <v>82</v>
      </c>
      <c r="AI18" s="129">
        <f>'G-2'!T15</f>
        <v>81.5</v>
      </c>
      <c r="AJ18" s="129">
        <f>'G-2'!T16</f>
        <v>93.5</v>
      </c>
      <c r="AK18" s="129">
        <f>'G-2'!T17</f>
        <v>115.5</v>
      </c>
      <c r="AL18" s="129">
        <f>'G-2'!T18</f>
        <v>104.5</v>
      </c>
      <c r="AM18" s="129">
        <f>'G-2'!T19</f>
        <v>97.5</v>
      </c>
      <c r="AN18" s="129">
        <f>'G-2'!T20</f>
        <v>85</v>
      </c>
      <c r="AO18" s="129">
        <f>'G-2'!T21</f>
        <v>69.5</v>
      </c>
      <c r="AP18" s="81"/>
      <c r="AQ18" s="81"/>
      <c r="AR18" s="81"/>
      <c r="AS18" s="81"/>
      <c r="AT18" s="81"/>
      <c r="AU18" s="81">
        <f t="shared" ref="AU18:BA18" si="6">E19</f>
        <v>856.5</v>
      </c>
      <c r="AV18" s="81">
        <f t="shared" si="6"/>
        <v>716</v>
      </c>
      <c r="AW18" s="81">
        <f t="shared" si="6"/>
        <v>609.5</v>
      </c>
      <c r="AX18" s="81">
        <f t="shared" si="6"/>
        <v>530</v>
      </c>
      <c r="AY18" s="81">
        <f t="shared" si="6"/>
        <v>494.5</v>
      </c>
      <c r="AZ18" s="81">
        <f t="shared" si="6"/>
        <v>488</v>
      </c>
      <c r="BA18" s="81">
        <f t="shared" si="6"/>
        <v>441.5</v>
      </c>
      <c r="BB18" s="81"/>
      <c r="BC18" s="81"/>
      <c r="BD18" s="81"/>
      <c r="BE18" s="81">
        <f t="shared" ref="BE18:BQ18" si="7">P19</f>
        <v>353.5</v>
      </c>
      <c r="BF18" s="81">
        <f t="shared" si="7"/>
        <v>339.5</v>
      </c>
      <c r="BG18" s="81">
        <f t="shared" si="7"/>
        <v>331.5</v>
      </c>
      <c r="BH18" s="81">
        <f t="shared" si="7"/>
        <v>343</v>
      </c>
      <c r="BI18" s="81">
        <f t="shared" si="7"/>
        <v>323</v>
      </c>
      <c r="BJ18" s="81">
        <f t="shared" si="7"/>
        <v>326</v>
      </c>
      <c r="BK18" s="81">
        <f t="shared" si="7"/>
        <v>334</v>
      </c>
      <c r="BL18" s="81">
        <f t="shared" si="7"/>
        <v>348</v>
      </c>
      <c r="BM18" s="81">
        <f t="shared" si="7"/>
        <v>404.5</v>
      </c>
      <c r="BN18" s="81">
        <f t="shared" si="7"/>
        <v>436.5</v>
      </c>
      <c r="BO18" s="81">
        <f t="shared" si="7"/>
        <v>459.5</v>
      </c>
      <c r="BP18" s="81">
        <f t="shared" si="7"/>
        <v>443.5</v>
      </c>
      <c r="BQ18" s="81">
        <f t="shared" si="7"/>
        <v>393.5</v>
      </c>
      <c r="BR18" s="81"/>
      <c r="BS18" s="81"/>
      <c r="BT18" s="81"/>
      <c r="BU18" s="81">
        <f t="shared" ref="BU18:CC18" si="8">AG19</f>
        <v>371.5</v>
      </c>
      <c r="BV18" s="81">
        <f t="shared" si="8"/>
        <v>380</v>
      </c>
      <c r="BW18" s="81">
        <f t="shared" si="8"/>
        <v>375.5</v>
      </c>
      <c r="BX18" s="81">
        <f t="shared" si="8"/>
        <v>368</v>
      </c>
      <c r="BY18" s="81">
        <f t="shared" si="8"/>
        <v>372.5</v>
      </c>
      <c r="BZ18" s="81">
        <f t="shared" si="8"/>
        <v>395</v>
      </c>
      <c r="CA18" s="81">
        <f t="shared" si="8"/>
        <v>411</v>
      </c>
      <c r="CB18" s="81">
        <f t="shared" si="8"/>
        <v>402.5</v>
      </c>
      <c r="CC18" s="81">
        <f t="shared" si="8"/>
        <v>356.5</v>
      </c>
    </row>
    <row r="19" spans="1:81" ht="16.5" customHeight="1" x14ac:dyDescent="0.2">
      <c r="A19" s="80" t="s">
        <v>106</v>
      </c>
      <c r="B19" s="129"/>
      <c r="C19" s="129"/>
      <c r="D19" s="129"/>
      <c r="E19" s="129">
        <f>B18+C18+D18+E18</f>
        <v>856.5</v>
      </c>
      <c r="F19" s="129">
        <f t="shared" ref="F19:K19" si="9">C18+D18+E18+F18</f>
        <v>716</v>
      </c>
      <c r="G19" s="129">
        <f t="shared" si="9"/>
        <v>609.5</v>
      </c>
      <c r="H19" s="129">
        <f t="shared" si="9"/>
        <v>530</v>
      </c>
      <c r="I19" s="129">
        <f t="shared" si="9"/>
        <v>494.5</v>
      </c>
      <c r="J19" s="129">
        <f t="shared" si="9"/>
        <v>488</v>
      </c>
      <c r="K19" s="129">
        <f t="shared" si="9"/>
        <v>441.5</v>
      </c>
      <c r="L19" s="130"/>
      <c r="M19" s="129"/>
      <c r="N19" s="129"/>
      <c r="O19" s="129"/>
      <c r="P19" s="129">
        <f>M18+N18+O18+P18</f>
        <v>353.5</v>
      </c>
      <c r="Q19" s="129">
        <f t="shared" ref="Q19:AB19" si="10">N18+O18+P18+Q18</f>
        <v>339.5</v>
      </c>
      <c r="R19" s="129">
        <f t="shared" si="10"/>
        <v>331.5</v>
      </c>
      <c r="S19" s="129">
        <f t="shared" si="10"/>
        <v>343</v>
      </c>
      <c r="T19" s="129">
        <f t="shared" si="10"/>
        <v>323</v>
      </c>
      <c r="U19" s="129">
        <f t="shared" si="10"/>
        <v>326</v>
      </c>
      <c r="V19" s="129">
        <f t="shared" si="10"/>
        <v>334</v>
      </c>
      <c r="W19" s="129">
        <f t="shared" si="10"/>
        <v>348</v>
      </c>
      <c r="X19" s="129">
        <f t="shared" si="10"/>
        <v>404.5</v>
      </c>
      <c r="Y19" s="129">
        <f t="shared" si="10"/>
        <v>436.5</v>
      </c>
      <c r="Z19" s="129">
        <f t="shared" si="10"/>
        <v>459.5</v>
      </c>
      <c r="AA19" s="129">
        <f t="shared" si="10"/>
        <v>443.5</v>
      </c>
      <c r="AB19" s="129">
        <f t="shared" si="10"/>
        <v>393.5</v>
      </c>
      <c r="AC19" s="130"/>
      <c r="AD19" s="129"/>
      <c r="AE19" s="129"/>
      <c r="AF19" s="129"/>
      <c r="AG19" s="129">
        <f>AD18+AE18+AF18+AG18</f>
        <v>371.5</v>
      </c>
      <c r="AH19" s="129">
        <f t="shared" ref="AH19:AO19" si="11">AE18+AF18+AG18+AH18</f>
        <v>380</v>
      </c>
      <c r="AI19" s="129">
        <f t="shared" si="11"/>
        <v>375.5</v>
      </c>
      <c r="AJ19" s="129">
        <f t="shared" si="11"/>
        <v>368</v>
      </c>
      <c r="AK19" s="129">
        <f t="shared" si="11"/>
        <v>372.5</v>
      </c>
      <c r="AL19" s="129">
        <f t="shared" si="11"/>
        <v>395</v>
      </c>
      <c r="AM19" s="129">
        <f t="shared" si="11"/>
        <v>411</v>
      </c>
      <c r="AN19" s="129">
        <f t="shared" si="11"/>
        <v>402.5</v>
      </c>
      <c r="AO19" s="129">
        <f t="shared" si="11"/>
        <v>356.5</v>
      </c>
      <c r="AP19" s="81"/>
      <c r="AQ19" s="81"/>
      <c r="AR19" s="81"/>
      <c r="AS19" s="81"/>
      <c r="AT19" s="81"/>
      <c r="AU19" s="81">
        <f t="shared" ref="AU19:BA19" si="12">E29</f>
        <v>566</v>
      </c>
      <c r="AV19" s="81">
        <f t="shared" si="12"/>
        <v>589.5</v>
      </c>
      <c r="AW19" s="81">
        <f t="shared" si="12"/>
        <v>570</v>
      </c>
      <c r="AX19" s="81">
        <f t="shared" si="12"/>
        <v>556</v>
      </c>
      <c r="AY19" s="81">
        <f t="shared" si="12"/>
        <v>534.5</v>
      </c>
      <c r="AZ19" s="81">
        <f t="shared" si="12"/>
        <v>512.5</v>
      </c>
      <c r="BA19" s="81">
        <f t="shared" si="12"/>
        <v>528</v>
      </c>
      <c r="BB19" s="81"/>
      <c r="BC19" s="81"/>
      <c r="BD19" s="81"/>
      <c r="BE19" s="81">
        <f t="shared" ref="BE19:BQ19" si="13">P29</f>
        <v>474</v>
      </c>
      <c r="BF19" s="81">
        <f t="shared" si="13"/>
        <v>478.5</v>
      </c>
      <c r="BG19" s="81">
        <f t="shared" si="13"/>
        <v>480.5</v>
      </c>
      <c r="BH19" s="81">
        <f t="shared" si="13"/>
        <v>477</v>
      </c>
      <c r="BI19" s="81">
        <f t="shared" si="13"/>
        <v>437.5</v>
      </c>
      <c r="BJ19" s="81">
        <f t="shared" si="13"/>
        <v>434.5</v>
      </c>
      <c r="BK19" s="81">
        <f t="shared" si="13"/>
        <v>437</v>
      </c>
      <c r="BL19" s="81">
        <f t="shared" si="13"/>
        <v>430.5</v>
      </c>
      <c r="BM19" s="81">
        <f t="shared" si="13"/>
        <v>446.5</v>
      </c>
      <c r="BN19" s="81">
        <f t="shared" si="13"/>
        <v>463</v>
      </c>
      <c r="BO19" s="81">
        <f t="shared" si="13"/>
        <v>475</v>
      </c>
      <c r="BP19" s="81">
        <f t="shared" si="13"/>
        <v>495.5</v>
      </c>
      <c r="BQ19" s="81">
        <f t="shared" si="13"/>
        <v>503</v>
      </c>
      <c r="BR19" s="81"/>
      <c r="BS19" s="81"/>
      <c r="BT19" s="81"/>
      <c r="BU19" s="81">
        <f t="shared" ref="BU19:CC19" si="14">AG29</f>
        <v>528.5</v>
      </c>
      <c r="BV19" s="81">
        <f t="shared" si="14"/>
        <v>571.5</v>
      </c>
      <c r="BW19" s="81">
        <f t="shared" si="14"/>
        <v>551</v>
      </c>
      <c r="BX19" s="81">
        <f t="shared" si="14"/>
        <v>566</v>
      </c>
      <c r="BY19" s="81">
        <f t="shared" si="14"/>
        <v>582.5</v>
      </c>
      <c r="BZ19" s="81">
        <f t="shared" si="14"/>
        <v>551</v>
      </c>
      <c r="CA19" s="81">
        <f t="shared" si="14"/>
        <v>575</v>
      </c>
      <c r="CB19" s="81">
        <f t="shared" si="14"/>
        <v>589.5</v>
      </c>
      <c r="CC19" s="81">
        <f t="shared" si="14"/>
        <v>565</v>
      </c>
    </row>
    <row r="20" spans="1:81" ht="16.5" customHeight="1" x14ac:dyDescent="0.2">
      <c r="A20" s="77" t="s">
        <v>107</v>
      </c>
      <c r="B20" s="131"/>
      <c r="C20" s="132" t="s">
        <v>108</v>
      </c>
      <c r="D20" s="133">
        <f>DIRECCIONALIDAD!J19/100</f>
        <v>2.8132992327365727E-2</v>
      </c>
      <c r="E20" s="132"/>
      <c r="F20" s="132" t="s">
        <v>109</v>
      </c>
      <c r="G20" s="133">
        <f>DIRECCIONALIDAD!J20/100</f>
        <v>0.88491048593350385</v>
      </c>
      <c r="H20" s="132"/>
      <c r="I20" s="132" t="s">
        <v>110</v>
      </c>
      <c r="J20" s="133">
        <f>DIRECCIONALIDAD!J21/100</f>
        <v>8.6956521739130432E-2</v>
      </c>
      <c r="K20" s="134"/>
      <c r="L20" s="128"/>
      <c r="M20" s="131"/>
      <c r="N20" s="132"/>
      <c r="O20" s="132" t="s">
        <v>108</v>
      </c>
      <c r="P20" s="133">
        <f>DIRECCIONALIDAD!J22/100</f>
        <v>6.006006006006006E-3</v>
      </c>
      <c r="Q20" s="132"/>
      <c r="R20" s="132"/>
      <c r="S20" s="132"/>
      <c r="T20" s="132" t="s">
        <v>109</v>
      </c>
      <c r="U20" s="133">
        <f>DIRECCIONALIDAD!J23/100</f>
        <v>0.90990990990990994</v>
      </c>
      <c r="V20" s="132"/>
      <c r="W20" s="132"/>
      <c r="X20" s="132"/>
      <c r="Y20" s="132" t="s">
        <v>110</v>
      </c>
      <c r="Z20" s="133">
        <f>DIRECCIONALIDAD!J24/100</f>
        <v>8.408408408408409E-2</v>
      </c>
      <c r="AA20" s="132"/>
      <c r="AB20" s="134"/>
      <c r="AC20" s="128"/>
      <c r="AD20" s="131"/>
      <c r="AE20" s="132" t="s">
        <v>108</v>
      </c>
      <c r="AF20" s="133">
        <f>DIRECCIONALIDAD!J25/100</f>
        <v>1.2944983818770229E-2</v>
      </c>
      <c r="AG20" s="132"/>
      <c r="AH20" s="132"/>
      <c r="AI20" s="132"/>
      <c r="AJ20" s="132" t="s">
        <v>109</v>
      </c>
      <c r="AK20" s="133">
        <f>DIRECCIONALIDAD!J26/100</f>
        <v>0.87378640776699035</v>
      </c>
      <c r="AL20" s="132"/>
      <c r="AM20" s="132"/>
      <c r="AN20" s="132" t="s">
        <v>110</v>
      </c>
      <c r="AO20" s="135">
        <f>DIRECCIONALIDAD!J27/100</f>
        <v>0.1132686084142395</v>
      </c>
      <c r="AP20" s="72"/>
      <c r="AQ20" s="72"/>
      <c r="AR20" s="72"/>
      <c r="AS20" s="72"/>
      <c r="AT20" s="72"/>
      <c r="AU20" s="72">
        <f t="shared" ref="AU20:BA20" si="15">E24</f>
        <v>472.5</v>
      </c>
      <c r="AV20" s="72">
        <f t="shared" si="15"/>
        <v>481.5</v>
      </c>
      <c r="AW20" s="72">
        <f t="shared" si="15"/>
        <v>429.5</v>
      </c>
      <c r="AX20" s="72">
        <f t="shared" si="15"/>
        <v>426</v>
      </c>
      <c r="AY20" s="72">
        <f t="shared" si="15"/>
        <v>430.5</v>
      </c>
      <c r="AZ20" s="72">
        <f t="shared" si="15"/>
        <v>464.5</v>
      </c>
      <c r="BA20" s="72">
        <f t="shared" si="15"/>
        <v>516.5</v>
      </c>
      <c r="BB20" s="72"/>
      <c r="BC20" s="72"/>
      <c r="BD20" s="72"/>
      <c r="BE20" s="72">
        <f t="shared" ref="BE20:BQ20" si="16">P24</f>
        <v>453.5</v>
      </c>
      <c r="BF20" s="72">
        <f t="shared" si="16"/>
        <v>462</v>
      </c>
      <c r="BG20" s="72">
        <f t="shared" si="16"/>
        <v>477</v>
      </c>
      <c r="BH20" s="72">
        <f t="shared" si="16"/>
        <v>467</v>
      </c>
      <c r="BI20" s="72">
        <f t="shared" si="16"/>
        <v>475.5</v>
      </c>
      <c r="BJ20" s="72">
        <f t="shared" si="16"/>
        <v>445.5</v>
      </c>
      <c r="BK20" s="72">
        <f t="shared" si="16"/>
        <v>408.5</v>
      </c>
      <c r="BL20" s="72">
        <f t="shared" si="16"/>
        <v>422.5</v>
      </c>
      <c r="BM20" s="72">
        <f t="shared" si="16"/>
        <v>438</v>
      </c>
      <c r="BN20" s="72">
        <f t="shared" si="16"/>
        <v>456.5</v>
      </c>
      <c r="BO20" s="72">
        <f t="shared" si="16"/>
        <v>481</v>
      </c>
      <c r="BP20" s="72">
        <f t="shared" si="16"/>
        <v>458.5</v>
      </c>
      <c r="BQ20" s="72">
        <f t="shared" si="16"/>
        <v>425.5</v>
      </c>
      <c r="BR20" s="72"/>
      <c r="BS20" s="72"/>
      <c r="BT20" s="72"/>
      <c r="BU20" s="72">
        <f t="shared" ref="BU20:CC20" si="17">AG24</f>
        <v>430</v>
      </c>
      <c r="BV20" s="72">
        <f t="shared" si="17"/>
        <v>424</v>
      </c>
      <c r="BW20" s="72">
        <f t="shared" si="17"/>
        <v>452</v>
      </c>
      <c r="BX20" s="72">
        <f t="shared" si="17"/>
        <v>468.5</v>
      </c>
      <c r="BY20" s="72">
        <f t="shared" si="17"/>
        <v>446</v>
      </c>
      <c r="BZ20" s="72">
        <f t="shared" si="17"/>
        <v>440</v>
      </c>
      <c r="CA20" s="72">
        <f t="shared" si="17"/>
        <v>432.5</v>
      </c>
      <c r="CB20" s="72">
        <f t="shared" si="17"/>
        <v>426.5</v>
      </c>
      <c r="CC20" s="72">
        <f t="shared" si="17"/>
        <v>474.5</v>
      </c>
    </row>
    <row r="21" spans="1:81" ht="16.5" customHeight="1" x14ac:dyDescent="0.2">
      <c r="A21" s="137" t="s">
        <v>152</v>
      </c>
      <c r="B21" s="138">
        <f>MAX(B19:K19)</f>
        <v>856.5</v>
      </c>
      <c r="C21" s="132" t="s">
        <v>108</v>
      </c>
      <c r="D21" s="139">
        <f>+B21*D20</f>
        <v>24.095907928388744</v>
      </c>
      <c r="E21" s="132"/>
      <c r="F21" s="132" t="s">
        <v>109</v>
      </c>
      <c r="G21" s="139">
        <f>+B21*G20</f>
        <v>757.92583120204608</v>
      </c>
      <c r="H21" s="132"/>
      <c r="I21" s="132" t="s">
        <v>110</v>
      </c>
      <c r="J21" s="139">
        <f>+B21*J20</f>
        <v>74.478260869565219</v>
      </c>
      <c r="K21" s="134"/>
      <c r="L21" s="128"/>
      <c r="M21" s="138">
        <f>MAX(M19:AB19)</f>
        <v>459.5</v>
      </c>
      <c r="N21" s="132"/>
      <c r="O21" s="132" t="s">
        <v>108</v>
      </c>
      <c r="P21" s="140">
        <f>+M21*P20</f>
        <v>2.7597597597597598</v>
      </c>
      <c r="Q21" s="132"/>
      <c r="R21" s="132"/>
      <c r="S21" s="132"/>
      <c r="T21" s="132" t="s">
        <v>109</v>
      </c>
      <c r="U21" s="140">
        <f>+M21*U20</f>
        <v>418.10360360360363</v>
      </c>
      <c r="V21" s="132"/>
      <c r="W21" s="132"/>
      <c r="X21" s="132"/>
      <c r="Y21" s="132" t="s">
        <v>110</v>
      </c>
      <c r="Z21" s="140">
        <f>+M21*Z20</f>
        <v>38.636636636636638</v>
      </c>
      <c r="AA21" s="132"/>
      <c r="AB21" s="134"/>
      <c r="AC21" s="128"/>
      <c r="AD21" s="138">
        <f>MAX(AD19:AO19)</f>
        <v>411</v>
      </c>
      <c r="AE21" s="132" t="s">
        <v>108</v>
      </c>
      <c r="AF21" s="139">
        <f>+AD21*AF20</f>
        <v>5.3203883495145643</v>
      </c>
      <c r="AG21" s="132"/>
      <c r="AH21" s="132"/>
      <c r="AI21" s="132"/>
      <c r="AJ21" s="132" t="s">
        <v>109</v>
      </c>
      <c r="AK21" s="139">
        <f>+AD21*AK20</f>
        <v>359.12621359223306</v>
      </c>
      <c r="AL21" s="132"/>
      <c r="AM21" s="132"/>
      <c r="AN21" s="132" t="s">
        <v>110</v>
      </c>
      <c r="AO21" s="141">
        <f>+AD21*AO20</f>
        <v>46.553398058252434</v>
      </c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</row>
    <row r="22" spans="1:81" ht="16.5" customHeight="1" x14ac:dyDescent="0.2">
      <c r="A22" s="72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202" t="s">
        <v>104</v>
      </c>
      <c r="U22" s="202"/>
      <c r="V22" s="136">
        <v>3</v>
      </c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72"/>
      <c r="AQ22" s="72"/>
      <c r="AR22" s="72"/>
      <c r="AS22" s="72"/>
      <c r="AT22" s="72"/>
      <c r="AU22" s="72">
        <f t="shared" ref="AU22:BA22" si="18">E34</f>
        <v>2363.5</v>
      </c>
      <c r="AV22" s="72">
        <f t="shared" si="18"/>
        <v>2250</v>
      </c>
      <c r="AW22" s="72">
        <f t="shared" si="18"/>
        <v>2060</v>
      </c>
      <c r="AX22" s="72">
        <f t="shared" si="18"/>
        <v>1937.5</v>
      </c>
      <c r="AY22" s="72">
        <f t="shared" si="18"/>
        <v>1842.5</v>
      </c>
      <c r="AZ22" s="72">
        <f t="shared" si="18"/>
        <v>1837.5</v>
      </c>
      <c r="BA22" s="72">
        <f t="shared" si="18"/>
        <v>1823.5</v>
      </c>
      <c r="BB22" s="72"/>
      <c r="BC22" s="72"/>
      <c r="BD22" s="72"/>
      <c r="BE22" s="72">
        <f t="shared" ref="BE22:BQ22" si="19">P34</f>
        <v>1554.5</v>
      </c>
      <c r="BF22" s="72">
        <f t="shared" si="19"/>
        <v>1583.5</v>
      </c>
      <c r="BG22" s="72">
        <f t="shared" si="19"/>
        <v>1637</v>
      </c>
      <c r="BH22" s="72">
        <f t="shared" si="19"/>
        <v>1650.5</v>
      </c>
      <c r="BI22" s="72">
        <f t="shared" si="19"/>
        <v>1603.5</v>
      </c>
      <c r="BJ22" s="72">
        <f t="shared" si="19"/>
        <v>1556</v>
      </c>
      <c r="BK22" s="72">
        <f t="shared" si="19"/>
        <v>1482.5</v>
      </c>
      <c r="BL22" s="72">
        <f t="shared" si="19"/>
        <v>1484</v>
      </c>
      <c r="BM22" s="72">
        <f t="shared" si="19"/>
        <v>1571.5</v>
      </c>
      <c r="BN22" s="72">
        <f t="shared" si="19"/>
        <v>1637</v>
      </c>
      <c r="BO22" s="72">
        <f t="shared" si="19"/>
        <v>1722</v>
      </c>
      <c r="BP22" s="72">
        <f t="shared" si="19"/>
        <v>1722.5</v>
      </c>
      <c r="BQ22" s="72">
        <f t="shared" si="19"/>
        <v>1657.5</v>
      </c>
      <c r="BR22" s="72"/>
      <c r="BS22" s="72"/>
      <c r="BT22" s="72"/>
      <c r="BU22" s="72">
        <f t="shared" ref="BU22:CC22" si="20">AG34</f>
        <v>1662.5</v>
      </c>
      <c r="BV22" s="72">
        <f t="shared" si="20"/>
        <v>1733</v>
      </c>
      <c r="BW22" s="72">
        <f t="shared" si="20"/>
        <v>1762.5</v>
      </c>
      <c r="BX22" s="72">
        <f t="shared" si="20"/>
        <v>1820.5</v>
      </c>
      <c r="BY22" s="72">
        <f t="shared" si="20"/>
        <v>1880.5</v>
      </c>
      <c r="BZ22" s="72">
        <f t="shared" si="20"/>
        <v>1919</v>
      </c>
      <c r="CA22" s="72">
        <f t="shared" si="20"/>
        <v>1993.5</v>
      </c>
      <c r="CB22" s="72">
        <f t="shared" si="20"/>
        <v>2035.5</v>
      </c>
      <c r="CC22" s="72">
        <f t="shared" si="20"/>
        <v>2007</v>
      </c>
    </row>
    <row r="23" spans="1:81" ht="16.5" customHeight="1" x14ac:dyDescent="0.2">
      <c r="A23" s="80" t="s">
        <v>105</v>
      </c>
      <c r="B23" s="129">
        <f>'G-3'!F10</f>
        <v>95</v>
      </c>
      <c r="C23" s="129">
        <f>'G-3'!F11</f>
        <v>130</v>
      </c>
      <c r="D23" s="129">
        <f>'G-3'!F12</f>
        <v>131.5</v>
      </c>
      <c r="E23" s="129">
        <f>'G-3'!F13</f>
        <v>116</v>
      </c>
      <c r="F23" s="129">
        <f>'G-3'!F14</f>
        <v>104</v>
      </c>
      <c r="G23" s="129">
        <f>'G-3'!F15</f>
        <v>78</v>
      </c>
      <c r="H23" s="129">
        <f>'G-3'!F16</f>
        <v>128</v>
      </c>
      <c r="I23" s="129">
        <f>'G-3'!F17</f>
        <v>120.5</v>
      </c>
      <c r="J23" s="129">
        <f>'G-3'!F18</f>
        <v>138</v>
      </c>
      <c r="K23" s="129">
        <f>'G-3'!F19</f>
        <v>130</v>
      </c>
      <c r="L23" s="130"/>
      <c r="M23" s="129">
        <f>'G-3'!F20</f>
        <v>112</v>
      </c>
      <c r="N23" s="129">
        <f>'G-3'!F21</f>
        <v>106</v>
      </c>
      <c r="O23" s="129">
        <f>'G-3'!F22</f>
        <v>119.5</v>
      </c>
      <c r="P23" s="129">
        <f>'G-3'!M10</f>
        <v>116</v>
      </c>
      <c r="Q23" s="129">
        <f>'G-3'!M11</f>
        <v>120.5</v>
      </c>
      <c r="R23" s="129">
        <f>'G-3'!M12</f>
        <v>121</v>
      </c>
      <c r="S23" s="129">
        <f>'G-3'!M13</f>
        <v>109.5</v>
      </c>
      <c r="T23" s="129">
        <f>'G-3'!M14</f>
        <v>124.5</v>
      </c>
      <c r="U23" s="129">
        <f>'G-3'!M15</f>
        <v>90.5</v>
      </c>
      <c r="V23" s="129">
        <f>'G-3'!M16</f>
        <v>84</v>
      </c>
      <c r="W23" s="129">
        <f>'G-3'!M17</f>
        <v>123.5</v>
      </c>
      <c r="X23" s="129">
        <f>'G-3'!M18</f>
        <v>140</v>
      </c>
      <c r="Y23" s="129">
        <f>'G-3'!M19</f>
        <v>109</v>
      </c>
      <c r="Z23" s="129">
        <f>'G-3'!M20</f>
        <v>108.5</v>
      </c>
      <c r="AA23" s="129">
        <f>'G-3'!M21</f>
        <v>101</v>
      </c>
      <c r="AB23" s="129">
        <f>'G-3'!M22</f>
        <v>107</v>
      </c>
      <c r="AC23" s="130"/>
      <c r="AD23" s="129">
        <f>'G-3'!T10</f>
        <v>117</v>
      </c>
      <c r="AE23" s="129">
        <f>'G-3'!T11</f>
        <v>103</v>
      </c>
      <c r="AF23" s="129">
        <f>'G-3'!T12</f>
        <v>101</v>
      </c>
      <c r="AG23" s="129">
        <f>'G-3'!T13</f>
        <v>109</v>
      </c>
      <c r="AH23" s="129">
        <f>'G-3'!T14</f>
        <v>111</v>
      </c>
      <c r="AI23" s="129">
        <f>'G-3'!T15</f>
        <v>131</v>
      </c>
      <c r="AJ23" s="129">
        <f>'G-3'!T16</f>
        <v>117.5</v>
      </c>
      <c r="AK23" s="129">
        <f>'G-3'!T17</f>
        <v>86.5</v>
      </c>
      <c r="AL23" s="129">
        <f>'G-3'!T18</f>
        <v>105</v>
      </c>
      <c r="AM23" s="129">
        <f>'G-3'!T19</f>
        <v>123.5</v>
      </c>
      <c r="AN23" s="129">
        <f>'G-3'!T20</f>
        <v>111.5</v>
      </c>
      <c r="AO23" s="129">
        <f>'G-3'!T21</f>
        <v>134.5</v>
      </c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</row>
    <row r="24" spans="1:81" ht="16.5" customHeight="1" x14ac:dyDescent="0.2">
      <c r="A24" s="80" t="s">
        <v>106</v>
      </c>
      <c r="B24" s="129"/>
      <c r="C24" s="129"/>
      <c r="D24" s="129"/>
      <c r="E24" s="129">
        <f>B23+C23+D23+E23</f>
        <v>472.5</v>
      </c>
      <c r="F24" s="129">
        <f t="shared" ref="F24:K24" si="21">C23+D23+E23+F23</f>
        <v>481.5</v>
      </c>
      <c r="G24" s="129">
        <f t="shared" si="21"/>
        <v>429.5</v>
      </c>
      <c r="H24" s="129">
        <f t="shared" si="21"/>
        <v>426</v>
      </c>
      <c r="I24" s="129">
        <f t="shared" si="21"/>
        <v>430.5</v>
      </c>
      <c r="J24" s="129">
        <f t="shared" si="21"/>
        <v>464.5</v>
      </c>
      <c r="K24" s="129">
        <f t="shared" si="21"/>
        <v>516.5</v>
      </c>
      <c r="L24" s="130"/>
      <c r="M24" s="129"/>
      <c r="N24" s="129"/>
      <c r="O24" s="129"/>
      <c r="P24" s="129">
        <f>M23+N23+O23+P23</f>
        <v>453.5</v>
      </c>
      <c r="Q24" s="129">
        <f t="shared" ref="Q24:AB24" si="22">N23+O23+P23+Q23</f>
        <v>462</v>
      </c>
      <c r="R24" s="129">
        <f t="shared" si="22"/>
        <v>477</v>
      </c>
      <c r="S24" s="129">
        <f t="shared" si="22"/>
        <v>467</v>
      </c>
      <c r="T24" s="129">
        <f t="shared" si="22"/>
        <v>475.5</v>
      </c>
      <c r="U24" s="129">
        <f t="shared" si="22"/>
        <v>445.5</v>
      </c>
      <c r="V24" s="129">
        <f t="shared" si="22"/>
        <v>408.5</v>
      </c>
      <c r="W24" s="129">
        <f t="shared" si="22"/>
        <v>422.5</v>
      </c>
      <c r="X24" s="129">
        <f t="shared" si="22"/>
        <v>438</v>
      </c>
      <c r="Y24" s="129">
        <f t="shared" si="22"/>
        <v>456.5</v>
      </c>
      <c r="Z24" s="129">
        <f t="shared" si="22"/>
        <v>481</v>
      </c>
      <c r="AA24" s="129">
        <f t="shared" si="22"/>
        <v>458.5</v>
      </c>
      <c r="AB24" s="129">
        <f t="shared" si="22"/>
        <v>425.5</v>
      </c>
      <c r="AC24" s="130"/>
      <c r="AD24" s="129"/>
      <c r="AE24" s="129"/>
      <c r="AF24" s="129"/>
      <c r="AG24" s="129">
        <f>AD23+AE23+AF23+AG23</f>
        <v>430</v>
      </c>
      <c r="AH24" s="129">
        <f t="shared" ref="AH24:AO24" si="23">AE23+AF23+AG23+AH23</f>
        <v>424</v>
      </c>
      <c r="AI24" s="129">
        <f t="shared" si="23"/>
        <v>452</v>
      </c>
      <c r="AJ24" s="129">
        <f t="shared" si="23"/>
        <v>468.5</v>
      </c>
      <c r="AK24" s="129">
        <f t="shared" si="23"/>
        <v>446</v>
      </c>
      <c r="AL24" s="129">
        <f t="shared" si="23"/>
        <v>440</v>
      </c>
      <c r="AM24" s="129">
        <f t="shared" si="23"/>
        <v>432.5</v>
      </c>
      <c r="AN24" s="129">
        <f t="shared" si="23"/>
        <v>426.5</v>
      </c>
      <c r="AO24" s="129">
        <f t="shared" si="23"/>
        <v>474.5</v>
      </c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</row>
    <row r="25" spans="1:81" ht="16.5" customHeight="1" x14ac:dyDescent="0.2">
      <c r="A25" s="77" t="s">
        <v>107</v>
      </c>
      <c r="B25" s="131"/>
      <c r="C25" s="132" t="s">
        <v>108</v>
      </c>
      <c r="D25" s="133">
        <f>DIRECCIONALIDAD!J28/100</f>
        <v>2.2779043280182231E-3</v>
      </c>
      <c r="E25" s="132"/>
      <c r="F25" s="132" t="s">
        <v>109</v>
      </c>
      <c r="G25" s="133">
        <f>DIRECCIONALIDAD!J29/100</f>
        <v>0.94305239179954437</v>
      </c>
      <c r="H25" s="132"/>
      <c r="I25" s="132" t="s">
        <v>110</v>
      </c>
      <c r="J25" s="133">
        <f>DIRECCIONALIDAD!J30/100</f>
        <v>5.4669703872437359E-2</v>
      </c>
      <c r="K25" s="134"/>
      <c r="L25" s="128"/>
      <c r="M25" s="131"/>
      <c r="N25" s="132"/>
      <c r="O25" s="132" t="s">
        <v>108</v>
      </c>
      <c r="P25" s="133">
        <f>DIRECCIONALIDAD!J31/100</f>
        <v>4.807692307692308E-3</v>
      </c>
      <c r="Q25" s="132"/>
      <c r="R25" s="132"/>
      <c r="S25" s="132"/>
      <c r="T25" s="132" t="s">
        <v>109</v>
      </c>
      <c r="U25" s="133">
        <f>DIRECCIONALIDAD!J32/100</f>
        <v>0.93028846153846156</v>
      </c>
      <c r="V25" s="132"/>
      <c r="W25" s="132"/>
      <c r="X25" s="132"/>
      <c r="Y25" s="132" t="s">
        <v>110</v>
      </c>
      <c r="Z25" s="133">
        <f>DIRECCIONALIDAD!J33/100</f>
        <v>6.4903846153846159E-2</v>
      </c>
      <c r="AA25" s="132"/>
      <c r="AB25" s="132"/>
      <c r="AC25" s="128"/>
      <c r="AD25" s="131"/>
      <c r="AE25" s="132" t="s">
        <v>108</v>
      </c>
      <c r="AF25" s="133">
        <f>DIRECCIONALIDAD!J34/100</f>
        <v>0</v>
      </c>
      <c r="AG25" s="132"/>
      <c r="AH25" s="132"/>
      <c r="AI25" s="132"/>
      <c r="AJ25" s="132" t="s">
        <v>109</v>
      </c>
      <c r="AK25" s="133">
        <f>DIRECCIONALIDAD!J35/100</f>
        <v>0.93699186991869921</v>
      </c>
      <c r="AL25" s="132"/>
      <c r="AM25" s="132"/>
      <c r="AN25" s="132" t="s">
        <v>110</v>
      </c>
      <c r="AO25" s="133">
        <f>DIRECCIONALIDAD!J36/100</f>
        <v>6.3008130081300809E-2</v>
      </c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</row>
    <row r="26" spans="1:81" ht="16.5" customHeight="1" x14ac:dyDescent="0.2">
      <c r="A26" s="137" t="s">
        <v>152</v>
      </c>
      <c r="B26" s="138">
        <f>MAX(B24:K24)</f>
        <v>516.5</v>
      </c>
      <c r="C26" s="132" t="s">
        <v>108</v>
      </c>
      <c r="D26" s="139">
        <f>+B26*D25</f>
        <v>1.1765375854214122</v>
      </c>
      <c r="E26" s="132"/>
      <c r="F26" s="132" t="s">
        <v>109</v>
      </c>
      <c r="G26" s="139">
        <f>+B26*G25</f>
        <v>487.08656036446467</v>
      </c>
      <c r="H26" s="132"/>
      <c r="I26" s="132" t="s">
        <v>110</v>
      </c>
      <c r="J26" s="139">
        <f>+B26*J25</f>
        <v>28.236902050113894</v>
      </c>
      <c r="K26" s="134"/>
      <c r="L26" s="128"/>
      <c r="M26" s="138">
        <f>MAX(M24:AB24)</f>
        <v>481</v>
      </c>
      <c r="N26" s="132"/>
      <c r="O26" s="132" t="s">
        <v>108</v>
      </c>
      <c r="P26" s="140">
        <f>+M26*P25</f>
        <v>2.3125</v>
      </c>
      <c r="Q26" s="132"/>
      <c r="R26" s="132"/>
      <c r="S26" s="132"/>
      <c r="T26" s="132" t="s">
        <v>109</v>
      </c>
      <c r="U26" s="140">
        <f>+M26*U25</f>
        <v>447.46875</v>
      </c>
      <c r="V26" s="132"/>
      <c r="W26" s="132"/>
      <c r="X26" s="132"/>
      <c r="Y26" s="132" t="s">
        <v>110</v>
      </c>
      <c r="Z26" s="140">
        <f>+M26*Z25</f>
        <v>31.218750000000004</v>
      </c>
      <c r="AA26" s="132"/>
      <c r="AB26" s="134"/>
      <c r="AC26" s="128"/>
      <c r="AD26" s="138">
        <f>MAX(AD24:AO24)</f>
        <v>474.5</v>
      </c>
      <c r="AE26" s="132" t="s">
        <v>108</v>
      </c>
      <c r="AF26" s="139">
        <f>+AD26*AF25</f>
        <v>0</v>
      </c>
      <c r="AG26" s="132"/>
      <c r="AH26" s="132"/>
      <c r="AI26" s="132"/>
      <c r="AJ26" s="132" t="s">
        <v>109</v>
      </c>
      <c r="AK26" s="139">
        <f>+AD26*AK25</f>
        <v>444.60264227642278</v>
      </c>
      <c r="AL26" s="132"/>
      <c r="AM26" s="132"/>
      <c r="AN26" s="132" t="s">
        <v>110</v>
      </c>
      <c r="AO26" s="141">
        <f>+AD26*AO25</f>
        <v>29.897357723577233</v>
      </c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</row>
    <row r="27" spans="1:81" ht="16.5" customHeight="1" x14ac:dyDescent="0.2">
      <c r="A27" s="72"/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202" t="s">
        <v>104</v>
      </c>
      <c r="U27" s="202"/>
      <c r="V27" s="136">
        <v>4</v>
      </c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</row>
    <row r="28" spans="1:81" ht="16.5" customHeight="1" x14ac:dyDescent="0.2">
      <c r="A28" s="80" t="s">
        <v>105</v>
      </c>
      <c r="B28" s="129">
        <f>'G-4'!F10</f>
        <v>125</v>
      </c>
      <c r="C28" s="129">
        <f>'G-4'!F11</f>
        <v>136.5</v>
      </c>
      <c r="D28" s="129">
        <f>'G-4'!F12</f>
        <v>148</v>
      </c>
      <c r="E28" s="129">
        <f>'G-4'!F13</f>
        <v>156.5</v>
      </c>
      <c r="F28" s="129">
        <f>'G-4'!F14</f>
        <v>148.5</v>
      </c>
      <c r="G28" s="129">
        <f>'G-4'!F15</f>
        <v>117</v>
      </c>
      <c r="H28" s="129">
        <f>'G-4'!F16</f>
        <v>134</v>
      </c>
      <c r="I28" s="129">
        <f>'G-4'!F17</f>
        <v>135</v>
      </c>
      <c r="J28" s="129">
        <f>'G-4'!F18</f>
        <v>126.5</v>
      </c>
      <c r="K28" s="129">
        <f>'G-4'!F19</f>
        <v>132.5</v>
      </c>
      <c r="L28" s="130"/>
      <c r="M28" s="129">
        <f>'G-4'!F20</f>
        <v>102</v>
      </c>
      <c r="N28" s="129">
        <f>'G-4'!F21</f>
        <v>112</v>
      </c>
      <c r="O28" s="129">
        <f>'G-4'!F22</f>
        <v>113.5</v>
      </c>
      <c r="P28" s="129">
        <f>'G-4'!M10</f>
        <v>146.5</v>
      </c>
      <c r="Q28" s="129">
        <f>'G-4'!M11</f>
        <v>106.5</v>
      </c>
      <c r="R28" s="129">
        <f>'G-4'!M12</f>
        <v>114</v>
      </c>
      <c r="S28" s="129">
        <f>'G-4'!M13</f>
        <v>110</v>
      </c>
      <c r="T28" s="129">
        <f>'G-4'!M14</f>
        <v>107</v>
      </c>
      <c r="U28" s="129">
        <f>'G-4'!M15</f>
        <v>103.5</v>
      </c>
      <c r="V28" s="129">
        <f>'G-4'!M16</f>
        <v>116.5</v>
      </c>
      <c r="W28" s="129">
        <f>'G-4'!M17</f>
        <v>103.5</v>
      </c>
      <c r="X28" s="129">
        <f>'G-4'!M18</f>
        <v>123</v>
      </c>
      <c r="Y28" s="129">
        <f>'G-4'!M19</f>
        <v>120</v>
      </c>
      <c r="Z28" s="129">
        <f>'G-4'!M20</f>
        <v>128.5</v>
      </c>
      <c r="AA28" s="129">
        <f>'G-4'!M21</f>
        <v>124</v>
      </c>
      <c r="AB28" s="129">
        <f>'G-4'!M22</f>
        <v>130.5</v>
      </c>
      <c r="AC28" s="130"/>
      <c r="AD28" s="129">
        <f>'G-4'!T10</f>
        <v>111</v>
      </c>
      <c r="AE28" s="129">
        <f>'G-4'!T11</f>
        <v>141.5</v>
      </c>
      <c r="AF28" s="129">
        <f>'G-4'!T12</f>
        <v>133.5</v>
      </c>
      <c r="AG28" s="129">
        <f>'G-4'!T13</f>
        <v>142.5</v>
      </c>
      <c r="AH28" s="129">
        <f>'G-4'!T14</f>
        <v>154</v>
      </c>
      <c r="AI28" s="129">
        <f>'G-4'!T15</f>
        <v>121</v>
      </c>
      <c r="AJ28" s="129">
        <f>'G-4'!T16</f>
        <v>148.5</v>
      </c>
      <c r="AK28" s="129">
        <f>'G-4'!T17</f>
        <v>159</v>
      </c>
      <c r="AL28" s="129">
        <f>'G-4'!T18</f>
        <v>122.5</v>
      </c>
      <c r="AM28" s="129">
        <f>'G-4'!T19</f>
        <v>145</v>
      </c>
      <c r="AN28" s="129">
        <f>'G-4'!T20</f>
        <v>163</v>
      </c>
      <c r="AO28" s="129">
        <f>'G-4'!T21</f>
        <v>134.5</v>
      </c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</row>
    <row r="29" spans="1:81" ht="16.5" customHeight="1" x14ac:dyDescent="0.2">
      <c r="A29" s="80" t="s">
        <v>106</v>
      </c>
      <c r="B29" s="129"/>
      <c r="C29" s="129"/>
      <c r="D29" s="129"/>
      <c r="E29" s="129">
        <f>B28+C28+D28+E28</f>
        <v>566</v>
      </c>
      <c r="F29" s="129">
        <f t="shared" ref="F29:K29" si="24">C28+D28+E28+F28</f>
        <v>589.5</v>
      </c>
      <c r="G29" s="129">
        <f t="shared" si="24"/>
        <v>570</v>
      </c>
      <c r="H29" s="129">
        <f t="shared" si="24"/>
        <v>556</v>
      </c>
      <c r="I29" s="129">
        <f t="shared" si="24"/>
        <v>534.5</v>
      </c>
      <c r="J29" s="129">
        <f t="shared" si="24"/>
        <v>512.5</v>
      </c>
      <c r="K29" s="129">
        <f t="shared" si="24"/>
        <v>528</v>
      </c>
      <c r="L29" s="130"/>
      <c r="M29" s="129"/>
      <c r="N29" s="129"/>
      <c r="O29" s="129"/>
      <c r="P29" s="129">
        <f>M28+N28+O28+P28</f>
        <v>474</v>
      </c>
      <c r="Q29" s="129">
        <f t="shared" ref="Q29:AB29" si="25">N28+O28+P28+Q28</f>
        <v>478.5</v>
      </c>
      <c r="R29" s="129">
        <f t="shared" si="25"/>
        <v>480.5</v>
      </c>
      <c r="S29" s="129">
        <f t="shared" si="25"/>
        <v>477</v>
      </c>
      <c r="T29" s="129">
        <f t="shared" si="25"/>
        <v>437.5</v>
      </c>
      <c r="U29" s="129">
        <f t="shared" si="25"/>
        <v>434.5</v>
      </c>
      <c r="V29" s="129">
        <f t="shared" si="25"/>
        <v>437</v>
      </c>
      <c r="W29" s="129">
        <f t="shared" si="25"/>
        <v>430.5</v>
      </c>
      <c r="X29" s="129">
        <f t="shared" si="25"/>
        <v>446.5</v>
      </c>
      <c r="Y29" s="129">
        <f t="shared" si="25"/>
        <v>463</v>
      </c>
      <c r="Z29" s="129">
        <f t="shared" si="25"/>
        <v>475</v>
      </c>
      <c r="AA29" s="129">
        <f t="shared" si="25"/>
        <v>495.5</v>
      </c>
      <c r="AB29" s="129">
        <f t="shared" si="25"/>
        <v>503</v>
      </c>
      <c r="AC29" s="130"/>
      <c r="AD29" s="129"/>
      <c r="AE29" s="129"/>
      <c r="AF29" s="129"/>
      <c r="AG29" s="129">
        <f>AD28+AE28+AF28+AG28</f>
        <v>528.5</v>
      </c>
      <c r="AH29" s="129">
        <f t="shared" ref="AH29:AO29" si="26">AE28+AF28+AG28+AH28</f>
        <v>571.5</v>
      </c>
      <c r="AI29" s="129">
        <f t="shared" si="26"/>
        <v>551</v>
      </c>
      <c r="AJ29" s="129">
        <f t="shared" si="26"/>
        <v>566</v>
      </c>
      <c r="AK29" s="129">
        <f t="shared" si="26"/>
        <v>582.5</v>
      </c>
      <c r="AL29" s="129">
        <f t="shared" si="26"/>
        <v>551</v>
      </c>
      <c r="AM29" s="129">
        <f t="shared" si="26"/>
        <v>575</v>
      </c>
      <c r="AN29" s="129">
        <f t="shared" si="26"/>
        <v>589.5</v>
      </c>
      <c r="AO29" s="129">
        <f t="shared" si="26"/>
        <v>565</v>
      </c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</row>
    <row r="30" spans="1:81" ht="16.5" customHeight="1" x14ac:dyDescent="0.2">
      <c r="A30" s="77" t="s">
        <v>107</v>
      </c>
      <c r="B30" s="131"/>
      <c r="C30" s="132" t="s">
        <v>108</v>
      </c>
      <c r="D30" s="133">
        <f>DIRECCIONALIDAD!J37/100</f>
        <v>1.2170385395537523E-2</v>
      </c>
      <c r="E30" s="132"/>
      <c r="F30" s="132" t="s">
        <v>109</v>
      </c>
      <c r="G30" s="133">
        <f>DIRECCIONALIDAD!J38/100</f>
        <v>0.90060851926977692</v>
      </c>
      <c r="H30" s="132"/>
      <c r="I30" s="132" t="s">
        <v>110</v>
      </c>
      <c r="J30" s="133">
        <f>DIRECCIONALIDAD!J39/100</f>
        <v>8.7221095334685597E-2</v>
      </c>
      <c r="K30" s="134"/>
      <c r="L30" s="128"/>
      <c r="M30" s="131"/>
      <c r="N30" s="132"/>
      <c r="O30" s="132" t="s">
        <v>108</v>
      </c>
      <c r="P30" s="133">
        <f>DIRECCIONALIDAD!J40/100</f>
        <v>2.1611001964636542E-2</v>
      </c>
      <c r="Q30" s="132"/>
      <c r="R30" s="132"/>
      <c r="S30" s="132"/>
      <c r="T30" s="132" t="s">
        <v>109</v>
      </c>
      <c r="U30" s="133">
        <f>DIRECCIONALIDAD!J41/100</f>
        <v>0.89783889980353637</v>
      </c>
      <c r="V30" s="132"/>
      <c r="W30" s="132"/>
      <c r="X30" s="132"/>
      <c r="Y30" s="132" t="s">
        <v>110</v>
      </c>
      <c r="Z30" s="133">
        <f>DIRECCIONALIDAD!J42/100</f>
        <v>8.0550098231827114E-2</v>
      </c>
      <c r="AA30" s="132"/>
      <c r="AB30" s="134"/>
      <c r="AC30" s="128"/>
      <c r="AD30" s="131"/>
      <c r="AE30" s="132" t="s">
        <v>108</v>
      </c>
      <c r="AF30" s="133">
        <f>DIRECCIONALIDAD!J43/100</f>
        <v>2.0168067226890754E-2</v>
      </c>
      <c r="AG30" s="132"/>
      <c r="AH30" s="132"/>
      <c r="AI30" s="132"/>
      <c r="AJ30" s="132" t="s">
        <v>109</v>
      </c>
      <c r="AK30" s="133">
        <f>DIRECCIONALIDAD!J44/100</f>
        <v>0.88739495798319323</v>
      </c>
      <c r="AL30" s="132"/>
      <c r="AM30" s="132"/>
      <c r="AN30" s="132" t="s">
        <v>110</v>
      </c>
      <c r="AO30" s="135">
        <f>DIRECCIONALIDAD!J45/100</f>
        <v>9.2436974789915971E-2</v>
      </c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</row>
    <row r="31" spans="1:81" ht="16.5" customHeight="1" x14ac:dyDescent="0.2">
      <c r="A31" s="137" t="s">
        <v>152</v>
      </c>
      <c r="B31" s="138">
        <f>MAX(B29:K29)</f>
        <v>589.5</v>
      </c>
      <c r="C31" s="132" t="s">
        <v>108</v>
      </c>
      <c r="D31" s="139">
        <f>+B31*D30</f>
        <v>7.1744421906693701</v>
      </c>
      <c r="E31" s="132"/>
      <c r="F31" s="132" t="s">
        <v>109</v>
      </c>
      <c r="G31" s="139">
        <f>+B31*G30</f>
        <v>530.90872210953353</v>
      </c>
      <c r="H31" s="132"/>
      <c r="I31" s="132" t="s">
        <v>110</v>
      </c>
      <c r="J31" s="139">
        <f>+B31*J30</f>
        <v>51.416835699797161</v>
      </c>
      <c r="K31" s="134"/>
      <c r="L31" s="128"/>
      <c r="M31" s="138">
        <f>MAX(M29:AB29)</f>
        <v>503</v>
      </c>
      <c r="N31" s="132"/>
      <c r="O31" s="132" t="s">
        <v>108</v>
      </c>
      <c r="P31" s="140">
        <f>+M31*P30</f>
        <v>10.870333988212181</v>
      </c>
      <c r="Q31" s="132"/>
      <c r="R31" s="132"/>
      <c r="S31" s="132"/>
      <c r="T31" s="132" t="s">
        <v>109</v>
      </c>
      <c r="U31" s="140">
        <f>+M31*U30</f>
        <v>451.61296660117881</v>
      </c>
      <c r="V31" s="132"/>
      <c r="W31" s="132"/>
      <c r="X31" s="132"/>
      <c r="Y31" s="132" t="s">
        <v>110</v>
      </c>
      <c r="Z31" s="140">
        <f>+M31*Z30</f>
        <v>40.516699410609036</v>
      </c>
      <c r="AA31" s="132"/>
      <c r="AB31" s="134"/>
      <c r="AC31" s="128"/>
      <c r="AD31" s="138">
        <f>MAX(AD29:AO29)</f>
        <v>589.5</v>
      </c>
      <c r="AE31" s="132" t="s">
        <v>108</v>
      </c>
      <c r="AF31" s="139">
        <f>+AD31*AF30</f>
        <v>11.889075630252099</v>
      </c>
      <c r="AG31" s="132"/>
      <c r="AH31" s="132"/>
      <c r="AI31" s="132"/>
      <c r="AJ31" s="132" t="s">
        <v>109</v>
      </c>
      <c r="AK31" s="139">
        <f>+AD31*AK30</f>
        <v>523.11932773109243</v>
      </c>
      <c r="AL31" s="132"/>
      <c r="AM31" s="132"/>
      <c r="AN31" s="132" t="s">
        <v>110</v>
      </c>
      <c r="AO31" s="141">
        <f>+AD31*AO30</f>
        <v>54.491596638655466</v>
      </c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</row>
    <row r="32" spans="1:81" ht="16.5" customHeight="1" x14ac:dyDescent="0.2">
      <c r="A32" s="72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202" t="s">
        <v>104</v>
      </c>
      <c r="U32" s="202"/>
      <c r="V32" s="127" t="s">
        <v>111</v>
      </c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</row>
    <row r="33" spans="1:81" ht="16.5" customHeight="1" x14ac:dyDescent="0.2">
      <c r="A33" s="80" t="s">
        <v>105</v>
      </c>
      <c r="B33" s="129">
        <f>B13+B18+B23+B28</f>
        <v>565.5</v>
      </c>
      <c r="C33" s="129">
        <f t="shared" ref="C33:K33" si="27">C13+C18+C23+C28</f>
        <v>631</v>
      </c>
      <c r="D33" s="129">
        <f t="shared" si="27"/>
        <v>612</v>
      </c>
      <c r="E33" s="129">
        <f t="shared" si="27"/>
        <v>555</v>
      </c>
      <c r="F33" s="129">
        <f t="shared" si="27"/>
        <v>452</v>
      </c>
      <c r="G33" s="129">
        <f t="shared" si="27"/>
        <v>441</v>
      </c>
      <c r="H33" s="129">
        <f t="shared" si="27"/>
        <v>489.5</v>
      </c>
      <c r="I33" s="129">
        <f t="shared" si="27"/>
        <v>460</v>
      </c>
      <c r="J33" s="129">
        <f t="shared" si="27"/>
        <v>447</v>
      </c>
      <c r="K33" s="129">
        <f t="shared" si="27"/>
        <v>427</v>
      </c>
      <c r="L33" s="130"/>
      <c r="M33" s="129">
        <f>M13+M18+M23+M28</f>
        <v>376</v>
      </c>
      <c r="N33" s="129">
        <f t="shared" ref="N33:AB33" si="28">N13+N18+N23+N28</f>
        <v>375.5</v>
      </c>
      <c r="O33" s="129">
        <f t="shared" si="28"/>
        <v>380</v>
      </c>
      <c r="P33" s="129">
        <f t="shared" si="28"/>
        <v>423</v>
      </c>
      <c r="Q33" s="129">
        <f t="shared" si="28"/>
        <v>405</v>
      </c>
      <c r="R33" s="129">
        <f t="shared" si="28"/>
        <v>429</v>
      </c>
      <c r="S33" s="129">
        <f t="shared" si="28"/>
        <v>393.5</v>
      </c>
      <c r="T33" s="129">
        <f t="shared" si="28"/>
        <v>376</v>
      </c>
      <c r="U33" s="129">
        <f t="shared" si="28"/>
        <v>357.5</v>
      </c>
      <c r="V33" s="129">
        <f t="shared" si="28"/>
        <v>355.5</v>
      </c>
      <c r="W33" s="129">
        <f t="shared" si="28"/>
        <v>395</v>
      </c>
      <c r="X33" s="129">
        <f t="shared" si="28"/>
        <v>463.5</v>
      </c>
      <c r="Y33" s="129">
        <f t="shared" si="28"/>
        <v>423</v>
      </c>
      <c r="Z33" s="129">
        <f t="shared" si="28"/>
        <v>440.5</v>
      </c>
      <c r="AA33" s="129">
        <f t="shared" si="28"/>
        <v>395.5</v>
      </c>
      <c r="AB33" s="129">
        <f t="shared" si="28"/>
        <v>398.5</v>
      </c>
      <c r="AC33" s="130"/>
      <c r="AD33" s="129">
        <f>AD13+AD18+AD23+AD28</f>
        <v>379.5</v>
      </c>
      <c r="AE33" s="129">
        <f t="shared" ref="AE33:AO33" si="29">AE13+AE18+AE23+AE28</f>
        <v>412</v>
      </c>
      <c r="AF33" s="129">
        <f t="shared" si="29"/>
        <v>420.5</v>
      </c>
      <c r="AG33" s="129">
        <f t="shared" si="29"/>
        <v>450.5</v>
      </c>
      <c r="AH33" s="129">
        <f t="shared" si="29"/>
        <v>450</v>
      </c>
      <c r="AI33" s="129">
        <f t="shared" si="29"/>
        <v>441.5</v>
      </c>
      <c r="AJ33" s="129">
        <f t="shared" si="29"/>
        <v>478.5</v>
      </c>
      <c r="AK33" s="129">
        <f t="shared" si="29"/>
        <v>510.5</v>
      </c>
      <c r="AL33" s="129">
        <f t="shared" si="29"/>
        <v>488.5</v>
      </c>
      <c r="AM33" s="129">
        <f t="shared" si="29"/>
        <v>516</v>
      </c>
      <c r="AN33" s="129">
        <f t="shared" si="29"/>
        <v>520.5</v>
      </c>
      <c r="AO33" s="129">
        <f t="shared" si="29"/>
        <v>482</v>
      </c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</row>
    <row r="34" spans="1:81" ht="16.5" customHeight="1" x14ac:dyDescent="0.2">
      <c r="A34" s="80" t="s">
        <v>106</v>
      </c>
      <c r="B34" s="129"/>
      <c r="C34" s="129"/>
      <c r="D34" s="129"/>
      <c r="E34" s="129">
        <f>B33+C33+D33+E33</f>
        <v>2363.5</v>
      </c>
      <c r="F34" s="129">
        <f t="shared" ref="F34:K34" si="30">C33+D33+E33+F33</f>
        <v>2250</v>
      </c>
      <c r="G34" s="129">
        <f t="shared" si="30"/>
        <v>2060</v>
      </c>
      <c r="H34" s="129">
        <f t="shared" si="30"/>
        <v>1937.5</v>
      </c>
      <c r="I34" s="129">
        <f t="shared" si="30"/>
        <v>1842.5</v>
      </c>
      <c r="J34" s="129">
        <f t="shared" si="30"/>
        <v>1837.5</v>
      </c>
      <c r="K34" s="129">
        <f t="shared" si="30"/>
        <v>1823.5</v>
      </c>
      <c r="L34" s="130"/>
      <c r="M34" s="129"/>
      <c r="N34" s="129"/>
      <c r="O34" s="129"/>
      <c r="P34" s="129">
        <f>M33+N33+O33+P33</f>
        <v>1554.5</v>
      </c>
      <c r="Q34" s="129">
        <f t="shared" ref="Q34:AB34" si="31">N33+O33+P33+Q33</f>
        <v>1583.5</v>
      </c>
      <c r="R34" s="129">
        <f t="shared" si="31"/>
        <v>1637</v>
      </c>
      <c r="S34" s="129">
        <f t="shared" si="31"/>
        <v>1650.5</v>
      </c>
      <c r="T34" s="129">
        <f t="shared" si="31"/>
        <v>1603.5</v>
      </c>
      <c r="U34" s="129">
        <f t="shared" si="31"/>
        <v>1556</v>
      </c>
      <c r="V34" s="129">
        <f t="shared" si="31"/>
        <v>1482.5</v>
      </c>
      <c r="W34" s="129">
        <f t="shared" si="31"/>
        <v>1484</v>
      </c>
      <c r="X34" s="129">
        <f t="shared" si="31"/>
        <v>1571.5</v>
      </c>
      <c r="Y34" s="129">
        <f t="shared" si="31"/>
        <v>1637</v>
      </c>
      <c r="Z34" s="129">
        <f t="shared" si="31"/>
        <v>1722</v>
      </c>
      <c r="AA34" s="129">
        <f t="shared" si="31"/>
        <v>1722.5</v>
      </c>
      <c r="AB34" s="129">
        <f t="shared" si="31"/>
        <v>1657.5</v>
      </c>
      <c r="AC34" s="130"/>
      <c r="AD34" s="129"/>
      <c r="AE34" s="129"/>
      <c r="AF34" s="129"/>
      <c r="AG34" s="129">
        <f>AD33+AE33+AF33+AG33</f>
        <v>1662.5</v>
      </c>
      <c r="AH34" s="129">
        <f t="shared" ref="AH34:AO34" si="32">AE33+AF33+AG33+AH33</f>
        <v>1733</v>
      </c>
      <c r="AI34" s="129">
        <f t="shared" si="32"/>
        <v>1762.5</v>
      </c>
      <c r="AJ34" s="129">
        <f t="shared" si="32"/>
        <v>1820.5</v>
      </c>
      <c r="AK34" s="129">
        <f t="shared" si="32"/>
        <v>1880.5</v>
      </c>
      <c r="AL34" s="129">
        <f t="shared" si="32"/>
        <v>1919</v>
      </c>
      <c r="AM34" s="129">
        <f t="shared" si="32"/>
        <v>1993.5</v>
      </c>
      <c r="AN34" s="129">
        <f t="shared" si="32"/>
        <v>2035.5</v>
      </c>
      <c r="AO34" s="129">
        <f t="shared" si="32"/>
        <v>2007</v>
      </c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</row>
    <row r="35" spans="1:81" x14ac:dyDescent="0.2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</row>
    <row r="36" spans="1:81" x14ac:dyDescent="0.2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203"/>
      <c r="R36" s="203"/>
      <c r="S36" s="203"/>
      <c r="T36" s="203"/>
      <c r="U36" s="203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</row>
    <row r="37" spans="1:81" x14ac:dyDescent="0.2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81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</row>
    <row r="38" spans="1:81" x14ac:dyDescent="0.2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81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</row>
    <row r="39" spans="1:81" x14ac:dyDescent="0.2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81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</row>
    <row r="40" spans="1:81" x14ac:dyDescent="0.2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81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</row>
    <row r="41" spans="1:81" x14ac:dyDescent="0.2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81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</row>
    <row r="42" spans="1:81" x14ac:dyDescent="0.2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81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</row>
    <row r="43" spans="1:81" x14ac:dyDescent="0.2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81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</row>
    <row r="44" spans="1:81" x14ac:dyDescent="0.2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81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</row>
    <row r="45" spans="1:81" x14ac:dyDescent="0.2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81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</row>
    <row r="46" spans="1:81" x14ac:dyDescent="0.2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81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</row>
    <row r="47" spans="1:81" x14ac:dyDescent="0.2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81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</row>
    <row r="48" spans="1:81" x14ac:dyDescent="0.2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81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</row>
    <row r="49" spans="1:81" x14ac:dyDescent="0.2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81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</row>
    <row r="50" spans="1:81" x14ac:dyDescent="0.2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81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</row>
    <row r="51" spans="1:81" x14ac:dyDescent="0.2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</row>
    <row r="52" spans="1:81" x14ac:dyDescent="0.2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</row>
    <row r="53" spans="1:81" x14ac:dyDescent="0.2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</row>
    <row r="54" spans="1:81" x14ac:dyDescent="0.2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</row>
    <row r="55" spans="1:81" x14ac:dyDescent="0.2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</row>
    <row r="56" spans="1:81" x14ac:dyDescent="0.2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</row>
    <row r="57" spans="1:81" x14ac:dyDescent="0.2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</row>
    <row r="58" spans="1:81" x14ac:dyDescent="0.2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</row>
    <row r="59" spans="1:81" x14ac:dyDescent="0.2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</row>
    <row r="60" spans="1:81" x14ac:dyDescent="0.2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</row>
    <row r="61" spans="1:81" x14ac:dyDescent="0.2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</row>
    <row r="62" spans="1:81" x14ac:dyDescent="0.2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</row>
    <row r="63" spans="1:81" x14ac:dyDescent="0.2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</row>
    <row r="64" spans="1:81" x14ac:dyDescent="0.2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</row>
    <row r="65" spans="1:81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</row>
    <row r="66" spans="1:81" x14ac:dyDescent="0.2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</row>
    <row r="67" spans="1:81" x14ac:dyDescent="0.2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</row>
    <row r="68" spans="1:81" x14ac:dyDescent="0.2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</row>
    <row r="69" spans="1:8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</row>
    <row r="70" spans="1:81" x14ac:dyDescent="0.2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</row>
    <row r="71" spans="1:81" x14ac:dyDescent="0.2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</row>
    <row r="72" spans="1:81" x14ac:dyDescent="0.2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</row>
    <row r="73" spans="1:81" x14ac:dyDescent="0.2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</row>
    <row r="74" spans="1:81" x14ac:dyDescent="0.2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</row>
    <row r="75" spans="1:81" x14ac:dyDescent="0.2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</row>
    <row r="76" spans="1:81" x14ac:dyDescent="0.2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</row>
    <row r="77" spans="1:81" x14ac:dyDescent="0.2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</row>
    <row r="78" spans="1:8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</row>
    <row r="79" spans="1:81" x14ac:dyDescent="0.2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</row>
    <row r="80" spans="1:81" x14ac:dyDescent="0.2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</row>
    <row r="81" spans="1:81" x14ac:dyDescent="0.2">
      <c r="A81" s="72"/>
      <c r="B81" s="72"/>
      <c r="C81" s="72"/>
      <c r="D81" s="72"/>
      <c r="E81" s="72"/>
      <c r="F81" s="72"/>
      <c r="G81" s="8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</row>
    <row r="82" spans="1:81" x14ac:dyDescent="0.2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</row>
    <row r="83" spans="1:81" x14ac:dyDescent="0.2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2016-08-04T22:35:28Z</cp:lastPrinted>
  <dcterms:created xsi:type="dcterms:W3CDTF">1998-04-02T13:38:56Z</dcterms:created>
  <dcterms:modified xsi:type="dcterms:W3CDTF">2017-03-08T23:13:06Z</dcterms:modified>
</cp:coreProperties>
</file>