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FOROS VEHICULARES BARRANQUILLA\INTERSECCIONES SEMAFORIZADAS\Semaforizadas\CL 99 - CR 56\16-11-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6" i="4689" l="1"/>
  <c r="J33" i="4689"/>
  <c r="Z23" i="4688" s="1"/>
  <c r="J30" i="4689"/>
  <c r="J23" i="4688" s="1"/>
  <c r="J26" i="4689"/>
  <c r="AK19" i="4688" s="1"/>
  <c r="J24" i="4689"/>
  <c r="AL21" i="4688"/>
  <c r="AM22" i="4688" s="1"/>
  <c r="CA19" i="4688" s="1"/>
  <c r="U21" i="4686"/>
  <c r="J34" i="4689"/>
  <c r="AF23" i="4688" s="1"/>
  <c r="J32" i="4689"/>
  <c r="U23" i="4688" s="1"/>
  <c r="J31" i="4689"/>
  <c r="P23" i="4688" s="1"/>
  <c r="J28" i="4689"/>
  <c r="D23" i="4688" s="1"/>
  <c r="J23" i="4689"/>
  <c r="J20" i="4689"/>
  <c r="AO22" i="4688"/>
  <c r="CC19" i="4688" s="1"/>
  <c r="AH22" i="4688"/>
  <c r="BV19" i="4688" s="1"/>
  <c r="AJ22" i="4688"/>
  <c r="BX19" i="4688" s="1"/>
  <c r="AL22" i="4688"/>
  <c r="BZ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J29" i="4689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N22" i="4688" l="1"/>
  <c r="CB19" i="4688" s="1"/>
  <c r="U23" i="4684"/>
  <c r="AO30" i="4688"/>
  <c r="CC20" i="4688" s="1"/>
  <c r="AL30" i="4688"/>
  <c r="BZ20" i="4688" s="1"/>
  <c r="AJ30" i="4688"/>
  <c r="BX20" i="4688" s="1"/>
  <c r="U23" i="4678"/>
  <c r="S30" i="4688"/>
  <c r="BH20" i="4688" s="1"/>
  <c r="Z30" i="4688"/>
  <c r="BO20" i="4688" s="1"/>
  <c r="AA30" i="4688"/>
  <c r="BP20" i="4688" s="1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<sst xmlns="http://schemas.openxmlformats.org/spreadsheetml/2006/main" count="621" uniqueCount="154">
  <si>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</si>
  <si>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</si>
  <si>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</si>
  <si>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</si>
  <si>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</si>
  <si>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</si>
  <si>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</si>
  <si>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</si>
  <si>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</si>
  <si>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</si>
  <si>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</si>
  <si>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</si>
  <si>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</si>
  <si>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</si>
  <si>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</si>
  <si>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</si>
  <si>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</si>
  <si>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</si>
  <si>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</si>
  <si>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</si>
  <si>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</si>
  <si>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</si>
  <si>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</si>
  <si>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</si>
  <si>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</si>
  <si>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</si>
  <si>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</si>
  <si>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</si>
  <si>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</si>
  <si>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</si>
  <si>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</si>
  <si>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</si>
  <si>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</si>
  <si>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</si>
  <si>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</si>
  <si>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</si>
  <si>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</si>
  <si>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</si>
  <si>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</si>
  <si>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</si>
  <si>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</si>
  <si>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</si>
  <si>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</si>
  <si>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</si>
  <si>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</si>
  <si>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</si>
  <si>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</si>
  <si>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</si>
  <si>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</si>
  <si>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</si>
  <si>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</si>
  <si>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</si>
  <si>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</si>
  <si>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</si>
  <si>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</si>
  <si>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</si>
  <si>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</si>
  <si>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</si>
  <si>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</si>
  <si>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</si>
  <si>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</si>
  <si>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</si>
  <si>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</si>
  <si>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</si>
  <si>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</si>
  <si>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</si>
  <si>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</si>
  <si>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</si>
  <si>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</si>
  <si>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</si>
  <si>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</si>
  <si>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</si>
  <si>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</si>
  <si>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</si>
  <si>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</si>
  <si>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</si>
  <si>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</si>
  <si>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</si>
  <si>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</si>
  <si>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</si>
  <si>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</si>
  <si>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</si>
  <si>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</si>
  <si>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</si>
  <si>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</si>
  <si>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</si>
  <si>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</si>
  <si>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</si>
  <si>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</si>
  <si>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</si>
  <si>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</si>
  <si>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</si>
  <si>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</si>
  <si>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</si>
  <si>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</si>
  <si>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</si>
  <si>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</si>
  <si>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</si>
  <si>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</si>
  <si>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</si>
  <si>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</si>
  <si>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</si>
  <si>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</si>
  <si>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</si>
  <si>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</si>
  <si>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</si>
  <si>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</si>
  <si>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</si>
  <si>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</si>
  <si>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</si>
  <si>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</si>
  <si>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</si>
  <si>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</si>
  <si>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</si>
  <si>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</si>
  <si>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</si>
  <si>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</si>
  <si>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</si>
  <si>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</si>
  <si>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</si>
  <si>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</si>
  <si>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</si>
  <si>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</si>
  <si>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</si>
  <si>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</si>
  <si>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</si>
  <si>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</si>
  <si>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</si>
  <si>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</si>
  <si>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</si>
  <si>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</si>
  <si>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</si>
  <si>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</si>
  <si>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</si>
  <si>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</si>
  <si>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</si>
  <si>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</si>
  <si>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</si>
  <si>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</si>
  <si>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</si>
  <si>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</si>
  <si>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</si>
  <si>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</si>
  <si>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</si>
  <si>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</si>
  <si>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</si>
  <si>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</si>
  <si>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</si>
  <si>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</si>
  <si>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99 X CR 56</t>
  </si>
  <si>
    <t>IVAN FONSECA</t>
  </si>
  <si>
    <t>ADOLFREDO FLOREZ</t>
  </si>
  <si>
    <t>9:00 -10:00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</si>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</sst>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58.5</c:v>
                </c:pt>
                <c:pt idx="1">
                  <c:v>70.5</c:v>
                </c:pt>
                <c:pt idx="2">
                  <c:v>35</c:v>
                </c:pt>
                <c:pt idx="3">
                  <c:v>48</c:v>
                </c:pt>
                <c:pt idx="4">
                  <c:v>49.5</c:v>
                </c:pt>
                <c:pt idx="5">
                  <c:v>47.5</c:v>
                </c:pt>
                <c:pt idx="6">
                  <c:v>64</c:v>
                </c:pt>
                <c:pt idx="7">
                  <c:v>26</c:v>
                </c:pt>
                <c:pt idx="8">
                  <c:v>52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44080"/>
        <c:axId val="186944464"/>
      </c:barChart>
      <c:catAx>
        <c:axId val="18694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4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4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4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398</c:v>
                </c:pt>
                <c:pt idx="1">
                  <c:v>499</c:v>
                </c:pt>
                <c:pt idx="2">
                  <c:v>421</c:v>
                </c:pt>
                <c:pt idx="3">
                  <c:v>411.5</c:v>
                </c:pt>
                <c:pt idx="4">
                  <c:v>461.5</c:v>
                </c:pt>
                <c:pt idx="5">
                  <c:v>368</c:v>
                </c:pt>
                <c:pt idx="6">
                  <c:v>405</c:v>
                </c:pt>
                <c:pt idx="7">
                  <c:v>365</c:v>
                </c:pt>
                <c:pt idx="8">
                  <c:v>409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12632"/>
        <c:axId val="188113024"/>
      </c:barChart>
      <c:catAx>
        <c:axId val="18811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1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545</c:v>
                </c:pt>
                <c:pt idx="1">
                  <c:v>502.5</c:v>
                </c:pt>
                <c:pt idx="2">
                  <c:v>536</c:v>
                </c:pt>
                <c:pt idx="3">
                  <c:v>557</c:v>
                </c:pt>
                <c:pt idx="4">
                  <c:v>606</c:v>
                </c:pt>
                <c:pt idx="5">
                  <c:v>577</c:v>
                </c:pt>
                <c:pt idx="6">
                  <c:v>602</c:v>
                </c:pt>
                <c:pt idx="7">
                  <c:v>551.5</c:v>
                </c:pt>
                <c:pt idx="8">
                  <c:v>604.5</c:v>
                </c:pt>
                <c:pt idx="9">
                  <c:v>529.5</c:v>
                </c:pt>
                <c:pt idx="10">
                  <c:v>586.5</c:v>
                </c:pt>
                <c:pt idx="11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13808"/>
        <c:axId val="188114200"/>
      </c:barChart>
      <c:catAx>
        <c:axId val="18811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1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381</c:v>
                </c:pt>
                <c:pt idx="1">
                  <c:v>379</c:v>
                </c:pt>
                <c:pt idx="2">
                  <c:v>459</c:v>
                </c:pt>
                <c:pt idx="3">
                  <c:v>447.5</c:v>
                </c:pt>
                <c:pt idx="4">
                  <c:v>477.5</c:v>
                </c:pt>
                <c:pt idx="5">
                  <c:v>510</c:v>
                </c:pt>
                <c:pt idx="6">
                  <c:v>580.5</c:v>
                </c:pt>
                <c:pt idx="7">
                  <c:v>583</c:v>
                </c:pt>
                <c:pt idx="8">
                  <c:v>576.5</c:v>
                </c:pt>
                <c:pt idx="9">
                  <c:v>599</c:v>
                </c:pt>
                <c:pt idx="10">
                  <c:v>451.5</c:v>
                </c:pt>
                <c:pt idx="11">
                  <c:v>443.5</c:v>
                </c:pt>
                <c:pt idx="12">
                  <c:v>444</c:v>
                </c:pt>
                <c:pt idx="13">
                  <c:v>435.5</c:v>
                </c:pt>
                <c:pt idx="14">
                  <c:v>489.5</c:v>
                </c:pt>
                <c:pt idx="15">
                  <c:v>502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14984"/>
        <c:axId val="186621512"/>
      </c:barChart>
      <c:catAx>
        <c:axId val="18811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2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2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212</c:v>
                </c:pt>
                <c:pt idx="4">
                  <c:v>203</c:v>
                </c:pt>
                <c:pt idx="5">
                  <c:v>180</c:v>
                </c:pt>
                <c:pt idx="6">
                  <c:v>209</c:v>
                </c:pt>
                <c:pt idx="7">
                  <c:v>187</c:v>
                </c:pt>
                <c:pt idx="8">
                  <c:v>189.5</c:v>
                </c:pt>
                <c:pt idx="9">
                  <c:v>185.5</c:v>
                </c:pt>
                <c:pt idx="13">
                  <c:v>217</c:v>
                </c:pt>
                <c:pt idx="14">
                  <c:v>216</c:v>
                </c:pt>
                <c:pt idx="15">
                  <c:v>204.5</c:v>
                </c:pt>
                <c:pt idx="16">
                  <c:v>194.5</c:v>
                </c:pt>
                <c:pt idx="17">
                  <c:v>198.5</c:v>
                </c:pt>
                <c:pt idx="18">
                  <c:v>202.5</c:v>
                </c:pt>
                <c:pt idx="19">
                  <c:v>229</c:v>
                </c:pt>
                <c:pt idx="20">
                  <c:v>256.5</c:v>
                </c:pt>
                <c:pt idx="21">
                  <c:v>278</c:v>
                </c:pt>
                <c:pt idx="22">
                  <c:v>277.5</c:v>
                </c:pt>
                <c:pt idx="23">
                  <c:v>279.5</c:v>
                </c:pt>
                <c:pt idx="24">
                  <c:v>259.5</c:v>
                </c:pt>
                <c:pt idx="25">
                  <c:v>259.5</c:v>
                </c:pt>
                <c:pt idx="29">
                  <c:v>213.5</c:v>
                </c:pt>
                <c:pt idx="30">
                  <c:v>260</c:v>
                </c:pt>
                <c:pt idx="31">
                  <c:v>283.5</c:v>
                </c:pt>
                <c:pt idx="32">
                  <c:v>272</c:v>
                </c:pt>
                <c:pt idx="33">
                  <c:v>284.5</c:v>
                </c:pt>
                <c:pt idx="34">
                  <c:v>274</c:v>
                </c:pt>
                <c:pt idx="35">
                  <c:v>271</c:v>
                </c:pt>
                <c:pt idx="36">
                  <c:v>280.5</c:v>
                </c:pt>
                <c:pt idx="37">
                  <c:v>283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257</c:v>
                </c:pt>
                <c:pt idx="4">
                  <c:v>291.5</c:v>
                </c:pt>
                <c:pt idx="5">
                  <c:v>280.5</c:v>
                </c:pt>
                <c:pt idx="6">
                  <c:v>296.5</c:v>
                </c:pt>
                <c:pt idx="7">
                  <c:v>304</c:v>
                </c:pt>
                <c:pt idx="8">
                  <c:v>305.5</c:v>
                </c:pt>
                <c:pt idx="9">
                  <c:v>333</c:v>
                </c:pt>
                <c:pt idx="13">
                  <c:v>437</c:v>
                </c:pt>
                <c:pt idx="14">
                  <c:v>507.5</c:v>
                </c:pt>
                <c:pt idx="15">
                  <c:v>543</c:v>
                </c:pt>
                <c:pt idx="16">
                  <c:v>581</c:v>
                </c:pt>
                <c:pt idx="17">
                  <c:v>606</c:v>
                </c:pt>
                <c:pt idx="18">
                  <c:v>601.5</c:v>
                </c:pt>
                <c:pt idx="19">
                  <c:v>612.5</c:v>
                </c:pt>
                <c:pt idx="20">
                  <c:v>535.5</c:v>
                </c:pt>
                <c:pt idx="21">
                  <c:v>519</c:v>
                </c:pt>
                <c:pt idx="22">
                  <c:v>484.5</c:v>
                </c:pt>
                <c:pt idx="23">
                  <c:v>466.5</c:v>
                </c:pt>
                <c:pt idx="24">
                  <c:v>505</c:v>
                </c:pt>
                <c:pt idx="25">
                  <c:v>507</c:v>
                </c:pt>
                <c:pt idx="29">
                  <c:v>602.5</c:v>
                </c:pt>
                <c:pt idx="30">
                  <c:v>654.5</c:v>
                </c:pt>
                <c:pt idx="31">
                  <c:v>727</c:v>
                </c:pt>
                <c:pt idx="32">
                  <c:v>760</c:v>
                </c:pt>
                <c:pt idx="33">
                  <c:v>789.5</c:v>
                </c:pt>
                <c:pt idx="34">
                  <c:v>804.5</c:v>
                </c:pt>
                <c:pt idx="35">
                  <c:v>759</c:v>
                </c:pt>
                <c:pt idx="36">
                  <c:v>745</c:v>
                </c:pt>
                <c:pt idx="37">
                  <c:v>688.5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1260.5</c:v>
                </c:pt>
                <c:pt idx="4">
                  <c:v>1298.5</c:v>
                </c:pt>
                <c:pt idx="5">
                  <c:v>1201.5</c:v>
                </c:pt>
                <c:pt idx="6">
                  <c:v>1140.5</c:v>
                </c:pt>
                <c:pt idx="7">
                  <c:v>1108.5</c:v>
                </c:pt>
                <c:pt idx="8">
                  <c:v>1052</c:v>
                </c:pt>
                <c:pt idx="9">
                  <c:v>1013.5</c:v>
                </c:pt>
                <c:pt idx="13">
                  <c:v>1012.5</c:v>
                </c:pt>
                <c:pt idx="14">
                  <c:v>1039.5</c:v>
                </c:pt>
                <c:pt idx="15">
                  <c:v>1146.5</c:v>
                </c:pt>
                <c:pt idx="16">
                  <c:v>1240</c:v>
                </c:pt>
                <c:pt idx="17">
                  <c:v>1346.5</c:v>
                </c:pt>
                <c:pt idx="18">
                  <c:v>1446</c:v>
                </c:pt>
                <c:pt idx="19">
                  <c:v>1497.5</c:v>
                </c:pt>
                <c:pt idx="20">
                  <c:v>1418</c:v>
                </c:pt>
                <c:pt idx="21">
                  <c:v>1273.5</c:v>
                </c:pt>
                <c:pt idx="22">
                  <c:v>1176</c:v>
                </c:pt>
                <c:pt idx="23">
                  <c:v>1028.5</c:v>
                </c:pt>
                <c:pt idx="24">
                  <c:v>1048</c:v>
                </c:pt>
                <c:pt idx="25">
                  <c:v>1104.5</c:v>
                </c:pt>
                <c:pt idx="29">
                  <c:v>1324.5</c:v>
                </c:pt>
                <c:pt idx="30">
                  <c:v>1287</c:v>
                </c:pt>
                <c:pt idx="31">
                  <c:v>1265.5</c:v>
                </c:pt>
                <c:pt idx="32">
                  <c:v>1310</c:v>
                </c:pt>
                <c:pt idx="33">
                  <c:v>1262.5</c:v>
                </c:pt>
                <c:pt idx="34">
                  <c:v>1256.5</c:v>
                </c:pt>
                <c:pt idx="35">
                  <c:v>1257.5</c:v>
                </c:pt>
                <c:pt idx="36">
                  <c:v>1246.5</c:v>
                </c:pt>
                <c:pt idx="37">
                  <c:v>1245.5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1729.5</c:v>
                </c:pt>
                <c:pt idx="4">
                  <c:v>1793</c:v>
                </c:pt>
                <c:pt idx="5">
                  <c:v>1662</c:v>
                </c:pt>
                <c:pt idx="6">
                  <c:v>1646</c:v>
                </c:pt>
                <c:pt idx="7">
                  <c:v>1599.5</c:v>
                </c:pt>
                <c:pt idx="8">
                  <c:v>1547</c:v>
                </c:pt>
                <c:pt idx="9">
                  <c:v>1532</c:v>
                </c:pt>
                <c:pt idx="13">
                  <c:v>1666.5</c:v>
                </c:pt>
                <c:pt idx="14">
                  <c:v>1763</c:v>
                </c:pt>
                <c:pt idx="15">
                  <c:v>1894</c:v>
                </c:pt>
                <c:pt idx="16">
                  <c:v>2015.5</c:v>
                </c:pt>
                <c:pt idx="17">
                  <c:v>2151</c:v>
                </c:pt>
                <c:pt idx="18">
                  <c:v>2250</c:v>
                </c:pt>
                <c:pt idx="19">
                  <c:v>2339</c:v>
                </c:pt>
                <c:pt idx="20">
                  <c:v>2210</c:v>
                </c:pt>
                <c:pt idx="21">
                  <c:v>2070.5</c:v>
                </c:pt>
                <c:pt idx="22">
                  <c:v>1938</c:v>
                </c:pt>
                <c:pt idx="23">
                  <c:v>1774.5</c:v>
                </c:pt>
                <c:pt idx="24">
                  <c:v>1812.5</c:v>
                </c:pt>
                <c:pt idx="25">
                  <c:v>1871</c:v>
                </c:pt>
                <c:pt idx="29">
                  <c:v>2140.5</c:v>
                </c:pt>
                <c:pt idx="30">
                  <c:v>2201.5</c:v>
                </c:pt>
                <c:pt idx="31">
                  <c:v>2276</c:v>
                </c:pt>
                <c:pt idx="32">
                  <c:v>2342</c:v>
                </c:pt>
                <c:pt idx="33">
                  <c:v>2336.5</c:v>
                </c:pt>
                <c:pt idx="34">
                  <c:v>2335</c:v>
                </c:pt>
                <c:pt idx="35">
                  <c:v>2287.5</c:v>
                </c:pt>
                <c:pt idx="36">
                  <c:v>2272</c:v>
                </c:pt>
                <c:pt idx="37">
                  <c:v>2217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22296"/>
        <c:axId val="186622688"/>
      </c:lineChart>
      <c:catAx>
        <c:axId val="186622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6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22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622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58.5</c:v>
                </c:pt>
                <c:pt idx="1">
                  <c:v>53</c:v>
                </c:pt>
                <c:pt idx="2">
                  <c:v>63.5</c:v>
                </c:pt>
                <c:pt idx="3">
                  <c:v>42</c:v>
                </c:pt>
                <c:pt idx="4">
                  <c:v>57.5</c:v>
                </c:pt>
                <c:pt idx="5">
                  <c:v>41.5</c:v>
                </c:pt>
                <c:pt idx="6">
                  <c:v>53.5</c:v>
                </c:pt>
                <c:pt idx="7">
                  <c:v>46</c:v>
                </c:pt>
                <c:pt idx="8">
                  <c:v>61.5</c:v>
                </c:pt>
                <c:pt idx="9">
                  <c:v>68</c:v>
                </c:pt>
                <c:pt idx="10">
                  <c:v>81</c:v>
                </c:pt>
                <c:pt idx="11">
                  <c:v>67.5</c:v>
                </c:pt>
                <c:pt idx="12">
                  <c:v>61</c:v>
                </c:pt>
                <c:pt idx="13">
                  <c:v>70</c:v>
                </c:pt>
                <c:pt idx="14">
                  <c:v>61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098760"/>
        <c:axId val="187099144"/>
      </c:barChart>
      <c:catAx>
        <c:axId val="18709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9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9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9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</c:v>
                </c:pt>
                <c:pt idx="1">
                  <c:v>43.5</c:v>
                </c:pt>
                <c:pt idx="2">
                  <c:v>80</c:v>
                </c:pt>
                <c:pt idx="3">
                  <c:v>54</c:v>
                </c:pt>
                <c:pt idx="4">
                  <c:v>82.5</c:v>
                </c:pt>
                <c:pt idx="5">
                  <c:v>67</c:v>
                </c:pt>
                <c:pt idx="6">
                  <c:v>68.5</c:v>
                </c:pt>
                <c:pt idx="7">
                  <c:v>66.5</c:v>
                </c:pt>
                <c:pt idx="8">
                  <c:v>72</c:v>
                </c:pt>
                <c:pt idx="9">
                  <c:v>64</c:v>
                </c:pt>
                <c:pt idx="10">
                  <c:v>78</c:v>
                </c:pt>
                <c:pt idx="11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40928"/>
        <c:axId val="187141312"/>
      </c:barChart>
      <c:catAx>
        <c:axId val="1871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4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51.5</c:v>
                </c:pt>
                <c:pt idx="1">
                  <c:v>70.5</c:v>
                </c:pt>
                <c:pt idx="2">
                  <c:v>60</c:v>
                </c:pt>
                <c:pt idx="3">
                  <c:v>75</c:v>
                </c:pt>
                <c:pt idx="4">
                  <c:v>86</c:v>
                </c:pt>
                <c:pt idx="5">
                  <c:v>59.5</c:v>
                </c:pt>
                <c:pt idx="6">
                  <c:v>76</c:v>
                </c:pt>
                <c:pt idx="7">
                  <c:v>82.5</c:v>
                </c:pt>
                <c:pt idx="8">
                  <c:v>87.5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36648"/>
        <c:axId val="187849952"/>
      </c:barChart>
      <c:catAx>
        <c:axId val="18753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4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3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139</c:v>
                </c:pt>
                <c:pt idx="1">
                  <c:v>145.5</c:v>
                </c:pt>
                <c:pt idx="2">
                  <c:v>157</c:v>
                </c:pt>
                <c:pt idx="3">
                  <c:v>161</c:v>
                </c:pt>
                <c:pt idx="4">
                  <c:v>191</c:v>
                </c:pt>
                <c:pt idx="5">
                  <c:v>218</c:v>
                </c:pt>
                <c:pt idx="6">
                  <c:v>190</c:v>
                </c:pt>
                <c:pt idx="7">
                  <c:v>190.5</c:v>
                </c:pt>
                <c:pt idx="8">
                  <c:v>206</c:v>
                </c:pt>
                <c:pt idx="9">
                  <c:v>172.5</c:v>
                </c:pt>
                <c:pt idx="10">
                  <c:v>176</c:v>
                </c:pt>
                <c:pt idx="11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28960"/>
        <c:axId val="187529344"/>
      </c:barChart>
      <c:catAx>
        <c:axId val="1875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2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</c:v>
                </c:pt>
                <c:pt idx="1">
                  <c:v>106.5</c:v>
                </c:pt>
                <c:pt idx="2">
                  <c:v>126.5</c:v>
                </c:pt>
                <c:pt idx="3">
                  <c:v>126</c:v>
                </c:pt>
                <c:pt idx="4">
                  <c:v>148.5</c:v>
                </c:pt>
                <c:pt idx="5">
                  <c:v>142</c:v>
                </c:pt>
                <c:pt idx="6">
                  <c:v>164.5</c:v>
                </c:pt>
                <c:pt idx="7">
                  <c:v>151</c:v>
                </c:pt>
                <c:pt idx="8">
                  <c:v>144</c:v>
                </c:pt>
                <c:pt idx="9">
                  <c:v>153</c:v>
                </c:pt>
                <c:pt idx="10">
                  <c:v>87.5</c:v>
                </c:pt>
                <c:pt idx="11">
                  <c:v>134.5</c:v>
                </c:pt>
                <c:pt idx="12">
                  <c:v>109.5</c:v>
                </c:pt>
                <c:pt idx="13">
                  <c:v>135</c:v>
                </c:pt>
                <c:pt idx="14">
                  <c:v>126</c:v>
                </c:pt>
                <c:pt idx="15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88008"/>
        <c:axId val="187888400"/>
      </c:barChart>
      <c:catAx>
        <c:axId val="18788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8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8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8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288</c:v>
                </c:pt>
                <c:pt idx="1">
                  <c:v>358</c:v>
                </c:pt>
                <c:pt idx="2">
                  <c:v>326</c:v>
                </c:pt>
                <c:pt idx="3">
                  <c:v>288.5</c:v>
                </c:pt>
                <c:pt idx="4">
                  <c:v>326</c:v>
                </c:pt>
                <c:pt idx="5">
                  <c:v>261</c:v>
                </c:pt>
                <c:pt idx="6">
                  <c:v>265</c:v>
                </c:pt>
                <c:pt idx="7">
                  <c:v>256.5</c:v>
                </c:pt>
                <c:pt idx="8">
                  <c:v>269.5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89184"/>
        <c:axId val="187889576"/>
      </c:barChart>
      <c:catAx>
        <c:axId val="1878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8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8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8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370</c:v>
                </c:pt>
                <c:pt idx="1">
                  <c:v>313.5</c:v>
                </c:pt>
                <c:pt idx="2">
                  <c:v>299</c:v>
                </c:pt>
                <c:pt idx="3">
                  <c:v>342</c:v>
                </c:pt>
                <c:pt idx="4">
                  <c:v>332.5</c:v>
                </c:pt>
                <c:pt idx="5">
                  <c:v>292</c:v>
                </c:pt>
                <c:pt idx="6">
                  <c:v>343.5</c:v>
                </c:pt>
                <c:pt idx="7">
                  <c:v>294.5</c:v>
                </c:pt>
                <c:pt idx="8">
                  <c:v>326.5</c:v>
                </c:pt>
                <c:pt idx="9">
                  <c:v>293</c:v>
                </c:pt>
                <c:pt idx="10">
                  <c:v>332.5</c:v>
                </c:pt>
                <c:pt idx="11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90360"/>
        <c:axId val="187890752"/>
      </c:barChart>
      <c:catAx>
        <c:axId val="18789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9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9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9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244.5</c:v>
                </c:pt>
                <c:pt idx="1">
                  <c:v>219.5</c:v>
                </c:pt>
                <c:pt idx="2">
                  <c:v>269</c:v>
                </c:pt>
                <c:pt idx="3">
                  <c:v>279.5</c:v>
                </c:pt>
                <c:pt idx="4">
                  <c:v>271.5</c:v>
                </c:pt>
                <c:pt idx="5">
                  <c:v>326.5</c:v>
                </c:pt>
                <c:pt idx="6">
                  <c:v>362.5</c:v>
                </c:pt>
                <c:pt idx="7">
                  <c:v>386</c:v>
                </c:pt>
                <c:pt idx="8">
                  <c:v>371</c:v>
                </c:pt>
                <c:pt idx="9">
                  <c:v>378</c:v>
                </c:pt>
                <c:pt idx="10">
                  <c:v>283</c:v>
                </c:pt>
                <c:pt idx="11">
                  <c:v>241.5</c:v>
                </c:pt>
                <c:pt idx="12">
                  <c:v>273.5</c:v>
                </c:pt>
                <c:pt idx="13">
                  <c:v>230.5</c:v>
                </c:pt>
                <c:pt idx="14">
                  <c:v>302.5</c:v>
                </c:pt>
                <c:pt idx="15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11456"/>
        <c:axId val="188111848"/>
      </c:barChart>
      <c:catAx>
        <c:axId val="1881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1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9956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43055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4</v>
      </c>
      <c r="C10" s="46">
        <v>54</v>
      </c>
      <c r="D10" s="46">
        <v>0</v>
      </c>
      <c r="E10" s="46">
        <v>1</v>
      </c>
      <c r="F10" s="6">
        <f t="shared" ref="F10:F22" si="0">B10*0.5+C10*1+D10*2+E10*2.5</f>
        <v>58.5</v>
      </c>
      <c r="G10" s="2"/>
      <c r="H10" s="19" t="s">
        <v>4</v>
      </c>
      <c r="I10" s="46">
        <v>4</v>
      </c>
      <c r="J10" s="46">
        <v>40</v>
      </c>
      <c r="K10" s="46">
        <v>0</v>
      </c>
      <c r="L10" s="46">
        <v>0</v>
      </c>
      <c r="M10" s="6">
        <f t="shared" ref="M10:M22" si="1">I10*0.5+J10*1+K10*2+L10*2.5</f>
        <v>42</v>
      </c>
      <c r="N10" s="9">
        <f>F20+F21+F22+M10</f>
        <v>217</v>
      </c>
      <c r="O10" s="19" t="s">
        <v>43</v>
      </c>
      <c r="P10" s="46">
        <v>4</v>
      </c>
      <c r="Q10" s="46">
        <v>34</v>
      </c>
      <c r="R10" s="46">
        <v>0</v>
      </c>
      <c r="S10" s="46">
        <v>0</v>
      </c>
      <c r="T10" s="6">
        <f t="shared" ref="T10:T21" si="2">P10*0.5+Q10*1+R10*2+S10*2.5</f>
        <v>36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63</v>
      </c>
      <c r="D11" s="46">
        <v>0</v>
      </c>
      <c r="E11" s="46">
        <v>2</v>
      </c>
      <c r="F11" s="6">
        <f t="shared" si="0"/>
        <v>70.5</v>
      </c>
      <c r="G11" s="2"/>
      <c r="H11" s="19" t="s">
        <v>5</v>
      </c>
      <c r="I11" s="46">
        <v>6</v>
      </c>
      <c r="J11" s="46">
        <v>52</v>
      </c>
      <c r="K11" s="46">
        <v>0</v>
      </c>
      <c r="L11" s="46">
        <v>1</v>
      </c>
      <c r="M11" s="6">
        <f t="shared" si="1"/>
        <v>57.5</v>
      </c>
      <c r="N11" s="9">
        <f>F21+F22+M10+M11</f>
        <v>216</v>
      </c>
      <c r="O11" s="19" t="s">
        <v>44</v>
      </c>
      <c r="P11" s="46">
        <v>7</v>
      </c>
      <c r="Q11" s="46">
        <v>40</v>
      </c>
      <c r="R11" s="46">
        <v>0</v>
      </c>
      <c r="S11" s="46">
        <v>0</v>
      </c>
      <c r="T11" s="6">
        <f t="shared" si="2"/>
        <v>43.5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34</v>
      </c>
      <c r="D12" s="46">
        <v>0</v>
      </c>
      <c r="E12" s="46">
        <v>0</v>
      </c>
      <c r="F12" s="6">
        <f t="shared" si="0"/>
        <v>35</v>
      </c>
      <c r="G12" s="2"/>
      <c r="H12" s="19" t="s">
        <v>6</v>
      </c>
      <c r="I12" s="46">
        <v>5</v>
      </c>
      <c r="J12" s="46">
        <v>39</v>
      </c>
      <c r="K12" s="46">
        <v>0</v>
      </c>
      <c r="L12" s="46">
        <v>0</v>
      </c>
      <c r="M12" s="6">
        <f t="shared" si="1"/>
        <v>41.5</v>
      </c>
      <c r="N12" s="2">
        <f>F22+M10+M11+M12</f>
        <v>204.5</v>
      </c>
      <c r="O12" s="19" t="s">
        <v>32</v>
      </c>
      <c r="P12" s="46">
        <v>12</v>
      </c>
      <c r="Q12" s="46">
        <v>69</v>
      </c>
      <c r="R12" s="46">
        <v>0</v>
      </c>
      <c r="S12" s="46">
        <v>2</v>
      </c>
      <c r="T12" s="6">
        <f t="shared" si="2"/>
        <v>80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47</v>
      </c>
      <c r="D13" s="46">
        <v>0</v>
      </c>
      <c r="E13" s="46">
        <v>0</v>
      </c>
      <c r="F13" s="6">
        <f t="shared" si="0"/>
        <v>48</v>
      </c>
      <c r="G13" s="2">
        <f t="shared" ref="G13:G19" si="3">F10+F11+F12+F13</f>
        <v>212</v>
      </c>
      <c r="H13" s="19" t="s">
        <v>7</v>
      </c>
      <c r="I13" s="46">
        <v>3</v>
      </c>
      <c r="J13" s="46">
        <v>52</v>
      </c>
      <c r="K13" s="46">
        <v>0</v>
      </c>
      <c r="L13" s="46">
        <v>0</v>
      </c>
      <c r="M13" s="6">
        <f t="shared" si="1"/>
        <v>53.5</v>
      </c>
      <c r="N13" s="2">
        <f t="shared" ref="N13:N18" si="4">M10+M11+M12+M13</f>
        <v>194.5</v>
      </c>
      <c r="O13" s="19" t="s">
        <v>33</v>
      </c>
      <c r="P13" s="46">
        <v>8</v>
      </c>
      <c r="Q13" s="46">
        <v>50</v>
      </c>
      <c r="R13" s="46">
        <v>0</v>
      </c>
      <c r="S13" s="46">
        <v>0</v>
      </c>
      <c r="T13" s="6">
        <f t="shared" si="2"/>
        <v>54</v>
      </c>
      <c r="U13" s="2">
        <f t="shared" ref="U13:U21" si="5">T10+T11+T12+T13</f>
        <v>213.5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48</v>
      </c>
      <c r="D14" s="46">
        <v>0</v>
      </c>
      <c r="E14" s="46">
        <v>0</v>
      </c>
      <c r="F14" s="6">
        <f t="shared" si="0"/>
        <v>49.5</v>
      </c>
      <c r="G14" s="2">
        <f t="shared" si="3"/>
        <v>203</v>
      </c>
      <c r="H14" s="19" t="s">
        <v>9</v>
      </c>
      <c r="I14" s="46">
        <v>4</v>
      </c>
      <c r="J14" s="46">
        <v>44</v>
      </c>
      <c r="K14" s="46">
        <v>0</v>
      </c>
      <c r="L14" s="46">
        <v>0</v>
      </c>
      <c r="M14" s="6">
        <f t="shared" si="1"/>
        <v>46</v>
      </c>
      <c r="N14" s="2">
        <f t="shared" si="4"/>
        <v>198.5</v>
      </c>
      <c r="O14" s="19" t="s">
        <v>29</v>
      </c>
      <c r="P14" s="45">
        <v>11</v>
      </c>
      <c r="Q14" s="45">
        <v>77</v>
      </c>
      <c r="R14" s="45">
        <v>0</v>
      </c>
      <c r="S14" s="45">
        <v>0</v>
      </c>
      <c r="T14" s="6">
        <f t="shared" si="2"/>
        <v>82.5</v>
      </c>
      <c r="U14" s="2">
        <f t="shared" si="5"/>
        <v>260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46</v>
      </c>
      <c r="D15" s="46">
        <v>0</v>
      </c>
      <c r="E15" s="46">
        <v>0</v>
      </c>
      <c r="F15" s="6">
        <f t="shared" si="0"/>
        <v>47.5</v>
      </c>
      <c r="G15" s="2">
        <f t="shared" si="3"/>
        <v>180</v>
      </c>
      <c r="H15" s="19" t="s">
        <v>12</v>
      </c>
      <c r="I15" s="46">
        <v>7</v>
      </c>
      <c r="J15" s="46">
        <v>58</v>
      </c>
      <c r="K15" s="46">
        <v>0</v>
      </c>
      <c r="L15" s="46">
        <v>0</v>
      </c>
      <c r="M15" s="6">
        <f t="shared" si="1"/>
        <v>61.5</v>
      </c>
      <c r="N15" s="2">
        <f t="shared" si="4"/>
        <v>202.5</v>
      </c>
      <c r="O15" s="18" t="s">
        <v>30</v>
      </c>
      <c r="P15" s="46">
        <v>9</v>
      </c>
      <c r="Q15" s="46">
        <v>60</v>
      </c>
      <c r="R15" s="45">
        <v>0</v>
      </c>
      <c r="S15" s="46">
        <v>1</v>
      </c>
      <c r="T15" s="6">
        <f t="shared" si="2"/>
        <v>67</v>
      </c>
      <c r="U15" s="2">
        <f t="shared" si="5"/>
        <v>283.5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58</v>
      </c>
      <c r="D16" s="46">
        <v>1</v>
      </c>
      <c r="E16" s="46">
        <v>1</v>
      </c>
      <c r="F16" s="6">
        <f t="shared" si="0"/>
        <v>64</v>
      </c>
      <c r="G16" s="2">
        <f t="shared" si="3"/>
        <v>209</v>
      </c>
      <c r="H16" s="19" t="s">
        <v>15</v>
      </c>
      <c r="I16" s="46">
        <v>6</v>
      </c>
      <c r="J16" s="46">
        <v>65</v>
      </c>
      <c r="K16" s="46">
        <v>0</v>
      </c>
      <c r="L16" s="46">
        <v>0</v>
      </c>
      <c r="M16" s="6">
        <f t="shared" si="1"/>
        <v>68</v>
      </c>
      <c r="N16" s="2">
        <f t="shared" si="4"/>
        <v>229</v>
      </c>
      <c r="O16" s="19" t="s">
        <v>8</v>
      </c>
      <c r="P16" s="46">
        <v>6</v>
      </c>
      <c r="Q16" s="46">
        <v>58</v>
      </c>
      <c r="R16" s="46">
        <v>0</v>
      </c>
      <c r="S16" s="46">
        <v>3</v>
      </c>
      <c r="T16" s="6">
        <f t="shared" si="2"/>
        <v>68.5</v>
      </c>
      <c r="U16" s="2">
        <f t="shared" si="5"/>
        <v>272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24</v>
      </c>
      <c r="D17" s="46">
        <v>0</v>
      </c>
      <c r="E17" s="46">
        <v>0</v>
      </c>
      <c r="F17" s="6">
        <f t="shared" si="0"/>
        <v>26</v>
      </c>
      <c r="G17" s="2">
        <f t="shared" si="3"/>
        <v>187</v>
      </c>
      <c r="H17" s="19" t="s">
        <v>18</v>
      </c>
      <c r="I17" s="46">
        <v>14</v>
      </c>
      <c r="J17" s="46">
        <v>74</v>
      </c>
      <c r="K17" s="46">
        <v>0</v>
      </c>
      <c r="L17" s="46">
        <v>0</v>
      </c>
      <c r="M17" s="6">
        <f t="shared" si="1"/>
        <v>81</v>
      </c>
      <c r="N17" s="2">
        <f t="shared" si="4"/>
        <v>256.5</v>
      </c>
      <c r="O17" s="19" t="s">
        <v>10</v>
      </c>
      <c r="P17" s="46">
        <v>7</v>
      </c>
      <c r="Q17" s="46">
        <v>63</v>
      </c>
      <c r="R17" s="46">
        <v>0</v>
      </c>
      <c r="S17" s="46">
        <v>0</v>
      </c>
      <c r="T17" s="6">
        <f t="shared" si="2"/>
        <v>66.5</v>
      </c>
      <c r="U17" s="2">
        <f t="shared" si="5"/>
        <v>284.5</v>
      </c>
      <c r="AB17" s="81">
        <v>289.5</v>
      </c>
    </row>
    <row r="18" spans="1:28" ht="24" customHeight="1" x14ac:dyDescent="0.2">
      <c r="A18" s="18" t="s">
        <v>41</v>
      </c>
      <c r="B18" s="46">
        <v>6</v>
      </c>
      <c r="C18" s="46">
        <v>39</v>
      </c>
      <c r="D18" s="46">
        <v>0</v>
      </c>
      <c r="E18" s="46">
        <v>4</v>
      </c>
      <c r="F18" s="6">
        <f t="shared" si="0"/>
        <v>52</v>
      </c>
      <c r="G18" s="2">
        <f t="shared" si="3"/>
        <v>189.5</v>
      </c>
      <c r="H18" s="19" t="s">
        <v>20</v>
      </c>
      <c r="I18" s="46">
        <v>11</v>
      </c>
      <c r="J18" s="46">
        <v>62</v>
      </c>
      <c r="K18" s="46">
        <v>0</v>
      </c>
      <c r="L18" s="46">
        <v>0</v>
      </c>
      <c r="M18" s="6">
        <f t="shared" si="1"/>
        <v>67.5</v>
      </c>
      <c r="N18" s="2">
        <f t="shared" si="4"/>
        <v>278</v>
      </c>
      <c r="O18" s="19" t="s">
        <v>13</v>
      </c>
      <c r="P18" s="46">
        <v>4</v>
      </c>
      <c r="Q18" s="46">
        <v>70</v>
      </c>
      <c r="R18" s="46">
        <v>0</v>
      </c>
      <c r="S18" s="46">
        <v>0</v>
      </c>
      <c r="T18" s="6">
        <f t="shared" si="2"/>
        <v>72</v>
      </c>
      <c r="U18" s="2">
        <f t="shared" si="5"/>
        <v>274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35</v>
      </c>
      <c r="D19" s="47">
        <v>0</v>
      </c>
      <c r="E19" s="47">
        <v>2</v>
      </c>
      <c r="F19" s="7">
        <f t="shared" si="0"/>
        <v>43.5</v>
      </c>
      <c r="G19" s="3">
        <f t="shared" si="3"/>
        <v>185.5</v>
      </c>
      <c r="H19" s="20" t="s">
        <v>22</v>
      </c>
      <c r="I19" s="45">
        <v>4</v>
      </c>
      <c r="J19" s="45">
        <v>59</v>
      </c>
      <c r="K19" s="45">
        <v>0</v>
      </c>
      <c r="L19" s="45">
        <v>0</v>
      </c>
      <c r="M19" s="6">
        <f t="shared" si="1"/>
        <v>61</v>
      </c>
      <c r="N19" s="2">
        <f>M16+M17+M18+M19</f>
        <v>277.5</v>
      </c>
      <c r="O19" s="19" t="s">
        <v>16</v>
      </c>
      <c r="P19" s="46">
        <v>11</v>
      </c>
      <c r="Q19" s="46">
        <v>56</v>
      </c>
      <c r="R19" s="46">
        <v>0</v>
      </c>
      <c r="S19" s="46">
        <v>1</v>
      </c>
      <c r="T19" s="6">
        <f t="shared" si="2"/>
        <v>64</v>
      </c>
      <c r="U19" s="2">
        <f t="shared" si="5"/>
        <v>271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52</v>
      </c>
      <c r="D20" s="45">
        <v>0</v>
      </c>
      <c r="E20" s="45">
        <v>2</v>
      </c>
      <c r="F20" s="8">
        <f t="shared" si="0"/>
        <v>58.5</v>
      </c>
      <c r="G20" s="35"/>
      <c r="H20" s="19" t="s">
        <v>24</v>
      </c>
      <c r="I20" s="46">
        <v>4</v>
      </c>
      <c r="J20" s="46">
        <v>58</v>
      </c>
      <c r="K20" s="46">
        <v>0</v>
      </c>
      <c r="L20" s="46">
        <v>4</v>
      </c>
      <c r="M20" s="8">
        <f t="shared" si="1"/>
        <v>70</v>
      </c>
      <c r="N20" s="2">
        <f>M17+M18+M19+M20</f>
        <v>279.5</v>
      </c>
      <c r="O20" s="19" t="s">
        <v>45</v>
      </c>
      <c r="P20" s="45">
        <v>14</v>
      </c>
      <c r="Q20" s="45">
        <v>71</v>
      </c>
      <c r="R20" s="46">
        <v>0</v>
      </c>
      <c r="S20" s="45">
        <v>0</v>
      </c>
      <c r="T20" s="8">
        <f t="shared" si="2"/>
        <v>78</v>
      </c>
      <c r="U20" s="2">
        <f t="shared" si="5"/>
        <v>280.5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50</v>
      </c>
      <c r="D21" s="46">
        <v>0</v>
      </c>
      <c r="E21" s="46">
        <v>0</v>
      </c>
      <c r="F21" s="6">
        <f t="shared" si="0"/>
        <v>53</v>
      </c>
      <c r="G21" s="36"/>
      <c r="H21" s="20" t="s">
        <v>25</v>
      </c>
      <c r="I21" s="46">
        <v>9</v>
      </c>
      <c r="J21" s="46">
        <v>54</v>
      </c>
      <c r="K21" s="46">
        <v>0</v>
      </c>
      <c r="L21" s="46">
        <v>1</v>
      </c>
      <c r="M21" s="6">
        <f t="shared" si="1"/>
        <v>61</v>
      </c>
      <c r="N21" s="2">
        <f>M18+M19+M20+M21</f>
        <v>259.5</v>
      </c>
      <c r="O21" s="21" t="s">
        <v>46</v>
      </c>
      <c r="P21" s="47">
        <v>10</v>
      </c>
      <c r="Q21" s="47">
        <v>64</v>
      </c>
      <c r="R21" s="47">
        <v>0</v>
      </c>
      <c r="S21" s="47">
        <v>0</v>
      </c>
      <c r="T21" s="7">
        <f t="shared" si="2"/>
        <v>69</v>
      </c>
      <c r="U21" s="3">
        <f t="shared" si="5"/>
        <v>283</v>
      </c>
      <c r="AB21" s="8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59</v>
      </c>
      <c r="D22" s="46">
        <v>0</v>
      </c>
      <c r="E22" s="46">
        <v>0</v>
      </c>
      <c r="F22" s="6">
        <f t="shared" si="0"/>
        <v>63.5</v>
      </c>
      <c r="G22" s="2"/>
      <c r="H22" s="21" t="s">
        <v>26</v>
      </c>
      <c r="I22" s="47">
        <v>8</v>
      </c>
      <c r="J22" s="47">
        <v>61</v>
      </c>
      <c r="K22" s="47">
        <v>0</v>
      </c>
      <c r="L22" s="47">
        <v>1</v>
      </c>
      <c r="M22" s="6">
        <f t="shared" si="1"/>
        <v>67.5</v>
      </c>
      <c r="N22" s="3">
        <f>M19+M20+M21+M22</f>
        <v>259.5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212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279.5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284.5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92</v>
      </c>
      <c r="N24" s="88"/>
      <c r="O24" s="166"/>
      <c r="P24" s="167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99 X CR 56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9956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f>'G-1'!S6:U6</f>
        <v>43055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11</v>
      </c>
      <c r="C10" s="46">
        <v>46</v>
      </c>
      <c r="D10" s="46">
        <v>0</v>
      </c>
      <c r="E10" s="46">
        <v>0</v>
      </c>
      <c r="F10" s="6">
        <f t="shared" ref="F10:F22" si="0">B10*0.5+C10*1+D10*2+E10*2.5</f>
        <v>51.5</v>
      </c>
      <c r="G10" s="2"/>
      <c r="H10" s="19" t="s">
        <v>4</v>
      </c>
      <c r="I10" s="46">
        <v>4</v>
      </c>
      <c r="J10" s="46">
        <v>119</v>
      </c>
      <c r="K10" s="46">
        <v>0</v>
      </c>
      <c r="L10" s="46">
        <v>2</v>
      </c>
      <c r="M10" s="6">
        <f t="shared" ref="M10:M22" si="1">I10*0.5+J10*1+K10*2+L10*2.5</f>
        <v>126</v>
      </c>
      <c r="N10" s="9">
        <f>F20+F21+F22+M10</f>
        <v>437</v>
      </c>
      <c r="O10" s="19" t="s">
        <v>43</v>
      </c>
      <c r="P10" s="46">
        <v>13</v>
      </c>
      <c r="Q10" s="46">
        <v>130</v>
      </c>
      <c r="R10" s="46">
        <v>0</v>
      </c>
      <c r="S10" s="46">
        <v>1</v>
      </c>
      <c r="T10" s="6">
        <f t="shared" ref="T10:T21" si="2">P10*0.5+Q10*1+R10*2+S10*2.5</f>
        <v>139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66</v>
      </c>
      <c r="D11" s="46">
        <v>0</v>
      </c>
      <c r="E11" s="46">
        <v>0</v>
      </c>
      <c r="F11" s="6">
        <f t="shared" si="0"/>
        <v>70.5</v>
      </c>
      <c r="G11" s="2"/>
      <c r="H11" s="19" t="s">
        <v>5</v>
      </c>
      <c r="I11" s="46">
        <v>11</v>
      </c>
      <c r="J11" s="46">
        <v>137</v>
      </c>
      <c r="K11" s="46">
        <v>3</v>
      </c>
      <c r="L11" s="46">
        <v>0</v>
      </c>
      <c r="M11" s="6">
        <f t="shared" si="1"/>
        <v>148.5</v>
      </c>
      <c r="N11" s="9">
        <f>F21+F22+M10+M11</f>
        <v>507.5</v>
      </c>
      <c r="O11" s="19" t="s">
        <v>44</v>
      </c>
      <c r="P11" s="46">
        <v>11</v>
      </c>
      <c r="Q11" s="46">
        <v>135</v>
      </c>
      <c r="R11" s="46">
        <v>0</v>
      </c>
      <c r="S11" s="46">
        <v>2</v>
      </c>
      <c r="T11" s="6">
        <f t="shared" si="2"/>
        <v>145.5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53</v>
      </c>
      <c r="D12" s="46">
        <v>0</v>
      </c>
      <c r="E12" s="46">
        <v>1</v>
      </c>
      <c r="F12" s="6">
        <f t="shared" si="0"/>
        <v>60</v>
      </c>
      <c r="G12" s="2"/>
      <c r="H12" s="19" t="s">
        <v>6</v>
      </c>
      <c r="I12" s="46">
        <v>7</v>
      </c>
      <c r="J12" s="46">
        <v>134</v>
      </c>
      <c r="K12" s="46">
        <v>1</v>
      </c>
      <c r="L12" s="46">
        <v>1</v>
      </c>
      <c r="M12" s="6">
        <f t="shared" si="1"/>
        <v>142</v>
      </c>
      <c r="N12" s="2">
        <f>F22+M10+M11+M12</f>
        <v>543</v>
      </c>
      <c r="O12" s="19" t="s">
        <v>32</v>
      </c>
      <c r="P12" s="46">
        <v>15</v>
      </c>
      <c r="Q12" s="46">
        <v>147</v>
      </c>
      <c r="R12" s="46">
        <v>0</v>
      </c>
      <c r="S12" s="46">
        <v>1</v>
      </c>
      <c r="T12" s="6">
        <f t="shared" si="2"/>
        <v>157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68</v>
      </c>
      <c r="D13" s="46">
        <v>0</v>
      </c>
      <c r="E13" s="46">
        <v>2</v>
      </c>
      <c r="F13" s="6">
        <f t="shared" si="0"/>
        <v>75</v>
      </c>
      <c r="G13" s="2">
        <f t="shared" ref="G13:G19" si="3">F10+F11+F12+F13</f>
        <v>257</v>
      </c>
      <c r="H13" s="19" t="s">
        <v>7</v>
      </c>
      <c r="I13" s="46">
        <v>9</v>
      </c>
      <c r="J13" s="46">
        <v>155</v>
      </c>
      <c r="K13" s="46">
        <v>0</v>
      </c>
      <c r="L13" s="46">
        <v>2</v>
      </c>
      <c r="M13" s="6">
        <f t="shared" si="1"/>
        <v>164.5</v>
      </c>
      <c r="N13" s="2">
        <f t="shared" ref="N13:N18" si="4">M10+M11+M12+M13</f>
        <v>581</v>
      </c>
      <c r="O13" s="19" t="s">
        <v>33</v>
      </c>
      <c r="P13" s="46">
        <v>13</v>
      </c>
      <c r="Q13" s="46">
        <v>152</v>
      </c>
      <c r="R13" s="46">
        <v>0</v>
      </c>
      <c r="S13" s="46">
        <v>1</v>
      </c>
      <c r="T13" s="6">
        <f t="shared" si="2"/>
        <v>161</v>
      </c>
      <c r="U13" s="2">
        <f t="shared" ref="U13:U21" si="5">T10+T11+T12+T13</f>
        <v>602.5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76</v>
      </c>
      <c r="D14" s="46">
        <v>1</v>
      </c>
      <c r="E14" s="46">
        <v>1</v>
      </c>
      <c r="F14" s="6">
        <f t="shared" si="0"/>
        <v>86</v>
      </c>
      <c r="G14" s="2">
        <f t="shared" si="3"/>
        <v>291.5</v>
      </c>
      <c r="H14" s="19" t="s">
        <v>9</v>
      </c>
      <c r="I14" s="46">
        <v>10</v>
      </c>
      <c r="J14" s="46">
        <v>146</v>
      </c>
      <c r="K14" s="46">
        <v>0</v>
      </c>
      <c r="L14" s="46">
        <v>0</v>
      </c>
      <c r="M14" s="6">
        <f t="shared" si="1"/>
        <v>151</v>
      </c>
      <c r="N14" s="2">
        <f t="shared" si="4"/>
        <v>606</v>
      </c>
      <c r="O14" s="19" t="s">
        <v>29</v>
      </c>
      <c r="P14" s="45">
        <v>10</v>
      </c>
      <c r="Q14" s="45">
        <v>186</v>
      </c>
      <c r="R14" s="45">
        <v>0</v>
      </c>
      <c r="S14" s="45">
        <v>0</v>
      </c>
      <c r="T14" s="6">
        <f t="shared" si="2"/>
        <v>191</v>
      </c>
      <c r="U14" s="2">
        <f t="shared" si="5"/>
        <v>654.5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53</v>
      </c>
      <c r="D15" s="46">
        <v>1</v>
      </c>
      <c r="E15" s="46">
        <v>1</v>
      </c>
      <c r="F15" s="6">
        <f t="shared" si="0"/>
        <v>59.5</v>
      </c>
      <c r="G15" s="2">
        <f t="shared" si="3"/>
        <v>280.5</v>
      </c>
      <c r="H15" s="19" t="s">
        <v>12</v>
      </c>
      <c r="I15" s="46">
        <v>13</v>
      </c>
      <c r="J15" s="46">
        <v>135</v>
      </c>
      <c r="K15" s="46">
        <v>0</v>
      </c>
      <c r="L15" s="46">
        <v>1</v>
      </c>
      <c r="M15" s="6">
        <f t="shared" si="1"/>
        <v>144</v>
      </c>
      <c r="N15" s="2">
        <f t="shared" si="4"/>
        <v>601.5</v>
      </c>
      <c r="O15" s="18" t="s">
        <v>30</v>
      </c>
      <c r="P15" s="46">
        <v>11</v>
      </c>
      <c r="Q15" s="46">
        <v>210</v>
      </c>
      <c r="R15" s="46">
        <v>0</v>
      </c>
      <c r="S15" s="46">
        <v>1</v>
      </c>
      <c r="T15" s="6">
        <f t="shared" si="2"/>
        <v>218</v>
      </c>
      <c r="U15" s="2">
        <f t="shared" si="5"/>
        <v>727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60</v>
      </c>
      <c r="D16" s="46">
        <v>2</v>
      </c>
      <c r="E16" s="46">
        <v>3</v>
      </c>
      <c r="F16" s="6">
        <f t="shared" si="0"/>
        <v>76</v>
      </c>
      <c r="G16" s="2">
        <f t="shared" si="3"/>
        <v>296.5</v>
      </c>
      <c r="H16" s="19" t="s">
        <v>15</v>
      </c>
      <c r="I16" s="46">
        <v>12</v>
      </c>
      <c r="J16" s="46">
        <v>142</v>
      </c>
      <c r="K16" s="46">
        <v>0</v>
      </c>
      <c r="L16" s="46">
        <v>2</v>
      </c>
      <c r="M16" s="6">
        <f t="shared" si="1"/>
        <v>153</v>
      </c>
      <c r="N16" s="2">
        <f t="shared" si="4"/>
        <v>612.5</v>
      </c>
      <c r="O16" s="19" t="s">
        <v>8</v>
      </c>
      <c r="P16" s="46">
        <v>5</v>
      </c>
      <c r="Q16" s="46">
        <v>185</v>
      </c>
      <c r="R16" s="46">
        <v>0</v>
      </c>
      <c r="S16" s="46">
        <v>1</v>
      </c>
      <c r="T16" s="6">
        <f t="shared" si="2"/>
        <v>190</v>
      </c>
      <c r="U16" s="2">
        <f t="shared" si="5"/>
        <v>760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77</v>
      </c>
      <c r="D17" s="46">
        <v>0</v>
      </c>
      <c r="E17" s="46">
        <v>1</v>
      </c>
      <c r="F17" s="6">
        <f t="shared" si="0"/>
        <v>82.5</v>
      </c>
      <c r="G17" s="2">
        <f t="shared" si="3"/>
        <v>304</v>
      </c>
      <c r="H17" s="19" t="s">
        <v>18</v>
      </c>
      <c r="I17" s="46">
        <v>6</v>
      </c>
      <c r="J17" s="46">
        <v>82</v>
      </c>
      <c r="K17" s="46">
        <v>0</v>
      </c>
      <c r="L17" s="46">
        <v>1</v>
      </c>
      <c r="M17" s="6">
        <f t="shared" si="1"/>
        <v>87.5</v>
      </c>
      <c r="N17" s="2">
        <f t="shared" si="4"/>
        <v>535.5</v>
      </c>
      <c r="O17" s="19" t="s">
        <v>10</v>
      </c>
      <c r="P17" s="46">
        <v>11</v>
      </c>
      <c r="Q17" s="46">
        <v>185</v>
      </c>
      <c r="R17" s="46">
        <v>0</v>
      </c>
      <c r="S17" s="46">
        <v>0</v>
      </c>
      <c r="T17" s="6">
        <f t="shared" si="2"/>
        <v>190.5</v>
      </c>
      <c r="U17" s="2">
        <f t="shared" si="5"/>
        <v>789.5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81</v>
      </c>
      <c r="D18" s="46">
        <v>0</v>
      </c>
      <c r="E18" s="46">
        <v>1</v>
      </c>
      <c r="F18" s="6">
        <f t="shared" si="0"/>
        <v>87.5</v>
      </c>
      <c r="G18" s="2">
        <f t="shared" si="3"/>
        <v>305.5</v>
      </c>
      <c r="H18" s="19" t="s">
        <v>20</v>
      </c>
      <c r="I18" s="46">
        <v>9</v>
      </c>
      <c r="J18" s="46">
        <v>125</v>
      </c>
      <c r="K18" s="46">
        <v>0</v>
      </c>
      <c r="L18" s="46">
        <v>2</v>
      </c>
      <c r="M18" s="6">
        <f t="shared" si="1"/>
        <v>134.5</v>
      </c>
      <c r="N18" s="2">
        <f t="shared" si="4"/>
        <v>519</v>
      </c>
      <c r="O18" s="19" t="s">
        <v>13</v>
      </c>
      <c r="P18" s="46">
        <v>14</v>
      </c>
      <c r="Q18" s="46">
        <v>199</v>
      </c>
      <c r="R18" s="46">
        <v>0</v>
      </c>
      <c r="S18" s="46">
        <v>0</v>
      </c>
      <c r="T18" s="6">
        <f t="shared" si="2"/>
        <v>206</v>
      </c>
      <c r="U18" s="2">
        <f t="shared" si="5"/>
        <v>804.5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74</v>
      </c>
      <c r="D19" s="47">
        <v>0</v>
      </c>
      <c r="E19" s="47">
        <v>3</v>
      </c>
      <c r="F19" s="7">
        <f t="shared" si="0"/>
        <v>87</v>
      </c>
      <c r="G19" s="3">
        <f t="shared" si="3"/>
        <v>333</v>
      </c>
      <c r="H19" s="20" t="s">
        <v>22</v>
      </c>
      <c r="I19" s="45">
        <v>10</v>
      </c>
      <c r="J19" s="45">
        <v>102</v>
      </c>
      <c r="K19" s="45">
        <v>0</v>
      </c>
      <c r="L19" s="45">
        <v>1</v>
      </c>
      <c r="M19" s="6">
        <f t="shared" si="1"/>
        <v>109.5</v>
      </c>
      <c r="N19" s="2">
        <f>M16+M17+M18+M19</f>
        <v>484.5</v>
      </c>
      <c r="O19" s="19" t="s">
        <v>16</v>
      </c>
      <c r="P19" s="46">
        <v>8</v>
      </c>
      <c r="Q19" s="46">
        <v>166</v>
      </c>
      <c r="R19" s="46">
        <v>0</v>
      </c>
      <c r="S19" s="46">
        <v>1</v>
      </c>
      <c r="T19" s="6">
        <f t="shared" si="2"/>
        <v>172.5</v>
      </c>
      <c r="U19" s="2">
        <f t="shared" si="5"/>
        <v>759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71</v>
      </c>
      <c r="D20" s="45">
        <v>0</v>
      </c>
      <c r="E20" s="45">
        <v>1</v>
      </c>
      <c r="F20" s="8">
        <f t="shared" si="0"/>
        <v>78</v>
      </c>
      <c r="G20" s="35"/>
      <c r="H20" s="19" t="s">
        <v>24</v>
      </c>
      <c r="I20" s="46">
        <v>7</v>
      </c>
      <c r="J20" s="46">
        <v>124</v>
      </c>
      <c r="K20" s="46">
        <v>0</v>
      </c>
      <c r="L20" s="46">
        <v>3</v>
      </c>
      <c r="M20" s="8">
        <f t="shared" si="1"/>
        <v>135</v>
      </c>
      <c r="N20" s="2">
        <f>M17+M18+M19+M20</f>
        <v>466.5</v>
      </c>
      <c r="O20" s="19" t="s">
        <v>45</v>
      </c>
      <c r="P20" s="45">
        <v>10</v>
      </c>
      <c r="Q20" s="45">
        <v>171</v>
      </c>
      <c r="R20" s="45">
        <v>0</v>
      </c>
      <c r="S20" s="45">
        <v>0</v>
      </c>
      <c r="T20" s="8">
        <f t="shared" si="2"/>
        <v>176</v>
      </c>
      <c r="U20" s="2">
        <f t="shared" si="5"/>
        <v>745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99</v>
      </c>
      <c r="D21" s="46">
        <v>0</v>
      </c>
      <c r="E21" s="46">
        <v>2</v>
      </c>
      <c r="F21" s="6">
        <f t="shared" si="0"/>
        <v>106.5</v>
      </c>
      <c r="G21" s="36"/>
      <c r="H21" s="20" t="s">
        <v>25</v>
      </c>
      <c r="I21" s="46">
        <v>9</v>
      </c>
      <c r="J21" s="46">
        <v>119</v>
      </c>
      <c r="K21" s="46">
        <v>0</v>
      </c>
      <c r="L21" s="46">
        <v>1</v>
      </c>
      <c r="M21" s="6">
        <f t="shared" si="1"/>
        <v>126</v>
      </c>
      <c r="N21" s="2">
        <f>M18+M19+M20+M21</f>
        <v>505</v>
      </c>
      <c r="O21" s="21" t="s">
        <v>46</v>
      </c>
      <c r="P21" s="47">
        <v>6</v>
      </c>
      <c r="Q21" s="47">
        <v>131</v>
      </c>
      <c r="R21" s="47">
        <v>0</v>
      </c>
      <c r="S21" s="47">
        <v>0</v>
      </c>
      <c r="T21" s="7">
        <f t="shared" si="2"/>
        <v>134</v>
      </c>
      <c r="U21" s="3">
        <f t="shared" si="5"/>
        <v>688.5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123</v>
      </c>
      <c r="D22" s="46">
        <v>0</v>
      </c>
      <c r="E22" s="46">
        <v>0</v>
      </c>
      <c r="F22" s="6">
        <f t="shared" si="0"/>
        <v>126.5</v>
      </c>
      <c r="G22" s="2"/>
      <c r="H22" s="21" t="s">
        <v>26</v>
      </c>
      <c r="I22" s="47">
        <v>5</v>
      </c>
      <c r="J22" s="47">
        <v>127</v>
      </c>
      <c r="K22" s="47">
        <v>1</v>
      </c>
      <c r="L22" s="47">
        <v>2</v>
      </c>
      <c r="M22" s="6">
        <f t="shared" si="1"/>
        <v>136.5</v>
      </c>
      <c r="N22" s="3">
        <f>M19+M20+M21+M22</f>
        <v>507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333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612.5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804.5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152</v>
      </c>
      <c r="G24" s="88"/>
      <c r="H24" s="166"/>
      <c r="I24" s="167"/>
      <c r="J24" s="82" t="s">
        <v>73</v>
      </c>
      <c r="K24" s="86"/>
      <c r="L24" s="86"/>
      <c r="M24" s="87" t="s">
        <v>68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99 X CR 56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9956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153</v>
      </c>
      <c r="E6" s="189"/>
      <c r="F6" s="189"/>
      <c r="G6" s="189"/>
      <c r="H6" s="189"/>
      <c r="I6" s="203" t="s">
        <v>59</v>
      </c>
      <c r="J6" s="203"/>
      <c r="K6" s="203"/>
      <c r="L6" s="212">
        <v>2</v>
      </c>
      <c r="M6" s="212"/>
      <c r="N6" s="212"/>
      <c r="O6" s="54"/>
      <c r="P6" s="203" t="s">
        <v>58</v>
      </c>
      <c r="Q6" s="203"/>
      <c r="R6" s="203"/>
      <c r="S6" s="206">
        <f>'G-1'!S6:U6</f>
        <v>43055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40</v>
      </c>
      <c r="C10" s="61">
        <v>244</v>
      </c>
      <c r="D10" s="61">
        <v>2</v>
      </c>
      <c r="E10" s="61">
        <v>8</v>
      </c>
      <c r="F10" s="62">
        <f t="shared" ref="F10:F22" si="0">B10*0.5+C10*1+D10*2+E10*2.5</f>
        <v>288</v>
      </c>
      <c r="G10" s="63"/>
      <c r="H10" s="64" t="s">
        <v>4</v>
      </c>
      <c r="I10" s="46">
        <v>26</v>
      </c>
      <c r="J10" s="46">
        <v>250</v>
      </c>
      <c r="K10" s="46">
        <v>2</v>
      </c>
      <c r="L10" s="46">
        <v>5</v>
      </c>
      <c r="M10" s="62">
        <f t="shared" ref="M10:M22" si="1">I10*0.5+J10*1+K10*2+L10*2.5</f>
        <v>279.5</v>
      </c>
      <c r="N10" s="65">
        <f>F20+F21+F22+M10</f>
        <v>1012.5</v>
      </c>
      <c r="O10" s="64" t="s">
        <v>43</v>
      </c>
      <c r="P10" s="46">
        <v>27</v>
      </c>
      <c r="Q10" s="46">
        <v>321</v>
      </c>
      <c r="R10" s="46">
        <v>4</v>
      </c>
      <c r="S10" s="46">
        <v>11</v>
      </c>
      <c r="T10" s="62">
        <f t="shared" ref="T10:T21" si="2">P10*0.5+Q10*1+R10*2+S10*2.5</f>
        <v>370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68</v>
      </c>
      <c r="C11" s="61">
        <v>295</v>
      </c>
      <c r="D11" s="61">
        <v>2</v>
      </c>
      <c r="E11" s="61">
        <v>10</v>
      </c>
      <c r="F11" s="62">
        <f t="shared" si="0"/>
        <v>358</v>
      </c>
      <c r="G11" s="63"/>
      <c r="H11" s="64" t="s">
        <v>5</v>
      </c>
      <c r="I11" s="46">
        <v>34</v>
      </c>
      <c r="J11" s="46">
        <v>240</v>
      </c>
      <c r="K11" s="46">
        <v>1</v>
      </c>
      <c r="L11" s="46">
        <v>5</v>
      </c>
      <c r="M11" s="62">
        <f t="shared" si="1"/>
        <v>271.5</v>
      </c>
      <c r="N11" s="65">
        <f>F21+F22+M10+M11</f>
        <v>1039.5</v>
      </c>
      <c r="O11" s="64" t="s">
        <v>44</v>
      </c>
      <c r="P11" s="46">
        <v>31</v>
      </c>
      <c r="Q11" s="46">
        <v>274</v>
      </c>
      <c r="R11" s="46">
        <v>2</v>
      </c>
      <c r="S11" s="46">
        <v>8</v>
      </c>
      <c r="T11" s="62">
        <f t="shared" si="2"/>
        <v>313.5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271</v>
      </c>
      <c r="D12" s="61">
        <v>1</v>
      </c>
      <c r="E12" s="61">
        <v>11</v>
      </c>
      <c r="F12" s="62">
        <f t="shared" si="0"/>
        <v>326</v>
      </c>
      <c r="G12" s="63"/>
      <c r="H12" s="64" t="s">
        <v>6</v>
      </c>
      <c r="I12" s="46">
        <v>18</v>
      </c>
      <c r="J12" s="46">
        <v>301</v>
      </c>
      <c r="K12" s="46">
        <v>2</v>
      </c>
      <c r="L12" s="46">
        <v>5</v>
      </c>
      <c r="M12" s="62">
        <f t="shared" si="1"/>
        <v>326.5</v>
      </c>
      <c r="N12" s="63">
        <f>F22+M10+M11+M12</f>
        <v>1146.5</v>
      </c>
      <c r="O12" s="64" t="s">
        <v>32</v>
      </c>
      <c r="P12" s="46">
        <v>24</v>
      </c>
      <c r="Q12" s="46">
        <v>274</v>
      </c>
      <c r="R12" s="46">
        <v>4</v>
      </c>
      <c r="S12" s="46">
        <v>2</v>
      </c>
      <c r="T12" s="62">
        <f t="shared" si="2"/>
        <v>299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229</v>
      </c>
      <c r="D13" s="61">
        <v>2</v>
      </c>
      <c r="E13" s="61">
        <v>14</v>
      </c>
      <c r="F13" s="62">
        <f t="shared" si="0"/>
        <v>288.5</v>
      </c>
      <c r="G13" s="63">
        <f t="shared" ref="G13:G19" si="3">F10+F11+F12+F13</f>
        <v>1260.5</v>
      </c>
      <c r="H13" s="64" t="s">
        <v>7</v>
      </c>
      <c r="I13" s="46">
        <v>22</v>
      </c>
      <c r="J13" s="46">
        <v>330</v>
      </c>
      <c r="K13" s="46">
        <v>2</v>
      </c>
      <c r="L13" s="46">
        <v>7</v>
      </c>
      <c r="M13" s="62">
        <f t="shared" si="1"/>
        <v>362.5</v>
      </c>
      <c r="N13" s="63">
        <f t="shared" ref="N13:N18" si="4">M10+M11+M12+M13</f>
        <v>1240</v>
      </c>
      <c r="O13" s="64" t="s">
        <v>33</v>
      </c>
      <c r="P13" s="46">
        <v>36</v>
      </c>
      <c r="Q13" s="46">
        <v>310</v>
      </c>
      <c r="R13" s="46">
        <v>2</v>
      </c>
      <c r="S13" s="46">
        <v>4</v>
      </c>
      <c r="T13" s="62">
        <f t="shared" si="2"/>
        <v>342</v>
      </c>
      <c r="U13" s="63">
        <f t="shared" ref="U13:U21" si="5">T10+T11+T12+T13</f>
        <v>1324.5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286</v>
      </c>
      <c r="D14" s="61">
        <v>2</v>
      </c>
      <c r="E14" s="61">
        <v>6</v>
      </c>
      <c r="F14" s="62">
        <f t="shared" si="0"/>
        <v>326</v>
      </c>
      <c r="G14" s="63">
        <f t="shared" si="3"/>
        <v>1298.5</v>
      </c>
      <c r="H14" s="64" t="s">
        <v>9</v>
      </c>
      <c r="I14" s="46">
        <v>28</v>
      </c>
      <c r="J14" s="46">
        <v>358</v>
      </c>
      <c r="K14" s="46">
        <v>2</v>
      </c>
      <c r="L14" s="46">
        <v>4</v>
      </c>
      <c r="M14" s="62">
        <f t="shared" si="1"/>
        <v>386</v>
      </c>
      <c r="N14" s="63">
        <f t="shared" si="4"/>
        <v>1346.5</v>
      </c>
      <c r="O14" s="64" t="s">
        <v>29</v>
      </c>
      <c r="P14" s="45">
        <v>40</v>
      </c>
      <c r="Q14" s="45">
        <v>293</v>
      </c>
      <c r="R14" s="45">
        <v>1</v>
      </c>
      <c r="S14" s="45">
        <v>7</v>
      </c>
      <c r="T14" s="62">
        <f t="shared" si="2"/>
        <v>332.5</v>
      </c>
      <c r="U14" s="63">
        <f t="shared" si="5"/>
        <v>1287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212</v>
      </c>
      <c r="D15" s="61">
        <v>2</v>
      </c>
      <c r="E15" s="61">
        <v>7</v>
      </c>
      <c r="F15" s="62">
        <f t="shared" si="0"/>
        <v>261</v>
      </c>
      <c r="G15" s="63">
        <f t="shared" si="3"/>
        <v>1201.5</v>
      </c>
      <c r="H15" s="64" t="s">
        <v>12</v>
      </c>
      <c r="I15" s="46">
        <v>27</v>
      </c>
      <c r="J15" s="46">
        <v>348</v>
      </c>
      <c r="K15" s="46">
        <v>1</v>
      </c>
      <c r="L15" s="46">
        <v>3</v>
      </c>
      <c r="M15" s="62">
        <f t="shared" si="1"/>
        <v>371</v>
      </c>
      <c r="N15" s="63">
        <f t="shared" si="4"/>
        <v>1446</v>
      </c>
      <c r="O15" s="60" t="s">
        <v>30</v>
      </c>
      <c r="P15" s="46">
        <v>38</v>
      </c>
      <c r="Q15" s="46">
        <v>262</v>
      </c>
      <c r="R15" s="46">
        <v>3</v>
      </c>
      <c r="S15" s="46">
        <v>2</v>
      </c>
      <c r="T15" s="62">
        <f t="shared" si="2"/>
        <v>292</v>
      </c>
      <c r="U15" s="63">
        <f t="shared" si="5"/>
        <v>1265.5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32</v>
      </c>
      <c r="C16" s="61">
        <v>232</v>
      </c>
      <c r="D16" s="61">
        <v>1</v>
      </c>
      <c r="E16" s="61">
        <v>6</v>
      </c>
      <c r="F16" s="62">
        <f t="shared" si="0"/>
        <v>265</v>
      </c>
      <c r="G16" s="63">
        <f t="shared" si="3"/>
        <v>1140.5</v>
      </c>
      <c r="H16" s="64" t="s">
        <v>15</v>
      </c>
      <c r="I16" s="46">
        <v>26</v>
      </c>
      <c r="J16" s="46">
        <v>356</v>
      </c>
      <c r="K16" s="46">
        <v>2</v>
      </c>
      <c r="L16" s="46">
        <v>2</v>
      </c>
      <c r="M16" s="62">
        <f t="shared" si="1"/>
        <v>378</v>
      </c>
      <c r="N16" s="63">
        <f t="shared" si="4"/>
        <v>1497.5</v>
      </c>
      <c r="O16" s="64" t="s">
        <v>8</v>
      </c>
      <c r="P16" s="46">
        <v>27</v>
      </c>
      <c r="Q16" s="46">
        <v>306</v>
      </c>
      <c r="R16" s="46">
        <v>2</v>
      </c>
      <c r="S16" s="46">
        <v>8</v>
      </c>
      <c r="T16" s="62">
        <f t="shared" si="2"/>
        <v>343.5</v>
      </c>
      <c r="U16" s="63">
        <f t="shared" si="5"/>
        <v>1310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215</v>
      </c>
      <c r="D17" s="61">
        <v>3</v>
      </c>
      <c r="E17" s="61">
        <v>8</v>
      </c>
      <c r="F17" s="62">
        <f t="shared" si="0"/>
        <v>256.5</v>
      </c>
      <c r="G17" s="63">
        <f t="shared" si="3"/>
        <v>1108.5</v>
      </c>
      <c r="H17" s="64" t="s">
        <v>18</v>
      </c>
      <c r="I17" s="46">
        <v>21</v>
      </c>
      <c r="J17" s="46">
        <v>247</v>
      </c>
      <c r="K17" s="46">
        <v>4</v>
      </c>
      <c r="L17" s="46">
        <v>7</v>
      </c>
      <c r="M17" s="62">
        <f t="shared" si="1"/>
        <v>283</v>
      </c>
      <c r="N17" s="63">
        <f t="shared" si="4"/>
        <v>1418</v>
      </c>
      <c r="O17" s="64" t="s">
        <v>10</v>
      </c>
      <c r="P17" s="46">
        <v>30</v>
      </c>
      <c r="Q17" s="46">
        <v>277</v>
      </c>
      <c r="R17" s="46">
        <v>0</v>
      </c>
      <c r="S17" s="46">
        <v>1</v>
      </c>
      <c r="T17" s="62">
        <f t="shared" si="2"/>
        <v>294.5</v>
      </c>
      <c r="U17" s="63">
        <f t="shared" si="5"/>
        <v>1262.5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226</v>
      </c>
      <c r="D18" s="61">
        <v>1</v>
      </c>
      <c r="E18" s="61">
        <v>10</v>
      </c>
      <c r="F18" s="62">
        <f t="shared" si="0"/>
        <v>269.5</v>
      </c>
      <c r="G18" s="63">
        <f t="shared" si="3"/>
        <v>1052</v>
      </c>
      <c r="H18" s="64" t="s">
        <v>20</v>
      </c>
      <c r="I18" s="46">
        <v>24</v>
      </c>
      <c r="J18" s="46">
        <v>213</v>
      </c>
      <c r="K18" s="46">
        <v>2</v>
      </c>
      <c r="L18" s="46">
        <v>5</v>
      </c>
      <c r="M18" s="62">
        <f t="shared" si="1"/>
        <v>241.5</v>
      </c>
      <c r="N18" s="63">
        <f t="shared" si="4"/>
        <v>1273.5</v>
      </c>
      <c r="O18" s="64" t="s">
        <v>13</v>
      </c>
      <c r="P18" s="46">
        <v>25</v>
      </c>
      <c r="Q18" s="46">
        <v>301</v>
      </c>
      <c r="R18" s="46">
        <v>4</v>
      </c>
      <c r="S18" s="46">
        <v>2</v>
      </c>
      <c r="T18" s="62">
        <f t="shared" si="2"/>
        <v>326.5</v>
      </c>
      <c r="U18" s="63">
        <f t="shared" si="5"/>
        <v>1256.5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191</v>
      </c>
      <c r="D19" s="69">
        <v>2</v>
      </c>
      <c r="E19" s="69">
        <v>5</v>
      </c>
      <c r="F19" s="70">
        <f t="shared" si="0"/>
        <v>222.5</v>
      </c>
      <c r="G19" s="71">
        <f t="shared" si="3"/>
        <v>1013.5</v>
      </c>
      <c r="H19" s="72" t="s">
        <v>22</v>
      </c>
      <c r="I19" s="45">
        <v>33</v>
      </c>
      <c r="J19" s="45">
        <v>245</v>
      </c>
      <c r="K19" s="45">
        <v>1</v>
      </c>
      <c r="L19" s="45">
        <v>4</v>
      </c>
      <c r="M19" s="62">
        <f t="shared" si="1"/>
        <v>273.5</v>
      </c>
      <c r="N19" s="63">
        <f>M16+M17+M18+M19</f>
        <v>1176</v>
      </c>
      <c r="O19" s="64" t="s">
        <v>16</v>
      </c>
      <c r="P19" s="46">
        <v>24</v>
      </c>
      <c r="Q19" s="46">
        <v>272</v>
      </c>
      <c r="R19" s="46">
        <v>2</v>
      </c>
      <c r="S19" s="46">
        <v>2</v>
      </c>
      <c r="T19" s="62">
        <f t="shared" si="2"/>
        <v>293</v>
      </c>
      <c r="U19" s="63">
        <f t="shared" si="5"/>
        <v>1257.5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215</v>
      </c>
      <c r="D20" s="67">
        <v>2</v>
      </c>
      <c r="E20" s="67">
        <v>5</v>
      </c>
      <c r="F20" s="73">
        <f t="shared" si="0"/>
        <v>244.5</v>
      </c>
      <c r="G20" s="74"/>
      <c r="H20" s="64" t="s">
        <v>24</v>
      </c>
      <c r="I20" s="46">
        <v>15</v>
      </c>
      <c r="J20" s="46">
        <v>206</v>
      </c>
      <c r="K20" s="46">
        <v>1</v>
      </c>
      <c r="L20" s="46">
        <v>6</v>
      </c>
      <c r="M20" s="73">
        <f t="shared" si="1"/>
        <v>230.5</v>
      </c>
      <c r="N20" s="63">
        <f>M17+M18+M19+M20</f>
        <v>1028.5</v>
      </c>
      <c r="O20" s="64" t="s">
        <v>45</v>
      </c>
      <c r="P20" s="45">
        <v>23</v>
      </c>
      <c r="Q20" s="45">
        <v>319</v>
      </c>
      <c r="R20" s="45">
        <v>1</v>
      </c>
      <c r="S20" s="45">
        <v>0</v>
      </c>
      <c r="T20" s="73">
        <f t="shared" si="2"/>
        <v>332.5</v>
      </c>
      <c r="U20" s="63">
        <f t="shared" si="5"/>
        <v>1246.5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188</v>
      </c>
      <c r="D21" s="61">
        <v>2</v>
      </c>
      <c r="E21" s="61">
        <v>6</v>
      </c>
      <c r="F21" s="62">
        <f t="shared" si="0"/>
        <v>219.5</v>
      </c>
      <c r="G21" s="75"/>
      <c r="H21" s="72" t="s">
        <v>25</v>
      </c>
      <c r="I21" s="46">
        <v>32</v>
      </c>
      <c r="J21" s="46">
        <v>265</v>
      </c>
      <c r="K21" s="46">
        <v>2</v>
      </c>
      <c r="L21" s="46">
        <v>7</v>
      </c>
      <c r="M21" s="62">
        <f t="shared" si="1"/>
        <v>302.5</v>
      </c>
      <c r="N21" s="63">
        <f>M18+M19+M20+M21</f>
        <v>1048</v>
      </c>
      <c r="O21" s="68" t="s">
        <v>46</v>
      </c>
      <c r="P21" s="47">
        <v>16</v>
      </c>
      <c r="Q21" s="47">
        <v>279</v>
      </c>
      <c r="R21" s="47">
        <v>2</v>
      </c>
      <c r="S21" s="47">
        <v>1</v>
      </c>
      <c r="T21" s="70">
        <f t="shared" si="2"/>
        <v>293.5</v>
      </c>
      <c r="U21" s="71">
        <f t="shared" si="5"/>
        <v>1245.5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231</v>
      </c>
      <c r="D22" s="61">
        <v>1</v>
      </c>
      <c r="E22" s="61">
        <v>8</v>
      </c>
      <c r="F22" s="62">
        <f t="shared" si="0"/>
        <v>269</v>
      </c>
      <c r="G22" s="63"/>
      <c r="H22" s="68" t="s">
        <v>26</v>
      </c>
      <c r="I22" s="47">
        <v>30</v>
      </c>
      <c r="J22" s="47">
        <v>254</v>
      </c>
      <c r="K22" s="47">
        <v>2</v>
      </c>
      <c r="L22" s="47">
        <v>10</v>
      </c>
      <c r="M22" s="62">
        <f t="shared" si="1"/>
        <v>298</v>
      </c>
      <c r="N22" s="71">
        <f>M19+M20+M21+M22</f>
        <v>1104.5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1298.5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1497.5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1324.5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66</v>
      </c>
      <c r="G24" s="88"/>
      <c r="H24" s="195"/>
      <c r="I24" s="196"/>
      <c r="J24" s="83" t="s">
        <v>73</v>
      </c>
      <c r="K24" s="86"/>
      <c r="L24" s="86"/>
      <c r="M24" s="87" t="s">
        <v>68</v>
      </c>
      <c r="N24" s="88"/>
      <c r="O24" s="195"/>
      <c r="P24" s="19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99 X CR 56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9956</v>
      </c>
      <c r="M6" s="180"/>
      <c r="N6" s="180"/>
      <c r="O6" s="12"/>
      <c r="P6" s="175" t="s">
        <v>58</v>
      </c>
      <c r="Q6" s="175"/>
      <c r="R6" s="175"/>
      <c r="S6" s="214">
        <f>'G-1'!S6:U6</f>
        <v>43055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55</v>
      </c>
      <c r="C10" s="46">
        <f>'G-1'!C10+'G-2'!C10+'G-3'!C10</f>
        <v>344</v>
      </c>
      <c r="D10" s="46">
        <f>'G-1'!D10+'G-2'!D10+'G-3'!D10</f>
        <v>2</v>
      </c>
      <c r="E10" s="46">
        <f>'G-1'!E10+'G-2'!E10+'G-3'!E10</f>
        <v>9</v>
      </c>
      <c r="F10" s="6">
        <f t="shared" ref="F10:F22" si="0">B10*0.5+C10*1+D10*2+E10*2.5</f>
        <v>398</v>
      </c>
      <c r="G10" s="2"/>
      <c r="H10" s="19" t="s">
        <v>4</v>
      </c>
      <c r="I10" s="46">
        <f>'G-1'!I10+'G-2'!I10+'G-3'!I10</f>
        <v>34</v>
      </c>
      <c r="J10" s="46">
        <f>'G-1'!J10+'G-2'!J10+'G-3'!J10</f>
        <v>409</v>
      </c>
      <c r="K10" s="46">
        <f>'G-1'!K10+'G-2'!K10+'G-3'!K10</f>
        <v>2</v>
      </c>
      <c r="L10" s="46">
        <f>'G-1'!L10+'G-2'!L10+'G-3'!L10</f>
        <v>7</v>
      </c>
      <c r="M10" s="6">
        <f t="shared" ref="M10:M22" si="1">I10*0.5+J10*1+K10*2+L10*2.5</f>
        <v>447.5</v>
      </c>
      <c r="N10" s="9">
        <f>F20+F21+F22+M10</f>
        <v>1666.5</v>
      </c>
      <c r="O10" s="19" t="s">
        <v>43</v>
      </c>
      <c r="P10" s="46">
        <f>'G-1'!P10+'G-2'!P10+'G-3'!P10</f>
        <v>44</v>
      </c>
      <c r="Q10" s="46">
        <f>'G-1'!Q10+'G-2'!Q10+'G-3'!Q10</f>
        <v>485</v>
      </c>
      <c r="R10" s="46">
        <f>'G-1'!R10+'G-2'!R10+'G-3'!R10</f>
        <v>4</v>
      </c>
      <c r="S10" s="46">
        <f>'G-1'!S10+'G-2'!S10+'G-3'!S10</f>
        <v>12</v>
      </c>
      <c r="T10" s="6">
        <f t="shared" ref="T10:T21" si="2">P10*0.5+Q10*1+R10*2+S10*2.5</f>
        <v>545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82</v>
      </c>
      <c r="C11" s="46">
        <f>'G-1'!C11+'G-2'!C11+'G-3'!C11</f>
        <v>424</v>
      </c>
      <c r="D11" s="46">
        <f>'G-1'!D11+'G-2'!D11+'G-3'!D11</f>
        <v>2</v>
      </c>
      <c r="E11" s="46">
        <f>'G-1'!E11+'G-2'!E11+'G-3'!E11</f>
        <v>12</v>
      </c>
      <c r="F11" s="6">
        <f t="shared" si="0"/>
        <v>499</v>
      </c>
      <c r="G11" s="2"/>
      <c r="H11" s="19" t="s">
        <v>5</v>
      </c>
      <c r="I11" s="46">
        <f>'G-1'!I11+'G-2'!I11+'G-3'!I11</f>
        <v>51</v>
      </c>
      <c r="J11" s="46">
        <f>'G-1'!J11+'G-2'!J11+'G-3'!J11</f>
        <v>429</v>
      </c>
      <c r="K11" s="46">
        <f>'G-1'!K11+'G-2'!K11+'G-3'!K11</f>
        <v>4</v>
      </c>
      <c r="L11" s="46">
        <f>'G-1'!L11+'G-2'!L11+'G-3'!L11</f>
        <v>6</v>
      </c>
      <c r="M11" s="6">
        <f t="shared" si="1"/>
        <v>477.5</v>
      </c>
      <c r="N11" s="9">
        <f>F21+F22+M10+M11</f>
        <v>1763</v>
      </c>
      <c r="O11" s="19" t="s">
        <v>44</v>
      </c>
      <c r="P11" s="46">
        <f>'G-1'!P11+'G-2'!P11+'G-3'!P11</f>
        <v>49</v>
      </c>
      <c r="Q11" s="46">
        <f>'G-1'!Q11+'G-2'!Q11+'G-3'!Q11</f>
        <v>449</v>
      </c>
      <c r="R11" s="46">
        <f>'G-1'!R11+'G-2'!R11+'G-3'!R11</f>
        <v>2</v>
      </c>
      <c r="S11" s="46">
        <f>'G-1'!S11+'G-2'!S11+'G-3'!S11</f>
        <v>10</v>
      </c>
      <c r="T11" s="6">
        <f t="shared" si="2"/>
        <v>502.5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62</v>
      </c>
      <c r="C12" s="46">
        <f>'G-1'!C12+'G-2'!C12+'G-3'!C12</f>
        <v>358</v>
      </c>
      <c r="D12" s="46">
        <f>'G-1'!D12+'G-2'!D12+'G-3'!D12</f>
        <v>1</v>
      </c>
      <c r="E12" s="46">
        <f>'G-1'!E12+'G-2'!E12+'G-3'!E12</f>
        <v>12</v>
      </c>
      <c r="F12" s="6">
        <f t="shared" si="0"/>
        <v>421</v>
      </c>
      <c r="G12" s="2"/>
      <c r="H12" s="19" t="s">
        <v>6</v>
      </c>
      <c r="I12" s="46">
        <f>'G-1'!I12+'G-2'!I12+'G-3'!I12</f>
        <v>30</v>
      </c>
      <c r="J12" s="46">
        <f>'G-1'!J12+'G-2'!J12+'G-3'!J12</f>
        <v>474</v>
      </c>
      <c r="K12" s="46">
        <f>'G-1'!K12+'G-2'!K12+'G-3'!K12</f>
        <v>3</v>
      </c>
      <c r="L12" s="46">
        <f>'G-1'!L12+'G-2'!L12+'G-3'!L12</f>
        <v>6</v>
      </c>
      <c r="M12" s="6">
        <f t="shared" si="1"/>
        <v>510</v>
      </c>
      <c r="N12" s="2">
        <f>F22+M10+M11+M12</f>
        <v>1894</v>
      </c>
      <c r="O12" s="19" t="s">
        <v>32</v>
      </c>
      <c r="P12" s="46">
        <f>'G-1'!P12+'G-2'!P12+'G-3'!P12</f>
        <v>51</v>
      </c>
      <c r="Q12" s="46">
        <f>'G-1'!Q12+'G-2'!Q12+'G-3'!Q12</f>
        <v>490</v>
      </c>
      <c r="R12" s="46">
        <f>'G-1'!R12+'G-2'!R12+'G-3'!R12</f>
        <v>4</v>
      </c>
      <c r="S12" s="46">
        <f>'G-1'!S12+'G-2'!S12+'G-3'!S12</f>
        <v>5</v>
      </c>
      <c r="T12" s="6">
        <f t="shared" si="2"/>
        <v>536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47</v>
      </c>
      <c r="C13" s="46">
        <f>'G-1'!C13+'G-2'!C13+'G-3'!C13</f>
        <v>344</v>
      </c>
      <c r="D13" s="46">
        <f>'G-1'!D13+'G-2'!D13+'G-3'!D13</f>
        <v>2</v>
      </c>
      <c r="E13" s="46">
        <f>'G-1'!E13+'G-2'!E13+'G-3'!E13</f>
        <v>16</v>
      </c>
      <c r="F13" s="6">
        <f t="shared" si="0"/>
        <v>411.5</v>
      </c>
      <c r="G13" s="2">
        <f t="shared" ref="G13:G19" si="3">F10+F11+F12+F13</f>
        <v>1729.5</v>
      </c>
      <c r="H13" s="19" t="s">
        <v>7</v>
      </c>
      <c r="I13" s="46">
        <f>'G-1'!I13+'G-2'!I13+'G-3'!I13</f>
        <v>34</v>
      </c>
      <c r="J13" s="46">
        <f>'G-1'!J13+'G-2'!J13+'G-3'!J13</f>
        <v>537</v>
      </c>
      <c r="K13" s="46">
        <f>'G-1'!K13+'G-2'!K13+'G-3'!K13</f>
        <v>2</v>
      </c>
      <c r="L13" s="46">
        <f>'G-1'!L13+'G-2'!L13+'G-3'!L13</f>
        <v>9</v>
      </c>
      <c r="M13" s="6">
        <f t="shared" si="1"/>
        <v>580.5</v>
      </c>
      <c r="N13" s="2">
        <f t="shared" ref="N13:N18" si="4">M10+M11+M12+M13</f>
        <v>2015.5</v>
      </c>
      <c r="O13" s="19" t="s">
        <v>33</v>
      </c>
      <c r="P13" s="46">
        <f>'G-1'!P13+'G-2'!P13+'G-3'!P13</f>
        <v>57</v>
      </c>
      <c r="Q13" s="46">
        <f>'G-1'!Q13+'G-2'!Q13+'G-3'!Q13</f>
        <v>512</v>
      </c>
      <c r="R13" s="46">
        <f>'G-1'!R13+'G-2'!R13+'G-3'!R13</f>
        <v>2</v>
      </c>
      <c r="S13" s="46">
        <f>'G-1'!S13+'G-2'!S13+'G-3'!S13</f>
        <v>5</v>
      </c>
      <c r="T13" s="6">
        <f t="shared" si="2"/>
        <v>557</v>
      </c>
      <c r="U13" s="2">
        <f t="shared" ref="U13:U21" si="5">T10+T11+T12+T13</f>
        <v>2140.5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56</v>
      </c>
      <c r="C14" s="46">
        <f>'G-1'!C14+'G-2'!C14+'G-3'!C14</f>
        <v>410</v>
      </c>
      <c r="D14" s="46">
        <f>'G-1'!D14+'G-2'!D14+'G-3'!D14</f>
        <v>3</v>
      </c>
      <c r="E14" s="46">
        <f>'G-1'!E14+'G-2'!E14+'G-3'!E14</f>
        <v>7</v>
      </c>
      <c r="F14" s="6">
        <f t="shared" si="0"/>
        <v>461.5</v>
      </c>
      <c r="G14" s="2">
        <f t="shared" si="3"/>
        <v>1793</v>
      </c>
      <c r="H14" s="19" t="s">
        <v>9</v>
      </c>
      <c r="I14" s="46">
        <f>'G-1'!I14+'G-2'!I14+'G-3'!I14</f>
        <v>42</v>
      </c>
      <c r="J14" s="46">
        <f>'G-1'!J14+'G-2'!J14+'G-3'!J14</f>
        <v>548</v>
      </c>
      <c r="K14" s="46">
        <f>'G-1'!K14+'G-2'!K14+'G-3'!K14</f>
        <v>2</v>
      </c>
      <c r="L14" s="46">
        <f>'G-1'!L14+'G-2'!L14+'G-3'!L14</f>
        <v>4</v>
      </c>
      <c r="M14" s="6">
        <f t="shared" si="1"/>
        <v>583</v>
      </c>
      <c r="N14" s="2">
        <f t="shared" si="4"/>
        <v>2151</v>
      </c>
      <c r="O14" s="19" t="s">
        <v>29</v>
      </c>
      <c r="P14" s="46">
        <f>'G-1'!P14+'G-2'!P14+'G-3'!P14</f>
        <v>61</v>
      </c>
      <c r="Q14" s="46">
        <f>'G-1'!Q14+'G-2'!Q14+'G-3'!Q14</f>
        <v>556</v>
      </c>
      <c r="R14" s="46">
        <f>'G-1'!R14+'G-2'!R14+'G-3'!R14</f>
        <v>1</v>
      </c>
      <c r="S14" s="46">
        <f>'G-1'!S14+'G-2'!S14+'G-3'!S14</f>
        <v>7</v>
      </c>
      <c r="T14" s="6">
        <f t="shared" si="2"/>
        <v>606</v>
      </c>
      <c r="U14" s="2">
        <f t="shared" si="5"/>
        <v>2201.5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62</v>
      </c>
      <c r="C15" s="46">
        <f>'G-1'!C15+'G-2'!C15+'G-3'!C15</f>
        <v>311</v>
      </c>
      <c r="D15" s="46">
        <f>'G-1'!D15+'G-2'!D15+'G-3'!D15</f>
        <v>3</v>
      </c>
      <c r="E15" s="46">
        <f>'G-1'!E15+'G-2'!E15+'G-3'!E15</f>
        <v>8</v>
      </c>
      <c r="F15" s="6">
        <f t="shared" si="0"/>
        <v>368</v>
      </c>
      <c r="G15" s="2">
        <f t="shared" si="3"/>
        <v>1662</v>
      </c>
      <c r="H15" s="19" t="s">
        <v>12</v>
      </c>
      <c r="I15" s="46">
        <f>'G-1'!I15+'G-2'!I15+'G-3'!I15</f>
        <v>47</v>
      </c>
      <c r="J15" s="46">
        <f>'G-1'!J15+'G-2'!J15+'G-3'!J15</f>
        <v>541</v>
      </c>
      <c r="K15" s="46">
        <f>'G-1'!K15+'G-2'!K15+'G-3'!K15</f>
        <v>1</v>
      </c>
      <c r="L15" s="46">
        <f>'G-1'!L15+'G-2'!L15+'G-3'!L15</f>
        <v>4</v>
      </c>
      <c r="M15" s="6">
        <f t="shared" si="1"/>
        <v>576.5</v>
      </c>
      <c r="N15" s="2">
        <f t="shared" si="4"/>
        <v>2250</v>
      </c>
      <c r="O15" s="18" t="s">
        <v>30</v>
      </c>
      <c r="P15" s="46">
        <f>'G-1'!P15+'G-2'!P15+'G-3'!P15</f>
        <v>58</v>
      </c>
      <c r="Q15" s="46">
        <f>'G-1'!Q15+'G-2'!Q15+'G-3'!Q15</f>
        <v>532</v>
      </c>
      <c r="R15" s="46">
        <f>'G-1'!R15+'G-2'!R15+'G-3'!R15</f>
        <v>3</v>
      </c>
      <c r="S15" s="46">
        <f>'G-1'!S15+'G-2'!S15+'G-3'!S15</f>
        <v>4</v>
      </c>
      <c r="T15" s="6">
        <f t="shared" si="2"/>
        <v>577</v>
      </c>
      <c r="U15" s="2">
        <f t="shared" si="5"/>
        <v>2276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44</v>
      </c>
      <c r="C16" s="46">
        <f>'G-1'!C16+'G-2'!C16+'G-3'!C16</f>
        <v>350</v>
      </c>
      <c r="D16" s="46">
        <f>'G-1'!D16+'G-2'!D16+'G-3'!D16</f>
        <v>4</v>
      </c>
      <c r="E16" s="46">
        <f>'G-1'!E16+'G-2'!E16+'G-3'!E16</f>
        <v>10</v>
      </c>
      <c r="F16" s="6">
        <f t="shared" si="0"/>
        <v>405</v>
      </c>
      <c r="G16" s="2">
        <f t="shared" si="3"/>
        <v>1646</v>
      </c>
      <c r="H16" s="19" t="s">
        <v>15</v>
      </c>
      <c r="I16" s="46">
        <f>'G-1'!I16+'G-2'!I16+'G-3'!I16</f>
        <v>44</v>
      </c>
      <c r="J16" s="46">
        <f>'G-1'!J16+'G-2'!J16+'G-3'!J16</f>
        <v>563</v>
      </c>
      <c r="K16" s="46">
        <f>'G-1'!K16+'G-2'!K16+'G-3'!K16</f>
        <v>2</v>
      </c>
      <c r="L16" s="46">
        <f>'G-1'!L16+'G-2'!L16+'G-3'!L16</f>
        <v>4</v>
      </c>
      <c r="M16" s="6">
        <f t="shared" si="1"/>
        <v>599</v>
      </c>
      <c r="N16" s="2">
        <f t="shared" si="4"/>
        <v>2339</v>
      </c>
      <c r="O16" s="19" t="s">
        <v>8</v>
      </c>
      <c r="P16" s="46">
        <f>'G-1'!P16+'G-2'!P16+'G-3'!P16</f>
        <v>38</v>
      </c>
      <c r="Q16" s="46">
        <f>'G-1'!Q16+'G-2'!Q16+'G-3'!Q16</f>
        <v>549</v>
      </c>
      <c r="R16" s="46">
        <f>'G-1'!R16+'G-2'!R16+'G-3'!R16</f>
        <v>2</v>
      </c>
      <c r="S16" s="46">
        <f>'G-1'!S16+'G-2'!S16+'G-3'!S16</f>
        <v>12</v>
      </c>
      <c r="T16" s="6">
        <f t="shared" si="2"/>
        <v>602</v>
      </c>
      <c r="U16" s="2">
        <f t="shared" si="5"/>
        <v>2342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41</v>
      </c>
      <c r="C17" s="46">
        <f>'G-1'!C17+'G-2'!C17+'G-3'!C17</f>
        <v>316</v>
      </c>
      <c r="D17" s="46">
        <f>'G-1'!D17+'G-2'!D17+'G-3'!D17</f>
        <v>3</v>
      </c>
      <c r="E17" s="46">
        <f>'G-1'!E17+'G-2'!E17+'G-3'!E17</f>
        <v>9</v>
      </c>
      <c r="F17" s="6">
        <f t="shared" si="0"/>
        <v>365</v>
      </c>
      <c r="G17" s="2">
        <f t="shared" si="3"/>
        <v>1599.5</v>
      </c>
      <c r="H17" s="19" t="s">
        <v>18</v>
      </c>
      <c r="I17" s="46">
        <f>'G-1'!I17+'G-2'!I17+'G-3'!I17</f>
        <v>41</v>
      </c>
      <c r="J17" s="46">
        <f>'G-1'!J17+'G-2'!J17+'G-3'!J17</f>
        <v>403</v>
      </c>
      <c r="K17" s="46">
        <f>'G-1'!K17+'G-2'!K17+'G-3'!K17</f>
        <v>4</v>
      </c>
      <c r="L17" s="46">
        <f>'G-1'!L17+'G-2'!L17+'G-3'!L17</f>
        <v>8</v>
      </c>
      <c r="M17" s="6">
        <f t="shared" si="1"/>
        <v>451.5</v>
      </c>
      <c r="N17" s="2">
        <f t="shared" si="4"/>
        <v>2210</v>
      </c>
      <c r="O17" s="19" t="s">
        <v>10</v>
      </c>
      <c r="P17" s="46">
        <f>'G-1'!P17+'G-2'!P17+'G-3'!P17</f>
        <v>48</v>
      </c>
      <c r="Q17" s="46">
        <f>'G-1'!Q17+'G-2'!Q17+'G-3'!Q17</f>
        <v>525</v>
      </c>
      <c r="R17" s="46">
        <f>'G-1'!R17+'G-2'!R17+'G-3'!R17</f>
        <v>0</v>
      </c>
      <c r="S17" s="46">
        <f>'G-1'!S17+'G-2'!S17+'G-3'!S17</f>
        <v>1</v>
      </c>
      <c r="T17" s="6">
        <f t="shared" si="2"/>
        <v>551.5</v>
      </c>
      <c r="U17" s="2">
        <f t="shared" si="5"/>
        <v>2336.5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47</v>
      </c>
      <c r="C18" s="46">
        <f>'G-1'!C18+'G-2'!C18+'G-3'!C18</f>
        <v>346</v>
      </c>
      <c r="D18" s="46">
        <f>'G-1'!D18+'G-2'!D18+'G-3'!D18</f>
        <v>1</v>
      </c>
      <c r="E18" s="46">
        <f>'G-1'!E18+'G-2'!E18+'G-3'!E18</f>
        <v>15</v>
      </c>
      <c r="F18" s="6">
        <f t="shared" si="0"/>
        <v>409</v>
      </c>
      <c r="G18" s="2">
        <f t="shared" si="3"/>
        <v>1547</v>
      </c>
      <c r="H18" s="19" t="s">
        <v>20</v>
      </c>
      <c r="I18" s="46">
        <f>'G-1'!I18+'G-2'!I18+'G-3'!I18</f>
        <v>44</v>
      </c>
      <c r="J18" s="46">
        <f>'G-1'!J18+'G-2'!J18+'G-3'!J18</f>
        <v>400</v>
      </c>
      <c r="K18" s="46">
        <f>'G-1'!K18+'G-2'!K18+'G-3'!K18</f>
        <v>2</v>
      </c>
      <c r="L18" s="46">
        <f>'G-1'!L18+'G-2'!L18+'G-3'!L18</f>
        <v>7</v>
      </c>
      <c r="M18" s="6">
        <f t="shared" si="1"/>
        <v>443.5</v>
      </c>
      <c r="N18" s="2">
        <f t="shared" si="4"/>
        <v>2070.5</v>
      </c>
      <c r="O18" s="19" t="s">
        <v>13</v>
      </c>
      <c r="P18" s="46">
        <f>'G-1'!P18+'G-2'!P18+'G-3'!P18</f>
        <v>43</v>
      </c>
      <c r="Q18" s="46">
        <f>'G-1'!Q18+'G-2'!Q18+'G-3'!Q18</f>
        <v>570</v>
      </c>
      <c r="R18" s="46">
        <f>'G-1'!R18+'G-2'!R18+'G-3'!R18</f>
        <v>4</v>
      </c>
      <c r="S18" s="46">
        <f>'G-1'!S18+'G-2'!S18+'G-3'!S18</f>
        <v>2</v>
      </c>
      <c r="T18" s="6">
        <f t="shared" si="2"/>
        <v>604.5</v>
      </c>
      <c r="U18" s="2">
        <f t="shared" si="5"/>
        <v>2335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48</v>
      </c>
      <c r="C19" s="47">
        <f>'G-1'!C19+'G-2'!C19+'G-3'!C19</f>
        <v>300</v>
      </c>
      <c r="D19" s="47">
        <f>'G-1'!D19+'G-2'!D19+'G-3'!D19</f>
        <v>2</v>
      </c>
      <c r="E19" s="47">
        <f>'G-1'!E19+'G-2'!E19+'G-3'!E19</f>
        <v>10</v>
      </c>
      <c r="F19" s="7">
        <f t="shared" si="0"/>
        <v>353</v>
      </c>
      <c r="G19" s="3">
        <f t="shared" si="3"/>
        <v>1532</v>
      </c>
      <c r="H19" s="20" t="s">
        <v>22</v>
      </c>
      <c r="I19" s="46">
        <f>'G-1'!I19+'G-2'!I19+'G-3'!I19</f>
        <v>47</v>
      </c>
      <c r="J19" s="46">
        <f>'G-1'!J19+'G-2'!J19+'G-3'!J19</f>
        <v>406</v>
      </c>
      <c r="K19" s="46">
        <f>'G-1'!K19+'G-2'!K19+'G-3'!K19</f>
        <v>1</v>
      </c>
      <c r="L19" s="46">
        <f>'G-1'!L19+'G-2'!L19+'G-3'!L19</f>
        <v>5</v>
      </c>
      <c r="M19" s="6">
        <f t="shared" si="1"/>
        <v>444</v>
      </c>
      <c r="N19" s="2">
        <f>M16+M17+M18+M19</f>
        <v>1938</v>
      </c>
      <c r="O19" s="19" t="s">
        <v>16</v>
      </c>
      <c r="P19" s="46">
        <f>'G-1'!P19+'G-2'!P19+'G-3'!P19</f>
        <v>43</v>
      </c>
      <c r="Q19" s="46">
        <f>'G-1'!Q19+'G-2'!Q19+'G-3'!Q19</f>
        <v>494</v>
      </c>
      <c r="R19" s="46">
        <f>'G-1'!R19+'G-2'!R19+'G-3'!R19</f>
        <v>2</v>
      </c>
      <c r="S19" s="46">
        <f>'G-1'!S19+'G-2'!S19+'G-3'!S19</f>
        <v>4</v>
      </c>
      <c r="T19" s="6">
        <f t="shared" si="2"/>
        <v>529.5</v>
      </c>
      <c r="U19" s="2">
        <f t="shared" si="5"/>
        <v>2287.5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38</v>
      </c>
      <c r="C20" s="45">
        <f>'G-1'!C20+'G-2'!C20+'G-3'!C20</f>
        <v>338</v>
      </c>
      <c r="D20" s="45">
        <f>'G-1'!D20+'G-2'!D20+'G-3'!D20</f>
        <v>2</v>
      </c>
      <c r="E20" s="45">
        <f>'G-1'!E20+'G-2'!E20+'G-3'!E20</f>
        <v>8</v>
      </c>
      <c r="F20" s="8">
        <f t="shared" si="0"/>
        <v>381</v>
      </c>
      <c r="G20" s="35"/>
      <c r="H20" s="19" t="s">
        <v>24</v>
      </c>
      <c r="I20" s="46">
        <f>'G-1'!I20+'G-2'!I20+'G-3'!I20</f>
        <v>26</v>
      </c>
      <c r="J20" s="46">
        <f>'G-1'!J20+'G-2'!J20+'G-3'!J20</f>
        <v>388</v>
      </c>
      <c r="K20" s="46">
        <f>'G-1'!K20+'G-2'!K20+'G-3'!K20</f>
        <v>1</v>
      </c>
      <c r="L20" s="46">
        <f>'G-1'!L20+'G-2'!L20+'G-3'!L20</f>
        <v>13</v>
      </c>
      <c r="M20" s="8">
        <f t="shared" si="1"/>
        <v>435.5</v>
      </c>
      <c r="N20" s="2">
        <f>M17+M18+M19+M20</f>
        <v>1774.5</v>
      </c>
      <c r="O20" s="19" t="s">
        <v>45</v>
      </c>
      <c r="P20" s="46">
        <f>'G-1'!P20+'G-2'!P20+'G-3'!P20</f>
        <v>47</v>
      </c>
      <c r="Q20" s="46">
        <f>'G-1'!Q20+'G-2'!Q20+'G-3'!Q20</f>
        <v>561</v>
      </c>
      <c r="R20" s="46">
        <f>'G-1'!R20+'G-2'!R20+'G-3'!R20</f>
        <v>1</v>
      </c>
      <c r="S20" s="46">
        <f>'G-1'!S20+'G-2'!S20+'G-3'!S20</f>
        <v>0</v>
      </c>
      <c r="T20" s="8">
        <f t="shared" si="2"/>
        <v>586.5</v>
      </c>
      <c r="U20" s="2">
        <f t="shared" si="5"/>
        <v>2272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36</v>
      </c>
      <c r="C21" s="45">
        <f>'G-1'!C21+'G-2'!C21+'G-3'!C21</f>
        <v>337</v>
      </c>
      <c r="D21" s="45">
        <f>'G-1'!D21+'G-2'!D21+'G-3'!D21</f>
        <v>2</v>
      </c>
      <c r="E21" s="45">
        <f>'G-1'!E21+'G-2'!E21+'G-3'!E21</f>
        <v>8</v>
      </c>
      <c r="F21" s="6">
        <f t="shared" si="0"/>
        <v>379</v>
      </c>
      <c r="G21" s="36"/>
      <c r="H21" s="20" t="s">
        <v>25</v>
      </c>
      <c r="I21" s="46">
        <f>'G-1'!I21+'G-2'!I21+'G-3'!I21</f>
        <v>50</v>
      </c>
      <c r="J21" s="46">
        <f>'G-1'!J21+'G-2'!J21+'G-3'!J21</f>
        <v>438</v>
      </c>
      <c r="K21" s="46">
        <f>'G-1'!K21+'G-2'!K21+'G-3'!K21</f>
        <v>2</v>
      </c>
      <c r="L21" s="46">
        <f>'G-1'!L21+'G-2'!L21+'G-3'!L21</f>
        <v>9</v>
      </c>
      <c r="M21" s="6">
        <f t="shared" si="1"/>
        <v>489.5</v>
      </c>
      <c r="N21" s="2">
        <f>M18+M19+M20+M21</f>
        <v>1812.5</v>
      </c>
      <c r="O21" s="21" t="s">
        <v>46</v>
      </c>
      <c r="P21" s="47">
        <f>'G-1'!P21+'G-2'!P21+'G-3'!P21</f>
        <v>32</v>
      </c>
      <c r="Q21" s="47">
        <f>'G-1'!Q21+'G-2'!Q21+'G-3'!Q21</f>
        <v>474</v>
      </c>
      <c r="R21" s="47">
        <f>'G-1'!R21+'G-2'!R21+'G-3'!R21</f>
        <v>2</v>
      </c>
      <c r="S21" s="47">
        <f>'G-1'!S21+'G-2'!S21+'G-3'!S21</f>
        <v>1</v>
      </c>
      <c r="T21" s="7">
        <f t="shared" si="2"/>
        <v>496.5</v>
      </c>
      <c r="U21" s="3">
        <f t="shared" si="5"/>
        <v>2217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48</v>
      </c>
      <c r="C22" s="45">
        <f>'G-1'!C22+'G-2'!C22+'G-3'!C22</f>
        <v>413</v>
      </c>
      <c r="D22" s="45">
        <f>'G-1'!D22+'G-2'!D22+'G-3'!D22</f>
        <v>1</v>
      </c>
      <c r="E22" s="45">
        <f>'G-1'!E22+'G-2'!E22+'G-3'!E22</f>
        <v>8</v>
      </c>
      <c r="F22" s="6">
        <f t="shared" si="0"/>
        <v>459</v>
      </c>
      <c r="G22" s="2"/>
      <c r="H22" s="21" t="s">
        <v>26</v>
      </c>
      <c r="I22" s="46">
        <f>'G-1'!I22+'G-2'!I22+'G-3'!I22</f>
        <v>43</v>
      </c>
      <c r="J22" s="46">
        <f>'G-1'!J22+'G-2'!J22+'G-3'!J22</f>
        <v>442</v>
      </c>
      <c r="K22" s="46">
        <f>'G-1'!K22+'G-2'!K22+'G-3'!K22</f>
        <v>3</v>
      </c>
      <c r="L22" s="46">
        <f>'G-1'!L22+'G-2'!L22+'G-3'!L22</f>
        <v>13</v>
      </c>
      <c r="M22" s="6">
        <f t="shared" si="1"/>
        <v>502</v>
      </c>
      <c r="N22" s="3">
        <f>M19+M20+M21+M22</f>
        <v>1871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1793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2339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2342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68</v>
      </c>
      <c r="N24" s="88"/>
      <c r="O24" s="166"/>
      <c r="P24" s="167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99 X CR 56</v>
      </c>
      <c r="D5" s="218"/>
      <c r="E5" s="218"/>
      <c r="F5" s="111"/>
      <c r="G5" s="112"/>
      <c r="H5" s="103" t="s">
        <v>53</v>
      </c>
      <c r="I5" s="219">
        <f>'G-1'!L5</f>
        <v>9956</v>
      </c>
      <c r="J5" s="219"/>
    </row>
    <row r="6" spans="1:10" x14ac:dyDescent="0.2">
      <c r="A6" s="175" t="s">
        <v>113</v>
      </c>
      <c r="B6" s="175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43055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f>'G-1'!B21+'G-1'!B22</f>
        <v>15</v>
      </c>
      <c r="F11" s="126">
        <f>'G-1'!C21+'G-1'!C22</f>
        <v>109</v>
      </c>
      <c r="G11" s="126">
        <f>'G-1'!D21+'G-1'!D22</f>
        <v>0</v>
      </c>
      <c r="H11" s="126">
        <f>'G-1'!E21+'G-1'!E22</f>
        <v>0</v>
      </c>
      <c r="I11" s="126">
        <f t="shared" ref="I11:I45" si="0">E11*0.5+F11+G11*2+H11*2.5</f>
        <v>116.5</v>
      </c>
      <c r="J11" s="127">
        <f>IF(I11=0,"0,00",I11/SUM(I10:I12)*100)</f>
        <v>100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f>'G-1'!I21+'G-1'!I22</f>
        <v>17</v>
      </c>
      <c r="F14" s="126">
        <f>'G-1'!J21+'G-1'!J22</f>
        <v>115</v>
      </c>
      <c r="G14" s="126">
        <f>'G-1'!K21+'G-1'!K22</f>
        <v>0</v>
      </c>
      <c r="H14" s="126">
        <f>'G-1'!L21+'G-1'!L22</f>
        <v>2</v>
      </c>
      <c r="I14" s="126">
        <f t="shared" si="0"/>
        <v>128.5</v>
      </c>
      <c r="J14" s="127">
        <f>IF(I14=0,"0,00",I14/SUM(I13:I15)*100)</f>
        <v>100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f>'G-1'!P20+'G-1'!P21</f>
        <v>24</v>
      </c>
      <c r="F17" s="126">
        <f>'G-1'!Q20+'G-1'!Q21</f>
        <v>135</v>
      </c>
      <c r="G17" s="126">
        <f>'G-1'!R20+'G-1'!R21</f>
        <v>0</v>
      </c>
      <c r="H17" s="126">
        <f>'G-1'!S20+'G-1'!S21</f>
        <v>0</v>
      </c>
      <c r="I17" s="126">
        <f t="shared" si="0"/>
        <v>147</v>
      </c>
      <c r="J17" s="127">
        <f>IF(I17=0,"0,00",I17/SUM(I16:I18)*100)</f>
        <v>100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131</v>
      </c>
      <c r="B19" s="234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25</v>
      </c>
      <c r="F20" s="126">
        <v>155</v>
      </c>
      <c r="G20" s="126">
        <v>0</v>
      </c>
      <c r="H20" s="126">
        <v>3</v>
      </c>
      <c r="I20" s="126">
        <f t="shared" si="0"/>
        <v>175</v>
      </c>
      <c r="J20" s="127">
        <f>IF(I20=0,"0,00",I20/SUM(I19:I21)*100)</f>
        <v>76.923076923076934</v>
      </c>
    </row>
    <row r="21" spans="1:10" x14ac:dyDescent="0.2">
      <c r="A21" s="232"/>
      <c r="B21" s="235"/>
      <c r="C21" s="128" t="s">
        <v>140</v>
      </c>
      <c r="D21" s="129" t="s">
        <v>128</v>
      </c>
      <c r="E21" s="74">
        <v>8</v>
      </c>
      <c r="F21" s="74">
        <v>41</v>
      </c>
      <c r="G21" s="74">
        <v>0</v>
      </c>
      <c r="H21" s="74">
        <v>3</v>
      </c>
      <c r="I21" s="130">
        <f t="shared" si="0"/>
        <v>52.5</v>
      </c>
      <c r="J21" s="131">
        <f>IF(I21=0,"0,00",I21/SUM(I19:I21)*100)</f>
        <v>23.076923076923077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9</v>
      </c>
      <c r="F23" s="126">
        <v>190</v>
      </c>
      <c r="G23" s="126">
        <v>0</v>
      </c>
      <c r="H23" s="126">
        <v>1</v>
      </c>
      <c r="I23" s="126">
        <f t="shared" si="0"/>
        <v>197</v>
      </c>
      <c r="J23" s="127">
        <f>IF(I23=0,"0,00",I23/SUM(I22:I24)*100)</f>
        <v>75.623800383877153</v>
      </c>
    </row>
    <row r="24" spans="1:10" x14ac:dyDescent="0.2">
      <c r="A24" s="232"/>
      <c r="B24" s="235"/>
      <c r="C24" s="128" t="s">
        <v>141</v>
      </c>
      <c r="D24" s="129" t="s">
        <v>128</v>
      </c>
      <c r="E24" s="74">
        <v>5</v>
      </c>
      <c r="F24" s="74">
        <v>56</v>
      </c>
      <c r="G24" s="74">
        <v>0</v>
      </c>
      <c r="H24" s="74">
        <v>2</v>
      </c>
      <c r="I24" s="130">
        <f t="shared" si="0"/>
        <v>63.5</v>
      </c>
      <c r="J24" s="131">
        <f>IF(I24=0,"0,00",I24/SUM(I22:I24)*100)</f>
        <v>24.37619961612284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8</v>
      </c>
      <c r="F26" s="126">
        <v>231</v>
      </c>
      <c r="G26" s="126">
        <v>0</v>
      </c>
      <c r="H26" s="126">
        <v>0</v>
      </c>
      <c r="I26" s="126">
        <f t="shared" si="0"/>
        <v>235</v>
      </c>
      <c r="J26" s="127">
        <f>IF(I26=0,"0,00",I26/SUM(I25:I27)*100)</f>
        <v>76.051779935275079</v>
      </c>
    </row>
    <row r="27" spans="1:10" x14ac:dyDescent="0.2">
      <c r="A27" s="233"/>
      <c r="B27" s="236"/>
      <c r="C27" s="133" t="s">
        <v>142</v>
      </c>
      <c r="D27" s="129" t="s">
        <v>128</v>
      </c>
      <c r="E27" s="74">
        <v>8</v>
      </c>
      <c r="F27" s="74">
        <v>70</v>
      </c>
      <c r="G27" s="74">
        <v>0</v>
      </c>
      <c r="H27" s="74">
        <v>0</v>
      </c>
      <c r="I27" s="130">
        <f t="shared" si="0"/>
        <v>74</v>
      </c>
      <c r="J27" s="131">
        <f>IF(I27=0,"0,00",I27/SUM(I25:I27)*100)</f>
        <v>23.948220064724918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32</v>
      </c>
      <c r="F28" s="75">
        <v>280</v>
      </c>
      <c r="G28" s="75">
        <v>3</v>
      </c>
      <c r="H28" s="75">
        <v>12</v>
      </c>
      <c r="I28" s="75">
        <f t="shared" si="0"/>
        <v>332</v>
      </c>
      <c r="J28" s="124">
        <f>IF(I28=0,"0,00",I28/SUM(I28:I30)*100)</f>
        <v>70.042194092827003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25</v>
      </c>
      <c r="F29" s="126">
        <v>126</v>
      </c>
      <c r="G29" s="126">
        <v>0</v>
      </c>
      <c r="H29" s="126">
        <v>1</v>
      </c>
      <c r="I29" s="126">
        <f t="shared" si="0"/>
        <v>141</v>
      </c>
      <c r="J29" s="127">
        <f>IF(I29=0,"0,00",I29/SUM(I28:I30)*100)</f>
        <v>29.746835443037973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0</v>
      </c>
      <c r="F30" s="74">
        <v>1</v>
      </c>
      <c r="G30" s="74">
        <v>0</v>
      </c>
      <c r="H30" s="74">
        <v>0</v>
      </c>
      <c r="I30" s="130">
        <f t="shared" si="0"/>
        <v>1</v>
      </c>
      <c r="J30" s="131">
        <f>IF(I30=0,"0,00",I30/SUM(I28:I30)*100)</f>
        <v>0.21097046413502107</v>
      </c>
    </row>
    <row r="31" spans="1:10" x14ac:dyDescent="0.2">
      <c r="A31" s="232"/>
      <c r="B31" s="235"/>
      <c r="C31" s="132"/>
      <c r="D31" s="123" t="s">
        <v>125</v>
      </c>
      <c r="E31" s="75">
        <v>43</v>
      </c>
      <c r="F31" s="75">
        <v>334</v>
      </c>
      <c r="G31" s="75">
        <v>4</v>
      </c>
      <c r="H31" s="75">
        <v>16</v>
      </c>
      <c r="I31" s="75">
        <f t="shared" si="0"/>
        <v>403.5</v>
      </c>
      <c r="J31" s="124">
        <f>IF(I31=0,"0,00",I31/SUM(I31:I33)*100)</f>
        <v>67.138103161397666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19</v>
      </c>
      <c r="F32" s="126">
        <v>182</v>
      </c>
      <c r="G32" s="126">
        <v>0</v>
      </c>
      <c r="H32" s="126">
        <v>1</v>
      </c>
      <c r="I32" s="126">
        <f t="shared" si="0"/>
        <v>194</v>
      </c>
      <c r="J32" s="127">
        <f>IF(I32=0,"0,00",I32/SUM(I31:I33)*100)</f>
        <v>32.279534109816971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1</v>
      </c>
      <c r="F33" s="74">
        <v>3</v>
      </c>
      <c r="G33" s="74">
        <v>0</v>
      </c>
      <c r="H33" s="74">
        <v>0</v>
      </c>
      <c r="I33" s="130">
        <f t="shared" si="0"/>
        <v>3.5</v>
      </c>
      <c r="J33" s="131">
        <f>IF(I33=0,"0,00",I33/SUM(I31:I33)*100)</f>
        <v>0.58236272878535777</v>
      </c>
    </row>
    <row r="34" spans="1:10" x14ac:dyDescent="0.2">
      <c r="A34" s="232"/>
      <c r="B34" s="235"/>
      <c r="C34" s="132"/>
      <c r="D34" s="123" t="s">
        <v>125</v>
      </c>
      <c r="E34" s="75">
        <v>28</v>
      </c>
      <c r="F34" s="75">
        <v>424</v>
      </c>
      <c r="G34" s="75">
        <v>3</v>
      </c>
      <c r="H34" s="75">
        <v>1</v>
      </c>
      <c r="I34" s="75">
        <f t="shared" si="0"/>
        <v>446.5</v>
      </c>
      <c r="J34" s="124">
        <f>IF(I34=0,"0,00",I34/SUM(I34:I36)*100)</f>
        <v>71.325878594249204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11</v>
      </c>
      <c r="F35" s="126">
        <v>167</v>
      </c>
      <c r="G35" s="126">
        <v>0</v>
      </c>
      <c r="H35" s="126">
        <v>0</v>
      </c>
      <c r="I35" s="126">
        <f t="shared" si="0"/>
        <v>172.5</v>
      </c>
      <c r="J35" s="127">
        <f>IF(I35=0,"0,00",I35/SUM(I34:I36)*100)</f>
        <v>27.555910543130992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0</v>
      </c>
      <c r="F36" s="74">
        <v>7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1.1182108626198082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99 X CR 56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9956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43055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212</v>
      </c>
      <c r="AV12" s="97">
        <f t="shared" si="0"/>
        <v>203</v>
      </c>
      <c r="AW12" s="97">
        <f t="shared" si="0"/>
        <v>180</v>
      </c>
      <c r="AX12" s="97">
        <f t="shared" si="0"/>
        <v>209</v>
      </c>
      <c r="AY12" s="97">
        <f t="shared" si="0"/>
        <v>187</v>
      </c>
      <c r="AZ12" s="97">
        <f t="shared" si="0"/>
        <v>189.5</v>
      </c>
      <c r="BA12" s="97">
        <f t="shared" si="0"/>
        <v>185.5</v>
      </c>
      <c r="BB12" s="97"/>
      <c r="BC12" s="97"/>
      <c r="BD12" s="97"/>
      <c r="BE12" s="97">
        <f t="shared" ref="BE12:BQ12" si="1">P14</f>
        <v>217</v>
      </c>
      <c r="BF12" s="97">
        <f t="shared" si="1"/>
        <v>216</v>
      </c>
      <c r="BG12" s="97">
        <f t="shared" si="1"/>
        <v>204.5</v>
      </c>
      <c r="BH12" s="97">
        <f t="shared" si="1"/>
        <v>194.5</v>
      </c>
      <c r="BI12" s="97">
        <f t="shared" si="1"/>
        <v>198.5</v>
      </c>
      <c r="BJ12" s="97">
        <f t="shared" si="1"/>
        <v>202.5</v>
      </c>
      <c r="BK12" s="97">
        <f t="shared" si="1"/>
        <v>229</v>
      </c>
      <c r="BL12" s="97">
        <f t="shared" si="1"/>
        <v>256.5</v>
      </c>
      <c r="BM12" s="97">
        <f t="shared" si="1"/>
        <v>278</v>
      </c>
      <c r="BN12" s="97">
        <f t="shared" si="1"/>
        <v>277.5</v>
      </c>
      <c r="BO12" s="97">
        <f t="shared" si="1"/>
        <v>279.5</v>
      </c>
      <c r="BP12" s="97">
        <f t="shared" si="1"/>
        <v>259.5</v>
      </c>
      <c r="BQ12" s="97">
        <f t="shared" si="1"/>
        <v>259.5</v>
      </c>
      <c r="BR12" s="97"/>
      <c r="BS12" s="97"/>
      <c r="BT12" s="97"/>
      <c r="BU12" s="97">
        <f t="shared" ref="BU12:CC12" si="2">AG14</f>
        <v>213.5</v>
      </c>
      <c r="BV12" s="97">
        <f t="shared" si="2"/>
        <v>260</v>
      </c>
      <c r="BW12" s="97">
        <f t="shared" si="2"/>
        <v>283.5</v>
      </c>
      <c r="BX12" s="97">
        <f t="shared" si="2"/>
        <v>272</v>
      </c>
      <c r="BY12" s="97">
        <f t="shared" si="2"/>
        <v>284.5</v>
      </c>
      <c r="BZ12" s="97">
        <f t="shared" si="2"/>
        <v>274</v>
      </c>
      <c r="CA12" s="97">
        <f t="shared" si="2"/>
        <v>271</v>
      </c>
      <c r="CB12" s="97">
        <f t="shared" si="2"/>
        <v>280.5</v>
      </c>
      <c r="CC12" s="97">
        <f t="shared" si="2"/>
        <v>283</v>
      </c>
    </row>
    <row r="13" spans="1:81" ht="16.5" customHeight="1" x14ac:dyDescent="0.2">
      <c r="A13" s="100" t="s">
        <v>104</v>
      </c>
      <c r="B13" s="149">
        <f>'G-1'!F10</f>
        <v>58.5</v>
      </c>
      <c r="C13" s="149">
        <f>'G-1'!F11</f>
        <v>70.5</v>
      </c>
      <c r="D13" s="149">
        <f>'G-1'!F12</f>
        <v>35</v>
      </c>
      <c r="E13" s="149">
        <f>'G-1'!F13</f>
        <v>48</v>
      </c>
      <c r="F13" s="149">
        <f>'G-1'!F14</f>
        <v>49.5</v>
      </c>
      <c r="G13" s="149">
        <f>'G-1'!F15</f>
        <v>47.5</v>
      </c>
      <c r="H13" s="149">
        <f>'G-1'!F16</f>
        <v>64</v>
      </c>
      <c r="I13" s="149">
        <f>'G-1'!F17</f>
        <v>26</v>
      </c>
      <c r="J13" s="149">
        <f>'G-1'!F18</f>
        <v>52</v>
      </c>
      <c r="K13" s="149">
        <f>'G-1'!F19</f>
        <v>43.5</v>
      </c>
      <c r="L13" s="150"/>
      <c r="M13" s="149">
        <f>'G-1'!F20</f>
        <v>58.5</v>
      </c>
      <c r="N13" s="149">
        <f>'G-1'!F21</f>
        <v>53</v>
      </c>
      <c r="O13" s="149">
        <f>'G-1'!F22</f>
        <v>63.5</v>
      </c>
      <c r="P13" s="149">
        <f>'G-1'!M10</f>
        <v>42</v>
      </c>
      <c r="Q13" s="149">
        <f>'G-1'!M11</f>
        <v>57.5</v>
      </c>
      <c r="R13" s="149">
        <f>'G-1'!M12</f>
        <v>41.5</v>
      </c>
      <c r="S13" s="149">
        <f>'G-1'!M13</f>
        <v>53.5</v>
      </c>
      <c r="T13" s="149">
        <f>'G-1'!M14</f>
        <v>46</v>
      </c>
      <c r="U13" s="149">
        <f>'G-1'!M15</f>
        <v>61.5</v>
      </c>
      <c r="V13" s="149">
        <f>'G-1'!M16</f>
        <v>68</v>
      </c>
      <c r="W13" s="149">
        <f>'G-1'!M17</f>
        <v>81</v>
      </c>
      <c r="X13" s="149">
        <f>'G-1'!M18</f>
        <v>67.5</v>
      </c>
      <c r="Y13" s="149">
        <f>'G-1'!M19</f>
        <v>61</v>
      </c>
      <c r="Z13" s="149">
        <f>'G-1'!M20</f>
        <v>70</v>
      </c>
      <c r="AA13" s="149">
        <f>'G-1'!M21</f>
        <v>61</v>
      </c>
      <c r="AB13" s="149">
        <f>'G-1'!M22</f>
        <v>67.5</v>
      </c>
      <c r="AC13" s="150"/>
      <c r="AD13" s="149">
        <f>'G-1'!T10</f>
        <v>36</v>
      </c>
      <c r="AE13" s="149">
        <f>'G-1'!T11</f>
        <v>43.5</v>
      </c>
      <c r="AF13" s="149">
        <f>'G-1'!T12</f>
        <v>80</v>
      </c>
      <c r="AG13" s="149">
        <f>'G-1'!T13</f>
        <v>54</v>
      </c>
      <c r="AH13" s="149">
        <f>'G-1'!T14</f>
        <v>82.5</v>
      </c>
      <c r="AI13" s="149">
        <f>'G-1'!T15</f>
        <v>67</v>
      </c>
      <c r="AJ13" s="149">
        <f>'G-1'!T16</f>
        <v>68.5</v>
      </c>
      <c r="AK13" s="149">
        <f>'G-1'!T17</f>
        <v>66.5</v>
      </c>
      <c r="AL13" s="149">
        <f>'G-1'!T18</f>
        <v>72</v>
      </c>
      <c r="AM13" s="149">
        <f>'G-1'!T19</f>
        <v>64</v>
      </c>
      <c r="AN13" s="149">
        <f>'G-1'!T20</f>
        <v>78</v>
      </c>
      <c r="AO13" s="149">
        <f>'G-1'!T21</f>
        <v>69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212</v>
      </c>
      <c r="F14" s="149">
        <f t="shared" ref="F14:K14" si="3">C13+D13+E13+F13</f>
        <v>203</v>
      </c>
      <c r="G14" s="149">
        <f t="shared" si="3"/>
        <v>180</v>
      </c>
      <c r="H14" s="149">
        <f t="shared" si="3"/>
        <v>209</v>
      </c>
      <c r="I14" s="149">
        <f t="shared" si="3"/>
        <v>187</v>
      </c>
      <c r="J14" s="149">
        <f t="shared" si="3"/>
        <v>189.5</v>
      </c>
      <c r="K14" s="149">
        <f t="shared" si="3"/>
        <v>185.5</v>
      </c>
      <c r="L14" s="150"/>
      <c r="M14" s="149"/>
      <c r="N14" s="149"/>
      <c r="O14" s="149"/>
      <c r="P14" s="149">
        <f>M13+N13+O13+P13</f>
        <v>217</v>
      </c>
      <c r="Q14" s="149">
        <f t="shared" ref="Q14:AB14" si="4">N13+O13+P13+Q13</f>
        <v>216</v>
      </c>
      <c r="R14" s="149">
        <f t="shared" si="4"/>
        <v>204.5</v>
      </c>
      <c r="S14" s="149">
        <f t="shared" si="4"/>
        <v>194.5</v>
      </c>
      <c r="T14" s="149">
        <f t="shared" si="4"/>
        <v>198.5</v>
      </c>
      <c r="U14" s="149">
        <f t="shared" si="4"/>
        <v>202.5</v>
      </c>
      <c r="V14" s="149">
        <f t="shared" si="4"/>
        <v>229</v>
      </c>
      <c r="W14" s="149">
        <f t="shared" si="4"/>
        <v>256.5</v>
      </c>
      <c r="X14" s="149">
        <f t="shared" si="4"/>
        <v>278</v>
      </c>
      <c r="Y14" s="149">
        <f t="shared" si="4"/>
        <v>277.5</v>
      </c>
      <c r="Z14" s="149">
        <f t="shared" si="4"/>
        <v>279.5</v>
      </c>
      <c r="AA14" s="149">
        <f t="shared" si="4"/>
        <v>259.5</v>
      </c>
      <c r="AB14" s="149">
        <f t="shared" si="4"/>
        <v>259.5</v>
      </c>
      <c r="AC14" s="150"/>
      <c r="AD14" s="149"/>
      <c r="AE14" s="149"/>
      <c r="AF14" s="149"/>
      <c r="AG14" s="149">
        <f>AD13+AE13+AF13+AG13</f>
        <v>213.5</v>
      </c>
      <c r="AH14" s="149">
        <f t="shared" ref="AH14:AO14" si="5">AE13+AF13+AG13+AH13</f>
        <v>260</v>
      </c>
      <c r="AI14" s="149">
        <f t="shared" si="5"/>
        <v>283.5</v>
      </c>
      <c r="AJ14" s="149">
        <f t="shared" si="5"/>
        <v>272</v>
      </c>
      <c r="AK14" s="149">
        <f t="shared" si="5"/>
        <v>284.5</v>
      </c>
      <c r="AL14" s="149">
        <f t="shared" si="5"/>
        <v>274</v>
      </c>
      <c r="AM14" s="149">
        <f t="shared" si="5"/>
        <v>271</v>
      </c>
      <c r="AN14" s="149">
        <f t="shared" si="5"/>
        <v>280.5</v>
      </c>
      <c r="AO14" s="149">
        <f t="shared" si="5"/>
        <v>283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51.5</v>
      </c>
      <c r="C17" s="149">
        <f>'G-2'!F11</f>
        <v>70.5</v>
      </c>
      <c r="D17" s="149">
        <f>'G-2'!F12</f>
        <v>60</v>
      </c>
      <c r="E17" s="149">
        <f>'G-2'!F13</f>
        <v>75</v>
      </c>
      <c r="F17" s="149">
        <f>'G-2'!F14</f>
        <v>86</v>
      </c>
      <c r="G17" s="149">
        <f>'G-2'!F15</f>
        <v>59.5</v>
      </c>
      <c r="H17" s="149">
        <f>'G-2'!F16</f>
        <v>76</v>
      </c>
      <c r="I17" s="149">
        <f>'G-2'!F17</f>
        <v>82.5</v>
      </c>
      <c r="J17" s="149">
        <f>'G-2'!F18</f>
        <v>87.5</v>
      </c>
      <c r="K17" s="149">
        <f>'G-2'!F19</f>
        <v>87</v>
      </c>
      <c r="L17" s="150"/>
      <c r="M17" s="149">
        <f>'G-2'!F20</f>
        <v>78</v>
      </c>
      <c r="N17" s="149">
        <f>'G-2'!F21</f>
        <v>106.5</v>
      </c>
      <c r="O17" s="149">
        <f>'G-2'!F22</f>
        <v>126.5</v>
      </c>
      <c r="P17" s="149">
        <f>'G-2'!M10</f>
        <v>126</v>
      </c>
      <c r="Q17" s="149">
        <f>'G-2'!M11</f>
        <v>148.5</v>
      </c>
      <c r="R17" s="149">
        <f>'G-2'!M12</f>
        <v>142</v>
      </c>
      <c r="S17" s="149">
        <f>'G-2'!M13</f>
        <v>164.5</v>
      </c>
      <c r="T17" s="149">
        <f>'G-2'!M14</f>
        <v>151</v>
      </c>
      <c r="U17" s="149">
        <f>'G-2'!M15</f>
        <v>144</v>
      </c>
      <c r="V17" s="149">
        <f>'G-2'!M16</f>
        <v>153</v>
      </c>
      <c r="W17" s="149">
        <f>'G-2'!M17</f>
        <v>87.5</v>
      </c>
      <c r="X17" s="149">
        <f>'G-2'!M18</f>
        <v>134.5</v>
      </c>
      <c r="Y17" s="149">
        <f>'G-2'!M19</f>
        <v>109.5</v>
      </c>
      <c r="Z17" s="149">
        <f>'G-2'!M20</f>
        <v>135</v>
      </c>
      <c r="AA17" s="149">
        <f>'G-2'!M21</f>
        <v>126</v>
      </c>
      <c r="AB17" s="149">
        <f>'G-2'!M22</f>
        <v>136.5</v>
      </c>
      <c r="AC17" s="150"/>
      <c r="AD17" s="149">
        <f>'G-2'!T10</f>
        <v>139</v>
      </c>
      <c r="AE17" s="149">
        <f>'G-2'!T11</f>
        <v>145.5</v>
      </c>
      <c r="AF17" s="149">
        <f>'G-2'!T12</f>
        <v>157</v>
      </c>
      <c r="AG17" s="149">
        <f>'G-2'!T13</f>
        <v>161</v>
      </c>
      <c r="AH17" s="149">
        <f>'G-2'!T14</f>
        <v>191</v>
      </c>
      <c r="AI17" s="149">
        <f>'G-2'!T15</f>
        <v>218</v>
      </c>
      <c r="AJ17" s="149">
        <f>'G-2'!T16</f>
        <v>190</v>
      </c>
      <c r="AK17" s="149">
        <f>'G-2'!T17</f>
        <v>190.5</v>
      </c>
      <c r="AL17" s="149">
        <f>'G-2'!T18</f>
        <v>206</v>
      </c>
      <c r="AM17" s="149">
        <f>'G-2'!T19</f>
        <v>172.5</v>
      </c>
      <c r="AN17" s="149">
        <f>'G-2'!T20</f>
        <v>176</v>
      </c>
      <c r="AO17" s="149">
        <f>'G-2'!T21</f>
        <v>134</v>
      </c>
      <c r="AP17" s="101"/>
      <c r="AQ17" s="101"/>
      <c r="AR17" s="101"/>
      <c r="AS17" s="101"/>
      <c r="AT17" s="101"/>
      <c r="AU17" s="101">
        <f t="shared" ref="AU17:BA17" si="6">E18</f>
        <v>257</v>
      </c>
      <c r="AV17" s="101">
        <f t="shared" si="6"/>
        <v>291.5</v>
      </c>
      <c r="AW17" s="101">
        <f t="shared" si="6"/>
        <v>280.5</v>
      </c>
      <c r="AX17" s="101">
        <f t="shared" si="6"/>
        <v>296.5</v>
      </c>
      <c r="AY17" s="101">
        <f t="shared" si="6"/>
        <v>304</v>
      </c>
      <c r="AZ17" s="101">
        <f t="shared" si="6"/>
        <v>305.5</v>
      </c>
      <c r="BA17" s="101">
        <f t="shared" si="6"/>
        <v>333</v>
      </c>
      <c r="BB17" s="101"/>
      <c r="BC17" s="101"/>
      <c r="BD17" s="101"/>
      <c r="BE17" s="101">
        <f t="shared" ref="BE17:BQ17" si="7">P18</f>
        <v>437</v>
      </c>
      <c r="BF17" s="101">
        <f t="shared" si="7"/>
        <v>507.5</v>
      </c>
      <c r="BG17" s="101">
        <f t="shared" si="7"/>
        <v>543</v>
      </c>
      <c r="BH17" s="101">
        <f t="shared" si="7"/>
        <v>581</v>
      </c>
      <c r="BI17" s="101">
        <f t="shared" si="7"/>
        <v>606</v>
      </c>
      <c r="BJ17" s="101">
        <f t="shared" si="7"/>
        <v>601.5</v>
      </c>
      <c r="BK17" s="101">
        <f t="shared" si="7"/>
        <v>612.5</v>
      </c>
      <c r="BL17" s="101">
        <f t="shared" si="7"/>
        <v>535.5</v>
      </c>
      <c r="BM17" s="101">
        <f t="shared" si="7"/>
        <v>519</v>
      </c>
      <c r="BN17" s="101">
        <f t="shared" si="7"/>
        <v>484.5</v>
      </c>
      <c r="BO17" s="101">
        <f t="shared" si="7"/>
        <v>466.5</v>
      </c>
      <c r="BP17" s="101">
        <f t="shared" si="7"/>
        <v>505</v>
      </c>
      <c r="BQ17" s="101">
        <f t="shared" si="7"/>
        <v>507</v>
      </c>
      <c r="BR17" s="101"/>
      <c r="BS17" s="101"/>
      <c r="BT17" s="101"/>
      <c r="BU17" s="101">
        <f t="shared" ref="BU17:CC17" si="8">AG18</f>
        <v>602.5</v>
      </c>
      <c r="BV17" s="101">
        <f t="shared" si="8"/>
        <v>654.5</v>
      </c>
      <c r="BW17" s="101">
        <f t="shared" si="8"/>
        <v>727</v>
      </c>
      <c r="BX17" s="101">
        <f t="shared" si="8"/>
        <v>760</v>
      </c>
      <c r="BY17" s="101">
        <f t="shared" si="8"/>
        <v>789.5</v>
      </c>
      <c r="BZ17" s="101">
        <f t="shared" si="8"/>
        <v>804.5</v>
      </c>
      <c r="CA17" s="101">
        <f t="shared" si="8"/>
        <v>759</v>
      </c>
      <c r="CB17" s="101">
        <f t="shared" si="8"/>
        <v>745</v>
      </c>
      <c r="CC17" s="101">
        <f t="shared" si="8"/>
        <v>688.5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257</v>
      </c>
      <c r="F18" s="149">
        <f t="shared" ref="F18:K18" si="9">C17+D17+E17+F17</f>
        <v>291.5</v>
      </c>
      <c r="G18" s="149">
        <f t="shared" si="9"/>
        <v>280.5</v>
      </c>
      <c r="H18" s="149">
        <f t="shared" si="9"/>
        <v>296.5</v>
      </c>
      <c r="I18" s="149">
        <f t="shared" si="9"/>
        <v>304</v>
      </c>
      <c r="J18" s="149">
        <f t="shared" si="9"/>
        <v>305.5</v>
      </c>
      <c r="K18" s="149">
        <f t="shared" si="9"/>
        <v>333</v>
      </c>
      <c r="L18" s="150"/>
      <c r="M18" s="149"/>
      <c r="N18" s="149"/>
      <c r="O18" s="149"/>
      <c r="P18" s="149">
        <f>M17+N17+O17+P17</f>
        <v>437</v>
      </c>
      <c r="Q18" s="149">
        <f t="shared" ref="Q18:AB18" si="10">N17+O17+P17+Q17</f>
        <v>507.5</v>
      </c>
      <c r="R18" s="149">
        <f t="shared" si="10"/>
        <v>543</v>
      </c>
      <c r="S18" s="149">
        <f t="shared" si="10"/>
        <v>581</v>
      </c>
      <c r="T18" s="149">
        <f t="shared" si="10"/>
        <v>606</v>
      </c>
      <c r="U18" s="149">
        <f t="shared" si="10"/>
        <v>601.5</v>
      </c>
      <c r="V18" s="149">
        <f t="shared" si="10"/>
        <v>612.5</v>
      </c>
      <c r="W18" s="149">
        <f t="shared" si="10"/>
        <v>535.5</v>
      </c>
      <c r="X18" s="149">
        <f t="shared" si="10"/>
        <v>519</v>
      </c>
      <c r="Y18" s="149">
        <f t="shared" si="10"/>
        <v>484.5</v>
      </c>
      <c r="Z18" s="149">
        <f t="shared" si="10"/>
        <v>466.5</v>
      </c>
      <c r="AA18" s="149">
        <f t="shared" si="10"/>
        <v>505</v>
      </c>
      <c r="AB18" s="149">
        <f t="shared" si="10"/>
        <v>507</v>
      </c>
      <c r="AC18" s="150"/>
      <c r="AD18" s="149"/>
      <c r="AE18" s="149"/>
      <c r="AF18" s="149"/>
      <c r="AG18" s="149">
        <f>AD17+AE17+AF17+AG17</f>
        <v>602.5</v>
      </c>
      <c r="AH18" s="149">
        <f t="shared" ref="AH18:AO18" si="11">AE17+AF17+AG17+AH17</f>
        <v>654.5</v>
      </c>
      <c r="AI18" s="149">
        <f t="shared" si="11"/>
        <v>727</v>
      </c>
      <c r="AJ18" s="149">
        <f t="shared" si="11"/>
        <v>760</v>
      </c>
      <c r="AK18" s="149">
        <f t="shared" si="11"/>
        <v>789.5</v>
      </c>
      <c r="AL18" s="149">
        <f t="shared" si="11"/>
        <v>804.5</v>
      </c>
      <c r="AM18" s="149">
        <f t="shared" si="11"/>
        <v>759</v>
      </c>
      <c r="AN18" s="149">
        <f t="shared" si="11"/>
        <v>745</v>
      </c>
      <c r="AO18" s="149">
        <f t="shared" si="11"/>
        <v>688.5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0.76923076923076938</v>
      </c>
      <c r="H19" s="152"/>
      <c r="I19" s="152" t="s">
        <v>109</v>
      </c>
      <c r="J19" s="153">
        <f>DIRECCIONALIDAD!J21/100</f>
        <v>0.23076923076923075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0.75623800383877149</v>
      </c>
      <c r="V19" s="152"/>
      <c r="W19" s="152"/>
      <c r="X19" s="152"/>
      <c r="Y19" s="152" t="s">
        <v>109</v>
      </c>
      <c r="Z19" s="153">
        <f>DIRECCIONALIDAD!J24/100</f>
        <v>0.2437619961612284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0.76051779935275077</v>
      </c>
      <c r="AL19" s="152"/>
      <c r="AM19" s="152"/>
      <c r="AN19" s="152" t="s">
        <v>109</v>
      </c>
      <c r="AO19" s="155">
        <f>DIRECCIONALIDAD!J27/100</f>
        <v>0.23948220064724918</v>
      </c>
      <c r="AP19" s="92"/>
      <c r="AQ19" s="92"/>
      <c r="AR19" s="92"/>
      <c r="AS19" s="92"/>
      <c r="AT19" s="92"/>
      <c r="AU19" s="92">
        <f t="shared" ref="AU19:BA19" si="15">E22</f>
        <v>1260.5</v>
      </c>
      <c r="AV19" s="92">
        <f t="shared" si="15"/>
        <v>1298.5</v>
      </c>
      <c r="AW19" s="92">
        <f t="shared" si="15"/>
        <v>1201.5</v>
      </c>
      <c r="AX19" s="92">
        <f t="shared" si="15"/>
        <v>1140.5</v>
      </c>
      <c r="AY19" s="92">
        <f t="shared" si="15"/>
        <v>1108.5</v>
      </c>
      <c r="AZ19" s="92">
        <f t="shared" si="15"/>
        <v>1052</v>
      </c>
      <c r="BA19" s="92">
        <f t="shared" si="15"/>
        <v>1013.5</v>
      </c>
      <c r="BB19" s="92"/>
      <c r="BC19" s="92"/>
      <c r="BD19" s="92"/>
      <c r="BE19" s="92">
        <f t="shared" ref="BE19:BQ19" si="16">P22</f>
        <v>1012.5</v>
      </c>
      <c r="BF19" s="92">
        <f t="shared" si="16"/>
        <v>1039.5</v>
      </c>
      <c r="BG19" s="92">
        <f t="shared" si="16"/>
        <v>1146.5</v>
      </c>
      <c r="BH19" s="92">
        <f t="shared" si="16"/>
        <v>1240</v>
      </c>
      <c r="BI19" s="92">
        <f t="shared" si="16"/>
        <v>1346.5</v>
      </c>
      <c r="BJ19" s="92">
        <f t="shared" si="16"/>
        <v>1446</v>
      </c>
      <c r="BK19" s="92">
        <f t="shared" si="16"/>
        <v>1497.5</v>
      </c>
      <c r="BL19" s="92">
        <f t="shared" si="16"/>
        <v>1418</v>
      </c>
      <c r="BM19" s="92">
        <f t="shared" si="16"/>
        <v>1273.5</v>
      </c>
      <c r="BN19" s="92">
        <f t="shared" si="16"/>
        <v>1176</v>
      </c>
      <c r="BO19" s="92">
        <f t="shared" si="16"/>
        <v>1028.5</v>
      </c>
      <c r="BP19" s="92">
        <f t="shared" si="16"/>
        <v>1048</v>
      </c>
      <c r="BQ19" s="92">
        <f t="shared" si="16"/>
        <v>1104.5</v>
      </c>
      <c r="BR19" s="92"/>
      <c r="BS19" s="92"/>
      <c r="BT19" s="92"/>
      <c r="BU19" s="92">
        <f t="shared" ref="BU19:CC19" si="17">AG22</f>
        <v>1324.5</v>
      </c>
      <c r="BV19" s="92">
        <f t="shared" si="17"/>
        <v>1287</v>
      </c>
      <c r="BW19" s="92">
        <f t="shared" si="17"/>
        <v>1265.5</v>
      </c>
      <c r="BX19" s="92">
        <f t="shared" si="17"/>
        <v>1310</v>
      </c>
      <c r="BY19" s="92">
        <f t="shared" si="17"/>
        <v>1262.5</v>
      </c>
      <c r="BZ19" s="92">
        <f t="shared" si="17"/>
        <v>1256.5</v>
      </c>
      <c r="CA19" s="92">
        <f t="shared" si="17"/>
        <v>1257.5</v>
      </c>
      <c r="CB19" s="92">
        <f t="shared" si="17"/>
        <v>1246.5</v>
      </c>
      <c r="CC19" s="92">
        <f t="shared" si="17"/>
        <v>1245.5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1729.5</v>
      </c>
      <c r="AV20" s="92">
        <f t="shared" si="18"/>
        <v>1793</v>
      </c>
      <c r="AW20" s="92">
        <f t="shared" si="18"/>
        <v>1662</v>
      </c>
      <c r="AX20" s="92">
        <f t="shared" si="18"/>
        <v>1646</v>
      </c>
      <c r="AY20" s="92">
        <f t="shared" si="18"/>
        <v>1599.5</v>
      </c>
      <c r="AZ20" s="92">
        <f t="shared" si="18"/>
        <v>1547</v>
      </c>
      <c r="BA20" s="92">
        <f t="shared" si="18"/>
        <v>1532</v>
      </c>
      <c r="BB20" s="92"/>
      <c r="BC20" s="92"/>
      <c r="BD20" s="92"/>
      <c r="BE20" s="92">
        <f t="shared" ref="BE20:BQ20" si="19">P30</f>
        <v>1666.5</v>
      </c>
      <c r="BF20" s="92">
        <f t="shared" si="19"/>
        <v>1763</v>
      </c>
      <c r="BG20" s="92">
        <f t="shared" si="19"/>
        <v>1894</v>
      </c>
      <c r="BH20" s="92">
        <f t="shared" si="19"/>
        <v>2015.5</v>
      </c>
      <c r="BI20" s="92">
        <f t="shared" si="19"/>
        <v>2151</v>
      </c>
      <c r="BJ20" s="92">
        <f t="shared" si="19"/>
        <v>2250</v>
      </c>
      <c r="BK20" s="92">
        <f t="shared" si="19"/>
        <v>2339</v>
      </c>
      <c r="BL20" s="92">
        <f t="shared" si="19"/>
        <v>2210</v>
      </c>
      <c r="BM20" s="92">
        <f t="shared" si="19"/>
        <v>2070.5</v>
      </c>
      <c r="BN20" s="92">
        <f t="shared" si="19"/>
        <v>1938</v>
      </c>
      <c r="BO20" s="92">
        <f t="shared" si="19"/>
        <v>1774.5</v>
      </c>
      <c r="BP20" s="92">
        <f t="shared" si="19"/>
        <v>1812.5</v>
      </c>
      <c r="BQ20" s="92">
        <f t="shared" si="19"/>
        <v>1871</v>
      </c>
      <c r="BR20" s="92"/>
      <c r="BS20" s="92"/>
      <c r="BT20" s="92"/>
      <c r="BU20" s="92">
        <f t="shared" ref="BU20:CC20" si="20">AG30</f>
        <v>2140.5</v>
      </c>
      <c r="BV20" s="92">
        <f t="shared" si="20"/>
        <v>2201.5</v>
      </c>
      <c r="BW20" s="92">
        <f t="shared" si="20"/>
        <v>2276</v>
      </c>
      <c r="BX20" s="92">
        <f t="shared" si="20"/>
        <v>2342</v>
      </c>
      <c r="BY20" s="92">
        <f t="shared" si="20"/>
        <v>2336.5</v>
      </c>
      <c r="BZ20" s="92">
        <f t="shared" si="20"/>
        <v>2335</v>
      </c>
      <c r="CA20" s="92">
        <f t="shared" si="20"/>
        <v>2287.5</v>
      </c>
      <c r="CB20" s="92">
        <f t="shared" si="20"/>
        <v>2272</v>
      </c>
      <c r="CC20" s="92">
        <f t="shared" si="20"/>
        <v>2217</v>
      </c>
    </row>
    <row r="21" spans="1:81" ht="16.5" customHeight="1" x14ac:dyDescent="0.2">
      <c r="A21" s="100" t="s">
        <v>104</v>
      </c>
      <c r="B21" s="149">
        <f>'G-3'!F10</f>
        <v>288</v>
      </c>
      <c r="C21" s="149">
        <f>'G-3'!F11</f>
        <v>358</v>
      </c>
      <c r="D21" s="149">
        <f>'G-3'!F12</f>
        <v>326</v>
      </c>
      <c r="E21" s="149">
        <f>'G-3'!F13</f>
        <v>288.5</v>
      </c>
      <c r="F21" s="149">
        <f>'G-3'!F14</f>
        <v>326</v>
      </c>
      <c r="G21" s="149">
        <f>'G-3'!F15</f>
        <v>261</v>
      </c>
      <c r="H21" s="149">
        <f>'G-3'!F16</f>
        <v>265</v>
      </c>
      <c r="I21" s="149">
        <f>'G-3'!F17</f>
        <v>256.5</v>
      </c>
      <c r="J21" s="149">
        <f>'G-3'!F18</f>
        <v>269.5</v>
      </c>
      <c r="K21" s="149">
        <f>'G-3'!F19</f>
        <v>222.5</v>
      </c>
      <c r="L21" s="150"/>
      <c r="M21" s="149">
        <f>'G-3'!F20</f>
        <v>244.5</v>
      </c>
      <c r="N21" s="149">
        <f>'G-3'!F21</f>
        <v>219.5</v>
      </c>
      <c r="O21" s="149">
        <f>'G-3'!F22</f>
        <v>269</v>
      </c>
      <c r="P21" s="149">
        <f>'G-3'!M10</f>
        <v>279.5</v>
      </c>
      <c r="Q21" s="149">
        <f>'G-3'!M11</f>
        <v>271.5</v>
      </c>
      <c r="R21" s="149">
        <f>'G-3'!M12</f>
        <v>326.5</v>
      </c>
      <c r="S21" s="149">
        <f>'G-3'!M13</f>
        <v>362.5</v>
      </c>
      <c r="T21" s="149">
        <f>'G-3'!M14</f>
        <v>386</v>
      </c>
      <c r="U21" s="149">
        <f>'G-3'!M15</f>
        <v>371</v>
      </c>
      <c r="V21" s="149">
        <f>'G-3'!M16</f>
        <v>378</v>
      </c>
      <c r="W21" s="149">
        <f>'G-3'!M17</f>
        <v>283</v>
      </c>
      <c r="X21" s="149">
        <f>'G-3'!M18</f>
        <v>241.5</v>
      </c>
      <c r="Y21" s="149">
        <f>'G-3'!M19</f>
        <v>273.5</v>
      </c>
      <c r="Z21" s="149">
        <f>'G-3'!M20</f>
        <v>230.5</v>
      </c>
      <c r="AA21" s="149">
        <f>'G-3'!M21</f>
        <v>302.5</v>
      </c>
      <c r="AB21" s="149">
        <f>'G-3'!M22</f>
        <v>298</v>
      </c>
      <c r="AC21" s="150"/>
      <c r="AD21" s="149">
        <f>'G-3'!T10</f>
        <v>370</v>
      </c>
      <c r="AE21" s="149">
        <f>'G-3'!T11</f>
        <v>313.5</v>
      </c>
      <c r="AF21" s="149">
        <f>'G-3'!T12</f>
        <v>299</v>
      </c>
      <c r="AG21" s="149">
        <f>'G-3'!T13</f>
        <v>342</v>
      </c>
      <c r="AH21" s="149">
        <f>'G-3'!T14</f>
        <v>332.5</v>
      </c>
      <c r="AI21" s="149">
        <f>'G-3'!T15</f>
        <v>292</v>
      </c>
      <c r="AJ21" s="149">
        <f>'G-3'!T16</f>
        <v>343.5</v>
      </c>
      <c r="AK21" s="149">
        <f>'G-3'!T17</f>
        <v>294.5</v>
      </c>
      <c r="AL21" s="149">
        <f>'G-3'!T18</f>
        <v>326.5</v>
      </c>
      <c r="AM21" s="149">
        <f>'G-3'!T19</f>
        <v>293</v>
      </c>
      <c r="AN21" s="149">
        <f>'G-3'!T20</f>
        <v>332.5</v>
      </c>
      <c r="AO21" s="149">
        <f>'G-3'!T21</f>
        <v>293.5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1260.5</v>
      </c>
      <c r="F22" s="149">
        <f t="shared" ref="F22:K22" si="21">C21+D21+E21+F21</f>
        <v>1298.5</v>
      </c>
      <c r="G22" s="149">
        <f t="shared" si="21"/>
        <v>1201.5</v>
      </c>
      <c r="H22" s="149">
        <f t="shared" si="21"/>
        <v>1140.5</v>
      </c>
      <c r="I22" s="149">
        <f t="shared" si="21"/>
        <v>1108.5</v>
      </c>
      <c r="J22" s="149">
        <f t="shared" si="21"/>
        <v>1052</v>
      </c>
      <c r="K22" s="149">
        <f t="shared" si="21"/>
        <v>1013.5</v>
      </c>
      <c r="L22" s="150"/>
      <c r="M22" s="149"/>
      <c r="N22" s="149"/>
      <c r="O22" s="149"/>
      <c r="P22" s="149">
        <f>M21+N21+O21+P21</f>
        <v>1012.5</v>
      </c>
      <c r="Q22" s="149">
        <f t="shared" ref="Q22:AB22" si="22">N21+O21+P21+Q21</f>
        <v>1039.5</v>
      </c>
      <c r="R22" s="149">
        <f t="shared" si="22"/>
        <v>1146.5</v>
      </c>
      <c r="S22" s="149">
        <f t="shared" si="22"/>
        <v>1240</v>
      </c>
      <c r="T22" s="149">
        <f t="shared" si="22"/>
        <v>1346.5</v>
      </c>
      <c r="U22" s="149">
        <f t="shared" si="22"/>
        <v>1446</v>
      </c>
      <c r="V22" s="149">
        <f t="shared" si="22"/>
        <v>1497.5</v>
      </c>
      <c r="W22" s="149">
        <f t="shared" si="22"/>
        <v>1418</v>
      </c>
      <c r="X22" s="149">
        <f t="shared" si="22"/>
        <v>1273.5</v>
      </c>
      <c r="Y22" s="149">
        <f t="shared" si="22"/>
        <v>1176</v>
      </c>
      <c r="Z22" s="149">
        <f t="shared" si="22"/>
        <v>1028.5</v>
      </c>
      <c r="AA22" s="149">
        <f t="shared" si="22"/>
        <v>1048</v>
      </c>
      <c r="AB22" s="149">
        <f t="shared" si="22"/>
        <v>1104.5</v>
      </c>
      <c r="AC22" s="150"/>
      <c r="AD22" s="149"/>
      <c r="AE22" s="149"/>
      <c r="AF22" s="149"/>
      <c r="AG22" s="149">
        <f>AD21+AE21+AF21+AG21</f>
        <v>1324.5</v>
      </c>
      <c r="AH22" s="149">
        <f t="shared" ref="AH22:AO22" si="23">AE21+AF21+AG21+AH21</f>
        <v>1287</v>
      </c>
      <c r="AI22" s="149">
        <f t="shared" si="23"/>
        <v>1265.5</v>
      </c>
      <c r="AJ22" s="149">
        <f t="shared" si="23"/>
        <v>1310</v>
      </c>
      <c r="AK22" s="149">
        <f t="shared" si="23"/>
        <v>1262.5</v>
      </c>
      <c r="AL22" s="149">
        <f t="shared" si="23"/>
        <v>1256.5</v>
      </c>
      <c r="AM22" s="149">
        <f t="shared" si="23"/>
        <v>1257.5</v>
      </c>
      <c r="AN22" s="149">
        <f t="shared" si="23"/>
        <v>1246.5</v>
      </c>
      <c r="AO22" s="149">
        <f t="shared" si="23"/>
        <v>1245.5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0.70042194092827004</v>
      </c>
      <c r="E23" s="152"/>
      <c r="F23" s="152" t="s">
        <v>108</v>
      </c>
      <c r="G23" s="153">
        <f>DIRECCIONALIDAD!J29/100</f>
        <v>0.29746835443037972</v>
      </c>
      <c r="H23" s="152"/>
      <c r="I23" s="152" t="s">
        <v>109</v>
      </c>
      <c r="J23" s="153">
        <f>DIRECCIONALIDAD!J30/100</f>
        <v>2.1097046413502108E-3</v>
      </c>
      <c r="K23" s="154"/>
      <c r="L23" s="148"/>
      <c r="M23" s="151"/>
      <c r="N23" s="152"/>
      <c r="O23" s="152" t="s">
        <v>107</v>
      </c>
      <c r="P23" s="153">
        <f>DIRECCIONALIDAD!J31/100</f>
        <v>0.67138103161397666</v>
      </c>
      <c r="Q23" s="152"/>
      <c r="R23" s="152"/>
      <c r="S23" s="152"/>
      <c r="T23" s="152" t="s">
        <v>108</v>
      </c>
      <c r="U23" s="153">
        <f>DIRECCIONALIDAD!J32/100</f>
        <v>0.32279534109816971</v>
      </c>
      <c r="V23" s="152"/>
      <c r="W23" s="152"/>
      <c r="X23" s="152"/>
      <c r="Y23" s="152" t="s">
        <v>109</v>
      </c>
      <c r="Z23" s="153">
        <f>DIRECCIONALIDAD!J33/100</f>
        <v>5.8236272878535774E-3</v>
      </c>
      <c r="AA23" s="152"/>
      <c r="AB23" s="152"/>
      <c r="AC23" s="148"/>
      <c r="AD23" s="151"/>
      <c r="AE23" s="152" t="s">
        <v>107</v>
      </c>
      <c r="AF23" s="153">
        <f>DIRECCIONALIDAD!J34/100</f>
        <v>0.71325878594249204</v>
      </c>
      <c r="AG23" s="152"/>
      <c r="AH23" s="152"/>
      <c r="AI23" s="152"/>
      <c r="AJ23" s="152" t="s">
        <v>108</v>
      </c>
      <c r="AK23" s="153">
        <f>DIRECCIONALIDAD!J35/100</f>
        <v>0.2755591054313099</v>
      </c>
      <c r="AL23" s="152"/>
      <c r="AM23" s="152"/>
      <c r="AN23" s="152" t="s">
        <v>109</v>
      </c>
      <c r="AO23" s="153">
        <f>DIRECCIONALIDAD!J36/100</f>
        <v>1.1182108626198083E-2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398</v>
      </c>
      <c r="C29" s="149">
        <f t="shared" ref="C29:K29" si="24">C13+C17+C21+C25</f>
        <v>499</v>
      </c>
      <c r="D29" s="149">
        <f t="shared" si="24"/>
        <v>421</v>
      </c>
      <c r="E29" s="149">
        <f t="shared" si="24"/>
        <v>411.5</v>
      </c>
      <c r="F29" s="149">
        <f t="shared" si="24"/>
        <v>461.5</v>
      </c>
      <c r="G29" s="149">
        <f t="shared" si="24"/>
        <v>368</v>
      </c>
      <c r="H29" s="149">
        <f t="shared" si="24"/>
        <v>405</v>
      </c>
      <c r="I29" s="149">
        <f t="shared" si="24"/>
        <v>365</v>
      </c>
      <c r="J29" s="149">
        <f t="shared" si="24"/>
        <v>409</v>
      </c>
      <c r="K29" s="149">
        <f t="shared" si="24"/>
        <v>353</v>
      </c>
      <c r="L29" s="150"/>
      <c r="M29" s="149">
        <f>M13+M17+M21+M25</f>
        <v>381</v>
      </c>
      <c r="N29" s="149">
        <f t="shared" ref="N29:AB29" si="25">N13+N17+N21+N25</f>
        <v>379</v>
      </c>
      <c r="O29" s="149">
        <f t="shared" si="25"/>
        <v>459</v>
      </c>
      <c r="P29" s="149">
        <f t="shared" si="25"/>
        <v>447.5</v>
      </c>
      <c r="Q29" s="149">
        <f t="shared" si="25"/>
        <v>477.5</v>
      </c>
      <c r="R29" s="149">
        <f t="shared" si="25"/>
        <v>510</v>
      </c>
      <c r="S29" s="149">
        <f t="shared" si="25"/>
        <v>580.5</v>
      </c>
      <c r="T29" s="149">
        <f t="shared" si="25"/>
        <v>583</v>
      </c>
      <c r="U29" s="149">
        <f t="shared" si="25"/>
        <v>576.5</v>
      </c>
      <c r="V29" s="149">
        <f t="shared" si="25"/>
        <v>599</v>
      </c>
      <c r="W29" s="149">
        <f t="shared" si="25"/>
        <v>451.5</v>
      </c>
      <c r="X29" s="149">
        <f t="shared" si="25"/>
        <v>443.5</v>
      </c>
      <c r="Y29" s="149">
        <f t="shared" si="25"/>
        <v>444</v>
      </c>
      <c r="Z29" s="149">
        <f t="shared" si="25"/>
        <v>435.5</v>
      </c>
      <c r="AA29" s="149">
        <f t="shared" si="25"/>
        <v>489.5</v>
      </c>
      <c r="AB29" s="149">
        <f t="shared" si="25"/>
        <v>502</v>
      </c>
      <c r="AC29" s="150"/>
      <c r="AD29" s="149">
        <f>AD13+AD17+AD21+AD25</f>
        <v>545</v>
      </c>
      <c r="AE29" s="149">
        <f t="shared" ref="AE29:AO29" si="26">AE13+AE17+AE21+AE25</f>
        <v>502.5</v>
      </c>
      <c r="AF29" s="149">
        <f t="shared" si="26"/>
        <v>536</v>
      </c>
      <c r="AG29" s="149">
        <f t="shared" si="26"/>
        <v>557</v>
      </c>
      <c r="AH29" s="149">
        <f t="shared" si="26"/>
        <v>606</v>
      </c>
      <c r="AI29" s="149">
        <f t="shared" si="26"/>
        <v>577</v>
      </c>
      <c r="AJ29" s="149">
        <f t="shared" si="26"/>
        <v>602</v>
      </c>
      <c r="AK29" s="149">
        <f t="shared" si="26"/>
        <v>551.5</v>
      </c>
      <c r="AL29" s="149">
        <f t="shared" si="26"/>
        <v>604.5</v>
      </c>
      <c r="AM29" s="149">
        <f t="shared" si="26"/>
        <v>529.5</v>
      </c>
      <c r="AN29" s="149">
        <f t="shared" si="26"/>
        <v>586.5</v>
      </c>
      <c r="AO29" s="149">
        <f t="shared" si="26"/>
        <v>496.5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1729.5</v>
      </c>
      <c r="F30" s="149">
        <f t="shared" ref="F30:K30" si="27">C29+D29+E29+F29</f>
        <v>1793</v>
      </c>
      <c r="G30" s="149">
        <f t="shared" si="27"/>
        <v>1662</v>
      </c>
      <c r="H30" s="149">
        <f t="shared" si="27"/>
        <v>1646</v>
      </c>
      <c r="I30" s="149">
        <f t="shared" si="27"/>
        <v>1599.5</v>
      </c>
      <c r="J30" s="149">
        <f t="shared" si="27"/>
        <v>1547</v>
      </c>
      <c r="K30" s="149">
        <f t="shared" si="27"/>
        <v>1532</v>
      </c>
      <c r="L30" s="150"/>
      <c r="M30" s="149"/>
      <c r="N30" s="149"/>
      <c r="O30" s="149"/>
      <c r="P30" s="149">
        <f>M29+N29+O29+P29</f>
        <v>1666.5</v>
      </c>
      <c r="Q30" s="149">
        <f t="shared" ref="Q30:AB30" si="28">N29+O29+P29+Q29</f>
        <v>1763</v>
      </c>
      <c r="R30" s="149">
        <f t="shared" si="28"/>
        <v>1894</v>
      </c>
      <c r="S30" s="149">
        <f t="shared" si="28"/>
        <v>2015.5</v>
      </c>
      <c r="T30" s="149">
        <f t="shared" si="28"/>
        <v>2151</v>
      </c>
      <c r="U30" s="149">
        <f t="shared" si="28"/>
        <v>2250</v>
      </c>
      <c r="V30" s="149">
        <f t="shared" si="28"/>
        <v>2339</v>
      </c>
      <c r="W30" s="149">
        <f t="shared" si="28"/>
        <v>2210</v>
      </c>
      <c r="X30" s="149">
        <f t="shared" si="28"/>
        <v>2070.5</v>
      </c>
      <c r="Y30" s="149">
        <f t="shared" si="28"/>
        <v>1938</v>
      </c>
      <c r="Z30" s="149">
        <f t="shared" si="28"/>
        <v>1774.5</v>
      </c>
      <c r="AA30" s="149">
        <f t="shared" si="28"/>
        <v>1812.5</v>
      </c>
      <c r="AB30" s="149">
        <f t="shared" si="28"/>
        <v>1871</v>
      </c>
      <c r="AC30" s="150"/>
      <c r="AD30" s="149"/>
      <c r="AE30" s="149"/>
      <c r="AF30" s="149"/>
      <c r="AG30" s="149">
        <f>AD29+AE29+AF29+AG29</f>
        <v>2140.5</v>
      </c>
      <c r="AH30" s="149">
        <f t="shared" ref="AH30:AO30" si="29">AE29+AF29+AG29+AH29</f>
        <v>2201.5</v>
      </c>
      <c r="AI30" s="149">
        <f t="shared" si="29"/>
        <v>2276</v>
      </c>
      <c r="AJ30" s="149">
        <f t="shared" si="29"/>
        <v>2342</v>
      </c>
      <c r="AK30" s="149">
        <f t="shared" si="29"/>
        <v>2336.5</v>
      </c>
      <c r="AL30" s="149">
        <f t="shared" si="29"/>
        <v>2335</v>
      </c>
      <c r="AM30" s="149">
        <f t="shared" si="29"/>
        <v>2287.5</v>
      </c>
      <c r="AN30" s="149">
        <f t="shared" si="29"/>
        <v>2272</v>
      </c>
      <c r="AO30" s="149">
        <f t="shared" si="29"/>
        <v>2217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PLANEAMIENTO AFOROS</cp:lastModifiedBy>
  <cp:lastPrinted>2009-04-23T22:08:24Z</cp:lastPrinted>
  <dcterms:created xsi:type="dcterms:W3CDTF">1998-04-02T13:38:56Z</dcterms:created>
  <dcterms:modified xsi:type="dcterms:W3CDTF">2017-11-27T13:41:03Z</dcterms:modified>
</cp:coreProperties>
</file>