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4541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G15" i="4684"/>
  <c r="AD31" i="4688" l="1"/>
  <c r="M31" i="4688"/>
  <c r="B31" i="4688"/>
  <c r="I11" i="4689" l="1"/>
  <c r="I20" i="4689"/>
  <c r="I36" i="4689"/>
  <c r="I35" i="4689"/>
  <c r="I34" i="4689"/>
  <c r="I33" i="4689"/>
  <c r="I32" i="4689"/>
  <c r="I31" i="4689"/>
  <c r="I30" i="4689"/>
  <c r="I29" i="4689"/>
  <c r="I28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27" i="4689"/>
  <c r="I26" i="4689"/>
  <c r="I25" i="4689"/>
  <c r="J25" i="4689" s="1"/>
  <c r="I24" i="4689"/>
  <c r="I23" i="4689"/>
  <c r="I22" i="4689"/>
  <c r="J22" i="4689" s="1"/>
  <c r="I21" i="4689"/>
  <c r="I19" i="4689"/>
  <c r="I18" i="4689"/>
  <c r="I16" i="4689"/>
  <c r="J16" i="4689" s="1"/>
  <c r="I15" i="4689"/>
  <c r="I13" i="4689"/>
  <c r="J13" i="4689" s="1"/>
  <c r="I12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0" i="4689" l="1"/>
  <c r="J25" i="4688" s="1"/>
  <c r="J33" i="4689"/>
  <c r="Z25" i="4688" s="1"/>
  <c r="J36" i="4689"/>
  <c r="AO25" i="4688" s="1"/>
  <c r="J28" i="4689"/>
  <c r="D25" i="4688" s="1"/>
  <c r="J32" i="4689"/>
  <c r="U25" i="4688" s="1"/>
  <c r="J34" i="4689"/>
  <c r="AF25" i="4688" s="1"/>
  <c r="J31" i="4689"/>
  <c r="P25" i="4688" s="1"/>
  <c r="I14" i="4689"/>
  <c r="J14" i="4689" s="1"/>
  <c r="U15" i="4688" s="1"/>
  <c r="I17" i="4689"/>
  <c r="J24" i="4689"/>
  <c r="Z20" i="4688" s="1"/>
  <c r="J23" i="4689"/>
  <c r="U20" i="4688" s="1"/>
  <c r="J20" i="4689"/>
  <c r="G20" i="4688" s="1"/>
  <c r="J26" i="4689"/>
  <c r="AK20" i="4688" s="1"/>
  <c r="AO24" i="4688"/>
  <c r="CC20" i="4688" s="1"/>
  <c r="AM24" i="4688"/>
  <c r="CA20" i="4688" s="1"/>
  <c r="AN24" i="4688"/>
  <c r="CB20" i="4688" s="1"/>
  <c r="AH24" i="4688"/>
  <c r="BV20" i="4688" s="1"/>
  <c r="AJ24" i="4688"/>
  <c r="BX20" i="4688" s="1"/>
  <c r="AL24" i="4688"/>
  <c r="BZ20" i="4688" s="1"/>
  <c r="T19" i="4688"/>
  <c r="BI18" i="4688" s="1"/>
  <c r="V19" i="4688"/>
  <c r="BK18" i="4688" s="1"/>
  <c r="X19" i="4688"/>
  <c r="BM18" i="4688" s="1"/>
  <c r="T17" i="4681"/>
  <c r="J44" i="4689"/>
  <c r="AF30" i="4688"/>
  <c r="AF31" i="4688" s="1"/>
  <c r="J45" i="4689"/>
  <c r="J41" i="4689"/>
  <c r="P30" i="4688"/>
  <c r="P31" i="4688" s="1"/>
  <c r="J42" i="4689"/>
  <c r="J38" i="4689"/>
  <c r="D30" i="4688"/>
  <c r="D31" i="4688" s="1"/>
  <c r="J39" i="4689"/>
  <c r="J35" i="4689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AK34" i="4688"/>
  <c r="BY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AO34" i="4688"/>
  <c r="CC22" i="4688" s="1"/>
  <c r="U23" i="4684"/>
  <c r="AL34" i="4688"/>
  <c r="BZ22" i="4688" s="1"/>
  <c r="AJ34" i="4688"/>
  <c r="BX22" i="4688" s="1"/>
  <c r="AI34" i="4688"/>
  <c r="BW22" i="4688" s="1"/>
  <c r="U23" i="4678"/>
  <c r="V34" i="4688"/>
  <c r="BK22" i="4688" s="1"/>
  <c r="W34" i="4688"/>
  <c r="BL22" i="4688" s="1"/>
  <c r="Z34" i="4688"/>
  <c r="BO22" i="4688" s="1"/>
  <c r="S34" i="4688"/>
  <c r="BH22" i="4688" s="1"/>
  <c r="R34" i="4688"/>
  <c r="BG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O31" i="4688" s="1"/>
  <c r="AK30" i="4688"/>
  <c r="AK31" i="4688" s="1"/>
  <c r="Z30" i="4688"/>
  <c r="Z31" i="4688" s="1"/>
  <c r="U30" i="4688"/>
  <c r="U31" i="4688" s="1"/>
  <c r="J30" i="4688"/>
  <c r="J31" i="4688" s="1"/>
  <c r="G30" i="4688"/>
  <c r="G31" i="4688" s="1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21" i="4688"/>
  <c r="U21" i="4688"/>
  <c r="P21" i="4688"/>
  <c r="G26" i="4688"/>
  <c r="D26" i="4688"/>
  <c r="J26" i="4688"/>
  <c r="AK26" i="4688"/>
  <c r="AO26" i="4688"/>
  <c r="AF26" i="4688"/>
  <c r="Z26" i="4688"/>
  <c r="P26" i="4688"/>
  <c r="U26" i="4688"/>
  <c r="AK21" i="4688"/>
  <c r="AO21" i="4688"/>
  <c r="AF21" i="4688"/>
  <c r="Z16" i="4688"/>
  <c r="P16" i="4688"/>
  <c r="U16" i="4688"/>
  <c r="G16" i="4688"/>
  <c r="D16" i="4688"/>
  <c r="J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<sst xmlns="http://schemas.openxmlformats.org/spreadsheetml/2006/main" count="661" uniqueCount="153">
  <si>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</si>
  <si>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</si>
  <si>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</si>
  <si>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</si>
  <si>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</si>
  <si>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</si>
  <si>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</si>
  <si>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</si>
  <si>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</si>
  <si>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</si>
  <si>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</si>
  <si>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</si>
  <si>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</si>
  <si>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</si>
  <si>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</si>
  <si>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</si>
  <si>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</si>
  <si>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</si>
  <si>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</si>
  <si>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</si>
  <si>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</si>
  <si>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</si>
  <si>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</si>
  <si>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</si>
  <si>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</si>
  <si>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</si>
  <si>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</si>
  <si>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</si>
  <si>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</si>
  <si>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</si>
  <si>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</si>
  <si>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</si>
  <si>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</si>
  <si>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</si>
  <si>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</si>
  <si>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</si>
  <si>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</si>
  <si>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</si>
  <si>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</si>
  <si>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</si>
  <si>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</si>
  <si>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</si>
  <si>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</si>
  <si>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</si>
  <si>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</si>
  <si>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</si>
  <si>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</si>
  <si>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</si>
  <si>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</si>
  <si>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</si>
  <si>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</si>
  <si>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</si>
  <si>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</si>
  <si>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</si>
  <si>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</si>
  <si>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</si>
  <si>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</si>
  <si>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</si>
  <si>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</si>
  <si>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</si>
  <si>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</si>
  <si>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</si>
  <si>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</si>
  <si>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</si>
  <si>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</si>
  <si>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</si>
  <si>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</si>
  <si>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</si>
  <si>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</si>
  <si>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</si>
  <si>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</si>
  <si>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</si>
  <si>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</si>
  <si>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</si>
  <si>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</si>
  <si>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</si>
  <si>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</si>
  <si>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</si>
  <si>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</si>
  <si>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</si>
  <si>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</si>
  <si>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</si>
  <si>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</si>
  <si>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</si>
  <si>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</si>
  <si>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</si>
  <si>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</si>
  <si>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</si>
  <si>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</si>
  <si>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</si>
  <si>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</si>
  <si>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</si>
  <si>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</si>
  <si>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</si>
  <si>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</si>
  <si>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</si>
  <si>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</si>
  <si>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</si>
  <si>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</si>
  <si>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</si>
  <si>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</si>
  <si>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</si>
  <si>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</si>
  <si>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</si>
  <si>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</si>
  <si>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</si>
  <si>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</si>
  <si>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</si>
  <si>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</si>
  <si>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</si>
  <si>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</si>
  <si>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</si>
  <si>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</si>
  <si>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</si>
  <si>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</si>
  <si>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</si>
  <si>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</si>
  <si>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</si>
  <si>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</si>
  <si>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</si>
  <si>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</si>
  <si>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</si>
  <si>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</si>
  <si>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</si>
  <si>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</si>
  <si>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</si>
  <si>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</si>
  <si>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</si>
  <si>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</si>
  <si>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</si>
  <si>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</si>
  <si>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</si>
  <si>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</si>
  <si>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</si>
  <si>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</si>
  <si>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</si>
  <si>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</si>
  <si>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</si>
  <si>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</si>
  <si>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</si>
  <si>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</si>
  <si>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</si>
  <si>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</si>
  <si>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</si>
  <si>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</si>
  <si>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</si>
  <si>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</si>
  <si>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</si>
  <si>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41</t>
  </si>
  <si>
    <t>JULIO VASQUEZ</t>
  </si>
  <si>
    <t xml:space="preserve">VOL MAX 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</si>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</sst>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250</c:v>
                </c:pt>
                <c:pt idx="1">
                  <c:v>242.5</c:v>
                </c:pt>
                <c:pt idx="2">
                  <c:v>297</c:v>
                </c:pt>
                <c:pt idx="3">
                  <c:v>245.5</c:v>
                </c:pt>
                <c:pt idx="4">
                  <c:v>272</c:v>
                </c:pt>
                <c:pt idx="5">
                  <c:v>255.5</c:v>
                </c:pt>
                <c:pt idx="6">
                  <c:v>222</c:v>
                </c:pt>
                <c:pt idx="7">
                  <c:v>205.5</c:v>
                </c:pt>
                <c:pt idx="8">
                  <c:v>288.5</c:v>
                </c:pt>
                <c:pt idx="9">
                  <c:v>241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14320"/>
        <c:axId val="174460272"/>
      </c:barChart>
      <c:catAx>
        <c:axId val="17401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6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1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834.5</c:v>
                </c:pt>
                <c:pt idx="1">
                  <c:v>767</c:v>
                </c:pt>
                <c:pt idx="2">
                  <c:v>915.5</c:v>
                </c:pt>
                <c:pt idx="3">
                  <c:v>818</c:v>
                </c:pt>
                <c:pt idx="4">
                  <c:v>917.5</c:v>
                </c:pt>
                <c:pt idx="5">
                  <c:v>837</c:v>
                </c:pt>
                <c:pt idx="6">
                  <c:v>804</c:v>
                </c:pt>
                <c:pt idx="7">
                  <c:v>739.5</c:v>
                </c:pt>
                <c:pt idx="8">
                  <c:v>843</c:v>
                </c:pt>
                <c:pt idx="9">
                  <c:v>781.5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25784"/>
        <c:axId val="175626176"/>
      </c:barChart>
      <c:catAx>
        <c:axId val="17562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2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760.5</c:v>
                </c:pt>
                <c:pt idx="1">
                  <c:v>740.5</c:v>
                </c:pt>
                <c:pt idx="2">
                  <c:v>804</c:v>
                </c:pt>
                <c:pt idx="3">
                  <c:v>806.5</c:v>
                </c:pt>
                <c:pt idx="4">
                  <c:v>745</c:v>
                </c:pt>
                <c:pt idx="5">
                  <c:v>821</c:v>
                </c:pt>
                <c:pt idx="6">
                  <c:v>772.5</c:v>
                </c:pt>
                <c:pt idx="7">
                  <c:v>845.5</c:v>
                </c:pt>
                <c:pt idx="8">
                  <c:v>865</c:v>
                </c:pt>
                <c:pt idx="9">
                  <c:v>825.5</c:v>
                </c:pt>
                <c:pt idx="10">
                  <c:v>908</c:v>
                </c:pt>
                <c:pt idx="11">
                  <c:v>862.5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26960"/>
        <c:axId val="175627352"/>
      </c:barChart>
      <c:catAx>
        <c:axId val="17562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2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728.5</c:v>
                </c:pt>
                <c:pt idx="1">
                  <c:v>739</c:v>
                </c:pt>
                <c:pt idx="2">
                  <c:v>756.5</c:v>
                </c:pt>
                <c:pt idx="3">
                  <c:v>787.5</c:v>
                </c:pt>
                <c:pt idx="4">
                  <c:v>822</c:v>
                </c:pt>
                <c:pt idx="5">
                  <c:v>783.5</c:v>
                </c:pt>
                <c:pt idx="6">
                  <c:v>812.5</c:v>
                </c:pt>
                <c:pt idx="7">
                  <c:v>725.5</c:v>
                </c:pt>
                <c:pt idx="8">
                  <c:v>656</c:v>
                </c:pt>
                <c:pt idx="9">
                  <c:v>641</c:v>
                </c:pt>
                <c:pt idx="10">
                  <c:v>624.5</c:v>
                </c:pt>
                <c:pt idx="11">
                  <c:v>725.5</c:v>
                </c:pt>
                <c:pt idx="12">
                  <c:v>776.5</c:v>
                </c:pt>
                <c:pt idx="13">
                  <c:v>899</c:v>
                </c:pt>
                <c:pt idx="14">
                  <c:v>902</c:v>
                </c:pt>
                <c:pt idx="15">
                  <c:v>810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26208"/>
        <c:axId val="176026600"/>
      </c:barChart>
      <c:catAx>
        <c:axId val="17602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2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2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2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1035</c:v>
                </c:pt>
                <c:pt idx="4">
                  <c:v>1057</c:v>
                </c:pt>
                <c:pt idx="5">
                  <c:v>1070</c:v>
                </c:pt>
                <c:pt idx="6">
                  <c:v>995</c:v>
                </c:pt>
                <c:pt idx="7">
                  <c:v>955</c:v>
                </c:pt>
                <c:pt idx="8">
                  <c:v>971.5</c:v>
                </c:pt>
                <c:pt idx="9">
                  <c:v>957</c:v>
                </c:pt>
                <c:pt idx="13">
                  <c:v>1003.5</c:v>
                </c:pt>
                <c:pt idx="14">
                  <c:v>1069</c:v>
                </c:pt>
                <c:pt idx="15">
                  <c:v>1136.5</c:v>
                </c:pt>
                <c:pt idx="16">
                  <c:v>1210.5</c:v>
                </c:pt>
                <c:pt idx="17">
                  <c:v>1175</c:v>
                </c:pt>
                <c:pt idx="18">
                  <c:v>1111</c:v>
                </c:pt>
                <c:pt idx="19">
                  <c:v>1048.5</c:v>
                </c:pt>
                <c:pt idx="20">
                  <c:v>941.5</c:v>
                </c:pt>
                <c:pt idx="21">
                  <c:v>877.5</c:v>
                </c:pt>
                <c:pt idx="22">
                  <c:v>914.5</c:v>
                </c:pt>
                <c:pt idx="23">
                  <c:v>1005</c:v>
                </c:pt>
                <c:pt idx="24">
                  <c:v>1059.5</c:v>
                </c:pt>
                <c:pt idx="25">
                  <c:v>1090</c:v>
                </c:pt>
                <c:pt idx="29">
                  <c:v>1122</c:v>
                </c:pt>
                <c:pt idx="30">
                  <c:v>1154</c:v>
                </c:pt>
                <c:pt idx="31">
                  <c:v>1252</c:v>
                </c:pt>
                <c:pt idx="32">
                  <c:v>1306.5</c:v>
                </c:pt>
                <c:pt idx="33">
                  <c:v>1300.5</c:v>
                </c:pt>
                <c:pt idx="34">
                  <c:v>1374</c:v>
                </c:pt>
                <c:pt idx="35">
                  <c:v>1386.5</c:v>
                </c:pt>
                <c:pt idx="36">
                  <c:v>1429.5</c:v>
                </c:pt>
                <c:pt idx="37">
                  <c:v>1492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1092.5</c:v>
                </c:pt>
                <c:pt idx="4">
                  <c:v>1109.5</c:v>
                </c:pt>
                <c:pt idx="5">
                  <c:v>1173.5</c:v>
                </c:pt>
                <c:pt idx="6">
                  <c:v>1117</c:v>
                </c:pt>
                <c:pt idx="7">
                  <c:v>1080</c:v>
                </c:pt>
                <c:pt idx="8">
                  <c:v>1017</c:v>
                </c:pt>
                <c:pt idx="9">
                  <c:v>979</c:v>
                </c:pt>
                <c:pt idx="13">
                  <c:v>974</c:v>
                </c:pt>
                <c:pt idx="14">
                  <c:v>942.5</c:v>
                </c:pt>
                <c:pt idx="15">
                  <c:v>910</c:v>
                </c:pt>
                <c:pt idx="16">
                  <c:v>903.5</c:v>
                </c:pt>
                <c:pt idx="17">
                  <c:v>908.5</c:v>
                </c:pt>
                <c:pt idx="18">
                  <c:v>898</c:v>
                </c:pt>
                <c:pt idx="19">
                  <c:v>891.5</c:v>
                </c:pt>
                <c:pt idx="20">
                  <c:v>867</c:v>
                </c:pt>
                <c:pt idx="21">
                  <c:v>940</c:v>
                </c:pt>
                <c:pt idx="22">
                  <c:v>986</c:v>
                </c:pt>
                <c:pt idx="23">
                  <c:v>1049.5</c:v>
                </c:pt>
                <c:pt idx="24">
                  <c:v>1107</c:v>
                </c:pt>
                <c:pt idx="25">
                  <c:v>1132</c:v>
                </c:pt>
                <c:pt idx="29">
                  <c:v>905</c:v>
                </c:pt>
                <c:pt idx="30">
                  <c:v>830.5</c:v>
                </c:pt>
                <c:pt idx="31">
                  <c:v>855</c:v>
                </c:pt>
                <c:pt idx="32">
                  <c:v>885.5</c:v>
                </c:pt>
                <c:pt idx="33">
                  <c:v>955</c:v>
                </c:pt>
                <c:pt idx="34">
                  <c:v>1028</c:v>
                </c:pt>
                <c:pt idx="35">
                  <c:v>1013</c:v>
                </c:pt>
                <c:pt idx="36">
                  <c:v>1033</c:v>
                </c:pt>
                <c:pt idx="37">
                  <c:v>1001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1207.5</c:v>
                </c:pt>
                <c:pt idx="4">
                  <c:v>1251.5</c:v>
                </c:pt>
                <c:pt idx="5">
                  <c:v>1244.5</c:v>
                </c:pt>
                <c:pt idx="6">
                  <c:v>1264.5</c:v>
                </c:pt>
                <c:pt idx="7">
                  <c:v>1263</c:v>
                </c:pt>
                <c:pt idx="8">
                  <c:v>1235</c:v>
                </c:pt>
                <c:pt idx="9">
                  <c:v>1232</c:v>
                </c:pt>
                <c:pt idx="13">
                  <c:v>1034</c:v>
                </c:pt>
                <c:pt idx="14">
                  <c:v>1093.5</c:v>
                </c:pt>
                <c:pt idx="15">
                  <c:v>1103</c:v>
                </c:pt>
                <c:pt idx="16">
                  <c:v>1091.5</c:v>
                </c:pt>
                <c:pt idx="17">
                  <c:v>1060</c:v>
                </c:pt>
                <c:pt idx="18">
                  <c:v>968.5</c:v>
                </c:pt>
                <c:pt idx="19">
                  <c:v>895</c:v>
                </c:pt>
                <c:pt idx="20">
                  <c:v>838.5</c:v>
                </c:pt>
                <c:pt idx="21">
                  <c:v>829.5</c:v>
                </c:pt>
                <c:pt idx="22">
                  <c:v>867</c:v>
                </c:pt>
                <c:pt idx="23">
                  <c:v>971</c:v>
                </c:pt>
                <c:pt idx="24">
                  <c:v>1136.5</c:v>
                </c:pt>
                <c:pt idx="25">
                  <c:v>1165.5</c:v>
                </c:pt>
                <c:pt idx="29">
                  <c:v>1084.5</c:v>
                </c:pt>
                <c:pt idx="30">
                  <c:v>1111.5</c:v>
                </c:pt>
                <c:pt idx="31">
                  <c:v>1069.5</c:v>
                </c:pt>
                <c:pt idx="32">
                  <c:v>953</c:v>
                </c:pt>
                <c:pt idx="33">
                  <c:v>928.5</c:v>
                </c:pt>
                <c:pt idx="34">
                  <c:v>902</c:v>
                </c:pt>
                <c:pt idx="35">
                  <c:v>909</c:v>
                </c:pt>
                <c:pt idx="36">
                  <c:v>981.5</c:v>
                </c:pt>
                <c:pt idx="37">
                  <c:v>968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3335</c:v>
                </c:pt>
                <c:pt idx="4">
                  <c:v>3418</c:v>
                </c:pt>
                <c:pt idx="5">
                  <c:v>3488</c:v>
                </c:pt>
                <c:pt idx="6">
                  <c:v>3376.5</c:v>
                </c:pt>
                <c:pt idx="7">
                  <c:v>3298</c:v>
                </c:pt>
                <c:pt idx="8">
                  <c:v>3223.5</c:v>
                </c:pt>
                <c:pt idx="9">
                  <c:v>3168</c:v>
                </c:pt>
                <c:pt idx="13">
                  <c:v>3011.5</c:v>
                </c:pt>
                <c:pt idx="14">
                  <c:v>3105</c:v>
                </c:pt>
                <c:pt idx="15">
                  <c:v>3149.5</c:v>
                </c:pt>
                <c:pt idx="16">
                  <c:v>3205.5</c:v>
                </c:pt>
                <c:pt idx="17">
                  <c:v>3143.5</c:v>
                </c:pt>
                <c:pt idx="18">
                  <c:v>2977.5</c:v>
                </c:pt>
                <c:pt idx="19">
                  <c:v>2835</c:v>
                </c:pt>
                <c:pt idx="20">
                  <c:v>2647</c:v>
                </c:pt>
                <c:pt idx="21">
                  <c:v>2647</c:v>
                </c:pt>
                <c:pt idx="22">
                  <c:v>2767.5</c:v>
                </c:pt>
                <c:pt idx="23">
                  <c:v>3025.5</c:v>
                </c:pt>
                <c:pt idx="24">
                  <c:v>3303</c:v>
                </c:pt>
                <c:pt idx="25">
                  <c:v>3387.5</c:v>
                </c:pt>
                <c:pt idx="29">
                  <c:v>3111.5</c:v>
                </c:pt>
                <c:pt idx="30">
                  <c:v>3096</c:v>
                </c:pt>
                <c:pt idx="31">
                  <c:v>3176.5</c:v>
                </c:pt>
                <c:pt idx="32">
                  <c:v>3145</c:v>
                </c:pt>
                <c:pt idx="33">
                  <c:v>3184</c:v>
                </c:pt>
                <c:pt idx="34">
                  <c:v>3304</c:v>
                </c:pt>
                <c:pt idx="35">
                  <c:v>3308.5</c:v>
                </c:pt>
                <c:pt idx="36">
                  <c:v>3444</c:v>
                </c:pt>
                <c:pt idx="37">
                  <c:v>3461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027384"/>
        <c:axId val="176027776"/>
      </c:lineChart>
      <c:catAx>
        <c:axId val="1760273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277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273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228</c:v>
                </c:pt>
                <c:pt idx="1">
                  <c:v>211</c:v>
                </c:pt>
                <c:pt idx="2">
                  <c:v>242.5</c:v>
                </c:pt>
                <c:pt idx="3">
                  <c:v>322</c:v>
                </c:pt>
                <c:pt idx="4">
                  <c:v>293.5</c:v>
                </c:pt>
                <c:pt idx="5">
                  <c:v>278.5</c:v>
                </c:pt>
                <c:pt idx="6">
                  <c:v>316.5</c:v>
                </c:pt>
                <c:pt idx="7">
                  <c:v>286.5</c:v>
                </c:pt>
                <c:pt idx="8">
                  <c:v>229.5</c:v>
                </c:pt>
                <c:pt idx="9">
                  <c:v>216</c:v>
                </c:pt>
                <c:pt idx="10">
                  <c:v>209.5</c:v>
                </c:pt>
                <c:pt idx="11">
                  <c:v>222.5</c:v>
                </c:pt>
                <c:pt idx="12">
                  <c:v>266.5</c:v>
                </c:pt>
                <c:pt idx="13">
                  <c:v>306.5</c:v>
                </c:pt>
                <c:pt idx="14">
                  <c:v>264</c:v>
                </c:pt>
                <c:pt idx="15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58704"/>
        <c:axId val="174571376"/>
      </c:barChart>
      <c:catAx>
        <c:axId val="17455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7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5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233.5</c:v>
                </c:pt>
                <c:pt idx="1">
                  <c:v>251</c:v>
                </c:pt>
                <c:pt idx="2">
                  <c:v>303</c:v>
                </c:pt>
                <c:pt idx="3">
                  <c:v>334.5</c:v>
                </c:pt>
                <c:pt idx="4">
                  <c:v>265.5</c:v>
                </c:pt>
                <c:pt idx="5">
                  <c:v>349</c:v>
                </c:pt>
                <c:pt idx="6">
                  <c:v>357.5</c:v>
                </c:pt>
                <c:pt idx="7">
                  <c:v>328.5</c:v>
                </c:pt>
                <c:pt idx="8">
                  <c:v>339</c:v>
                </c:pt>
                <c:pt idx="9">
                  <c:v>361.5</c:v>
                </c:pt>
                <c:pt idx="10">
                  <c:v>400.5</c:v>
                </c:pt>
                <c:pt idx="11">
                  <c:v>391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059976"/>
        <c:axId val="174582000"/>
      </c:barChart>
      <c:catAx>
        <c:axId val="9905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8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05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306.5</c:v>
                </c:pt>
                <c:pt idx="1">
                  <c:v>223.5</c:v>
                </c:pt>
                <c:pt idx="2">
                  <c:v>300</c:v>
                </c:pt>
                <c:pt idx="3">
                  <c:v>262.5</c:v>
                </c:pt>
                <c:pt idx="4">
                  <c:v>323.5</c:v>
                </c:pt>
                <c:pt idx="5">
                  <c:v>287.5</c:v>
                </c:pt>
                <c:pt idx="6">
                  <c:v>243.5</c:v>
                </c:pt>
                <c:pt idx="7">
                  <c:v>225.5</c:v>
                </c:pt>
                <c:pt idx="8">
                  <c:v>260.5</c:v>
                </c:pt>
                <c:pt idx="9">
                  <c:v>249.5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31656"/>
        <c:axId val="172833616"/>
      </c:barChart>
      <c:catAx>
        <c:axId val="17283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3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3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3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276</c:v>
                </c:pt>
                <c:pt idx="1">
                  <c:v>227</c:v>
                </c:pt>
                <c:pt idx="2">
                  <c:v>192</c:v>
                </c:pt>
                <c:pt idx="3">
                  <c:v>210</c:v>
                </c:pt>
                <c:pt idx="4">
                  <c:v>201.5</c:v>
                </c:pt>
                <c:pt idx="5">
                  <c:v>251.5</c:v>
                </c:pt>
                <c:pt idx="6">
                  <c:v>222.5</c:v>
                </c:pt>
                <c:pt idx="7">
                  <c:v>279.5</c:v>
                </c:pt>
                <c:pt idx="8">
                  <c:v>274.5</c:v>
                </c:pt>
                <c:pt idx="9">
                  <c:v>236.5</c:v>
                </c:pt>
                <c:pt idx="10">
                  <c:v>242.5</c:v>
                </c:pt>
                <c:pt idx="11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94744"/>
        <c:axId val="174795136"/>
      </c:barChart>
      <c:catAx>
        <c:axId val="174794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9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4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252.5</c:v>
                </c:pt>
                <c:pt idx="1">
                  <c:v>258.5</c:v>
                </c:pt>
                <c:pt idx="2">
                  <c:v>254.5</c:v>
                </c:pt>
                <c:pt idx="3">
                  <c:v>208.5</c:v>
                </c:pt>
                <c:pt idx="4">
                  <c:v>221</c:v>
                </c:pt>
                <c:pt idx="5">
                  <c:v>226</c:v>
                </c:pt>
                <c:pt idx="6">
                  <c:v>248</c:v>
                </c:pt>
                <c:pt idx="7">
                  <c:v>213.5</c:v>
                </c:pt>
                <c:pt idx="8">
                  <c:v>210.5</c:v>
                </c:pt>
                <c:pt idx="9">
                  <c:v>219.5</c:v>
                </c:pt>
                <c:pt idx="10">
                  <c:v>223.5</c:v>
                </c:pt>
                <c:pt idx="11">
                  <c:v>286.5</c:v>
                </c:pt>
                <c:pt idx="12">
                  <c:v>256.5</c:v>
                </c:pt>
                <c:pt idx="13">
                  <c:v>283</c:v>
                </c:pt>
                <c:pt idx="14">
                  <c:v>281</c:v>
                </c:pt>
                <c:pt idx="15">
                  <c:v>311.5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96312"/>
        <c:axId val="174796704"/>
      </c:barChart>
      <c:catAx>
        <c:axId val="174796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9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6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278</c:v>
                </c:pt>
                <c:pt idx="1">
                  <c:v>301</c:v>
                </c:pt>
                <c:pt idx="2">
                  <c:v>318.5</c:v>
                </c:pt>
                <c:pt idx="3">
                  <c:v>310</c:v>
                </c:pt>
                <c:pt idx="4">
                  <c:v>322</c:v>
                </c:pt>
                <c:pt idx="5">
                  <c:v>294</c:v>
                </c:pt>
                <c:pt idx="6">
                  <c:v>338.5</c:v>
                </c:pt>
                <c:pt idx="7">
                  <c:v>308.5</c:v>
                </c:pt>
                <c:pt idx="8">
                  <c:v>294</c:v>
                </c:pt>
                <c:pt idx="9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23824"/>
        <c:axId val="175624216"/>
      </c:barChart>
      <c:catAx>
        <c:axId val="17562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4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24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251</c:v>
                </c:pt>
                <c:pt idx="1">
                  <c:v>262.5</c:v>
                </c:pt>
                <c:pt idx="2">
                  <c:v>309</c:v>
                </c:pt>
                <c:pt idx="3">
                  <c:v>262</c:v>
                </c:pt>
                <c:pt idx="4">
                  <c:v>278</c:v>
                </c:pt>
                <c:pt idx="5">
                  <c:v>220.5</c:v>
                </c:pt>
                <c:pt idx="6">
                  <c:v>192.5</c:v>
                </c:pt>
                <c:pt idx="7">
                  <c:v>237.5</c:v>
                </c:pt>
                <c:pt idx="8">
                  <c:v>251.5</c:v>
                </c:pt>
                <c:pt idx="9">
                  <c:v>227.5</c:v>
                </c:pt>
                <c:pt idx="10">
                  <c:v>265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95920"/>
        <c:axId val="174794352"/>
      </c:barChart>
      <c:catAx>
        <c:axId val="17479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94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248</c:v>
                </c:pt>
                <c:pt idx="1">
                  <c:v>269.5</c:v>
                </c:pt>
                <c:pt idx="2">
                  <c:v>259.5</c:v>
                </c:pt>
                <c:pt idx="3">
                  <c:v>257</c:v>
                </c:pt>
                <c:pt idx="4">
                  <c:v>307.5</c:v>
                </c:pt>
                <c:pt idx="5">
                  <c:v>279</c:v>
                </c:pt>
                <c:pt idx="6">
                  <c:v>248</c:v>
                </c:pt>
                <c:pt idx="7">
                  <c:v>225.5</c:v>
                </c:pt>
                <c:pt idx="8">
                  <c:v>216</c:v>
                </c:pt>
                <c:pt idx="9">
                  <c:v>205.5</c:v>
                </c:pt>
                <c:pt idx="10">
                  <c:v>191.5</c:v>
                </c:pt>
                <c:pt idx="11">
                  <c:v>216.5</c:v>
                </c:pt>
                <c:pt idx="12">
                  <c:v>253.5</c:v>
                </c:pt>
                <c:pt idx="13">
                  <c:v>309.5</c:v>
                </c:pt>
                <c:pt idx="14">
                  <c:v>357</c:v>
                </c:pt>
                <c:pt idx="15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93568"/>
        <c:axId val="175625000"/>
      </c:barChart>
      <c:catAx>
        <c:axId val="17479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5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25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66127" y="95250"/>
          <a:ext cx="225020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workbookViewId="0">
      <selection activeCell="B20" sqref="B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4541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149</v>
      </c>
      <c r="E6" s="175"/>
      <c r="F6" s="175"/>
      <c r="G6" s="175"/>
      <c r="H6" s="175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v>42935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0</v>
      </c>
      <c r="C10" s="46">
        <v>187</v>
      </c>
      <c r="D10" s="46">
        <v>24</v>
      </c>
      <c r="E10" s="46">
        <v>6</v>
      </c>
      <c r="F10" s="6">
        <f t="shared" ref="F10:F22" si="0">B10*0.5+C10*1+D10*2+E10*2.5</f>
        <v>250</v>
      </c>
      <c r="G10" s="2"/>
      <c r="H10" s="19" t="s">
        <v>4</v>
      </c>
      <c r="I10" s="46">
        <v>16</v>
      </c>
      <c r="J10" s="46">
        <v>281</v>
      </c>
      <c r="K10" s="46">
        <v>9</v>
      </c>
      <c r="L10" s="46">
        <v>6</v>
      </c>
      <c r="M10" s="6">
        <f t="shared" ref="M10:M22" si="1">I10*0.5+J10*1+K10*2+L10*2.5</f>
        <v>322</v>
      </c>
      <c r="N10" s="9">
        <f>F20+F21+F22+M10</f>
        <v>1003.5</v>
      </c>
      <c r="O10" s="19" t="s">
        <v>43</v>
      </c>
      <c r="P10" s="46">
        <v>6</v>
      </c>
      <c r="Q10" s="46">
        <v>195</v>
      </c>
      <c r="R10" s="46">
        <v>9</v>
      </c>
      <c r="S10" s="46">
        <v>7</v>
      </c>
      <c r="T10" s="6">
        <f t="shared" ref="T10:T21" si="2">P10*0.5+Q10*1+R10*2+S10*2.5</f>
        <v>233.5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191</v>
      </c>
      <c r="D11" s="46">
        <v>20</v>
      </c>
      <c r="E11" s="46">
        <v>4</v>
      </c>
      <c r="F11" s="6">
        <f t="shared" si="0"/>
        <v>242.5</v>
      </c>
      <c r="G11" s="2"/>
      <c r="H11" s="19" t="s">
        <v>5</v>
      </c>
      <c r="I11" s="46">
        <v>20</v>
      </c>
      <c r="J11" s="46">
        <v>254</v>
      </c>
      <c r="K11" s="46">
        <v>11</v>
      </c>
      <c r="L11" s="46">
        <v>3</v>
      </c>
      <c r="M11" s="6">
        <f t="shared" si="1"/>
        <v>293.5</v>
      </c>
      <c r="N11" s="9">
        <f>F21+F22+M10+M11</f>
        <v>1069</v>
      </c>
      <c r="O11" s="19" t="s">
        <v>44</v>
      </c>
      <c r="P11" s="46">
        <v>4</v>
      </c>
      <c r="Q11" s="46">
        <v>203</v>
      </c>
      <c r="R11" s="46">
        <v>8</v>
      </c>
      <c r="S11" s="46">
        <v>12</v>
      </c>
      <c r="T11" s="6">
        <f t="shared" si="2"/>
        <v>251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233</v>
      </c>
      <c r="D12" s="46">
        <v>26</v>
      </c>
      <c r="E12" s="46">
        <v>3</v>
      </c>
      <c r="F12" s="6">
        <f t="shared" si="0"/>
        <v>297</v>
      </c>
      <c r="G12" s="2"/>
      <c r="H12" s="19" t="s">
        <v>6</v>
      </c>
      <c r="I12" s="46">
        <v>15</v>
      </c>
      <c r="J12" s="46">
        <v>230</v>
      </c>
      <c r="K12" s="46">
        <v>8</v>
      </c>
      <c r="L12" s="46">
        <v>10</v>
      </c>
      <c r="M12" s="6">
        <f t="shared" si="1"/>
        <v>278.5</v>
      </c>
      <c r="N12" s="2">
        <f>F22+M10+M11+M12</f>
        <v>1136.5</v>
      </c>
      <c r="O12" s="19" t="s">
        <v>32</v>
      </c>
      <c r="P12" s="46">
        <v>11</v>
      </c>
      <c r="Q12" s="46">
        <v>253</v>
      </c>
      <c r="R12" s="46">
        <v>11</v>
      </c>
      <c r="S12" s="46">
        <v>9</v>
      </c>
      <c r="T12" s="6">
        <f t="shared" si="2"/>
        <v>303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194</v>
      </c>
      <c r="D13" s="46">
        <v>19</v>
      </c>
      <c r="E13" s="46">
        <v>5</v>
      </c>
      <c r="F13" s="6">
        <f t="shared" si="0"/>
        <v>245.5</v>
      </c>
      <c r="G13" s="2">
        <f t="shared" ref="G13:G19" si="3">F10+F11+F12+F13</f>
        <v>1035</v>
      </c>
      <c r="H13" s="19" t="s">
        <v>7</v>
      </c>
      <c r="I13" s="46">
        <v>19</v>
      </c>
      <c r="J13" s="46">
        <v>264</v>
      </c>
      <c r="K13" s="46">
        <v>9</v>
      </c>
      <c r="L13" s="46">
        <v>10</v>
      </c>
      <c r="M13" s="6">
        <f t="shared" si="1"/>
        <v>316.5</v>
      </c>
      <c r="N13" s="2">
        <f t="shared" ref="N13:N18" si="4">M10+M11+M12+M13</f>
        <v>1210.5</v>
      </c>
      <c r="O13" s="19" t="s">
        <v>33</v>
      </c>
      <c r="P13" s="46">
        <v>9</v>
      </c>
      <c r="Q13" s="46">
        <v>276</v>
      </c>
      <c r="R13" s="46">
        <v>17</v>
      </c>
      <c r="S13" s="46">
        <v>8</v>
      </c>
      <c r="T13" s="6">
        <f t="shared" si="2"/>
        <v>334.5</v>
      </c>
      <c r="U13" s="2">
        <f t="shared" ref="U13:U21" si="5">T10+T11+T12+T13</f>
        <v>1122</v>
      </c>
      <c r="AB13" s="81">
        <v>241</v>
      </c>
    </row>
    <row r="14" spans="1:28" ht="24" customHeight="1" x14ac:dyDescent="0.2">
      <c r="A14" s="18" t="s">
        <v>21</v>
      </c>
      <c r="B14" s="46">
        <v>7</v>
      </c>
      <c r="C14" s="46">
        <v>202</v>
      </c>
      <c r="D14" s="46">
        <v>22</v>
      </c>
      <c r="E14" s="46">
        <v>9</v>
      </c>
      <c r="F14" s="6">
        <f t="shared" si="0"/>
        <v>272</v>
      </c>
      <c r="G14" s="2">
        <f t="shared" si="3"/>
        <v>1057</v>
      </c>
      <c r="H14" s="19" t="s">
        <v>9</v>
      </c>
      <c r="I14" s="46">
        <v>9</v>
      </c>
      <c r="J14" s="46">
        <v>247</v>
      </c>
      <c r="K14" s="46">
        <v>10</v>
      </c>
      <c r="L14" s="46">
        <v>6</v>
      </c>
      <c r="M14" s="6">
        <f t="shared" si="1"/>
        <v>286.5</v>
      </c>
      <c r="N14" s="2">
        <f t="shared" si="4"/>
        <v>1175</v>
      </c>
      <c r="O14" s="19" t="s">
        <v>29</v>
      </c>
      <c r="P14" s="45">
        <v>4</v>
      </c>
      <c r="Q14" s="45">
        <v>217</v>
      </c>
      <c r="R14" s="45">
        <v>12</v>
      </c>
      <c r="S14" s="45">
        <v>9</v>
      </c>
      <c r="T14" s="6">
        <f t="shared" si="2"/>
        <v>265.5</v>
      </c>
      <c r="U14" s="2">
        <f t="shared" si="5"/>
        <v>1154</v>
      </c>
      <c r="AB14" s="81">
        <v>250</v>
      </c>
    </row>
    <row r="15" spans="1:28" ht="24" customHeight="1" x14ac:dyDescent="0.2">
      <c r="A15" s="18" t="s">
        <v>23</v>
      </c>
      <c r="B15" s="46">
        <v>3</v>
      </c>
      <c r="C15" s="46">
        <v>203</v>
      </c>
      <c r="D15" s="46">
        <v>18</v>
      </c>
      <c r="E15" s="46">
        <v>6</v>
      </c>
      <c r="F15" s="6">
        <f t="shared" si="0"/>
        <v>255.5</v>
      </c>
      <c r="G15" s="2">
        <f t="shared" si="3"/>
        <v>1070</v>
      </c>
      <c r="H15" s="19" t="s">
        <v>12</v>
      </c>
      <c r="I15" s="46">
        <v>4</v>
      </c>
      <c r="J15" s="46">
        <v>199</v>
      </c>
      <c r="K15" s="46">
        <v>8</v>
      </c>
      <c r="L15" s="46">
        <v>5</v>
      </c>
      <c r="M15" s="6">
        <f t="shared" si="1"/>
        <v>229.5</v>
      </c>
      <c r="N15" s="2">
        <f t="shared" si="4"/>
        <v>1111</v>
      </c>
      <c r="O15" s="18" t="s">
        <v>30</v>
      </c>
      <c r="P15" s="46">
        <v>11</v>
      </c>
      <c r="Q15" s="46">
        <v>284</v>
      </c>
      <c r="R15" s="45">
        <v>21</v>
      </c>
      <c r="S15" s="46">
        <v>7</v>
      </c>
      <c r="T15" s="6">
        <f t="shared" si="2"/>
        <v>349</v>
      </c>
      <c r="U15" s="2">
        <f t="shared" si="5"/>
        <v>1252</v>
      </c>
      <c r="AB15" s="81">
        <v>262</v>
      </c>
    </row>
    <row r="16" spans="1:28" ht="24" customHeight="1" x14ac:dyDescent="0.2">
      <c r="A16" s="18" t="s">
        <v>39</v>
      </c>
      <c r="B16" s="46">
        <v>2</v>
      </c>
      <c r="C16" s="46">
        <v>176</v>
      </c>
      <c r="D16" s="46">
        <v>15</v>
      </c>
      <c r="E16" s="46">
        <v>6</v>
      </c>
      <c r="F16" s="6">
        <f t="shared" si="0"/>
        <v>222</v>
      </c>
      <c r="G16" s="2">
        <f t="shared" si="3"/>
        <v>995</v>
      </c>
      <c r="H16" s="19" t="s">
        <v>15</v>
      </c>
      <c r="I16" s="46">
        <v>5</v>
      </c>
      <c r="J16" s="46">
        <v>178</v>
      </c>
      <c r="K16" s="46">
        <v>9</v>
      </c>
      <c r="L16" s="46">
        <v>7</v>
      </c>
      <c r="M16" s="6">
        <f t="shared" si="1"/>
        <v>216</v>
      </c>
      <c r="N16" s="2">
        <f t="shared" si="4"/>
        <v>1048.5</v>
      </c>
      <c r="O16" s="19" t="s">
        <v>8</v>
      </c>
      <c r="P16" s="46">
        <v>9</v>
      </c>
      <c r="Q16" s="46">
        <v>300</v>
      </c>
      <c r="R16" s="46">
        <v>19</v>
      </c>
      <c r="S16" s="46">
        <v>6</v>
      </c>
      <c r="T16" s="6">
        <f t="shared" si="2"/>
        <v>357.5</v>
      </c>
      <c r="U16" s="2">
        <f t="shared" si="5"/>
        <v>1306.5</v>
      </c>
      <c r="AB16" s="81">
        <v>270.5</v>
      </c>
    </row>
    <row r="17" spans="1:28" ht="24" customHeight="1" x14ac:dyDescent="0.2">
      <c r="A17" s="18" t="s">
        <v>40</v>
      </c>
      <c r="B17" s="46">
        <v>9</v>
      </c>
      <c r="C17" s="46">
        <v>168</v>
      </c>
      <c r="D17" s="46">
        <v>9</v>
      </c>
      <c r="E17" s="46">
        <v>6</v>
      </c>
      <c r="F17" s="6">
        <f t="shared" si="0"/>
        <v>205.5</v>
      </c>
      <c r="G17" s="2">
        <f t="shared" si="3"/>
        <v>955</v>
      </c>
      <c r="H17" s="19" t="s">
        <v>18</v>
      </c>
      <c r="I17" s="46">
        <v>5</v>
      </c>
      <c r="J17" s="46">
        <v>178</v>
      </c>
      <c r="K17" s="46">
        <v>7</v>
      </c>
      <c r="L17" s="46">
        <v>6</v>
      </c>
      <c r="M17" s="6">
        <f t="shared" si="1"/>
        <v>209.5</v>
      </c>
      <c r="N17" s="2">
        <f t="shared" si="4"/>
        <v>941.5</v>
      </c>
      <c r="O17" s="19" t="s">
        <v>10</v>
      </c>
      <c r="P17" s="46">
        <v>6</v>
      </c>
      <c r="Q17" s="46">
        <v>274</v>
      </c>
      <c r="R17" s="46">
        <v>17</v>
      </c>
      <c r="S17" s="46">
        <v>7</v>
      </c>
      <c r="T17" s="6">
        <f t="shared" si="2"/>
        <v>328.5</v>
      </c>
      <c r="U17" s="2">
        <f t="shared" si="5"/>
        <v>1300.5</v>
      </c>
      <c r="AB17" s="81">
        <v>289.5</v>
      </c>
    </row>
    <row r="18" spans="1:28" ht="24" customHeight="1" x14ac:dyDescent="0.2">
      <c r="A18" s="18" t="s">
        <v>41</v>
      </c>
      <c r="B18" s="46">
        <v>3</v>
      </c>
      <c r="C18" s="46">
        <v>244</v>
      </c>
      <c r="D18" s="46">
        <v>9</v>
      </c>
      <c r="E18" s="46">
        <v>10</v>
      </c>
      <c r="F18" s="6">
        <f t="shared" si="0"/>
        <v>288.5</v>
      </c>
      <c r="G18" s="2">
        <f t="shared" si="3"/>
        <v>971.5</v>
      </c>
      <c r="H18" s="19" t="s">
        <v>20</v>
      </c>
      <c r="I18" s="46">
        <v>3</v>
      </c>
      <c r="J18" s="46">
        <v>180</v>
      </c>
      <c r="K18" s="46">
        <v>8</v>
      </c>
      <c r="L18" s="46">
        <v>10</v>
      </c>
      <c r="M18" s="6">
        <f t="shared" si="1"/>
        <v>222.5</v>
      </c>
      <c r="N18" s="2">
        <f t="shared" si="4"/>
        <v>877.5</v>
      </c>
      <c r="O18" s="19" t="s">
        <v>13</v>
      </c>
      <c r="P18" s="46">
        <v>7</v>
      </c>
      <c r="Q18" s="46">
        <v>289</v>
      </c>
      <c r="R18" s="46">
        <v>17</v>
      </c>
      <c r="S18" s="46">
        <v>5</v>
      </c>
      <c r="T18" s="6">
        <f t="shared" si="2"/>
        <v>339</v>
      </c>
      <c r="U18" s="2">
        <f t="shared" si="5"/>
        <v>1374</v>
      </c>
      <c r="AB18" s="81">
        <v>291</v>
      </c>
    </row>
    <row r="19" spans="1:28" ht="24" customHeight="1" thickBot="1" x14ac:dyDescent="0.25">
      <c r="A19" s="21" t="s">
        <v>42</v>
      </c>
      <c r="B19" s="47">
        <v>2</v>
      </c>
      <c r="C19" s="47">
        <v>193</v>
      </c>
      <c r="D19" s="47">
        <v>11</v>
      </c>
      <c r="E19" s="47">
        <v>10</v>
      </c>
      <c r="F19" s="7">
        <f t="shared" si="0"/>
        <v>241</v>
      </c>
      <c r="G19" s="3">
        <f t="shared" si="3"/>
        <v>957</v>
      </c>
      <c r="H19" s="20" t="s">
        <v>22</v>
      </c>
      <c r="I19" s="45">
        <v>4</v>
      </c>
      <c r="J19" s="45">
        <v>216</v>
      </c>
      <c r="K19" s="45">
        <v>8</v>
      </c>
      <c r="L19" s="45">
        <v>13</v>
      </c>
      <c r="M19" s="6">
        <f t="shared" si="1"/>
        <v>266.5</v>
      </c>
      <c r="N19" s="2">
        <f>M16+M17+M18+M19</f>
        <v>914.5</v>
      </c>
      <c r="O19" s="19" t="s">
        <v>16</v>
      </c>
      <c r="P19" s="46">
        <v>5</v>
      </c>
      <c r="Q19" s="46">
        <v>304</v>
      </c>
      <c r="R19" s="46">
        <v>15</v>
      </c>
      <c r="S19" s="46">
        <v>10</v>
      </c>
      <c r="T19" s="6">
        <f t="shared" si="2"/>
        <v>361.5</v>
      </c>
      <c r="U19" s="2">
        <f t="shared" si="5"/>
        <v>1386.5</v>
      </c>
      <c r="AB19" s="81">
        <v>294</v>
      </c>
    </row>
    <row r="20" spans="1:28" ht="24" customHeight="1" x14ac:dyDescent="0.2">
      <c r="A20" s="19" t="s">
        <v>27</v>
      </c>
      <c r="B20" s="45">
        <v>5</v>
      </c>
      <c r="C20" s="45">
        <v>200</v>
      </c>
      <c r="D20" s="45">
        <v>9</v>
      </c>
      <c r="E20" s="45">
        <v>3</v>
      </c>
      <c r="F20" s="8">
        <f t="shared" si="0"/>
        <v>228</v>
      </c>
      <c r="G20" s="35"/>
      <c r="H20" s="19" t="s">
        <v>24</v>
      </c>
      <c r="I20" s="46">
        <v>1</v>
      </c>
      <c r="J20" s="46">
        <v>264</v>
      </c>
      <c r="K20" s="46">
        <v>11</v>
      </c>
      <c r="L20" s="46">
        <v>8</v>
      </c>
      <c r="M20" s="8">
        <f t="shared" si="1"/>
        <v>306.5</v>
      </c>
      <c r="N20" s="2">
        <f>M17+M18+M19+M20</f>
        <v>1005</v>
      </c>
      <c r="O20" s="19" t="s">
        <v>45</v>
      </c>
      <c r="P20" s="45">
        <v>11</v>
      </c>
      <c r="Q20" s="45">
        <v>347</v>
      </c>
      <c r="R20" s="46">
        <v>19</v>
      </c>
      <c r="S20" s="45">
        <v>4</v>
      </c>
      <c r="T20" s="8">
        <f t="shared" si="2"/>
        <v>400.5</v>
      </c>
      <c r="U20" s="2">
        <f t="shared" si="5"/>
        <v>1429.5</v>
      </c>
      <c r="AB20" s="8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180</v>
      </c>
      <c r="D21" s="46">
        <v>7</v>
      </c>
      <c r="E21" s="46">
        <v>6</v>
      </c>
      <c r="F21" s="6">
        <f t="shared" si="0"/>
        <v>211</v>
      </c>
      <c r="G21" s="36"/>
      <c r="H21" s="20" t="s">
        <v>25</v>
      </c>
      <c r="I21" s="46">
        <v>8</v>
      </c>
      <c r="J21" s="46">
        <v>217</v>
      </c>
      <c r="K21" s="46">
        <v>9</v>
      </c>
      <c r="L21" s="46">
        <v>10</v>
      </c>
      <c r="M21" s="6">
        <f t="shared" si="1"/>
        <v>264</v>
      </c>
      <c r="N21" s="2">
        <f>M18+M19+M20+M21</f>
        <v>1059.5</v>
      </c>
      <c r="O21" s="21" t="s">
        <v>46</v>
      </c>
      <c r="P21" s="47">
        <v>15</v>
      </c>
      <c r="Q21" s="47">
        <v>334</v>
      </c>
      <c r="R21" s="47">
        <v>21</v>
      </c>
      <c r="S21" s="47">
        <v>3</v>
      </c>
      <c r="T21" s="7">
        <f t="shared" si="2"/>
        <v>391</v>
      </c>
      <c r="U21" s="3">
        <f t="shared" si="5"/>
        <v>1492</v>
      </c>
      <c r="AB21" s="8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213</v>
      </c>
      <c r="D22" s="46">
        <v>8</v>
      </c>
      <c r="E22" s="46">
        <v>4</v>
      </c>
      <c r="F22" s="6">
        <f t="shared" si="0"/>
        <v>242.5</v>
      </c>
      <c r="G22" s="2"/>
      <c r="H22" s="21" t="s">
        <v>26</v>
      </c>
      <c r="I22" s="47">
        <v>7</v>
      </c>
      <c r="J22" s="47">
        <v>205</v>
      </c>
      <c r="K22" s="47">
        <v>6</v>
      </c>
      <c r="L22" s="47">
        <v>13</v>
      </c>
      <c r="M22" s="6">
        <f t="shared" si="1"/>
        <v>253</v>
      </c>
      <c r="N22" s="3">
        <f>M19+M20+M21+M22</f>
        <v>1090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1070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1210.5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1492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76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B10" sqref="B1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45 X CARRERA 41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4541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152</v>
      </c>
      <c r="E6" s="194"/>
      <c r="F6" s="194"/>
      <c r="G6" s="194"/>
      <c r="H6" s="194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f>'G-1'!S6:U6</f>
        <v>42935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3</v>
      </c>
      <c r="C10" s="46">
        <v>271</v>
      </c>
      <c r="D10" s="46">
        <v>12</v>
      </c>
      <c r="E10" s="46">
        <v>4</v>
      </c>
      <c r="F10" s="6">
        <f t="shared" ref="F10:F22" si="0">B10*0.5+C10*1+D10*2+E10*2.5</f>
        <v>306.5</v>
      </c>
      <c r="G10" s="2"/>
      <c r="H10" s="19" t="s">
        <v>4</v>
      </c>
      <c r="I10" s="46">
        <v>5</v>
      </c>
      <c r="J10" s="46">
        <v>186</v>
      </c>
      <c r="K10" s="46">
        <v>5</v>
      </c>
      <c r="L10" s="46">
        <v>4</v>
      </c>
      <c r="M10" s="6">
        <f t="shared" ref="M10:M22" si="1">I10*0.5+J10*1+K10*2+L10*2.5</f>
        <v>208.5</v>
      </c>
      <c r="N10" s="9">
        <f>F20+F21+F22+M10</f>
        <v>974</v>
      </c>
      <c r="O10" s="19" t="s">
        <v>43</v>
      </c>
      <c r="P10" s="46">
        <v>18</v>
      </c>
      <c r="Q10" s="46">
        <v>220</v>
      </c>
      <c r="R10" s="46">
        <v>16</v>
      </c>
      <c r="S10" s="46">
        <v>6</v>
      </c>
      <c r="T10" s="6">
        <f t="shared" ref="T10:T21" si="2">P10*0.5+Q10*1+R10*2+S10*2.5</f>
        <v>276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185</v>
      </c>
      <c r="D11" s="46">
        <v>16</v>
      </c>
      <c r="E11" s="46">
        <v>1</v>
      </c>
      <c r="F11" s="6">
        <f t="shared" si="0"/>
        <v>223.5</v>
      </c>
      <c r="G11" s="2"/>
      <c r="H11" s="19" t="s">
        <v>5</v>
      </c>
      <c r="I11" s="46">
        <v>4</v>
      </c>
      <c r="J11" s="46">
        <v>198</v>
      </c>
      <c r="K11" s="46">
        <v>8</v>
      </c>
      <c r="L11" s="46">
        <v>2</v>
      </c>
      <c r="M11" s="6">
        <f t="shared" si="1"/>
        <v>221</v>
      </c>
      <c r="N11" s="9">
        <f>F21+F22+M10+M11</f>
        <v>942.5</v>
      </c>
      <c r="O11" s="19" t="s">
        <v>44</v>
      </c>
      <c r="P11" s="46">
        <v>20</v>
      </c>
      <c r="Q11" s="46">
        <v>183</v>
      </c>
      <c r="R11" s="46">
        <v>12</v>
      </c>
      <c r="S11" s="46">
        <v>4</v>
      </c>
      <c r="T11" s="6">
        <f t="shared" si="2"/>
        <v>227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223</v>
      </c>
      <c r="D12" s="46">
        <v>20</v>
      </c>
      <c r="E12" s="46">
        <v>14</v>
      </c>
      <c r="F12" s="6">
        <f t="shared" si="0"/>
        <v>300</v>
      </c>
      <c r="G12" s="2"/>
      <c r="H12" s="19" t="s">
        <v>6</v>
      </c>
      <c r="I12" s="46">
        <v>4</v>
      </c>
      <c r="J12" s="46">
        <v>183</v>
      </c>
      <c r="K12" s="46">
        <v>8</v>
      </c>
      <c r="L12" s="46">
        <v>10</v>
      </c>
      <c r="M12" s="6">
        <f t="shared" si="1"/>
        <v>226</v>
      </c>
      <c r="N12" s="2">
        <f>F22+M10+M11+M12</f>
        <v>910</v>
      </c>
      <c r="O12" s="19" t="s">
        <v>32</v>
      </c>
      <c r="P12" s="46">
        <v>6</v>
      </c>
      <c r="Q12" s="46">
        <v>141</v>
      </c>
      <c r="R12" s="46">
        <v>14</v>
      </c>
      <c r="S12" s="46">
        <v>8</v>
      </c>
      <c r="T12" s="6">
        <f t="shared" si="2"/>
        <v>192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208</v>
      </c>
      <c r="D13" s="46">
        <v>15</v>
      </c>
      <c r="E13" s="46">
        <v>9</v>
      </c>
      <c r="F13" s="6">
        <f t="shared" si="0"/>
        <v>262.5</v>
      </c>
      <c r="G13" s="2">
        <f t="shared" ref="G13:G19" si="3">F10+F11+F12+F13</f>
        <v>1092.5</v>
      </c>
      <c r="H13" s="19" t="s">
        <v>7</v>
      </c>
      <c r="I13" s="46">
        <v>3</v>
      </c>
      <c r="J13" s="46">
        <v>212</v>
      </c>
      <c r="K13" s="46">
        <v>6</v>
      </c>
      <c r="L13" s="46">
        <v>9</v>
      </c>
      <c r="M13" s="6">
        <f t="shared" si="1"/>
        <v>248</v>
      </c>
      <c r="N13" s="2">
        <f t="shared" ref="N13:N18" si="4">M10+M11+M12+M13</f>
        <v>903.5</v>
      </c>
      <c r="O13" s="19" t="s">
        <v>33</v>
      </c>
      <c r="P13" s="46">
        <v>1</v>
      </c>
      <c r="Q13" s="46">
        <v>146</v>
      </c>
      <c r="R13" s="46">
        <v>18</v>
      </c>
      <c r="S13" s="46">
        <v>11</v>
      </c>
      <c r="T13" s="6">
        <f t="shared" si="2"/>
        <v>210</v>
      </c>
      <c r="U13" s="2">
        <f t="shared" ref="U13:U21" si="5">T10+T11+T12+T13</f>
        <v>905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255</v>
      </c>
      <c r="D14" s="46">
        <v>19</v>
      </c>
      <c r="E14" s="46">
        <v>12</v>
      </c>
      <c r="F14" s="6">
        <f t="shared" si="0"/>
        <v>323.5</v>
      </c>
      <c r="G14" s="2">
        <f t="shared" si="3"/>
        <v>1109.5</v>
      </c>
      <c r="H14" s="19" t="s">
        <v>9</v>
      </c>
      <c r="I14" s="46">
        <v>4</v>
      </c>
      <c r="J14" s="46">
        <v>180</v>
      </c>
      <c r="K14" s="46">
        <v>7</v>
      </c>
      <c r="L14" s="46">
        <v>7</v>
      </c>
      <c r="M14" s="6">
        <f t="shared" si="1"/>
        <v>213.5</v>
      </c>
      <c r="N14" s="2">
        <f t="shared" si="4"/>
        <v>908.5</v>
      </c>
      <c r="O14" s="19" t="s">
        <v>29</v>
      </c>
      <c r="P14" s="45">
        <v>3</v>
      </c>
      <c r="Q14" s="45">
        <v>158</v>
      </c>
      <c r="R14" s="45">
        <v>16</v>
      </c>
      <c r="S14" s="45">
        <v>4</v>
      </c>
      <c r="T14" s="6">
        <f t="shared" si="2"/>
        <v>201.5</v>
      </c>
      <c r="U14" s="2">
        <f t="shared" si="5"/>
        <v>830.5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249</v>
      </c>
      <c r="D15" s="46">
        <v>8</v>
      </c>
      <c r="E15" s="46">
        <v>8</v>
      </c>
      <c r="F15" s="6">
        <f t="shared" si="0"/>
        <v>287.5</v>
      </c>
      <c r="G15" s="2">
        <f>F12+F13+F14+F15</f>
        <v>1173.5</v>
      </c>
      <c r="H15" s="19" t="s">
        <v>12</v>
      </c>
      <c r="I15" s="46">
        <v>2</v>
      </c>
      <c r="J15" s="46">
        <v>189</v>
      </c>
      <c r="K15" s="46">
        <v>4</v>
      </c>
      <c r="L15" s="46">
        <v>5</v>
      </c>
      <c r="M15" s="6">
        <f t="shared" si="1"/>
        <v>210.5</v>
      </c>
      <c r="N15" s="2">
        <f t="shared" si="4"/>
        <v>898</v>
      </c>
      <c r="O15" s="18" t="s">
        <v>30</v>
      </c>
      <c r="P15" s="46">
        <v>11</v>
      </c>
      <c r="Q15" s="46">
        <v>205</v>
      </c>
      <c r="R15" s="46">
        <v>13</v>
      </c>
      <c r="S15" s="46">
        <v>6</v>
      </c>
      <c r="T15" s="6">
        <f t="shared" si="2"/>
        <v>251.5</v>
      </c>
      <c r="U15" s="2">
        <f t="shared" si="5"/>
        <v>855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212</v>
      </c>
      <c r="D16" s="46">
        <v>10</v>
      </c>
      <c r="E16" s="46">
        <v>4</v>
      </c>
      <c r="F16" s="6">
        <f t="shared" si="0"/>
        <v>243.5</v>
      </c>
      <c r="G16" s="2">
        <f t="shared" si="3"/>
        <v>1117</v>
      </c>
      <c r="H16" s="19" t="s">
        <v>15</v>
      </c>
      <c r="I16" s="46">
        <v>3</v>
      </c>
      <c r="J16" s="46">
        <v>198</v>
      </c>
      <c r="K16" s="46">
        <v>5</v>
      </c>
      <c r="L16" s="46">
        <v>4</v>
      </c>
      <c r="M16" s="6">
        <f t="shared" si="1"/>
        <v>219.5</v>
      </c>
      <c r="N16" s="2">
        <f t="shared" si="4"/>
        <v>891.5</v>
      </c>
      <c r="O16" s="19" t="s">
        <v>8</v>
      </c>
      <c r="P16" s="46">
        <v>9</v>
      </c>
      <c r="Q16" s="46">
        <v>162</v>
      </c>
      <c r="R16" s="46">
        <v>18</v>
      </c>
      <c r="S16" s="46">
        <v>8</v>
      </c>
      <c r="T16" s="6">
        <f t="shared" si="2"/>
        <v>222.5</v>
      </c>
      <c r="U16" s="2">
        <f t="shared" si="5"/>
        <v>885.5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190</v>
      </c>
      <c r="D17" s="46">
        <v>7</v>
      </c>
      <c r="E17" s="46">
        <v>8</v>
      </c>
      <c r="F17" s="6">
        <f t="shared" si="0"/>
        <v>225.5</v>
      </c>
      <c r="G17" s="2">
        <f t="shared" si="3"/>
        <v>1080</v>
      </c>
      <c r="H17" s="19" t="s">
        <v>18</v>
      </c>
      <c r="I17" s="46">
        <v>3</v>
      </c>
      <c r="J17" s="46">
        <v>198</v>
      </c>
      <c r="K17" s="46">
        <v>7</v>
      </c>
      <c r="L17" s="46">
        <v>4</v>
      </c>
      <c r="M17" s="6">
        <f t="shared" si="1"/>
        <v>223.5</v>
      </c>
      <c r="N17" s="2">
        <f t="shared" si="4"/>
        <v>867</v>
      </c>
      <c r="O17" s="19" t="s">
        <v>10</v>
      </c>
      <c r="P17" s="46">
        <v>6</v>
      </c>
      <c r="Q17" s="46">
        <v>231</v>
      </c>
      <c r="R17" s="46">
        <v>14</v>
      </c>
      <c r="S17" s="46">
        <v>7</v>
      </c>
      <c r="T17" s="6">
        <f t="shared" si="2"/>
        <v>279.5</v>
      </c>
      <c r="U17" s="2">
        <f t="shared" si="5"/>
        <v>955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229</v>
      </c>
      <c r="D18" s="46">
        <v>8</v>
      </c>
      <c r="E18" s="46">
        <v>6</v>
      </c>
      <c r="F18" s="6">
        <f t="shared" si="0"/>
        <v>260.5</v>
      </c>
      <c r="G18" s="2">
        <f t="shared" si="3"/>
        <v>1017</v>
      </c>
      <c r="H18" s="19" t="s">
        <v>20</v>
      </c>
      <c r="I18" s="46">
        <v>4</v>
      </c>
      <c r="J18" s="46">
        <v>254</v>
      </c>
      <c r="K18" s="46">
        <v>9</v>
      </c>
      <c r="L18" s="46">
        <v>5</v>
      </c>
      <c r="M18" s="6">
        <f t="shared" si="1"/>
        <v>286.5</v>
      </c>
      <c r="N18" s="2">
        <f t="shared" si="4"/>
        <v>940</v>
      </c>
      <c r="O18" s="19" t="s">
        <v>13</v>
      </c>
      <c r="P18" s="46">
        <v>4</v>
      </c>
      <c r="Q18" s="46">
        <v>220</v>
      </c>
      <c r="R18" s="46">
        <v>20</v>
      </c>
      <c r="S18" s="46">
        <v>5</v>
      </c>
      <c r="T18" s="6">
        <f t="shared" si="2"/>
        <v>274.5</v>
      </c>
      <c r="U18" s="2">
        <f t="shared" si="5"/>
        <v>1028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185</v>
      </c>
      <c r="D19" s="47">
        <v>11</v>
      </c>
      <c r="E19" s="47">
        <v>16</v>
      </c>
      <c r="F19" s="7">
        <f t="shared" si="0"/>
        <v>249.5</v>
      </c>
      <c r="G19" s="3">
        <f t="shared" si="3"/>
        <v>979</v>
      </c>
      <c r="H19" s="20" t="s">
        <v>22</v>
      </c>
      <c r="I19" s="45">
        <v>10</v>
      </c>
      <c r="J19" s="45">
        <v>220</v>
      </c>
      <c r="K19" s="45">
        <v>7</v>
      </c>
      <c r="L19" s="45">
        <v>7</v>
      </c>
      <c r="M19" s="6">
        <f t="shared" si="1"/>
        <v>256.5</v>
      </c>
      <c r="N19" s="2">
        <f>M16+M17+M18+M19</f>
        <v>986</v>
      </c>
      <c r="O19" s="19" t="s">
        <v>16</v>
      </c>
      <c r="P19" s="46">
        <v>5</v>
      </c>
      <c r="Q19" s="46">
        <v>187</v>
      </c>
      <c r="R19" s="46">
        <v>16</v>
      </c>
      <c r="S19" s="46">
        <v>6</v>
      </c>
      <c r="T19" s="6">
        <f t="shared" si="2"/>
        <v>236.5</v>
      </c>
      <c r="U19" s="2">
        <f t="shared" si="5"/>
        <v>1013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210</v>
      </c>
      <c r="D20" s="45">
        <v>8</v>
      </c>
      <c r="E20" s="45">
        <v>10</v>
      </c>
      <c r="F20" s="8">
        <f t="shared" si="0"/>
        <v>252.5</v>
      </c>
      <c r="G20" s="35"/>
      <c r="H20" s="19" t="s">
        <v>24</v>
      </c>
      <c r="I20" s="46">
        <v>3</v>
      </c>
      <c r="J20" s="46">
        <v>234</v>
      </c>
      <c r="K20" s="46">
        <v>10</v>
      </c>
      <c r="L20" s="46">
        <v>11</v>
      </c>
      <c r="M20" s="8">
        <f t="shared" si="1"/>
        <v>283</v>
      </c>
      <c r="N20" s="2">
        <f>M17+M18+M19+M20</f>
        <v>1049.5</v>
      </c>
      <c r="O20" s="19" t="s">
        <v>45</v>
      </c>
      <c r="P20" s="45">
        <v>3</v>
      </c>
      <c r="Q20" s="45">
        <v>185</v>
      </c>
      <c r="R20" s="45">
        <v>18</v>
      </c>
      <c r="S20" s="45">
        <v>8</v>
      </c>
      <c r="T20" s="8">
        <f t="shared" si="2"/>
        <v>242.5</v>
      </c>
      <c r="U20" s="2">
        <f t="shared" si="5"/>
        <v>1033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206</v>
      </c>
      <c r="D21" s="46">
        <v>9</v>
      </c>
      <c r="E21" s="46">
        <v>13</v>
      </c>
      <c r="F21" s="6">
        <f t="shared" si="0"/>
        <v>258.5</v>
      </c>
      <c r="G21" s="36"/>
      <c r="H21" s="20" t="s">
        <v>25</v>
      </c>
      <c r="I21" s="46">
        <v>8</v>
      </c>
      <c r="J21" s="46">
        <v>219</v>
      </c>
      <c r="K21" s="46">
        <v>9</v>
      </c>
      <c r="L21" s="46">
        <v>16</v>
      </c>
      <c r="M21" s="6">
        <f t="shared" si="1"/>
        <v>281</v>
      </c>
      <c r="N21" s="2">
        <f>M18+M19+M20+M21</f>
        <v>1107</v>
      </c>
      <c r="O21" s="21" t="s">
        <v>46</v>
      </c>
      <c r="P21" s="47">
        <v>5</v>
      </c>
      <c r="Q21" s="47">
        <v>196</v>
      </c>
      <c r="R21" s="47">
        <v>17</v>
      </c>
      <c r="S21" s="47">
        <v>6</v>
      </c>
      <c r="T21" s="7">
        <f t="shared" si="2"/>
        <v>247.5</v>
      </c>
      <c r="U21" s="3">
        <f t="shared" si="5"/>
        <v>1001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212</v>
      </c>
      <c r="D22" s="46">
        <v>7</v>
      </c>
      <c r="E22" s="46">
        <v>11</v>
      </c>
      <c r="F22" s="6">
        <f t="shared" si="0"/>
        <v>254.5</v>
      </c>
      <c r="G22" s="2"/>
      <c r="H22" s="21" t="s">
        <v>26</v>
      </c>
      <c r="I22" s="47">
        <v>3</v>
      </c>
      <c r="J22" s="47">
        <v>264</v>
      </c>
      <c r="K22" s="47">
        <v>8</v>
      </c>
      <c r="L22" s="47">
        <v>12</v>
      </c>
      <c r="M22" s="6">
        <f t="shared" si="1"/>
        <v>311.5</v>
      </c>
      <c r="N22" s="3">
        <f>M19+M20+M21+M22</f>
        <v>1132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1173.5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1132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1033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workbookViewId="0">
      <selection activeCell="W25" sqref="W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45 X CARRERA 41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4541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151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42935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51</v>
      </c>
      <c r="C10" s="61">
        <v>230</v>
      </c>
      <c r="D10" s="61">
        <v>10</v>
      </c>
      <c r="E10" s="61">
        <v>1</v>
      </c>
      <c r="F10" s="62">
        <f t="shared" ref="F10:F22" si="0">B10*0.5+C10*1+D10*2+E10*2.5</f>
        <v>278</v>
      </c>
      <c r="G10" s="63"/>
      <c r="H10" s="64" t="s">
        <v>4</v>
      </c>
      <c r="I10" s="46">
        <v>66</v>
      </c>
      <c r="J10" s="46">
        <v>195</v>
      </c>
      <c r="K10" s="46">
        <v>12</v>
      </c>
      <c r="L10" s="46">
        <v>2</v>
      </c>
      <c r="M10" s="62">
        <f t="shared" ref="M10:M22" si="1">I10*0.5+J10*1+K10*2+L10*2.5</f>
        <v>257</v>
      </c>
      <c r="N10" s="65">
        <f>F20+F21+F22+M10</f>
        <v>1034</v>
      </c>
      <c r="O10" s="64" t="s">
        <v>43</v>
      </c>
      <c r="P10" s="46">
        <v>71</v>
      </c>
      <c r="Q10" s="46">
        <v>181</v>
      </c>
      <c r="R10" s="46">
        <v>11</v>
      </c>
      <c r="S10" s="46">
        <v>5</v>
      </c>
      <c r="T10" s="62">
        <f t="shared" ref="T10:T21" si="2">P10*0.5+Q10*1+R10*2+S10*2.5</f>
        <v>251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66</v>
      </c>
      <c r="C11" s="61">
        <v>239</v>
      </c>
      <c r="D11" s="61">
        <v>12</v>
      </c>
      <c r="E11" s="61">
        <v>2</v>
      </c>
      <c r="F11" s="62">
        <f t="shared" si="0"/>
        <v>301</v>
      </c>
      <c r="G11" s="63"/>
      <c r="H11" s="64" t="s">
        <v>5</v>
      </c>
      <c r="I11" s="46">
        <v>82</v>
      </c>
      <c r="J11" s="46">
        <v>158</v>
      </c>
      <c r="K11" s="46">
        <v>13</v>
      </c>
      <c r="L11" s="46">
        <v>33</v>
      </c>
      <c r="M11" s="62">
        <f t="shared" si="1"/>
        <v>307.5</v>
      </c>
      <c r="N11" s="65">
        <f>F21+F22+M10+M11</f>
        <v>1093.5</v>
      </c>
      <c r="O11" s="64" t="s">
        <v>44</v>
      </c>
      <c r="P11" s="46">
        <v>76</v>
      </c>
      <c r="Q11" s="46">
        <v>197</v>
      </c>
      <c r="R11" s="46">
        <v>10</v>
      </c>
      <c r="S11" s="46">
        <v>3</v>
      </c>
      <c r="T11" s="62">
        <f t="shared" si="2"/>
        <v>262.5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58</v>
      </c>
      <c r="C12" s="61">
        <v>245</v>
      </c>
      <c r="D12" s="61">
        <v>16</v>
      </c>
      <c r="E12" s="61">
        <v>5</v>
      </c>
      <c r="F12" s="62">
        <f t="shared" si="0"/>
        <v>318.5</v>
      </c>
      <c r="G12" s="63"/>
      <c r="H12" s="64" t="s">
        <v>6</v>
      </c>
      <c r="I12" s="46">
        <v>62</v>
      </c>
      <c r="J12" s="46">
        <v>215</v>
      </c>
      <c r="K12" s="46">
        <v>14</v>
      </c>
      <c r="L12" s="46">
        <v>2</v>
      </c>
      <c r="M12" s="62">
        <f t="shared" si="1"/>
        <v>279</v>
      </c>
      <c r="N12" s="63">
        <f>F22+M10+M11+M12</f>
        <v>1103</v>
      </c>
      <c r="O12" s="64" t="s">
        <v>32</v>
      </c>
      <c r="P12" s="46">
        <v>99</v>
      </c>
      <c r="Q12" s="46">
        <v>219</v>
      </c>
      <c r="R12" s="46">
        <v>14</v>
      </c>
      <c r="S12" s="46">
        <v>5</v>
      </c>
      <c r="T12" s="62">
        <f t="shared" si="2"/>
        <v>309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60</v>
      </c>
      <c r="C13" s="61">
        <v>240</v>
      </c>
      <c r="D13" s="61">
        <v>15</v>
      </c>
      <c r="E13" s="61">
        <v>4</v>
      </c>
      <c r="F13" s="62">
        <f t="shared" si="0"/>
        <v>310</v>
      </c>
      <c r="G13" s="63">
        <f t="shared" ref="G13:G19" si="3">F10+F11+F12+F13</f>
        <v>1207.5</v>
      </c>
      <c r="H13" s="64" t="s">
        <v>7</v>
      </c>
      <c r="I13" s="46">
        <v>76</v>
      </c>
      <c r="J13" s="46">
        <v>175</v>
      </c>
      <c r="K13" s="46">
        <v>15</v>
      </c>
      <c r="L13" s="46">
        <v>2</v>
      </c>
      <c r="M13" s="62">
        <f t="shared" si="1"/>
        <v>248</v>
      </c>
      <c r="N13" s="63">
        <f t="shared" ref="N13:N18" si="4">M10+M11+M12+M13</f>
        <v>1091.5</v>
      </c>
      <c r="O13" s="64" t="s">
        <v>33</v>
      </c>
      <c r="P13" s="46">
        <v>75</v>
      </c>
      <c r="Q13" s="46">
        <v>186</v>
      </c>
      <c r="R13" s="46">
        <v>13</v>
      </c>
      <c r="S13" s="46">
        <v>5</v>
      </c>
      <c r="T13" s="62">
        <f t="shared" si="2"/>
        <v>262</v>
      </c>
      <c r="U13" s="63">
        <f t="shared" ref="U13:U21" si="5">T10+T11+T12+T13</f>
        <v>1084.5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76</v>
      </c>
      <c r="C14" s="61">
        <v>233</v>
      </c>
      <c r="D14" s="61">
        <v>18</v>
      </c>
      <c r="E14" s="61">
        <v>6</v>
      </c>
      <c r="F14" s="62">
        <f t="shared" si="0"/>
        <v>322</v>
      </c>
      <c r="G14" s="63">
        <f t="shared" si="3"/>
        <v>1251.5</v>
      </c>
      <c r="H14" s="64" t="s">
        <v>9</v>
      </c>
      <c r="I14" s="46">
        <v>71</v>
      </c>
      <c r="J14" s="46">
        <v>161</v>
      </c>
      <c r="K14" s="46">
        <v>12</v>
      </c>
      <c r="L14" s="46">
        <v>2</v>
      </c>
      <c r="M14" s="62">
        <f t="shared" si="1"/>
        <v>225.5</v>
      </c>
      <c r="N14" s="63">
        <f t="shared" si="4"/>
        <v>1060</v>
      </c>
      <c r="O14" s="64" t="s">
        <v>29</v>
      </c>
      <c r="P14" s="45">
        <v>88</v>
      </c>
      <c r="Q14" s="45">
        <v>194</v>
      </c>
      <c r="R14" s="45">
        <v>10</v>
      </c>
      <c r="S14" s="45">
        <v>8</v>
      </c>
      <c r="T14" s="62">
        <f t="shared" si="2"/>
        <v>278</v>
      </c>
      <c r="U14" s="63">
        <f t="shared" si="5"/>
        <v>1111.5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68</v>
      </c>
      <c r="C15" s="61">
        <v>224</v>
      </c>
      <c r="D15" s="61">
        <v>13</v>
      </c>
      <c r="E15" s="61">
        <v>4</v>
      </c>
      <c r="F15" s="62">
        <f t="shared" si="0"/>
        <v>294</v>
      </c>
      <c r="G15" s="63">
        <f t="shared" si="3"/>
        <v>1244.5</v>
      </c>
      <c r="H15" s="64" t="s">
        <v>12</v>
      </c>
      <c r="I15" s="46">
        <v>68</v>
      </c>
      <c r="J15" s="46">
        <v>150</v>
      </c>
      <c r="K15" s="46">
        <v>11</v>
      </c>
      <c r="L15" s="46">
        <v>4</v>
      </c>
      <c r="M15" s="62">
        <f t="shared" si="1"/>
        <v>216</v>
      </c>
      <c r="N15" s="63">
        <f t="shared" si="4"/>
        <v>968.5</v>
      </c>
      <c r="O15" s="60" t="s">
        <v>30</v>
      </c>
      <c r="P15" s="46">
        <v>63</v>
      </c>
      <c r="Q15" s="46">
        <v>160</v>
      </c>
      <c r="R15" s="46">
        <v>12</v>
      </c>
      <c r="S15" s="46">
        <v>2</v>
      </c>
      <c r="T15" s="62">
        <f t="shared" si="2"/>
        <v>220.5</v>
      </c>
      <c r="U15" s="63">
        <f t="shared" si="5"/>
        <v>1069.5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76</v>
      </c>
      <c r="C16" s="61">
        <v>254</v>
      </c>
      <c r="D16" s="61">
        <v>17</v>
      </c>
      <c r="E16" s="61">
        <v>5</v>
      </c>
      <c r="F16" s="62">
        <f t="shared" si="0"/>
        <v>338.5</v>
      </c>
      <c r="G16" s="63">
        <f t="shared" si="3"/>
        <v>1264.5</v>
      </c>
      <c r="H16" s="64" t="s">
        <v>15</v>
      </c>
      <c r="I16" s="46">
        <v>67</v>
      </c>
      <c r="J16" s="46">
        <v>147</v>
      </c>
      <c r="K16" s="46">
        <v>10</v>
      </c>
      <c r="L16" s="46">
        <v>2</v>
      </c>
      <c r="M16" s="62">
        <f t="shared" si="1"/>
        <v>205.5</v>
      </c>
      <c r="N16" s="63">
        <f t="shared" si="4"/>
        <v>895</v>
      </c>
      <c r="O16" s="64" t="s">
        <v>8</v>
      </c>
      <c r="P16" s="46">
        <v>75</v>
      </c>
      <c r="Q16" s="46">
        <v>120</v>
      </c>
      <c r="R16" s="46">
        <v>15</v>
      </c>
      <c r="S16" s="46">
        <v>2</v>
      </c>
      <c r="T16" s="62">
        <f t="shared" si="2"/>
        <v>192.5</v>
      </c>
      <c r="U16" s="63">
        <f t="shared" si="5"/>
        <v>953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89</v>
      </c>
      <c r="C17" s="61">
        <v>212</v>
      </c>
      <c r="D17" s="61">
        <v>21</v>
      </c>
      <c r="E17" s="61">
        <v>4</v>
      </c>
      <c r="F17" s="62">
        <f t="shared" si="0"/>
        <v>308.5</v>
      </c>
      <c r="G17" s="63">
        <f t="shared" si="3"/>
        <v>1263</v>
      </c>
      <c r="H17" s="64" t="s">
        <v>18</v>
      </c>
      <c r="I17" s="46">
        <v>66</v>
      </c>
      <c r="J17" s="46">
        <v>136</v>
      </c>
      <c r="K17" s="46">
        <v>10</v>
      </c>
      <c r="L17" s="46">
        <v>1</v>
      </c>
      <c r="M17" s="62">
        <f t="shared" si="1"/>
        <v>191.5</v>
      </c>
      <c r="N17" s="63">
        <f t="shared" si="4"/>
        <v>838.5</v>
      </c>
      <c r="O17" s="64" t="s">
        <v>10</v>
      </c>
      <c r="P17" s="46">
        <v>71</v>
      </c>
      <c r="Q17" s="46">
        <v>173</v>
      </c>
      <c r="R17" s="46">
        <v>12</v>
      </c>
      <c r="S17" s="46">
        <v>2</v>
      </c>
      <c r="T17" s="62">
        <f t="shared" si="2"/>
        <v>237.5</v>
      </c>
      <c r="U17" s="63">
        <f t="shared" si="5"/>
        <v>928.5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79</v>
      </c>
      <c r="C18" s="61">
        <v>210</v>
      </c>
      <c r="D18" s="61">
        <v>16</v>
      </c>
      <c r="E18" s="61">
        <v>5</v>
      </c>
      <c r="F18" s="62">
        <f t="shared" si="0"/>
        <v>294</v>
      </c>
      <c r="G18" s="63">
        <f t="shared" si="3"/>
        <v>1235</v>
      </c>
      <c r="H18" s="64" t="s">
        <v>20</v>
      </c>
      <c r="I18" s="46">
        <v>61</v>
      </c>
      <c r="J18" s="46">
        <v>157</v>
      </c>
      <c r="K18" s="46">
        <v>12</v>
      </c>
      <c r="L18" s="46">
        <v>2</v>
      </c>
      <c r="M18" s="62">
        <f t="shared" si="1"/>
        <v>216.5</v>
      </c>
      <c r="N18" s="63">
        <f t="shared" si="4"/>
        <v>829.5</v>
      </c>
      <c r="O18" s="64" t="s">
        <v>13</v>
      </c>
      <c r="P18" s="46">
        <v>70</v>
      </c>
      <c r="Q18" s="46">
        <v>180</v>
      </c>
      <c r="R18" s="46">
        <v>17</v>
      </c>
      <c r="S18" s="46">
        <v>1</v>
      </c>
      <c r="T18" s="62">
        <f t="shared" si="2"/>
        <v>251.5</v>
      </c>
      <c r="U18" s="63">
        <f t="shared" si="5"/>
        <v>902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79</v>
      </c>
      <c r="C19" s="69">
        <v>196</v>
      </c>
      <c r="D19" s="69">
        <v>19</v>
      </c>
      <c r="E19" s="69">
        <v>7</v>
      </c>
      <c r="F19" s="70">
        <f t="shared" si="0"/>
        <v>291</v>
      </c>
      <c r="G19" s="71">
        <f t="shared" si="3"/>
        <v>1232</v>
      </c>
      <c r="H19" s="72" t="s">
        <v>22</v>
      </c>
      <c r="I19" s="45">
        <v>73</v>
      </c>
      <c r="J19" s="45">
        <v>186</v>
      </c>
      <c r="K19" s="45">
        <v>13</v>
      </c>
      <c r="L19" s="45">
        <v>2</v>
      </c>
      <c r="M19" s="62">
        <f t="shared" si="1"/>
        <v>253.5</v>
      </c>
      <c r="N19" s="63">
        <f>M16+M17+M18+M19</f>
        <v>867</v>
      </c>
      <c r="O19" s="64" t="s">
        <v>16</v>
      </c>
      <c r="P19" s="46">
        <v>55</v>
      </c>
      <c r="Q19" s="46">
        <v>176</v>
      </c>
      <c r="R19" s="46">
        <v>12</v>
      </c>
      <c r="S19" s="46">
        <v>0</v>
      </c>
      <c r="T19" s="62">
        <f t="shared" si="2"/>
        <v>227.5</v>
      </c>
      <c r="U19" s="63">
        <f t="shared" si="5"/>
        <v>909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57</v>
      </c>
      <c r="C20" s="67">
        <v>181</v>
      </c>
      <c r="D20" s="67">
        <v>13</v>
      </c>
      <c r="E20" s="67">
        <v>5</v>
      </c>
      <c r="F20" s="73">
        <f t="shared" si="0"/>
        <v>248</v>
      </c>
      <c r="G20" s="74"/>
      <c r="H20" s="64" t="s">
        <v>24</v>
      </c>
      <c r="I20" s="46">
        <v>76</v>
      </c>
      <c r="J20" s="46">
        <v>230</v>
      </c>
      <c r="K20" s="46">
        <v>12</v>
      </c>
      <c r="L20" s="46">
        <v>7</v>
      </c>
      <c r="M20" s="73">
        <f t="shared" si="1"/>
        <v>309.5</v>
      </c>
      <c r="N20" s="63">
        <f>M17+M18+M19+M20</f>
        <v>971</v>
      </c>
      <c r="O20" s="64" t="s">
        <v>45</v>
      </c>
      <c r="P20" s="45">
        <v>65</v>
      </c>
      <c r="Q20" s="45">
        <v>191</v>
      </c>
      <c r="R20" s="45">
        <v>17</v>
      </c>
      <c r="S20" s="45">
        <v>3</v>
      </c>
      <c r="T20" s="73">
        <f t="shared" si="2"/>
        <v>265</v>
      </c>
      <c r="U20" s="63">
        <f t="shared" si="5"/>
        <v>981.5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55</v>
      </c>
      <c r="C21" s="61">
        <v>210</v>
      </c>
      <c r="D21" s="61">
        <v>11</v>
      </c>
      <c r="E21" s="61">
        <v>4</v>
      </c>
      <c r="F21" s="62">
        <f t="shared" si="0"/>
        <v>269.5</v>
      </c>
      <c r="G21" s="75"/>
      <c r="H21" s="72" t="s">
        <v>25</v>
      </c>
      <c r="I21" s="46">
        <v>91</v>
      </c>
      <c r="J21" s="46">
        <v>278</v>
      </c>
      <c r="K21" s="46">
        <v>13</v>
      </c>
      <c r="L21" s="46">
        <v>3</v>
      </c>
      <c r="M21" s="62">
        <f t="shared" si="1"/>
        <v>357</v>
      </c>
      <c r="N21" s="63">
        <f>M18+M19+M20+M21</f>
        <v>1136.5</v>
      </c>
      <c r="O21" s="68" t="s">
        <v>46</v>
      </c>
      <c r="P21" s="47">
        <v>51</v>
      </c>
      <c r="Q21" s="47">
        <v>170</v>
      </c>
      <c r="R21" s="47">
        <v>13</v>
      </c>
      <c r="S21" s="47">
        <v>1</v>
      </c>
      <c r="T21" s="70">
        <f t="shared" si="2"/>
        <v>224</v>
      </c>
      <c r="U21" s="71">
        <f t="shared" si="5"/>
        <v>968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69</v>
      </c>
      <c r="C22" s="61">
        <v>177</v>
      </c>
      <c r="D22" s="61">
        <v>14</v>
      </c>
      <c r="E22" s="61">
        <v>8</v>
      </c>
      <c r="F22" s="62">
        <f t="shared" si="0"/>
        <v>259.5</v>
      </c>
      <c r="G22" s="63"/>
      <c r="H22" s="68" t="s">
        <v>26</v>
      </c>
      <c r="I22" s="47">
        <v>67</v>
      </c>
      <c r="J22" s="47">
        <v>177</v>
      </c>
      <c r="K22" s="47">
        <v>10</v>
      </c>
      <c r="L22" s="47">
        <v>6</v>
      </c>
      <c r="M22" s="62">
        <f t="shared" si="1"/>
        <v>245.5</v>
      </c>
      <c r="N22" s="71">
        <f>M19+M20+M21+M22</f>
        <v>1165.5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1264.5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1165.5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1111.5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82</v>
      </c>
      <c r="G24" s="88"/>
      <c r="H24" s="212"/>
      <c r="I24" s="213"/>
      <c r="J24" s="83" t="s">
        <v>73</v>
      </c>
      <c r="K24" s="86"/>
      <c r="L24" s="86"/>
      <c r="M24" s="87" t="s">
        <v>93</v>
      </c>
      <c r="N24" s="88"/>
      <c r="O24" s="212"/>
      <c r="P24" s="213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45 X CARRERA 41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4541</v>
      </c>
      <c r="M6" s="179"/>
      <c r="N6" s="179"/>
      <c r="O6" s="12"/>
      <c r="P6" s="168" t="s">
        <v>58</v>
      </c>
      <c r="Q6" s="168"/>
      <c r="R6" s="168"/>
      <c r="S6" s="219">
        <f>'G-1'!S6:U6</f>
        <v>42935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54</v>
      </c>
      <c r="C10" s="46">
        <f>'G-1'!C10+'G-2'!C10+'G-3'!C10</f>
        <v>688</v>
      </c>
      <c r="D10" s="46">
        <f>'G-1'!D10+'G-2'!D10+'G-3'!D10</f>
        <v>46</v>
      </c>
      <c r="E10" s="46">
        <f>'G-1'!E10+'G-2'!E10+'G-3'!E10</f>
        <v>11</v>
      </c>
      <c r="F10" s="6">
        <f t="shared" ref="F10:F22" si="0">B10*0.5+C10*1+D10*2+E10*2.5</f>
        <v>834.5</v>
      </c>
      <c r="G10" s="2"/>
      <c r="H10" s="19" t="s">
        <v>4</v>
      </c>
      <c r="I10" s="46">
        <f>'G-1'!I10+'G-2'!I10+'G-3'!I10</f>
        <v>87</v>
      </c>
      <c r="J10" s="46">
        <f>'G-1'!J10+'G-2'!J10+'G-3'!J10</f>
        <v>662</v>
      </c>
      <c r="K10" s="46">
        <f>'G-1'!K10+'G-2'!K10+'G-3'!K10</f>
        <v>26</v>
      </c>
      <c r="L10" s="46">
        <f>'G-1'!L10+'G-2'!L10+'G-3'!L10</f>
        <v>12</v>
      </c>
      <c r="M10" s="6">
        <f t="shared" ref="M10:M22" si="1">I10*0.5+J10*1+K10*2+L10*2.5</f>
        <v>787.5</v>
      </c>
      <c r="N10" s="9">
        <f>F20+F21+F22+M10</f>
        <v>3011.5</v>
      </c>
      <c r="O10" s="19" t="s">
        <v>43</v>
      </c>
      <c r="P10" s="46">
        <f>'G-1'!P10+'G-2'!P10+'G-3'!P10</f>
        <v>95</v>
      </c>
      <c r="Q10" s="46">
        <f>'G-1'!Q10+'G-2'!Q10+'G-3'!Q10</f>
        <v>596</v>
      </c>
      <c r="R10" s="46">
        <f>'G-1'!R10+'G-2'!R10+'G-3'!R10</f>
        <v>36</v>
      </c>
      <c r="S10" s="46">
        <f>'G-1'!S10+'G-2'!S10+'G-3'!S10</f>
        <v>18</v>
      </c>
      <c r="T10" s="6">
        <f t="shared" ref="T10:T21" si="2">P10*0.5+Q10*1+R10*2+S10*2.5</f>
        <v>760.5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77</v>
      </c>
      <c r="C11" s="46">
        <f>'G-1'!C11+'G-2'!C11+'G-3'!C11</f>
        <v>615</v>
      </c>
      <c r="D11" s="46">
        <f>'G-1'!D11+'G-2'!D11+'G-3'!D11</f>
        <v>48</v>
      </c>
      <c r="E11" s="46">
        <f>'G-1'!E11+'G-2'!E11+'G-3'!E11</f>
        <v>7</v>
      </c>
      <c r="F11" s="6">
        <f t="shared" si="0"/>
        <v>767</v>
      </c>
      <c r="G11" s="2"/>
      <c r="H11" s="19" t="s">
        <v>5</v>
      </c>
      <c r="I11" s="46">
        <f>'G-1'!I11+'G-2'!I11+'G-3'!I11</f>
        <v>106</v>
      </c>
      <c r="J11" s="46">
        <f>'G-1'!J11+'G-2'!J11+'G-3'!J11</f>
        <v>610</v>
      </c>
      <c r="K11" s="46">
        <f>'G-1'!K11+'G-2'!K11+'G-3'!K11</f>
        <v>32</v>
      </c>
      <c r="L11" s="46">
        <f>'G-1'!L11+'G-2'!L11+'G-3'!L11</f>
        <v>38</v>
      </c>
      <c r="M11" s="6">
        <f t="shared" si="1"/>
        <v>822</v>
      </c>
      <c r="N11" s="9">
        <f>F21+F22+M10+M11</f>
        <v>3105</v>
      </c>
      <c r="O11" s="19" t="s">
        <v>44</v>
      </c>
      <c r="P11" s="46">
        <f>'G-1'!P11+'G-2'!P11+'G-3'!P11</f>
        <v>100</v>
      </c>
      <c r="Q11" s="46">
        <f>'G-1'!Q11+'G-2'!Q11+'G-3'!Q11</f>
        <v>583</v>
      </c>
      <c r="R11" s="46">
        <f>'G-1'!R11+'G-2'!R11+'G-3'!R11</f>
        <v>30</v>
      </c>
      <c r="S11" s="46">
        <f>'G-1'!S11+'G-2'!S11+'G-3'!S11</f>
        <v>19</v>
      </c>
      <c r="T11" s="6">
        <f t="shared" si="2"/>
        <v>740.5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71</v>
      </c>
      <c r="C12" s="46">
        <f>'G-1'!C12+'G-2'!C12+'G-3'!C12</f>
        <v>701</v>
      </c>
      <c r="D12" s="46">
        <f>'G-1'!D12+'G-2'!D12+'G-3'!D12</f>
        <v>62</v>
      </c>
      <c r="E12" s="46">
        <f>'G-1'!E12+'G-2'!E12+'G-3'!E12</f>
        <v>22</v>
      </c>
      <c r="F12" s="6">
        <f t="shared" si="0"/>
        <v>915.5</v>
      </c>
      <c r="G12" s="2"/>
      <c r="H12" s="19" t="s">
        <v>6</v>
      </c>
      <c r="I12" s="46">
        <f>'G-1'!I12+'G-2'!I12+'G-3'!I12</f>
        <v>81</v>
      </c>
      <c r="J12" s="46">
        <f>'G-1'!J12+'G-2'!J12+'G-3'!J12</f>
        <v>628</v>
      </c>
      <c r="K12" s="46">
        <f>'G-1'!K12+'G-2'!K12+'G-3'!K12</f>
        <v>30</v>
      </c>
      <c r="L12" s="46">
        <f>'G-1'!L12+'G-2'!L12+'G-3'!L12</f>
        <v>22</v>
      </c>
      <c r="M12" s="6">
        <f t="shared" si="1"/>
        <v>783.5</v>
      </c>
      <c r="N12" s="2">
        <f>F22+M10+M11+M12</f>
        <v>3149.5</v>
      </c>
      <c r="O12" s="19" t="s">
        <v>32</v>
      </c>
      <c r="P12" s="46">
        <f>'G-1'!P12+'G-2'!P12+'G-3'!P12</f>
        <v>116</v>
      </c>
      <c r="Q12" s="46">
        <f>'G-1'!Q12+'G-2'!Q12+'G-3'!Q12</f>
        <v>613</v>
      </c>
      <c r="R12" s="46">
        <f>'G-1'!R12+'G-2'!R12+'G-3'!R12</f>
        <v>39</v>
      </c>
      <c r="S12" s="46">
        <f>'G-1'!S12+'G-2'!S12+'G-3'!S12</f>
        <v>22</v>
      </c>
      <c r="T12" s="6">
        <f t="shared" si="2"/>
        <v>804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66</v>
      </c>
      <c r="C13" s="46">
        <f>'G-1'!C13+'G-2'!C13+'G-3'!C13</f>
        <v>642</v>
      </c>
      <c r="D13" s="46">
        <f>'G-1'!D13+'G-2'!D13+'G-3'!D13</f>
        <v>49</v>
      </c>
      <c r="E13" s="46">
        <f>'G-1'!E13+'G-2'!E13+'G-3'!E13</f>
        <v>18</v>
      </c>
      <c r="F13" s="6">
        <f t="shared" si="0"/>
        <v>818</v>
      </c>
      <c r="G13" s="2">
        <f t="shared" ref="G13:G19" si="3">F10+F11+F12+F13</f>
        <v>3335</v>
      </c>
      <c r="H13" s="19" t="s">
        <v>7</v>
      </c>
      <c r="I13" s="46">
        <f>'G-1'!I13+'G-2'!I13+'G-3'!I13</f>
        <v>98</v>
      </c>
      <c r="J13" s="46">
        <f>'G-1'!J13+'G-2'!J13+'G-3'!J13</f>
        <v>651</v>
      </c>
      <c r="K13" s="46">
        <f>'G-1'!K13+'G-2'!K13+'G-3'!K13</f>
        <v>30</v>
      </c>
      <c r="L13" s="46">
        <f>'G-1'!L13+'G-2'!L13+'G-3'!L13</f>
        <v>21</v>
      </c>
      <c r="M13" s="6">
        <f t="shared" si="1"/>
        <v>812.5</v>
      </c>
      <c r="N13" s="2">
        <f t="shared" ref="N13:N18" si="4">M10+M11+M12+M13</f>
        <v>3205.5</v>
      </c>
      <c r="O13" s="19" t="s">
        <v>33</v>
      </c>
      <c r="P13" s="46">
        <f>'G-1'!P13+'G-2'!P13+'G-3'!P13</f>
        <v>85</v>
      </c>
      <c r="Q13" s="46">
        <f>'G-1'!Q13+'G-2'!Q13+'G-3'!Q13</f>
        <v>608</v>
      </c>
      <c r="R13" s="46">
        <f>'G-1'!R13+'G-2'!R13+'G-3'!R13</f>
        <v>48</v>
      </c>
      <c r="S13" s="46">
        <f>'G-1'!S13+'G-2'!S13+'G-3'!S13</f>
        <v>24</v>
      </c>
      <c r="T13" s="6">
        <f t="shared" si="2"/>
        <v>806.5</v>
      </c>
      <c r="U13" s="2">
        <f t="shared" ref="U13:U21" si="5">T10+T11+T12+T13</f>
        <v>3111.5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84</v>
      </c>
      <c r="C14" s="46">
        <f>'G-1'!C14+'G-2'!C14+'G-3'!C14</f>
        <v>690</v>
      </c>
      <c r="D14" s="46">
        <f>'G-1'!D14+'G-2'!D14+'G-3'!D14</f>
        <v>59</v>
      </c>
      <c r="E14" s="46">
        <f>'G-1'!E14+'G-2'!E14+'G-3'!E14</f>
        <v>27</v>
      </c>
      <c r="F14" s="6">
        <f t="shared" si="0"/>
        <v>917.5</v>
      </c>
      <c r="G14" s="2">
        <f t="shared" si="3"/>
        <v>3418</v>
      </c>
      <c r="H14" s="19" t="s">
        <v>9</v>
      </c>
      <c r="I14" s="46">
        <f>'G-1'!I14+'G-2'!I14+'G-3'!I14</f>
        <v>84</v>
      </c>
      <c r="J14" s="46">
        <f>'G-1'!J14+'G-2'!J14+'G-3'!J14</f>
        <v>588</v>
      </c>
      <c r="K14" s="46">
        <f>'G-1'!K14+'G-2'!K14+'G-3'!K14</f>
        <v>29</v>
      </c>
      <c r="L14" s="46">
        <f>'G-1'!L14+'G-2'!L14+'G-3'!L14</f>
        <v>15</v>
      </c>
      <c r="M14" s="6">
        <f t="shared" si="1"/>
        <v>725.5</v>
      </c>
      <c r="N14" s="2">
        <f t="shared" si="4"/>
        <v>3143.5</v>
      </c>
      <c r="O14" s="19" t="s">
        <v>29</v>
      </c>
      <c r="P14" s="46">
        <f>'G-1'!P14+'G-2'!P14+'G-3'!P14</f>
        <v>95</v>
      </c>
      <c r="Q14" s="46">
        <f>'G-1'!Q14+'G-2'!Q14+'G-3'!Q14</f>
        <v>569</v>
      </c>
      <c r="R14" s="46">
        <f>'G-1'!R14+'G-2'!R14+'G-3'!R14</f>
        <v>38</v>
      </c>
      <c r="S14" s="46">
        <f>'G-1'!S14+'G-2'!S14+'G-3'!S14</f>
        <v>21</v>
      </c>
      <c r="T14" s="6">
        <f t="shared" si="2"/>
        <v>745</v>
      </c>
      <c r="U14" s="2">
        <f t="shared" si="5"/>
        <v>3096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76</v>
      </c>
      <c r="C15" s="46">
        <f>'G-1'!C15+'G-2'!C15+'G-3'!C15</f>
        <v>676</v>
      </c>
      <c r="D15" s="46">
        <f>'G-1'!D15+'G-2'!D15+'G-3'!D15</f>
        <v>39</v>
      </c>
      <c r="E15" s="46">
        <f>'G-1'!E15+'G-2'!E15+'G-3'!E15</f>
        <v>18</v>
      </c>
      <c r="F15" s="6">
        <f t="shared" si="0"/>
        <v>837</v>
      </c>
      <c r="G15" s="2">
        <f t="shared" si="3"/>
        <v>3488</v>
      </c>
      <c r="H15" s="19" t="s">
        <v>12</v>
      </c>
      <c r="I15" s="46">
        <f>'G-1'!I15+'G-2'!I15+'G-3'!I15</f>
        <v>74</v>
      </c>
      <c r="J15" s="46">
        <f>'G-1'!J15+'G-2'!J15+'G-3'!J15</f>
        <v>538</v>
      </c>
      <c r="K15" s="46">
        <f>'G-1'!K15+'G-2'!K15+'G-3'!K15</f>
        <v>23</v>
      </c>
      <c r="L15" s="46">
        <f>'G-1'!L15+'G-2'!L15+'G-3'!L15</f>
        <v>14</v>
      </c>
      <c r="M15" s="6">
        <f t="shared" si="1"/>
        <v>656</v>
      </c>
      <c r="N15" s="2">
        <f t="shared" si="4"/>
        <v>2977.5</v>
      </c>
      <c r="O15" s="18" t="s">
        <v>30</v>
      </c>
      <c r="P15" s="46">
        <f>'G-1'!P15+'G-2'!P15+'G-3'!P15</f>
        <v>85</v>
      </c>
      <c r="Q15" s="46">
        <f>'G-1'!Q15+'G-2'!Q15+'G-3'!Q15</f>
        <v>649</v>
      </c>
      <c r="R15" s="46">
        <f>'G-1'!R15+'G-2'!R15+'G-3'!R15</f>
        <v>46</v>
      </c>
      <c r="S15" s="46">
        <f>'G-1'!S15+'G-2'!S15+'G-3'!S15</f>
        <v>15</v>
      </c>
      <c r="T15" s="6">
        <f t="shared" si="2"/>
        <v>821</v>
      </c>
      <c r="U15" s="2">
        <f t="shared" si="5"/>
        <v>3176.5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81</v>
      </c>
      <c r="C16" s="46">
        <f>'G-1'!C16+'G-2'!C16+'G-3'!C16</f>
        <v>642</v>
      </c>
      <c r="D16" s="46">
        <f>'G-1'!D16+'G-2'!D16+'G-3'!D16</f>
        <v>42</v>
      </c>
      <c r="E16" s="46">
        <f>'G-1'!E16+'G-2'!E16+'G-3'!E16</f>
        <v>15</v>
      </c>
      <c r="F16" s="6">
        <f t="shared" si="0"/>
        <v>804</v>
      </c>
      <c r="G16" s="2">
        <f t="shared" si="3"/>
        <v>3376.5</v>
      </c>
      <c r="H16" s="19" t="s">
        <v>15</v>
      </c>
      <c r="I16" s="46">
        <f>'G-1'!I16+'G-2'!I16+'G-3'!I16</f>
        <v>75</v>
      </c>
      <c r="J16" s="46">
        <f>'G-1'!J16+'G-2'!J16+'G-3'!J16</f>
        <v>523</v>
      </c>
      <c r="K16" s="46">
        <f>'G-1'!K16+'G-2'!K16+'G-3'!K16</f>
        <v>24</v>
      </c>
      <c r="L16" s="46">
        <f>'G-1'!L16+'G-2'!L16+'G-3'!L16</f>
        <v>13</v>
      </c>
      <c r="M16" s="6">
        <f t="shared" si="1"/>
        <v>641</v>
      </c>
      <c r="N16" s="2">
        <f t="shared" si="4"/>
        <v>2835</v>
      </c>
      <c r="O16" s="19" t="s">
        <v>8</v>
      </c>
      <c r="P16" s="46">
        <f>'G-1'!P16+'G-2'!P16+'G-3'!P16</f>
        <v>93</v>
      </c>
      <c r="Q16" s="46">
        <f>'G-1'!Q16+'G-2'!Q16+'G-3'!Q16</f>
        <v>582</v>
      </c>
      <c r="R16" s="46">
        <f>'G-1'!R16+'G-2'!R16+'G-3'!R16</f>
        <v>52</v>
      </c>
      <c r="S16" s="46">
        <f>'G-1'!S16+'G-2'!S16+'G-3'!S16</f>
        <v>16</v>
      </c>
      <c r="T16" s="6">
        <f t="shared" si="2"/>
        <v>772.5</v>
      </c>
      <c r="U16" s="2">
        <f t="shared" si="5"/>
        <v>3145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101</v>
      </c>
      <c r="C17" s="46">
        <f>'G-1'!C17+'G-2'!C17+'G-3'!C17</f>
        <v>570</v>
      </c>
      <c r="D17" s="46">
        <f>'G-1'!D17+'G-2'!D17+'G-3'!D17</f>
        <v>37</v>
      </c>
      <c r="E17" s="46">
        <f>'G-1'!E17+'G-2'!E17+'G-3'!E17</f>
        <v>18</v>
      </c>
      <c r="F17" s="6">
        <f t="shared" si="0"/>
        <v>739.5</v>
      </c>
      <c r="G17" s="2">
        <f t="shared" si="3"/>
        <v>3298</v>
      </c>
      <c r="H17" s="19" t="s">
        <v>18</v>
      </c>
      <c r="I17" s="46">
        <f>'G-1'!I17+'G-2'!I17+'G-3'!I17</f>
        <v>74</v>
      </c>
      <c r="J17" s="46">
        <f>'G-1'!J17+'G-2'!J17+'G-3'!J17</f>
        <v>512</v>
      </c>
      <c r="K17" s="46">
        <f>'G-1'!K17+'G-2'!K17+'G-3'!K17</f>
        <v>24</v>
      </c>
      <c r="L17" s="46">
        <f>'G-1'!L17+'G-2'!L17+'G-3'!L17</f>
        <v>11</v>
      </c>
      <c r="M17" s="6">
        <f t="shared" si="1"/>
        <v>624.5</v>
      </c>
      <c r="N17" s="2">
        <f t="shared" si="4"/>
        <v>2647</v>
      </c>
      <c r="O17" s="19" t="s">
        <v>10</v>
      </c>
      <c r="P17" s="46">
        <f>'G-1'!P17+'G-2'!P17+'G-3'!P17</f>
        <v>83</v>
      </c>
      <c r="Q17" s="46">
        <f>'G-1'!Q17+'G-2'!Q17+'G-3'!Q17</f>
        <v>678</v>
      </c>
      <c r="R17" s="46">
        <f>'G-1'!R17+'G-2'!R17+'G-3'!R17</f>
        <v>43</v>
      </c>
      <c r="S17" s="46">
        <f>'G-1'!S17+'G-2'!S17+'G-3'!S17</f>
        <v>16</v>
      </c>
      <c r="T17" s="6">
        <f t="shared" si="2"/>
        <v>845.5</v>
      </c>
      <c r="U17" s="2">
        <f t="shared" si="5"/>
        <v>3184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83</v>
      </c>
      <c r="C18" s="46">
        <f>'G-1'!C18+'G-2'!C18+'G-3'!C18</f>
        <v>683</v>
      </c>
      <c r="D18" s="46">
        <f>'G-1'!D18+'G-2'!D18+'G-3'!D18</f>
        <v>33</v>
      </c>
      <c r="E18" s="46">
        <f>'G-1'!E18+'G-2'!E18+'G-3'!E18</f>
        <v>21</v>
      </c>
      <c r="F18" s="6">
        <f t="shared" si="0"/>
        <v>843</v>
      </c>
      <c r="G18" s="2">
        <f t="shared" si="3"/>
        <v>3223.5</v>
      </c>
      <c r="H18" s="19" t="s">
        <v>20</v>
      </c>
      <c r="I18" s="46">
        <f>'G-1'!I18+'G-2'!I18+'G-3'!I18</f>
        <v>68</v>
      </c>
      <c r="J18" s="46">
        <f>'G-1'!J18+'G-2'!J18+'G-3'!J18</f>
        <v>591</v>
      </c>
      <c r="K18" s="46">
        <f>'G-1'!K18+'G-2'!K18+'G-3'!K18</f>
        <v>29</v>
      </c>
      <c r="L18" s="46">
        <f>'G-1'!L18+'G-2'!L18+'G-3'!L18</f>
        <v>17</v>
      </c>
      <c r="M18" s="6">
        <f t="shared" si="1"/>
        <v>725.5</v>
      </c>
      <c r="N18" s="2">
        <f t="shared" si="4"/>
        <v>2647</v>
      </c>
      <c r="O18" s="19" t="s">
        <v>13</v>
      </c>
      <c r="P18" s="46">
        <f>'G-1'!P18+'G-2'!P18+'G-3'!P18</f>
        <v>81</v>
      </c>
      <c r="Q18" s="46">
        <f>'G-1'!Q18+'G-2'!Q18+'G-3'!Q18</f>
        <v>689</v>
      </c>
      <c r="R18" s="46">
        <f>'G-1'!R18+'G-2'!R18+'G-3'!R18</f>
        <v>54</v>
      </c>
      <c r="S18" s="46">
        <f>'G-1'!S18+'G-2'!S18+'G-3'!S18</f>
        <v>11</v>
      </c>
      <c r="T18" s="6">
        <f t="shared" si="2"/>
        <v>865</v>
      </c>
      <c r="U18" s="2">
        <f t="shared" si="5"/>
        <v>3304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86</v>
      </c>
      <c r="C19" s="47">
        <f>'G-1'!C19+'G-2'!C19+'G-3'!C19</f>
        <v>574</v>
      </c>
      <c r="D19" s="47">
        <f>'G-1'!D19+'G-2'!D19+'G-3'!D19</f>
        <v>41</v>
      </c>
      <c r="E19" s="47">
        <f>'G-1'!E19+'G-2'!E19+'G-3'!E19</f>
        <v>33</v>
      </c>
      <c r="F19" s="7">
        <f t="shared" si="0"/>
        <v>781.5</v>
      </c>
      <c r="G19" s="3">
        <f t="shared" si="3"/>
        <v>3168</v>
      </c>
      <c r="H19" s="20" t="s">
        <v>22</v>
      </c>
      <c r="I19" s="46">
        <f>'G-1'!I19+'G-2'!I19+'G-3'!I19</f>
        <v>87</v>
      </c>
      <c r="J19" s="46">
        <f>'G-1'!J19+'G-2'!J19+'G-3'!J19</f>
        <v>622</v>
      </c>
      <c r="K19" s="46">
        <f>'G-1'!K19+'G-2'!K19+'G-3'!K19</f>
        <v>28</v>
      </c>
      <c r="L19" s="46">
        <f>'G-1'!L19+'G-2'!L19+'G-3'!L19</f>
        <v>22</v>
      </c>
      <c r="M19" s="6">
        <f t="shared" si="1"/>
        <v>776.5</v>
      </c>
      <c r="N19" s="2">
        <f>M16+M17+M18+M19</f>
        <v>2767.5</v>
      </c>
      <c r="O19" s="19" t="s">
        <v>16</v>
      </c>
      <c r="P19" s="46">
        <f>'G-1'!P19+'G-2'!P19+'G-3'!P19</f>
        <v>65</v>
      </c>
      <c r="Q19" s="46">
        <f>'G-1'!Q19+'G-2'!Q19+'G-3'!Q19</f>
        <v>667</v>
      </c>
      <c r="R19" s="46">
        <f>'G-1'!R19+'G-2'!R19+'G-3'!R19</f>
        <v>43</v>
      </c>
      <c r="S19" s="46">
        <f>'G-1'!S19+'G-2'!S19+'G-3'!S19</f>
        <v>16</v>
      </c>
      <c r="T19" s="6">
        <f t="shared" si="2"/>
        <v>825.5</v>
      </c>
      <c r="U19" s="2">
        <f t="shared" si="5"/>
        <v>3308.5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65</v>
      </c>
      <c r="C20" s="45">
        <f>'G-1'!C20+'G-2'!C20+'G-3'!C20</f>
        <v>591</v>
      </c>
      <c r="D20" s="45">
        <f>'G-1'!D20+'G-2'!D20+'G-3'!D20</f>
        <v>30</v>
      </c>
      <c r="E20" s="45">
        <f>'G-1'!E20+'G-2'!E20+'G-3'!E20</f>
        <v>18</v>
      </c>
      <c r="F20" s="8">
        <f t="shared" si="0"/>
        <v>728.5</v>
      </c>
      <c r="G20" s="35"/>
      <c r="H20" s="19" t="s">
        <v>24</v>
      </c>
      <c r="I20" s="46">
        <f>'G-1'!I20+'G-2'!I20+'G-3'!I20</f>
        <v>80</v>
      </c>
      <c r="J20" s="46">
        <f>'G-1'!J20+'G-2'!J20+'G-3'!J20</f>
        <v>728</v>
      </c>
      <c r="K20" s="46">
        <f>'G-1'!K20+'G-2'!K20+'G-3'!K20</f>
        <v>33</v>
      </c>
      <c r="L20" s="46">
        <f>'G-1'!L20+'G-2'!L20+'G-3'!L20</f>
        <v>26</v>
      </c>
      <c r="M20" s="8">
        <f t="shared" si="1"/>
        <v>899</v>
      </c>
      <c r="N20" s="2">
        <f>M17+M18+M19+M20</f>
        <v>3025.5</v>
      </c>
      <c r="O20" s="19" t="s">
        <v>45</v>
      </c>
      <c r="P20" s="46">
        <f>'G-1'!P20+'G-2'!P20+'G-3'!P20</f>
        <v>79</v>
      </c>
      <c r="Q20" s="46">
        <f>'G-1'!Q20+'G-2'!Q20+'G-3'!Q20</f>
        <v>723</v>
      </c>
      <c r="R20" s="46">
        <f>'G-1'!R20+'G-2'!R20+'G-3'!R20</f>
        <v>54</v>
      </c>
      <c r="S20" s="46">
        <f>'G-1'!S20+'G-2'!S20+'G-3'!S20</f>
        <v>15</v>
      </c>
      <c r="T20" s="8">
        <f t="shared" si="2"/>
        <v>908</v>
      </c>
      <c r="U20" s="2">
        <f t="shared" si="5"/>
        <v>3444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63</v>
      </c>
      <c r="C21" s="45">
        <f>'G-1'!C21+'G-2'!C21+'G-3'!C21</f>
        <v>596</v>
      </c>
      <c r="D21" s="45">
        <f>'G-1'!D21+'G-2'!D21+'G-3'!D21</f>
        <v>27</v>
      </c>
      <c r="E21" s="45">
        <f>'G-1'!E21+'G-2'!E21+'G-3'!E21</f>
        <v>23</v>
      </c>
      <c r="F21" s="6">
        <f t="shared" si="0"/>
        <v>739</v>
      </c>
      <c r="G21" s="36"/>
      <c r="H21" s="20" t="s">
        <v>25</v>
      </c>
      <c r="I21" s="46">
        <f>'G-1'!I21+'G-2'!I21+'G-3'!I21</f>
        <v>107</v>
      </c>
      <c r="J21" s="46">
        <f>'G-1'!J21+'G-2'!J21+'G-3'!J21</f>
        <v>714</v>
      </c>
      <c r="K21" s="46">
        <f>'G-1'!K21+'G-2'!K21+'G-3'!K21</f>
        <v>31</v>
      </c>
      <c r="L21" s="46">
        <f>'G-1'!L21+'G-2'!L21+'G-3'!L21</f>
        <v>29</v>
      </c>
      <c r="M21" s="6">
        <f t="shared" si="1"/>
        <v>902</v>
      </c>
      <c r="N21" s="2">
        <f>M18+M19+M20+M21</f>
        <v>3303</v>
      </c>
      <c r="O21" s="21" t="s">
        <v>46</v>
      </c>
      <c r="P21" s="47">
        <f>'G-1'!P21+'G-2'!P21+'G-3'!P21</f>
        <v>71</v>
      </c>
      <c r="Q21" s="47">
        <f>'G-1'!Q21+'G-2'!Q21+'G-3'!Q21</f>
        <v>700</v>
      </c>
      <c r="R21" s="47">
        <f>'G-1'!R21+'G-2'!R21+'G-3'!R21</f>
        <v>51</v>
      </c>
      <c r="S21" s="47">
        <f>'G-1'!S21+'G-2'!S21+'G-3'!S21</f>
        <v>10</v>
      </c>
      <c r="T21" s="7">
        <f t="shared" si="2"/>
        <v>862.5</v>
      </c>
      <c r="U21" s="3">
        <f t="shared" si="5"/>
        <v>3461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78</v>
      </c>
      <c r="C22" s="45">
        <f>'G-1'!C22+'G-2'!C22+'G-3'!C22</f>
        <v>602</v>
      </c>
      <c r="D22" s="45">
        <f>'G-1'!D22+'G-2'!D22+'G-3'!D22</f>
        <v>29</v>
      </c>
      <c r="E22" s="45">
        <f>'G-1'!E22+'G-2'!E22+'G-3'!E22</f>
        <v>23</v>
      </c>
      <c r="F22" s="6">
        <f t="shared" si="0"/>
        <v>756.5</v>
      </c>
      <c r="G22" s="2"/>
      <c r="H22" s="21" t="s">
        <v>26</v>
      </c>
      <c r="I22" s="46">
        <f>'G-1'!I22+'G-2'!I22+'G-3'!I22</f>
        <v>77</v>
      </c>
      <c r="J22" s="46">
        <f>'G-1'!J22+'G-2'!J22+'G-3'!J22</f>
        <v>646</v>
      </c>
      <c r="K22" s="46">
        <f>'G-1'!K22+'G-2'!K22+'G-3'!K22</f>
        <v>24</v>
      </c>
      <c r="L22" s="46">
        <f>'G-1'!L22+'G-2'!L22+'G-3'!L22</f>
        <v>31</v>
      </c>
      <c r="M22" s="6">
        <f t="shared" si="1"/>
        <v>810</v>
      </c>
      <c r="N22" s="3">
        <f>M19+M20+M21+M22</f>
        <v>3387.5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3488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3387.5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3461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45 X CARRERA 41</v>
      </c>
      <c r="D5" s="240"/>
      <c r="E5" s="240"/>
      <c r="F5" s="111"/>
      <c r="G5" s="112"/>
      <c r="H5" s="103" t="s">
        <v>53</v>
      </c>
      <c r="I5" s="241">
        <f>'G-1'!L5</f>
        <v>4541</v>
      </c>
      <c r="J5" s="241"/>
    </row>
    <row r="6" spans="1:10" x14ac:dyDescent="0.2">
      <c r="A6" s="168" t="s">
        <v>113</v>
      </c>
      <c r="B6" s="168"/>
      <c r="C6" s="226" t="s">
        <v>151</v>
      </c>
      <c r="D6" s="226"/>
      <c r="E6" s="226"/>
      <c r="F6" s="111"/>
      <c r="G6" s="112"/>
      <c r="H6" s="103" t="s">
        <v>58</v>
      </c>
      <c r="I6" s="227">
        <f>'G-1'!S6</f>
        <v>42935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4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f>'G-1'!B20+'G-1'!B21</f>
        <v>9</v>
      </c>
      <c r="F11" s="126">
        <f>'G-1'!C20+'G-1'!C21</f>
        <v>380</v>
      </c>
      <c r="G11" s="126">
        <f>'G-1'!D20+'G-1'!D21</f>
        <v>16</v>
      </c>
      <c r="H11" s="126">
        <f>'G-1'!E20+'G-1'!E21</f>
        <v>9</v>
      </c>
      <c r="I11" s="126">
        <f t="shared" ref="I11:I45" si="0">E11*0.5+F11+G11*2+H11*2.5</f>
        <v>439</v>
      </c>
      <c r="J11" s="127">
        <f>IF(I11=0,"0,00",I11/SUM(I10:I12)*100)</f>
        <v>100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f>'G-1'!I20+'G-1'!I21</f>
        <v>9</v>
      </c>
      <c r="F14" s="126">
        <f>'G-1'!J20+'G-1'!J21</f>
        <v>481</v>
      </c>
      <c r="G14" s="126">
        <f>'G-1'!K20+'G-1'!K21</f>
        <v>20</v>
      </c>
      <c r="H14" s="126">
        <f>'G-1'!L20+'G-1'!L21</f>
        <v>18</v>
      </c>
      <c r="I14" s="126">
        <f t="shared" si="0"/>
        <v>570.5</v>
      </c>
      <c r="J14" s="127">
        <f>IF(I14=0,"0,00",I14/SUM(I13:I15)*100)</f>
        <v>100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f>'G-1'!P20+'G-1'!P21</f>
        <v>26</v>
      </c>
      <c r="F17" s="126">
        <f>'G-1'!Q20+'G-1'!Q21</f>
        <v>681</v>
      </c>
      <c r="G17" s="126">
        <f>'G-1'!R20+'G-1'!R21</f>
        <v>40</v>
      </c>
      <c r="H17" s="126">
        <f>'G-1'!S20+'G-1'!S21</f>
        <v>7</v>
      </c>
      <c r="I17" s="126">
        <f t="shared" si="0"/>
        <v>791.5</v>
      </c>
      <c r="J17" s="127">
        <f>IF(I17=0,"0,00",I17/SUM(I16:I18)*100)</f>
        <v>100</v>
      </c>
    </row>
    <row r="18" spans="1:10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v>4</v>
      </c>
      <c r="F20" s="126">
        <v>350</v>
      </c>
      <c r="G20" s="126">
        <v>16</v>
      </c>
      <c r="H20" s="126">
        <v>19</v>
      </c>
      <c r="I20" s="126">
        <f t="shared" si="0"/>
        <v>431.5</v>
      </c>
      <c r="J20" s="127">
        <f>IF(I20=0,"0,00",I20/SUM(I19:I21)*100)</f>
        <v>79.539170506912441</v>
      </c>
    </row>
    <row r="21" spans="1:10" x14ac:dyDescent="0.2">
      <c r="A21" s="221"/>
      <c r="B21" s="224"/>
      <c r="C21" s="128" t="s">
        <v>139</v>
      </c>
      <c r="D21" s="129" t="s">
        <v>128</v>
      </c>
      <c r="E21" s="74">
        <v>1</v>
      </c>
      <c r="F21" s="74">
        <v>108</v>
      </c>
      <c r="G21" s="74">
        <v>0</v>
      </c>
      <c r="H21" s="74">
        <v>1</v>
      </c>
      <c r="I21" s="130">
        <f t="shared" si="0"/>
        <v>111</v>
      </c>
      <c r="J21" s="131">
        <f>IF(I21=0,"0,00",I21/SUM(I19:I21)*100)</f>
        <v>20.460829493087555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v>9</v>
      </c>
      <c r="F23" s="126">
        <v>382</v>
      </c>
      <c r="G23" s="126">
        <v>16</v>
      </c>
      <c r="H23" s="126">
        <v>27</v>
      </c>
      <c r="I23" s="126">
        <f t="shared" si="0"/>
        <v>486</v>
      </c>
      <c r="J23" s="127">
        <f>IF(I23=0,"0,00",I23/SUM(I22:I24)*100)</f>
        <v>82.025316455696213</v>
      </c>
    </row>
    <row r="24" spans="1:10" x14ac:dyDescent="0.2">
      <c r="A24" s="221"/>
      <c r="B24" s="224"/>
      <c r="C24" s="128" t="s">
        <v>140</v>
      </c>
      <c r="D24" s="129" t="s">
        <v>128</v>
      </c>
      <c r="E24" s="74">
        <v>2</v>
      </c>
      <c r="F24" s="74">
        <v>101</v>
      </c>
      <c r="G24" s="74">
        <v>1</v>
      </c>
      <c r="H24" s="74">
        <v>1</v>
      </c>
      <c r="I24" s="130">
        <f t="shared" si="0"/>
        <v>106.5</v>
      </c>
      <c r="J24" s="131">
        <f>IF(I24=0,"0,00",I24/SUM(I22:I24)*100)</f>
        <v>17.974683544303797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v>2</v>
      </c>
      <c r="F26" s="126">
        <v>321</v>
      </c>
      <c r="G26" s="126">
        <v>35</v>
      </c>
      <c r="H26" s="126">
        <v>13</v>
      </c>
      <c r="I26" s="126">
        <f t="shared" si="0"/>
        <v>424.5</v>
      </c>
      <c r="J26" s="127">
        <f>IF(I26=0,"0,00",I26/SUM(I25:I27)*100)</f>
        <v>86.632653061224488</v>
      </c>
    </row>
    <row r="27" spans="1:10" x14ac:dyDescent="0.2">
      <c r="A27" s="222"/>
      <c r="B27" s="225"/>
      <c r="C27" s="133" t="s">
        <v>141</v>
      </c>
      <c r="D27" s="129" t="s">
        <v>128</v>
      </c>
      <c r="E27" s="74">
        <v>6</v>
      </c>
      <c r="F27" s="74">
        <v>60</v>
      </c>
      <c r="G27" s="74">
        <v>0</v>
      </c>
      <c r="H27" s="74">
        <v>1</v>
      </c>
      <c r="I27" s="130">
        <f t="shared" si="0"/>
        <v>65.5</v>
      </c>
      <c r="J27" s="131">
        <f>IF(I27=0,"0,00",I27/SUM(I25:I27)*100)</f>
        <v>13.36734693877551</v>
      </c>
    </row>
    <row r="28" spans="1:10" x14ac:dyDescent="0.2">
      <c r="A28" s="220" t="s">
        <v>132</v>
      </c>
      <c r="B28" s="223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158</v>
      </c>
      <c r="F29" s="126">
        <v>366</v>
      </c>
      <c r="G29" s="126">
        <v>27</v>
      </c>
      <c r="H29" s="126">
        <v>9</v>
      </c>
      <c r="I29" s="126">
        <f t="shared" si="0"/>
        <v>521.5</v>
      </c>
      <c r="J29" s="127">
        <f>IF(I29=0,"0,00",I29/SUM(I28:I30)*100)</f>
        <v>89.836347975882859</v>
      </c>
    </row>
    <row r="30" spans="1:10" x14ac:dyDescent="0.2">
      <c r="A30" s="221"/>
      <c r="B30" s="224"/>
      <c r="C30" s="128" t="s">
        <v>142</v>
      </c>
      <c r="D30" s="129" t="s">
        <v>128</v>
      </c>
      <c r="E30" s="74">
        <v>4</v>
      </c>
      <c r="F30" s="74">
        <v>52</v>
      </c>
      <c r="G30" s="74">
        <v>0</v>
      </c>
      <c r="H30" s="74">
        <v>2</v>
      </c>
      <c r="I30" s="130">
        <f t="shared" si="0"/>
        <v>59</v>
      </c>
      <c r="J30" s="131">
        <f>IF(I30=0,"0,00",I30/SUM(I28:I30)*100)</f>
        <v>10.163652024117141</v>
      </c>
    </row>
    <row r="31" spans="1:10" x14ac:dyDescent="0.2">
      <c r="A31" s="221"/>
      <c r="B31" s="224"/>
      <c r="C31" s="132"/>
      <c r="D31" s="123" t="s">
        <v>125</v>
      </c>
      <c r="E31" s="75">
        <v>2</v>
      </c>
      <c r="F31" s="75">
        <v>9</v>
      </c>
      <c r="G31" s="75">
        <v>0</v>
      </c>
      <c r="H31" s="75">
        <v>1</v>
      </c>
      <c r="I31" s="75">
        <f t="shared" si="0"/>
        <v>12.5</v>
      </c>
      <c r="J31" s="124">
        <f>IF(I31=0,"0,00",I31/SUM(I31:I33)*100)</f>
        <v>2.0408163265306123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154</v>
      </c>
      <c r="F32" s="126">
        <v>398</v>
      </c>
      <c r="G32" s="126">
        <v>23</v>
      </c>
      <c r="H32" s="126">
        <v>5</v>
      </c>
      <c r="I32" s="126">
        <f t="shared" si="0"/>
        <v>533.5</v>
      </c>
      <c r="J32" s="127">
        <f>IF(I32=0,"0,00",I32/SUM(I31:I33)*100)</f>
        <v>87.102040816326536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2</v>
      </c>
      <c r="F33" s="74">
        <v>58</v>
      </c>
      <c r="G33" s="74">
        <v>0</v>
      </c>
      <c r="H33" s="74">
        <v>3</v>
      </c>
      <c r="I33" s="130">
        <f t="shared" si="0"/>
        <v>66.5</v>
      </c>
      <c r="J33" s="131">
        <f>IF(I33=0,"0,00",I33/SUM(I31:I33)*100)</f>
        <v>10.857142857142858</v>
      </c>
    </row>
    <row r="34" spans="1:10" x14ac:dyDescent="0.2">
      <c r="A34" s="221"/>
      <c r="B34" s="224"/>
      <c r="C34" s="132"/>
      <c r="D34" s="123" t="s">
        <v>125</v>
      </c>
      <c r="E34" s="75">
        <v>3</v>
      </c>
      <c r="F34" s="75">
        <v>11</v>
      </c>
      <c r="G34" s="75">
        <v>0</v>
      </c>
      <c r="H34" s="75">
        <v>0</v>
      </c>
      <c r="I34" s="75">
        <f t="shared" si="0"/>
        <v>12.5</v>
      </c>
      <c r="J34" s="124">
        <f>IF(I34=0,"0,00",I34/SUM(I34:I36)*100)</f>
        <v>2.556237218813906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112</v>
      </c>
      <c r="F35" s="126">
        <v>290</v>
      </c>
      <c r="G35" s="126">
        <v>30</v>
      </c>
      <c r="H35" s="126">
        <v>3</v>
      </c>
      <c r="I35" s="126">
        <f t="shared" si="0"/>
        <v>413.5</v>
      </c>
      <c r="J35" s="127">
        <f>IF(I35=0,"0,00",I35/SUM(I34:I36)*100)</f>
        <v>84.560327198364007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1</v>
      </c>
      <c r="F36" s="74">
        <v>60</v>
      </c>
      <c r="G36" s="74">
        <v>0</v>
      </c>
      <c r="H36" s="74">
        <v>1</v>
      </c>
      <c r="I36" s="130">
        <f t="shared" si="0"/>
        <v>63</v>
      </c>
      <c r="J36" s="131">
        <f>IF(I36=0,"0,00",I36/SUM(I34:I36)*100)</f>
        <v>12.883435582822086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C6" zoomScale="91" zoomScaleNormal="91" workbookViewId="0">
      <selection activeCell="D10" sqref="D10:G10"/>
    </sheetView>
  </sheetViews>
  <sheetFormatPr baseColWidth="10" defaultRowHeight="12.75" x14ac:dyDescent="0.2"/>
  <cols>
    <col min="1" max="1" width="10.28515625" customWidth="1"/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45 X CARRERA 41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4541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42935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1035</v>
      </c>
      <c r="AV12" s="97">
        <f t="shared" si="0"/>
        <v>1057</v>
      </c>
      <c r="AW12" s="97">
        <f t="shared" si="0"/>
        <v>1070</v>
      </c>
      <c r="AX12" s="97">
        <f t="shared" si="0"/>
        <v>995</v>
      </c>
      <c r="AY12" s="97">
        <f t="shared" si="0"/>
        <v>955</v>
      </c>
      <c r="AZ12" s="97">
        <f t="shared" si="0"/>
        <v>971.5</v>
      </c>
      <c r="BA12" s="97">
        <f t="shared" si="0"/>
        <v>957</v>
      </c>
      <c r="BB12" s="97"/>
      <c r="BC12" s="97"/>
      <c r="BD12" s="97"/>
      <c r="BE12" s="97">
        <f t="shared" ref="BE12:BQ12" si="1">P14</f>
        <v>1003.5</v>
      </c>
      <c r="BF12" s="97">
        <f t="shared" si="1"/>
        <v>1069</v>
      </c>
      <c r="BG12" s="97">
        <f t="shared" si="1"/>
        <v>1136.5</v>
      </c>
      <c r="BH12" s="97">
        <f t="shared" si="1"/>
        <v>1210.5</v>
      </c>
      <c r="BI12" s="97">
        <f t="shared" si="1"/>
        <v>1175</v>
      </c>
      <c r="BJ12" s="97">
        <f t="shared" si="1"/>
        <v>1111</v>
      </c>
      <c r="BK12" s="97">
        <f t="shared" si="1"/>
        <v>1048.5</v>
      </c>
      <c r="BL12" s="97">
        <f t="shared" si="1"/>
        <v>941.5</v>
      </c>
      <c r="BM12" s="97">
        <f t="shared" si="1"/>
        <v>877.5</v>
      </c>
      <c r="BN12" s="97">
        <f t="shared" si="1"/>
        <v>914.5</v>
      </c>
      <c r="BO12" s="97">
        <f t="shared" si="1"/>
        <v>1005</v>
      </c>
      <c r="BP12" s="97">
        <f t="shared" si="1"/>
        <v>1059.5</v>
      </c>
      <c r="BQ12" s="97">
        <f t="shared" si="1"/>
        <v>1090</v>
      </c>
      <c r="BR12" s="97"/>
      <c r="BS12" s="97"/>
      <c r="BT12" s="97"/>
      <c r="BU12" s="97">
        <f t="shared" ref="BU12:CC12" si="2">AG14</f>
        <v>1122</v>
      </c>
      <c r="BV12" s="97">
        <f t="shared" si="2"/>
        <v>1154</v>
      </c>
      <c r="BW12" s="97">
        <f t="shared" si="2"/>
        <v>1252</v>
      </c>
      <c r="BX12" s="97">
        <f t="shared" si="2"/>
        <v>1306.5</v>
      </c>
      <c r="BY12" s="97">
        <f t="shared" si="2"/>
        <v>1300.5</v>
      </c>
      <c r="BZ12" s="97">
        <f t="shared" si="2"/>
        <v>1374</v>
      </c>
      <c r="CA12" s="97">
        <f t="shared" si="2"/>
        <v>1386.5</v>
      </c>
      <c r="CB12" s="97">
        <f t="shared" si="2"/>
        <v>1429.5</v>
      </c>
      <c r="CC12" s="97">
        <f t="shared" si="2"/>
        <v>1492</v>
      </c>
    </row>
    <row r="13" spans="1:81" ht="16.5" customHeight="1" x14ac:dyDescent="0.2">
      <c r="A13" s="100" t="s">
        <v>104</v>
      </c>
      <c r="B13" s="149">
        <f>'G-1'!F10</f>
        <v>250</v>
      </c>
      <c r="C13" s="149">
        <f>'G-1'!F11</f>
        <v>242.5</v>
      </c>
      <c r="D13" s="149">
        <f>'G-1'!F12</f>
        <v>297</v>
      </c>
      <c r="E13" s="149">
        <f>'G-1'!F13</f>
        <v>245.5</v>
      </c>
      <c r="F13" s="149">
        <f>'G-1'!F14</f>
        <v>272</v>
      </c>
      <c r="G13" s="149">
        <f>'G-1'!F15</f>
        <v>255.5</v>
      </c>
      <c r="H13" s="149">
        <f>'G-1'!F16</f>
        <v>222</v>
      </c>
      <c r="I13" s="149">
        <f>'G-1'!F17</f>
        <v>205.5</v>
      </c>
      <c r="J13" s="149">
        <f>'G-1'!F18</f>
        <v>288.5</v>
      </c>
      <c r="K13" s="149">
        <f>'G-1'!F19</f>
        <v>241</v>
      </c>
      <c r="L13" s="150"/>
      <c r="M13" s="149">
        <f>'G-1'!F20</f>
        <v>228</v>
      </c>
      <c r="N13" s="149">
        <f>'G-1'!F21</f>
        <v>211</v>
      </c>
      <c r="O13" s="149">
        <f>'G-1'!F22</f>
        <v>242.5</v>
      </c>
      <c r="P13" s="149">
        <f>'G-1'!M10</f>
        <v>322</v>
      </c>
      <c r="Q13" s="149">
        <f>'G-1'!M11</f>
        <v>293.5</v>
      </c>
      <c r="R13" s="149">
        <f>'G-1'!M12</f>
        <v>278.5</v>
      </c>
      <c r="S13" s="149">
        <f>'G-1'!M13</f>
        <v>316.5</v>
      </c>
      <c r="T13" s="149">
        <f>'G-1'!M14</f>
        <v>286.5</v>
      </c>
      <c r="U13" s="149">
        <f>'G-1'!M15</f>
        <v>229.5</v>
      </c>
      <c r="V13" s="149">
        <f>'G-1'!M16</f>
        <v>216</v>
      </c>
      <c r="W13" s="149">
        <f>'G-1'!M17</f>
        <v>209.5</v>
      </c>
      <c r="X13" s="149">
        <f>'G-1'!M18</f>
        <v>222.5</v>
      </c>
      <c r="Y13" s="149">
        <f>'G-1'!M19</f>
        <v>266.5</v>
      </c>
      <c r="Z13" s="149">
        <f>'G-1'!M20</f>
        <v>306.5</v>
      </c>
      <c r="AA13" s="149">
        <f>'G-1'!M21</f>
        <v>264</v>
      </c>
      <c r="AB13" s="149">
        <f>'G-1'!M22</f>
        <v>253</v>
      </c>
      <c r="AC13" s="150"/>
      <c r="AD13" s="149">
        <f>'G-1'!T10</f>
        <v>233.5</v>
      </c>
      <c r="AE13" s="149">
        <f>'G-1'!T11</f>
        <v>251</v>
      </c>
      <c r="AF13" s="149">
        <f>'G-1'!T12</f>
        <v>303</v>
      </c>
      <c r="AG13" s="149">
        <f>'G-1'!T13</f>
        <v>334.5</v>
      </c>
      <c r="AH13" s="149">
        <f>'G-1'!T14</f>
        <v>265.5</v>
      </c>
      <c r="AI13" s="149">
        <f>'G-1'!T15</f>
        <v>349</v>
      </c>
      <c r="AJ13" s="149">
        <f>'G-1'!T16</f>
        <v>357.5</v>
      </c>
      <c r="AK13" s="149">
        <f>'G-1'!T17</f>
        <v>328.5</v>
      </c>
      <c r="AL13" s="149">
        <f>'G-1'!T18</f>
        <v>339</v>
      </c>
      <c r="AM13" s="149">
        <f>'G-1'!T19</f>
        <v>361.5</v>
      </c>
      <c r="AN13" s="149">
        <f>'G-1'!T20</f>
        <v>400.5</v>
      </c>
      <c r="AO13" s="149">
        <f>'G-1'!T21</f>
        <v>391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1035</v>
      </c>
      <c r="F14" s="149">
        <f t="shared" ref="F14:K14" si="3">C13+D13+E13+F13</f>
        <v>1057</v>
      </c>
      <c r="G14" s="149">
        <f t="shared" si="3"/>
        <v>1070</v>
      </c>
      <c r="H14" s="149">
        <f t="shared" si="3"/>
        <v>995</v>
      </c>
      <c r="I14" s="149">
        <f t="shared" si="3"/>
        <v>955</v>
      </c>
      <c r="J14" s="149">
        <f t="shared" si="3"/>
        <v>971.5</v>
      </c>
      <c r="K14" s="149">
        <f t="shared" si="3"/>
        <v>957</v>
      </c>
      <c r="L14" s="150"/>
      <c r="M14" s="149"/>
      <c r="N14" s="149"/>
      <c r="O14" s="149"/>
      <c r="P14" s="149">
        <f>M13+N13+O13+P13</f>
        <v>1003.5</v>
      </c>
      <c r="Q14" s="149">
        <f t="shared" ref="Q14:AB14" si="4">N13+O13+P13+Q13</f>
        <v>1069</v>
      </c>
      <c r="R14" s="149">
        <f t="shared" si="4"/>
        <v>1136.5</v>
      </c>
      <c r="S14" s="149">
        <f t="shared" si="4"/>
        <v>1210.5</v>
      </c>
      <c r="T14" s="149">
        <f t="shared" si="4"/>
        <v>1175</v>
      </c>
      <c r="U14" s="149">
        <f t="shared" si="4"/>
        <v>1111</v>
      </c>
      <c r="V14" s="149">
        <f t="shared" si="4"/>
        <v>1048.5</v>
      </c>
      <c r="W14" s="149">
        <f t="shared" si="4"/>
        <v>941.5</v>
      </c>
      <c r="X14" s="149">
        <f t="shared" si="4"/>
        <v>877.5</v>
      </c>
      <c r="Y14" s="149">
        <f t="shared" si="4"/>
        <v>914.5</v>
      </c>
      <c r="Z14" s="149">
        <f t="shared" si="4"/>
        <v>1005</v>
      </c>
      <c r="AA14" s="149">
        <f t="shared" si="4"/>
        <v>1059.5</v>
      </c>
      <c r="AB14" s="149">
        <f t="shared" si="4"/>
        <v>1090</v>
      </c>
      <c r="AC14" s="150"/>
      <c r="AD14" s="149"/>
      <c r="AE14" s="149"/>
      <c r="AF14" s="149"/>
      <c r="AG14" s="149">
        <f>AD13+AE13+AF13+AG13</f>
        <v>1122</v>
      </c>
      <c r="AH14" s="149">
        <f t="shared" ref="AH14:AO14" si="5">AE13+AF13+AG13+AH13</f>
        <v>1154</v>
      </c>
      <c r="AI14" s="149">
        <f t="shared" si="5"/>
        <v>1252</v>
      </c>
      <c r="AJ14" s="149">
        <f t="shared" si="5"/>
        <v>1306.5</v>
      </c>
      <c r="AK14" s="149">
        <f t="shared" si="5"/>
        <v>1300.5</v>
      </c>
      <c r="AL14" s="149">
        <f t="shared" si="5"/>
        <v>1374</v>
      </c>
      <c r="AM14" s="149">
        <f t="shared" si="5"/>
        <v>1386.5</v>
      </c>
      <c r="AN14" s="149">
        <f t="shared" si="5"/>
        <v>1429.5</v>
      </c>
      <c r="AO14" s="149">
        <f t="shared" si="5"/>
        <v>1492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1070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1070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1210.5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1210.5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1492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1492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306.5</v>
      </c>
      <c r="C18" s="149">
        <f>'G-2'!F11</f>
        <v>223.5</v>
      </c>
      <c r="D18" s="149">
        <f>'G-2'!F12</f>
        <v>300</v>
      </c>
      <c r="E18" s="149">
        <f>'G-2'!F13</f>
        <v>262.5</v>
      </c>
      <c r="F18" s="149">
        <f>'G-2'!F14</f>
        <v>323.5</v>
      </c>
      <c r="G18" s="149">
        <f>'G-2'!F15</f>
        <v>287.5</v>
      </c>
      <c r="H18" s="149">
        <f>'G-2'!F16</f>
        <v>243.5</v>
      </c>
      <c r="I18" s="149">
        <f>'G-2'!F17</f>
        <v>225.5</v>
      </c>
      <c r="J18" s="149">
        <f>'G-2'!F18</f>
        <v>260.5</v>
      </c>
      <c r="K18" s="149">
        <f>'G-2'!F19</f>
        <v>249.5</v>
      </c>
      <c r="L18" s="150"/>
      <c r="M18" s="149">
        <f>'G-2'!F20</f>
        <v>252.5</v>
      </c>
      <c r="N18" s="149">
        <f>'G-2'!F21</f>
        <v>258.5</v>
      </c>
      <c r="O18" s="149">
        <f>'G-2'!F22</f>
        <v>254.5</v>
      </c>
      <c r="P18" s="149">
        <f>'G-2'!M10</f>
        <v>208.5</v>
      </c>
      <c r="Q18" s="149">
        <f>'G-2'!M11</f>
        <v>221</v>
      </c>
      <c r="R18" s="149">
        <f>'G-2'!M12</f>
        <v>226</v>
      </c>
      <c r="S18" s="149">
        <f>'G-2'!M13</f>
        <v>248</v>
      </c>
      <c r="T18" s="149">
        <f>'G-2'!M14</f>
        <v>213.5</v>
      </c>
      <c r="U18" s="149">
        <f>'G-2'!M15</f>
        <v>210.5</v>
      </c>
      <c r="V18" s="149">
        <f>'G-2'!M16</f>
        <v>219.5</v>
      </c>
      <c r="W18" s="149">
        <f>'G-2'!M17</f>
        <v>223.5</v>
      </c>
      <c r="X18" s="149">
        <f>'G-2'!M18</f>
        <v>286.5</v>
      </c>
      <c r="Y18" s="149">
        <f>'G-2'!M19</f>
        <v>256.5</v>
      </c>
      <c r="Z18" s="149">
        <f>'G-2'!M20</f>
        <v>283</v>
      </c>
      <c r="AA18" s="149">
        <f>'G-2'!M21</f>
        <v>281</v>
      </c>
      <c r="AB18" s="149">
        <f>'G-2'!M22</f>
        <v>311.5</v>
      </c>
      <c r="AC18" s="150"/>
      <c r="AD18" s="149">
        <f>'G-2'!T10</f>
        <v>276</v>
      </c>
      <c r="AE18" s="149">
        <f>'G-2'!T11</f>
        <v>227</v>
      </c>
      <c r="AF18" s="149">
        <f>'G-2'!T12</f>
        <v>192</v>
      </c>
      <c r="AG18" s="149">
        <f>'G-2'!T13</f>
        <v>210</v>
      </c>
      <c r="AH18" s="149">
        <f>'G-2'!T14</f>
        <v>201.5</v>
      </c>
      <c r="AI18" s="149">
        <f>'G-2'!T15</f>
        <v>251.5</v>
      </c>
      <c r="AJ18" s="149">
        <f>'G-2'!T16</f>
        <v>222.5</v>
      </c>
      <c r="AK18" s="149">
        <f>'G-2'!T17</f>
        <v>279.5</v>
      </c>
      <c r="AL18" s="149">
        <f>'G-2'!T18</f>
        <v>274.5</v>
      </c>
      <c r="AM18" s="149">
        <f>'G-2'!T19</f>
        <v>236.5</v>
      </c>
      <c r="AN18" s="149">
        <f>'G-2'!T20</f>
        <v>242.5</v>
      </c>
      <c r="AO18" s="149">
        <f>'G-2'!T21</f>
        <v>247.5</v>
      </c>
      <c r="AP18" s="101"/>
      <c r="AQ18" s="101"/>
      <c r="AR18" s="101"/>
      <c r="AS18" s="101"/>
      <c r="AT18" s="101"/>
      <c r="AU18" s="101">
        <f t="shared" ref="AU18:BA18" si="6">E19</f>
        <v>1092.5</v>
      </c>
      <c r="AV18" s="101">
        <f t="shared" si="6"/>
        <v>1109.5</v>
      </c>
      <c r="AW18" s="101">
        <f t="shared" si="6"/>
        <v>1173.5</v>
      </c>
      <c r="AX18" s="101">
        <f t="shared" si="6"/>
        <v>1117</v>
      </c>
      <c r="AY18" s="101">
        <f t="shared" si="6"/>
        <v>1080</v>
      </c>
      <c r="AZ18" s="101">
        <f t="shared" si="6"/>
        <v>1017</v>
      </c>
      <c r="BA18" s="101">
        <f t="shared" si="6"/>
        <v>979</v>
      </c>
      <c r="BB18" s="101"/>
      <c r="BC18" s="101"/>
      <c r="BD18" s="101"/>
      <c r="BE18" s="101">
        <f t="shared" ref="BE18:BQ18" si="7">P19</f>
        <v>974</v>
      </c>
      <c r="BF18" s="101">
        <f t="shared" si="7"/>
        <v>942.5</v>
      </c>
      <c r="BG18" s="101">
        <f t="shared" si="7"/>
        <v>910</v>
      </c>
      <c r="BH18" s="101">
        <f t="shared" si="7"/>
        <v>903.5</v>
      </c>
      <c r="BI18" s="101">
        <f t="shared" si="7"/>
        <v>908.5</v>
      </c>
      <c r="BJ18" s="101">
        <f t="shared" si="7"/>
        <v>898</v>
      </c>
      <c r="BK18" s="101">
        <f t="shared" si="7"/>
        <v>891.5</v>
      </c>
      <c r="BL18" s="101">
        <f t="shared" si="7"/>
        <v>867</v>
      </c>
      <c r="BM18" s="101">
        <f t="shared" si="7"/>
        <v>940</v>
      </c>
      <c r="BN18" s="101">
        <f t="shared" si="7"/>
        <v>986</v>
      </c>
      <c r="BO18" s="101">
        <f t="shared" si="7"/>
        <v>1049.5</v>
      </c>
      <c r="BP18" s="101">
        <f t="shared" si="7"/>
        <v>1107</v>
      </c>
      <c r="BQ18" s="101">
        <f t="shared" si="7"/>
        <v>1132</v>
      </c>
      <c r="BR18" s="101"/>
      <c r="BS18" s="101"/>
      <c r="BT18" s="101"/>
      <c r="BU18" s="101">
        <f t="shared" ref="BU18:CC18" si="8">AG19</f>
        <v>905</v>
      </c>
      <c r="BV18" s="101">
        <f t="shared" si="8"/>
        <v>830.5</v>
      </c>
      <c r="BW18" s="101">
        <f t="shared" si="8"/>
        <v>855</v>
      </c>
      <c r="BX18" s="101">
        <f t="shared" si="8"/>
        <v>885.5</v>
      </c>
      <c r="BY18" s="101">
        <f t="shared" si="8"/>
        <v>955</v>
      </c>
      <c r="BZ18" s="101">
        <f t="shared" si="8"/>
        <v>1028</v>
      </c>
      <c r="CA18" s="101">
        <f t="shared" si="8"/>
        <v>1013</v>
      </c>
      <c r="CB18" s="101">
        <f t="shared" si="8"/>
        <v>1033</v>
      </c>
      <c r="CC18" s="101">
        <f t="shared" si="8"/>
        <v>1001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1092.5</v>
      </c>
      <c r="F19" s="149">
        <f t="shared" ref="F19:K19" si="9">C18+D18+E18+F18</f>
        <v>1109.5</v>
      </c>
      <c r="G19" s="149">
        <f t="shared" si="9"/>
        <v>1173.5</v>
      </c>
      <c r="H19" s="149">
        <f t="shared" si="9"/>
        <v>1117</v>
      </c>
      <c r="I19" s="149">
        <f t="shared" si="9"/>
        <v>1080</v>
      </c>
      <c r="J19" s="149">
        <f t="shared" si="9"/>
        <v>1017</v>
      </c>
      <c r="K19" s="149">
        <f t="shared" si="9"/>
        <v>979</v>
      </c>
      <c r="L19" s="150"/>
      <c r="M19" s="149"/>
      <c r="N19" s="149"/>
      <c r="O19" s="149"/>
      <c r="P19" s="149">
        <f>M18+N18+O18+P18</f>
        <v>974</v>
      </c>
      <c r="Q19" s="149">
        <f t="shared" ref="Q19:AB19" si="10">N18+O18+P18+Q18</f>
        <v>942.5</v>
      </c>
      <c r="R19" s="149">
        <f t="shared" si="10"/>
        <v>910</v>
      </c>
      <c r="S19" s="149">
        <f t="shared" si="10"/>
        <v>903.5</v>
      </c>
      <c r="T19" s="149">
        <f t="shared" si="10"/>
        <v>908.5</v>
      </c>
      <c r="U19" s="149">
        <f t="shared" si="10"/>
        <v>898</v>
      </c>
      <c r="V19" s="149">
        <f t="shared" si="10"/>
        <v>891.5</v>
      </c>
      <c r="W19" s="149">
        <f t="shared" si="10"/>
        <v>867</v>
      </c>
      <c r="X19" s="149">
        <f t="shared" si="10"/>
        <v>940</v>
      </c>
      <c r="Y19" s="149">
        <f t="shared" si="10"/>
        <v>986</v>
      </c>
      <c r="Z19" s="149">
        <f t="shared" si="10"/>
        <v>1049.5</v>
      </c>
      <c r="AA19" s="149">
        <f t="shared" si="10"/>
        <v>1107</v>
      </c>
      <c r="AB19" s="149">
        <f t="shared" si="10"/>
        <v>1132</v>
      </c>
      <c r="AC19" s="150"/>
      <c r="AD19" s="149"/>
      <c r="AE19" s="149"/>
      <c r="AF19" s="149"/>
      <c r="AG19" s="149">
        <f>AD18+AE18+AF18+AG18</f>
        <v>905</v>
      </c>
      <c r="AH19" s="149">
        <f t="shared" ref="AH19:AO19" si="11">AE18+AF18+AG18+AH18</f>
        <v>830.5</v>
      </c>
      <c r="AI19" s="149">
        <f t="shared" si="11"/>
        <v>855</v>
      </c>
      <c r="AJ19" s="149">
        <f t="shared" si="11"/>
        <v>885.5</v>
      </c>
      <c r="AK19" s="149">
        <f t="shared" si="11"/>
        <v>955</v>
      </c>
      <c r="AL19" s="149">
        <f t="shared" si="11"/>
        <v>1028</v>
      </c>
      <c r="AM19" s="149">
        <f t="shared" si="11"/>
        <v>1013</v>
      </c>
      <c r="AN19" s="149">
        <f t="shared" si="11"/>
        <v>1033</v>
      </c>
      <c r="AO19" s="149">
        <f t="shared" si="11"/>
        <v>1001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0.79539170506912438</v>
      </c>
      <c r="H20" s="152"/>
      <c r="I20" s="152" t="s">
        <v>109</v>
      </c>
      <c r="J20" s="153">
        <f>DIRECCIONALIDAD!J21/100</f>
        <v>0.20460829493087554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0.82025316455696218</v>
      </c>
      <c r="V20" s="152"/>
      <c r="W20" s="152"/>
      <c r="X20" s="152"/>
      <c r="Y20" s="152" t="s">
        <v>109</v>
      </c>
      <c r="Z20" s="153">
        <f>DIRECCIONALIDAD!J24/100</f>
        <v>0.17974683544303796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0.86632653061224485</v>
      </c>
      <c r="AL20" s="152"/>
      <c r="AM20" s="152"/>
      <c r="AN20" s="152" t="s">
        <v>109</v>
      </c>
      <c r="AO20" s="155">
        <f>DIRECCIONALIDAD!J27/100</f>
        <v>0.1336734693877551</v>
      </c>
      <c r="AP20" s="92"/>
      <c r="AQ20" s="92"/>
      <c r="AR20" s="92"/>
      <c r="AS20" s="92"/>
      <c r="AT20" s="92"/>
      <c r="AU20" s="92">
        <f t="shared" ref="AU20:BA20" si="15">E24</f>
        <v>1207.5</v>
      </c>
      <c r="AV20" s="92">
        <f t="shared" si="15"/>
        <v>1251.5</v>
      </c>
      <c r="AW20" s="92">
        <f t="shared" si="15"/>
        <v>1244.5</v>
      </c>
      <c r="AX20" s="92">
        <f t="shared" si="15"/>
        <v>1264.5</v>
      </c>
      <c r="AY20" s="92">
        <f t="shared" si="15"/>
        <v>1263</v>
      </c>
      <c r="AZ20" s="92">
        <f t="shared" si="15"/>
        <v>1235</v>
      </c>
      <c r="BA20" s="92">
        <f t="shared" si="15"/>
        <v>1232</v>
      </c>
      <c r="BB20" s="92"/>
      <c r="BC20" s="92"/>
      <c r="BD20" s="92"/>
      <c r="BE20" s="92">
        <f t="shared" ref="BE20:BQ20" si="16">P24</f>
        <v>1034</v>
      </c>
      <c r="BF20" s="92">
        <f t="shared" si="16"/>
        <v>1093.5</v>
      </c>
      <c r="BG20" s="92">
        <f t="shared" si="16"/>
        <v>1103</v>
      </c>
      <c r="BH20" s="92">
        <f t="shared" si="16"/>
        <v>1091.5</v>
      </c>
      <c r="BI20" s="92">
        <f t="shared" si="16"/>
        <v>1060</v>
      </c>
      <c r="BJ20" s="92">
        <f t="shared" si="16"/>
        <v>968.5</v>
      </c>
      <c r="BK20" s="92">
        <f t="shared" si="16"/>
        <v>895</v>
      </c>
      <c r="BL20" s="92">
        <f t="shared" si="16"/>
        <v>838.5</v>
      </c>
      <c r="BM20" s="92">
        <f t="shared" si="16"/>
        <v>829.5</v>
      </c>
      <c r="BN20" s="92">
        <f t="shared" si="16"/>
        <v>867</v>
      </c>
      <c r="BO20" s="92">
        <f t="shared" si="16"/>
        <v>971</v>
      </c>
      <c r="BP20" s="92">
        <f t="shared" si="16"/>
        <v>1136.5</v>
      </c>
      <c r="BQ20" s="92">
        <f t="shared" si="16"/>
        <v>1165.5</v>
      </c>
      <c r="BR20" s="92"/>
      <c r="BS20" s="92"/>
      <c r="BT20" s="92"/>
      <c r="BU20" s="92">
        <f t="shared" ref="BU20:CC20" si="17">AG24</f>
        <v>1084.5</v>
      </c>
      <c r="BV20" s="92">
        <f t="shared" si="17"/>
        <v>1111.5</v>
      </c>
      <c r="BW20" s="92">
        <f t="shared" si="17"/>
        <v>1069.5</v>
      </c>
      <c r="BX20" s="92">
        <f t="shared" si="17"/>
        <v>953</v>
      </c>
      <c r="BY20" s="92">
        <f t="shared" si="17"/>
        <v>928.5</v>
      </c>
      <c r="BZ20" s="92">
        <f t="shared" si="17"/>
        <v>902</v>
      </c>
      <c r="CA20" s="92">
        <f t="shared" si="17"/>
        <v>909</v>
      </c>
      <c r="CB20" s="92">
        <f t="shared" si="17"/>
        <v>981.5</v>
      </c>
      <c r="CC20" s="92">
        <f t="shared" si="17"/>
        <v>968</v>
      </c>
    </row>
    <row r="21" spans="1:81" ht="16.5" customHeight="1" x14ac:dyDescent="0.2">
      <c r="A21" s="161" t="s">
        <v>150</v>
      </c>
      <c r="B21" s="162">
        <f>MAX(B19:K19)</f>
        <v>1173.5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933.39216589861746</v>
      </c>
      <c r="H21" s="152"/>
      <c r="I21" s="152" t="s">
        <v>109</v>
      </c>
      <c r="J21" s="163">
        <f>+B21*J20</f>
        <v>240.10783410138245</v>
      </c>
      <c r="K21" s="154"/>
      <c r="L21" s="148"/>
      <c r="M21" s="162">
        <f>MAX(M19:AB19)</f>
        <v>1132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928.52658227848121</v>
      </c>
      <c r="V21" s="152"/>
      <c r="W21" s="152"/>
      <c r="X21" s="152"/>
      <c r="Y21" s="152" t="s">
        <v>109</v>
      </c>
      <c r="Z21" s="164">
        <f>+M21*Z20</f>
        <v>203.47341772151898</v>
      </c>
      <c r="AA21" s="152"/>
      <c r="AB21" s="154"/>
      <c r="AC21" s="148"/>
      <c r="AD21" s="162">
        <f>MAX(AD19:AO19)</f>
        <v>1033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894.9153061224489</v>
      </c>
      <c r="AL21" s="152"/>
      <c r="AM21" s="152"/>
      <c r="AN21" s="152" t="s">
        <v>109</v>
      </c>
      <c r="AO21" s="165">
        <f>+AD21*AO20</f>
        <v>138.08469387755102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3335</v>
      </c>
      <c r="AV22" s="92">
        <f t="shared" si="18"/>
        <v>3418</v>
      </c>
      <c r="AW22" s="92">
        <f t="shared" si="18"/>
        <v>3488</v>
      </c>
      <c r="AX22" s="92">
        <f t="shared" si="18"/>
        <v>3376.5</v>
      </c>
      <c r="AY22" s="92">
        <f t="shared" si="18"/>
        <v>3298</v>
      </c>
      <c r="AZ22" s="92">
        <f t="shared" si="18"/>
        <v>3223.5</v>
      </c>
      <c r="BA22" s="92">
        <f t="shared" si="18"/>
        <v>3168</v>
      </c>
      <c r="BB22" s="92"/>
      <c r="BC22" s="92"/>
      <c r="BD22" s="92"/>
      <c r="BE22" s="92">
        <f t="shared" ref="BE22:BQ22" si="19">P34</f>
        <v>3011.5</v>
      </c>
      <c r="BF22" s="92">
        <f t="shared" si="19"/>
        <v>3105</v>
      </c>
      <c r="BG22" s="92">
        <f t="shared" si="19"/>
        <v>3149.5</v>
      </c>
      <c r="BH22" s="92">
        <f t="shared" si="19"/>
        <v>3205.5</v>
      </c>
      <c r="BI22" s="92">
        <f t="shared" si="19"/>
        <v>3143.5</v>
      </c>
      <c r="BJ22" s="92">
        <f t="shared" si="19"/>
        <v>2977.5</v>
      </c>
      <c r="BK22" s="92">
        <f t="shared" si="19"/>
        <v>2835</v>
      </c>
      <c r="BL22" s="92">
        <f t="shared" si="19"/>
        <v>2647</v>
      </c>
      <c r="BM22" s="92">
        <f t="shared" si="19"/>
        <v>2647</v>
      </c>
      <c r="BN22" s="92">
        <f t="shared" si="19"/>
        <v>2767.5</v>
      </c>
      <c r="BO22" s="92">
        <f t="shared" si="19"/>
        <v>3025.5</v>
      </c>
      <c r="BP22" s="92">
        <f t="shared" si="19"/>
        <v>3303</v>
      </c>
      <c r="BQ22" s="92">
        <f t="shared" si="19"/>
        <v>3387.5</v>
      </c>
      <c r="BR22" s="92"/>
      <c r="BS22" s="92"/>
      <c r="BT22" s="92"/>
      <c r="BU22" s="92">
        <f t="shared" ref="BU22:CC22" si="20">AG34</f>
        <v>3111.5</v>
      </c>
      <c r="BV22" s="92">
        <f t="shared" si="20"/>
        <v>3096</v>
      </c>
      <c r="BW22" s="92">
        <f t="shared" si="20"/>
        <v>3176.5</v>
      </c>
      <c r="BX22" s="92">
        <f t="shared" si="20"/>
        <v>3145</v>
      </c>
      <c r="BY22" s="92">
        <f t="shared" si="20"/>
        <v>3184</v>
      </c>
      <c r="BZ22" s="92">
        <f t="shared" si="20"/>
        <v>3304</v>
      </c>
      <c r="CA22" s="92">
        <f t="shared" si="20"/>
        <v>3308.5</v>
      </c>
      <c r="CB22" s="92">
        <f t="shared" si="20"/>
        <v>3444</v>
      </c>
      <c r="CC22" s="92">
        <f t="shared" si="20"/>
        <v>3461</v>
      </c>
    </row>
    <row r="23" spans="1:81" ht="16.5" customHeight="1" x14ac:dyDescent="0.2">
      <c r="A23" s="100" t="s">
        <v>104</v>
      </c>
      <c r="B23" s="149">
        <f>'G-3'!F10</f>
        <v>278</v>
      </c>
      <c r="C23" s="149">
        <f>'G-3'!F11</f>
        <v>301</v>
      </c>
      <c r="D23" s="149">
        <f>'G-3'!F12</f>
        <v>318.5</v>
      </c>
      <c r="E23" s="149">
        <f>'G-3'!F13</f>
        <v>310</v>
      </c>
      <c r="F23" s="149">
        <f>'G-3'!F14</f>
        <v>322</v>
      </c>
      <c r="G23" s="149">
        <f>'G-3'!F15</f>
        <v>294</v>
      </c>
      <c r="H23" s="149">
        <f>'G-3'!F16</f>
        <v>338.5</v>
      </c>
      <c r="I23" s="149">
        <f>'G-3'!F17</f>
        <v>308.5</v>
      </c>
      <c r="J23" s="149">
        <f>'G-3'!F18</f>
        <v>294</v>
      </c>
      <c r="K23" s="149">
        <f>'G-3'!F19</f>
        <v>291</v>
      </c>
      <c r="L23" s="150"/>
      <c r="M23" s="149">
        <f>'G-3'!F20</f>
        <v>248</v>
      </c>
      <c r="N23" s="149">
        <f>'G-3'!F21</f>
        <v>269.5</v>
      </c>
      <c r="O23" s="149">
        <f>'G-3'!F22</f>
        <v>259.5</v>
      </c>
      <c r="P23" s="149">
        <f>'G-3'!M10</f>
        <v>257</v>
      </c>
      <c r="Q23" s="149">
        <f>'G-3'!M11</f>
        <v>307.5</v>
      </c>
      <c r="R23" s="149">
        <f>'G-3'!M12</f>
        <v>279</v>
      </c>
      <c r="S23" s="149">
        <f>'G-3'!M13</f>
        <v>248</v>
      </c>
      <c r="T23" s="149">
        <f>'G-3'!M14</f>
        <v>225.5</v>
      </c>
      <c r="U23" s="149">
        <f>'G-3'!M15</f>
        <v>216</v>
      </c>
      <c r="V23" s="149">
        <f>'G-3'!M16</f>
        <v>205.5</v>
      </c>
      <c r="W23" s="149">
        <f>'G-3'!M17</f>
        <v>191.5</v>
      </c>
      <c r="X23" s="149">
        <f>'G-3'!M18</f>
        <v>216.5</v>
      </c>
      <c r="Y23" s="149">
        <f>'G-3'!M19</f>
        <v>253.5</v>
      </c>
      <c r="Z23" s="149">
        <f>'G-3'!M20</f>
        <v>309.5</v>
      </c>
      <c r="AA23" s="149">
        <f>'G-3'!M21</f>
        <v>357</v>
      </c>
      <c r="AB23" s="149">
        <f>'G-3'!M22</f>
        <v>245.5</v>
      </c>
      <c r="AC23" s="150"/>
      <c r="AD23" s="149">
        <f>'G-3'!T10</f>
        <v>251</v>
      </c>
      <c r="AE23" s="149">
        <f>'G-3'!T11</f>
        <v>262.5</v>
      </c>
      <c r="AF23" s="149">
        <f>'G-3'!T12</f>
        <v>309</v>
      </c>
      <c r="AG23" s="149">
        <f>'G-3'!T13</f>
        <v>262</v>
      </c>
      <c r="AH23" s="149">
        <f>'G-3'!T14</f>
        <v>278</v>
      </c>
      <c r="AI23" s="149">
        <f>'G-3'!T15</f>
        <v>220.5</v>
      </c>
      <c r="AJ23" s="149">
        <f>'G-3'!T16</f>
        <v>192.5</v>
      </c>
      <c r="AK23" s="149">
        <f>'G-3'!T17</f>
        <v>237.5</v>
      </c>
      <c r="AL23" s="149">
        <f>'G-3'!T18</f>
        <v>251.5</v>
      </c>
      <c r="AM23" s="149">
        <f>'G-3'!T19</f>
        <v>227.5</v>
      </c>
      <c r="AN23" s="149">
        <f>'G-3'!T20</f>
        <v>265</v>
      </c>
      <c r="AO23" s="149">
        <f>'G-3'!T21</f>
        <v>224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1207.5</v>
      </c>
      <c r="F24" s="149">
        <f t="shared" ref="F24:K24" si="21">C23+D23+E23+F23</f>
        <v>1251.5</v>
      </c>
      <c r="G24" s="149">
        <f t="shared" si="21"/>
        <v>1244.5</v>
      </c>
      <c r="H24" s="149">
        <f t="shared" si="21"/>
        <v>1264.5</v>
      </c>
      <c r="I24" s="149">
        <f t="shared" si="21"/>
        <v>1263</v>
      </c>
      <c r="J24" s="149">
        <f t="shared" si="21"/>
        <v>1235</v>
      </c>
      <c r="K24" s="149">
        <f t="shared" si="21"/>
        <v>1232</v>
      </c>
      <c r="L24" s="150"/>
      <c r="M24" s="149"/>
      <c r="N24" s="149"/>
      <c r="O24" s="149"/>
      <c r="P24" s="149">
        <f>M23+N23+O23+P23</f>
        <v>1034</v>
      </c>
      <c r="Q24" s="149">
        <f t="shared" ref="Q24:AB24" si="22">N23+O23+P23+Q23</f>
        <v>1093.5</v>
      </c>
      <c r="R24" s="149">
        <f t="shared" si="22"/>
        <v>1103</v>
      </c>
      <c r="S24" s="149">
        <f t="shared" si="22"/>
        <v>1091.5</v>
      </c>
      <c r="T24" s="149">
        <f t="shared" si="22"/>
        <v>1060</v>
      </c>
      <c r="U24" s="149">
        <f t="shared" si="22"/>
        <v>968.5</v>
      </c>
      <c r="V24" s="149">
        <f t="shared" si="22"/>
        <v>895</v>
      </c>
      <c r="W24" s="149">
        <f t="shared" si="22"/>
        <v>838.5</v>
      </c>
      <c r="X24" s="149">
        <f t="shared" si="22"/>
        <v>829.5</v>
      </c>
      <c r="Y24" s="149">
        <f t="shared" si="22"/>
        <v>867</v>
      </c>
      <c r="Z24" s="149">
        <f t="shared" si="22"/>
        <v>971</v>
      </c>
      <c r="AA24" s="149">
        <f t="shared" si="22"/>
        <v>1136.5</v>
      </c>
      <c r="AB24" s="149">
        <f t="shared" si="22"/>
        <v>1165.5</v>
      </c>
      <c r="AC24" s="150"/>
      <c r="AD24" s="149"/>
      <c r="AE24" s="149"/>
      <c r="AF24" s="149"/>
      <c r="AG24" s="149">
        <f>AD23+AE23+AF23+AG23</f>
        <v>1084.5</v>
      </c>
      <c r="AH24" s="149">
        <f t="shared" ref="AH24:AO24" si="23">AE23+AF23+AG23+AH23</f>
        <v>1111.5</v>
      </c>
      <c r="AI24" s="149">
        <f t="shared" si="23"/>
        <v>1069.5</v>
      </c>
      <c r="AJ24" s="149">
        <f t="shared" si="23"/>
        <v>953</v>
      </c>
      <c r="AK24" s="149">
        <f t="shared" si="23"/>
        <v>928.5</v>
      </c>
      <c r="AL24" s="149">
        <f t="shared" si="23"/>
        <v>902</v>
      </c>
      <c r="AM24" s="149">
        <f t="shared" si="23"/>
        <v>909</v>
      </c>
      <c r="AN24" s="149">
        <f t="shared" si="23"/>
        <v>981.5</v>
      </c>
      <c r="AO24" s="149">
        <f t="shared" si="23"/>
        <v>968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0.89836347975882858</v>
      </c>
      <c r="H25" s="152"/>
      <c r="I25" s="152" t="s">
        <v>109</v>
      </c>
      <c r="J25" s="153">
        <f>DIRECCIONALIDAD!J30/100</f>
        <v>0.10163652024117141</v>
      </c>
      <c r="K25" s="154"/>
      <c r="L25" s="148"/>
      <c r="M25" s="151"/>
      <c r="N25" s="152"/>
      <c r="O25" s="152" t="s">
        <v>107</v>
      </c>
      <c r="P25" s="153">
        <f>DIRECCIONALIDAD!J31/100</f>
        <v>2.0408163265306124E-2</v>
      </c>
      <c r="Q25" s="152"/>
      <c r="R25" s="152"/>
      <c r="S25" s="152"/>
      <c r="T25" s="152" t="s">
        <v>108</v>
      </c>
      <c r="U25" s="153">
        <f>DIRECCIONALIDAD!J32/100</f>
        <v>0.87102040816326531</v>
      </c>
      <c r="V25" s="152"/>
      <c r="W25" s="152"/>
      <c r="X25" s="152"/>
      <c r="Y25" s="152" t="s">
        <v>109</v>
      </c>
      <c r="Z25" s="153">
        <f>DIRECCIONALIDAD!J33/100</f>
        <v>0.10857142857142858</v>
      </c>
      <c r="AA25" s="152"/>
      <c r="AB25" s="152"/>
      <c r="AC25" s="148"/>
      <c r="AD25" s="151"/>
      <c r="AE25" s="152" t="s">
        <v>107</v>
      </c>
      <c r="AF25" s="153">
        <f>DIRECCIONALIDAD!J34/100</f>
        <v>2.556237218813906E-2</v>
      </c>
      <c r="AG25" s="152"/>
      <c r="AH25" s="152"/>
      <c r="AI25" s="152"/>
      <c r="AJ25" s="152" t="s">
        <v>108</v>
      </c>
      <c r="AK25" s="153">
        <f>DIRECCIONALIDAD!J35/100</f>
        <v>0.84560327198364005</v>
      </c>
      <c r="AL25" s="152"/>
      <c r="AM25" s="152"/>
      <c r="AN25" s="152" t="s">
        <v>109</v>
      </c>
      <c r="AO25" s="153">
        <f>DIRECCIONALIDAD!J36/100</f>
        <v>0.12883435582822086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1264.5</v>
      </c>
      <c r="C26" s="152" t="s">
        <v>107</v>
      </c>
      <c r="D26" s="163">
        <f>+B26*D25</f>
        <v>0</v>
      </c>
      <c r="E26" s="152"/>
      <c r="F26" s="152" t="s">
        <v>108</v>
      </c>
      <c r="G26" s="163">
        <f>+B26*G25</f>
        <v>1135.9806201550387</v>
      </c>
      <c r="H26" s="152"/>
      <c r="I26" s="152" t="s">
        <v>109</v>
      </c>
      <c r="J26" s="163">
        <f>+B26*J25</f>
        <v>128.51937984496124</v>
      </c>
      <c r="K26" s="154"/>
      <c r="L26" s="148"/>
      <c r="M26" s="162">
        <f>MAX(M24:AB24)</f>
        <v>1165.5</v>
      </c>
      <c r="N26" s="152"/>
      <c r="O26" s="152" t="s">
        <v>107</v>
      </c>
      <c r="P26" s="164">
        <f>+M26*P25</f>
        <v>23.785714285714288</v>
      </c>
      <c r="Q26" s="152"/>
      <c r="R26" s="152"/>
      <c r="S26" s="152"/>
      <c r="T26" s="152" t="s">
        <v>108</v>
      </c>
      <c r="U26" s="164">
        <f>+M26*U25</f>
        <v>1015.1742857142857</v>
      </c>
      <c r="V26" s="152"/>
      <c r="W26" s="152"/>
      <c r="X26" s="152"/>
      <c r="Y26" s="152" t="s">
        <v>109</v>
      </c>
      <c r="Z26" s="164">
        <f>+M26*Z25</f>
        <v>126.54</v>
      </c>
      <c r="AA26" s="152"/>
      <c r="AB26" s="154"/>
      <c r="AC26" s="148"/>
      <c r="AD26" s="162">
        <f>MAX(AD24:AO24)</f>
        <v>1111.5</v>
      </c>
      <c r="AE26" s="152" t="s">
        <v>107</v>
      </c>
      <c r="AF26" s="163">
        <f>+AD26*AF25</f>
        <v>28.412576687116566</v>
      </c>
      <c r="AG26" s="152"/>
      <c r="AH26" s="152"/>
      <c r="AI26" s="152"/>
      <c r="AJ26" s="152" t="s">
        <v>108</v>
      </c>
      <c r="AK26" s="163">
        <f>+AD26*AK25</f>
        <v>939.88803680981596</v>
      </c>
      <c r="AL26" s="152"/>
      <c r="AM26" s="152"/>
      <c r="AN26" s="152" t="s">
        <v>109</v>
      </c>
      <c r="AO26" s="165">
        <f>+AD26*AO25</f>
        <v>143.1993865030675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150</v>
      </c>
      <c r="B31" s="162">
        <f>MAX(B29:K29)</f>
        <v>0</v>
      </c>
      <c r="C31" s="152" t="s">
        <v>107</v>
      </c>
      <c r="D31" s="163">
        <f>+B31*D30</f>
        <v>0</v>
      </c>
      <c r="E31" s="152"/>
      <c r="F31" s="152" t="s">
        <v>108</v>
      </c>
      <c r="G31" s="163">
        <f>+B31*G30</f>
        <v>0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107</v>
      </c>
      <c r="P31" s="164">
        <f>+M31*P30</f>
        <v>0</v>
      </c>
      <c r="Q31" s="152"/>
      <c r="R31" s="152"/>
      <c r="S31" s="152"/>
      <c r="T31" s="152" t="s">
        <v>108</v>
      </c>
      <c r="U31" s="164">
        <f>+M31*U30</f>
        <v>0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107</v>
      </c>
      <c r="AF31" s="163">
        <f>+AD31*AF30</f>
        <v>0</v>
      </c>
      <c r="AG31" s="152"/>
      <c r="AH31" s="152"/>
      <c r="AI31" s="152"/>
      <c r="AJ31" s="152" t="s">
        <v>108</v>
      </c>
      <c r="AK31" s="163">
        <f>+AD31*AK30</f>
        <v>0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103</v>
      </c>
      <c r="U32" s="242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834.5</v>
      </c>
      <c r="C33" s="149">
        <f t="shared" ref="C33:K33" si="24">C13+C18+C23+C28</f>
        <v>767</v>
      </c>
      <c r="D33" s="149">
        <f t="shared" si="24"/>
        <v>915.5</v>
      </c>
      <c r="E33" s="149">
        <f t="shared" si="24"/>
        <v>818</v>
      </c>
      <c r="F33" s="149">
        <f t="shared" si="24"/>
        <v>917.5</v>
      </c>
      <c r="G33" s="149">
        <f t="shared" si="24"/>
        <v>837</v>
      </c>
      <c r="H33" s="149">
        <f t="shared" si="24"/>
        <v>804</v>
      </c>
      <c r="I33" s="149">
        <f t="shared" si="24"/>
        <v>739.5</v>
      </c>
      <c r="J33" s="149">
        <f t="shared" si="24"/>
        <v>843</v>
      </c>
      <c r="K33" s="149">
        <f t="shared" si="24"/>
        <v>781.5</v>
      </c>
      <c r="L33" s="150"/>
      <c r="M33" s="149">
        <f>M13+M18+M23+M28</f>
        <v>728.5</v>
      </c>
      <c r="N33" s="149">
        <f t="shared" ref="N33:AB33" si="25">N13+N18+N23+N28</f>
        <v>739</v>
      </c>
      <c r="O33" s="149">
        <f t="shared" si="25"/>
        <v>756.5</v>
      </c>
      <c r="P33" s="149">
        <f t="shared" si="25"/>
        <v>787.5</v>
      </c>
      <c r="Q33" s="149">
        <f t="shared" si="25"/>
        <v>822</v>
      </c>
      <c r="R33" s="149">
        <f t="shared" si="25"/>
        <v>783.5</v>
      </c>
      <c r="S33" s="149">
        <f t="shared" si="25"/>
        <v>812.5</v>
      </c>
      <c r="T33" s="149">
        <f t="shared" si="25"/>
        <v>725.5</v>
      </c>
      <c r="U33" s="149">
        <f t="shared" si="25"/>
        <v>656</v>
      </c>
      <c r="V33" s="149">
        <f t="shared" si="25"/>
        <v>641</v>
      </c>
      <c r="W33" s="149">
        <f t="shared" si="25"/>
        <v>624.5</v>
      </c>
      <c r="X33" s="149">
        <f t="shared" si="25"/>
        <v>725.5</v>
      </c>
      <c r="Y33" s="149">
        <f t="shared" si="25"/>
        <v>776.5</v>
      </c>
      <c r="Z33" s="149">
        <f t="shared" si="25"/>
        <v>899</v>
      </c>
      <c r="AA33" s="149">
        <f t="shared" si="25"/>
        <v>902</v>
      </c>
      <c r="AB33" s="149">
        <f t="shared" si="25"/>
        <v>810</v>
      </c>
      <c r="AC33" s="150"/>
      <c r="AD33" s="149">
        <f>AD13+AD18+AD23+AD28</f>
        <v>760.5</v>
      </c>
      <c r="AE33" s="149">
        <f t="shared" ref="AE33:AO33" si="26">AE13+AE18+AE23+AE28</f>
        <v>740.5</v>
      </c>
      <c r="AF33" s="149">
        <f t="shared" si="26"/>
        <v>804</v>
      </c>
      <c r="AG33" s="149">
        <f t="shared" si="26"/>
        <v>806.5</v>
      </c>
      <c r="AH33" s="149">
        <f t="shared" si="26"/>
        <v>745</v>
      </c>
      <c r="AI33" s="149">
        <f t="shared" si="26"/>
        <v>821</v>
      </c>
      <c r="AJ33" s="149">
        <f t="shared" si="26"/>
        <v>772.5</v>
      </c>
      <c r="AK33" s="149">
        <f t="shared" si="26"/>
        <v>845.5</v>
      </c>
      <c r="AL33" s="149">
        <f t="shared" si="26"/>
        <v>865</v>
      </c>
      <c r="AM33" s="149">
        <f t="shared" si="26"/>
        <v>825.5</v>
      </c>
      <c r="AN33" s="149">
        <f t="shared" si="26"/>
        <v>908</v>
      </c>
      <c r="AO33" s="149">
        <f t="shared" si="26"/>
        <v>862.5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3335</v>
      </c>
      <c r="F34" s="149">
        <f t="shared" ref="F34:K34" si="27">C33+D33+E33+F33</f>
        <v>3418</v>
      </c>
      <c r="G34" s="149">
        <f t="shared" si="27"/>
        <v>3488</v>
      </c>
      <c r="H34" s="149">
        <f t="shared" si="27"/>
        <v>3376.5</v>
      </c>
      <c r="I34" s="149">
        <f t="shared" si="27"/>
        <v>3298</v>
      </c>
      <c r="J34" s="149">
        <f t="shared" si="27"/>
        <v>3223.5</v>
      </c>
      <c r="K34" s="149">
        <f t="shared" si="27"/>
        <v>3168</v>
      </c>
      <c r="L34" s="150"/>
      <c r="M34" s="149"/>
      <c r="N34" s="149"/>
      <c r="O34" s="149"/>
      <c r="P34" s="149">
        <f>M33+N33+O33+P33</f>
        <v>3011.5</v>
      </c>
      <c r="Q34" s="149">
        <f t="shared" ref="Q34:AB34" si="28">N33+O33+P33+Q33</f>
        <v>3105</v>
      </c>
      <c r="R34" s="149">
        <f t="shared" si="28"/>
        <v>3149.5</v>
      </c>
      <c r="S34" s="149">
        <f t="shared" si="28"/>
        <v>3205.5</v>
      </c>
      <c r="T34" s="149">
        <f t="shared" si="28"/>
        <v>3143.5</v>
      </c>
      <c r="U34" s="149">
        <f t="shared" si="28"/>
        <v>2977.5</v>
      </c>
      <c r="V34" s="149">
        <f t="shared" si="28"/>
        <v>2835</v>
      </c>
      <c r="W34" s="149">
        <f t="shared" si="28"/>
        <v>2647</v>
      </c>
      <c r="X34" s="149">
        <f t="shared" si="28"/>
        <v>2647</v>
      </c>
      <c r="Y34" s="149">
        <f t="shared" si="28"/>
        <v>2767.5</v>
      </c>
      <c r="Z34" s="149">
        <f t="shared" si="28"/>
        <v>3025.5</v>
      </c>
      <c r="AA34" s="149">
        <f t="shared" si="28"/>
        <v>3303</v>
      </c>
      <c r="AB34" s="149">
        <f t="shared" si="28"/>
        <v>3387.5</v>
      </c>
      <c r="AC34" s="150"/>
      <c r="AD34" s="149"/>
      <c r="AE34" s="149"/>
      <c r="AF34" s="149"/>
      <c r="AG34" s="149">
        <f>AD33+AE33+AF33+AG33</f>
        <v>3111.5</v>
      </c>
      <c r="AH34" s="149">
        <f t="shared" ref="AH34:AO34" si="29">AE33+AF33+AG33+AH33</f>
        <v>3096</v>
      </c>
      <c r="AI34" s="149">
        <f t="shared" si="29"/>
        <v>3176.5</v>
      </c>
      <c r="AJ34" s="149">
        <f t="shared" si="29"/>
        <v>3145</v>
      </c>
      <c r="AK34" s="149">
        <f t="shared" si="29"/>
        <v>3184</v>
      </c>
      <c r="AL34" s="149">
        <f t="shared" si="29"/>
        <v>3304</v>
      </c>
      <c r="AM34" s="149">
        <f t="shared" si="29"/>
        <v>3308.5</v>
      </c>
      <c r="AN34" s="149">
        <f t="shared" si="29"/>
        <v>3444</v>
      </c>
      <c r="AO34" s="149">
        <f t="shared" si="29"/>
        <v>3461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2016-08-09T20:34:38Z</cp:lastPrinted>
  <dcterms:created xsi:type="dcterms:W3CDTF">1998-04-02T13:38:56Z</dcterms:created>
  <dcterms:modified xsi:type="dcterms:W3CDTF">2017-08-14T15:23:43Z</dcterms:modified>
</cp:coreProperties>
</file>