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31\CL 40\2017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21" i="4688" l="1"/>
  <c r="AO21" i="4688" s="1"/>
  <c r="M21" i="4688"/>
  <c r="Z21" i="4688" s="1"/>
  <c r="B21" i="4688"/>
  <c r="J21" i="4688" s="1"/>
  <c r="G21" i="4688" l="1"/>
  <c r="U21" i="4688"/>
  <c r="AK21" i="4688"/>
  <c r="D21" i="4688"/>
  <c r="P21" i="4688"/>
  <c r="AF21" i="4688"/>
  <c r="M10" i="4677"/>
  <c r="P28" i="4688" s="1"/>
  <c r="M11" i="4677"/>
  <c r="Q28" i="4688" s="1"/>
  <c r="M12" i="4677"/>
  <c r="R28" i="4688" s="1"/>
  <c r="M13" i="4677"/>
  <c r="M14" i="4677"/>
  <c r="T28" i="4688" s="1"/>
  <c r="M15" i="4677"/>
  <c r="U28" i="4688" s="1"/>
  <c r="M16" i="4677"/>
  <c r="M17" i="4677"/>
  <c r="W28" i="4688" s="1"/>
  <c r="M18" i="4677"/>
  <c r="X28" i="4688" s="1"/>
  <c r="M19" i="4677"/>
  <c r="Y28" i="4688" s="1"/>
  <c r="M20" i="4677"/>
  <c r="Z28" i="4688" s="1"/>
  <c r="M21" i="4677"/>
  <c r="AA28" i="4688" s="1"/>
  <c r="M22" i="4677"/>
  <c r="AB28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V28" i="4688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S28" i="4688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40" i="4689" l="1"/>
  <c r="J32" i="4689"/>
  <c r="U25" i="4688" s="1"/>
  <c r="J14" i="4689"/>
  <c r="U15" i="4688" s="1"/>
  <c r="J43" i="4689"/>
  <c r="J37" i="4689"/>
  <c r="D30" i="4688" s="1"/>
  <c r="J16" i="4689"/>
  <c r="AF15" i="4688" s="1"/>
  <c r="J10" i="4689"/>
  <c r="D15" i="4688" s="1"/>
  <c r="J30" i="4689"/>
  <c r="J25" i="4688" s="1"/>
  <c r="J36" i="4689"/>
  <c r="AO25" i="4688" s="1"/>
  <c r="J13" i="4689"/>
  <c r="P15" i="4688" s="1"/>
  <c r="J33" i="4689"/>
  <c r="Z2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AF30" i="4688"/>
  <c r="J45" i="4689"/>
  <c r="J41" i="4689"/>
  <c r="P30" i="4688"/>
  <c r="J42" i="4689"/>
  <c r="J38" i="4689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H34" i="4688"/>
  <c r="AX22" i="4688" s="1"/>
  <c r="AI34" i="4688"/>
  <c r="BW22" i="4688" s="1"/>
  <c r="I34" i="4688"/>
  <c r="AY22" i="4688" s="1"/>
  <c r="AO34" i="4688"/>
  <c r="CC22" i="4688" s="1"/>
  <c r="AK34" i="4688"/>
  <c r="BY22" i="4688" s="1"/>
  <c r="AJ34" i="4688"/>
  <c r="BX22" i="4688" s="1"/>
  <c r="W34" i="4688"/>
  <c r="BL22" i="4688" s="1"/>
  <c r="AM34" i="4688"/>
  <c r="CA22" i="4688" s="1"/>
  <c r="AL34" i="4688"/>
  <c r="BZ22" i="4688" s="1"/>
  <c r="U23" i="4678"/>
  <c r="AH34" i="4688"/>
  <c r="BV22" i="4688" s="1"/>
  <c r="R34" i="4688"/>
  <c r="BG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<sst xmlns="http://schemas.openxmlformats.org/spreadsheetml/2006/main" count="689" uniqueCount="154">
  <si>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</si>
  <si>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</si>
  <si>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</si>
  <si>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</si>
  <si>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</si>
  <si>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</si>
  <si>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</si>
  <si>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</si>
  <si>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</si>
  <si>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</si>
  <si>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</si>
  <si>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</si>
  <si>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</si>
  <si>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</si>
  <si>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</si>
  <si>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</si>
  <si>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</si>
  <si>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</si>
  <si>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</si>
  <si>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</si>
  <si>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</si>
  <si>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</si>
  <si>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</si>
  <si>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</si>
  <si>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</si>
  <si>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</si>
  <si>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</si>
  <si>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</si>
  <si>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</si>
  <si>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</si>
  <si>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</si>
  <si>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</si>
  <si>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</si>
  <si>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</si>
  <si>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</si>
  <si>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</si>
  <si>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</si>
  <si>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</si>
  <si>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</si>
  <si>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</si>
  <si>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</si>
  <si>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</si>
  <si>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</si>
  <si>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</si>
  <si>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</si>
  <si>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</si>
  <si>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</si>
  <si>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</si>
  <si>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</si>
  <si>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</si>
  <si>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</si>
  <si>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</si>
  <si>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</si>
  <si>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</si>
  <si>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</si>
  <si>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</si>
  <si>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</si>
  <si>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</si>
  <si>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</si>
  <si>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</si>
  <si>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</si>
  <si>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</si>
  <si>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</si>
  <si>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</si>
  <si>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</si>
  <si>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</si>
  <si>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</si>
  <si>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</si>
  <si>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</si>
  <si>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</si>
  <si>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</si>
  <si>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</si>
  <si>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</si>
  <si>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</si>
  <si>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</si>
  <si>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</si>
  <si>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</si>
  <si>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</si>
  <si>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</si>
  <si>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</si>
  <si>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</si>
  <si>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</si>
  <si>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</si>
  <si>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</si>
  <si>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</si>
  <si>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</si>
  <si>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</si>
  <si>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</si>
  <si>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</si>
  <si>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</si>
  <si>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</si>
  <si>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</si>
  <si>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</si>
  <si>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</si>
  <si>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</si>
  <si>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</si>
  <si>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</si>
  <si>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</si>
  <si>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</si>
  <si>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</si>
  <si>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</si>
  <si>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</si>
  <si>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</si>
  <si>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</si>
  <si>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</si>
  <si>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</si>
  <si>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</si>
  <si>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</si>
  <si>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</si>
  <si>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</si>
  <si>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</si>
  <si>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</si>
  <si>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</si>
  <si>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</si>
  <si>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</si>
  <si>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</si>
  <si>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</si>
  <si>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</si>
  <si>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</si>
  <si>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</si>
  <si>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</si>
  <si>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</si>
  <si>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</si>
  <si>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</si>
  <si>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</si>
  <si>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</si>
  <si>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</si>
  <si>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</si>
  <si>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</si>
  <si>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</si>
  <si>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</si>
  <si>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</si>
  <si>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</si>
  <si>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</si>
  <si>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</si>
  <si>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</si>
  <si>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</si>
  <si>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</si>
  <si>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</si>
  <si>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</si>
  <si>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</si>
  <si>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</si>
  <si>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</si>
  <si>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</si>
  <si>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</si>
  <si>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</si>
  <si>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</si>
  <si>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</si>
  <si>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40 X CARRERA 40</t>
  </si>
  <si>
    <t>JULIO VASQUEZ</t>
  </si>
  <si>
    <t xml:space="preserve">VOL MAX </t>
  </si>
  <si>
    <t>GEOVANNIS GONZALEZ</t>
  </si>
  <si>
    <t>14:00  - 15:00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</si>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</sst>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95</c:v>
                </c:pt>
                <c:pt idx="1">
                  <c:v>87</c:v>
                </c:pt>
                <c:pt idx="2">
                  <c:v>78</c:v>
                </c:pt>
                <c:pt idx="3">
                  <c:v>68.5</c:v>
                </c:pt>
                <c:pt idx="4">
                  <c:v>84.5</c:v>
                </c:pt>
                <c:pt idx="5">
                  <c:v>95</c:v>
                </c:pt>
                <c:pt idx="6">
                  <c:v>100.5</c:v>
                </c:pt>
                <c:pt idx="7">
                  <c:v>105</c:v>
                </c:pt>
                <c:pt idx="8">
                  <c:v>112.5</c:v>
                </c:pt>
                <c:pt idx="9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954488"/>
        <c:axId val="107841984"/>
      </c:barChart>
      <c:catAx>
        <c:axId val="17695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784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84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5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173.5</c:v>
                </c:pt>
                <c:pt idx="1">
                  <c:v>187.5</c:v>
                </c:pt>
                <c:pt idx="2">
                  <c:v>198</c:v>
                </c:pt>
                <c:pt idx="3">
                  <c:v>190</c:v>
                </c:pt>
                <c:pt idx="4">
                  <c:v>181.5</c:v>
                </c:pt>
                <c:pt idx="5">
                  <c:v>181</c:v>
                </c:pt>
                <c:pt idx="6">
                  <c:v>203</c:v>
                </c:pt>
                <c:pt idx="7">
                  <c:v>204.5</c:v>
                </c:pt>
                <c:pt idx="8">
                  <c:v>224.5</c:v>
                </c:pt>
                <c:pt idx="9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11336"/>
        <c:axId val="179511728"/>
      </c:barChart>
      <c:catAx>
        <c:axId val="17951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1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1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190</c:v>
                </c:pt>
                <c:pt idx="1">
                  <c:v>193.5</c:v>
                </c:pt>
                <c:pt idx="2">
                  <c:v>237</c:v>
                </c:pt>
                <c:pt idx="3">
                  <c:v>268</c:v>
                </c:pt>
                <c:pt idx="4">
                  <c:v>228.5</c:v>
                </c:pt>
                <c:pt idx="5">
                  <c:v>263.5</c:v>
                </c:pt>
                <c:pt idx="6">
                  <c:v>266.5</c:v>
                </c:pt>
                <c:pt idx="7">
                  <c:v>257.5</c:v>
                </c:pt>
                <c:pt idx="8">
                  <c:v>250.5</c:v>
                </c:pt>
                <c:pt idx="9">
                  <c:v>243</c:v>
                </c:pt>
                <c:pt idx="10">
                  <c:v>210</c:v>
                </c:pt>
                <c:pt idx="11">
                  <c:v>194.5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88648"/>
        <c:axId val="176888256"/>
      </c:barChart>
      <c:catAx>
        <c:axId val="17688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8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8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198.5</c:v>
                </c:pt>
                <c:pt idx="1">
                  <c:v>202</c:v>
                </c:pt>
                <c:pt idx="2">
                  <c:v>207</c:v>
                </c:pt>
                <c:pt idx="3">
                  <c:v>175</c:v>
                </c:pt>
                <c:pt idx="4">
                  <c:v>213</c:v>
                </c:pt>
                <c:pt idx="5">
                  <c:v>207</c:v>
                </c:pt>
                <c:pt idx="6">
                  <c:v>174</c:v>
                </c:pt>
                <c:pt idx="7">
                  <c:v>175</c:v>
                </c:pt>
                <c:pt idx="8">
                  <c:v>186.5</c:v>
                </c:pt>
                <c:pt idx="9">
                  <c:v>195.5</c:v>
                </c:pt>
                <c:pt idx="10">
                  <c:v>152.5</c:v>
                </c:pt>
                <c:pt idx="11">
                  <c:v>160.5</c:v>
                </c:pt>
                <c:pt idx="12">
                  <c:v>157.5</c:v>
                </c:pt>
                <c:pt idx="13">
                  <c:v>211.5</c:v>
                </c:pt>
                <c:pt idx="14">
                  <c:v>204</c:v>
                </c:pt>
                <c:pt idx="15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87472"/>
        <c:axId val="179512512"/>
      </c:barChart>
      <c:catAx>
        <c:axId val="17688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1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8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328.5</c:v>
                </c:pt>
                <c:pt idx="4">
                  <c:v>318</c:v>
                </c:pt>
                <c:pt idx="5">
                  <c:v>326</c:v>
                </c:pt>
                <c:pt idx="6">
                  <c:v>348.5</c:v>
                </c:pt>
                <c:pt idx="7">
                  <c:v>385</c:v>
                </c:pt>
                <c:pt idx="8">
                  <c:v>413</c:v>
                </c:pt>
                <c:pt idx="9">
                  <c:v>435</c:v>
                </c:pt>
                <c:pt idx="13">
                  <c:v>336.5</c:v>
                </c:pt>
                <c:pt idx="14">
                  <c:v>336.5</c:v>
                </c:pt>
                <c:pt idx="15">
                  <c:v>346.5</c:v>
                </c:pt>
                <c:pt idx="16">
                  <c:v>330.5</c:v>
                </c:pt>
                <c:pt idx="17">
                  <c:v>343.5</c:v>
                </c:pt>
                <c:pt idx="18">
                  <c:v>336.5</c:v>
                </c:pt>
                <c:pt idx="19">
                  <c:v>327.5</c:v>
                </c:pt>
                <c:pt idx="20">
                  <c:v>329.5</c:v>
                </c:pt>
                <c:pt idx="21">
                  <c:v>308.5</c:v>
                </c:pt>
                <c:pt idx="22">
                  <c:v>293.5</c:v>
                </c:pt>
                <c:pt idx="23">
                  <c:v>291</c:v>
                </c:pt>
                <c:pt idx="24">
                  <c:v>312.5</c:v>
                </c:pt>
                <c:pt idx="25">
                  <c:v>322.5</c:v>
                </c:pt>
                <c:pt idx="29">
                  <c:v>406</c:v>
                </c:pt>
                <c:pt idx="30">
                  <c:v>424</c:v>
                </c:pt>
                <c:pt idx="31">
                  <c:v>467</c:v>
                </c:pt>
                <c:pt idx="32">
                  <c:v>499</c:v>
                </c:pt>
                <c:pt idx="33">
                  <c:v>517.5</c:v>
                </c:pt>
                <c:pt idx="34">
                  <c:v>548</c:v>
                </c:pt>
                <c:pt idx="35">
                  <c:v>562.5</c:v>
                </c:pt>
                <c:pt idx="36">
                  <c:v>528.5</c:v>
                </c:pt>
                <c:pt idx="37">
                  <c:v>472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137.5</c:v>
                </c:pt>
                <c:pt idx="4">
                  <c:v>169</c:v>
                </c:pt>
                <c:pt idx="5">
                  <c:v>183.5</c:v>
                </c:pt>
                <c:pt idx="6">
                  <c:v>189</c:v>
                </c:pt>
                <c:pt idx="7">
                  <c:v>190.5</c:v>
                </c:pt>
                <c:pt idx="8">
                  <c:v>196</c:v>
                </c:pt>
                <c:pt idx="9">
                  <c:v>218.5</c:v>
                </c:pt>
                <c:pt idx="13">
                  <c:v>217</c:v>
                </c:pt>
                <c:pt idx="14">
                  <c:v>214</c:v>
                </c:pt>
                <c:pt idx="15">
                  <c:v>202.5</c:v>
                </c:pt>
                <c:pt idx="16">
                  <c:v>176.5</c:v>
                </c:pt>
                <c:pt idx="17">
                  <c:v>177.5</c:v>
                </c:pt>
                <c:pt idx="18">
                  <c:v>170.5</c:v>
                </c:pt>
                <c:pt idx="19">
                  <c:v>170.5</c:v>
                </c:pt>
                <c:pt idx="20">
                  <c:v>169</c:v>
                </c:pt>
                <c:pt idx="21">
                  <c:v>169</c:v>
                </c:pt>
                <c:pt idx="22">
                  <c:v>168.5</c:v>
                </c:pt>
                <c:pt idx="23">
                  <c:v>171.5</c:v>
                </c:pt>
                <c:pt idx="24">
                  <c:v>191</c:v>
                </c:pt>
                <c:pt idx="25">
                  <c:v>224.5</c:v>
                </c:pt>
                <c:pt idx="29">
                  <c:v>224.5</c:v>
                </c:pt>
                <c:pt idx="30">
                  <c:v>229</c:v>
                </c:pt>
                <c:pt idx="31">
                  <c:v>234.5</c:v>
                </c:pt>
                <c:pt idx="32">
                  <c:v>218.5</c:v>
                </c:pt>
                <c:pt idx="33">
                  <c:v>195.5</c:v>
                </c:pt>
                <c:pt idx="34">
                  <c:v>203.5</c:v>
                </c:pt>
                <c:pt idx="35">
                  <c:v>198</c:v>
                </c:pt>
                <c:pt idx="36">
                  <c:v>190.5</c:v>
                </c:pt>
                <c:pt idx="37">
                  <c:v>188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283</c:v>
                </c:pt>
                <c:pt idx="4">
                  <c:v>270</c:v>
                </c:pt>
                <c:pt idx="5">
                  <c:v>241</c:v>
                </c:pt>
                <c:pt idx="6">
                  <c:v>218</c:v>
                </c:pt>
                <c:pt idx="7">
                  <c:v>194.5</c:v>
                </c:pt>
                <c:pt idx="8">
                  <c:v>204</c:v>
                </c:pt>
                <c:pt idx="9">
                  <c:v>212</c:v>
                </c:pt>
                <c:pt idx="13">
                  <c:v>229</c:v>
                </c:pt>
                <c:pt idx="14">
                  <c:v>246.5</c:v>
                </c:pt>
                <c:pt idx="15">
                  <c:v>253</c:v>
                </c:pt>
                <c:pt idx="16">
                  <c:v>262</c:v>
                </c:pt>
                <c:pt idx="17">
                  <c:v>248</c:v>
                </c:pt>
                <c:pt idx="18">
                  <c:v>235.5</c:v>
                </c:pt>
                <c:pt idx="19">
                  <c:v>233</c:v>
                </c:pt>
                <c:pt idx="20">
                  <c:v>211</c:v>
                </c:pt>
                <c:pt idx="21">
                  <c:v>217.5</c:v>
                </c:pt>
                <c:pt idx="22">
                  <c:v>204</c:v>
                </c:pt>
                <c:pt idx="23">
                  <c:v>219.5</c:v>
                </c:pt>
                <c:pt idx="24">
                  <c:v>230</c:v>
                </c:pt>
                <c:pt idx="25">
                  <c:v>238.5</c:v>
                </c:pt>
                <c:pt idx="29">
                  <c:v>258</c:v>
                </c:pt>
                <c:pt idx="30">
                  <c:v>274</c:v>
                </c:pt>
                <c:pt idx="31">
                  <c:v>295.5</c:v>
                </c:pt>
                <c:pt idx="32">
                  <c:v>309</c:v>
                </c:pt>
                <c:pt idx="33">
                  <c:v>303</c:v>
                </c:pt>
                <c:pt idx="34">
                  <c:v>286.5</c:v>
                </c:pt>
                <c:pt idx="35">
                  <c:v>257</c:v>
                </c:pt>
                <c:pt idx="36">
                  <c:v>242</c:v>
                </c:pt>
                <c:pt idx="37">
                  <c:v>238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749</c:v>
                </c:pt>
                <c:pt idx="4">
                  <c:v>757</c:v>
                </c:pt>
                <c:pt idx="5">
                  <c:v>750.5</c:v>
                </c:pt>
                <c:pt idx="6">
                  <c:v>755.5</c:v>
                </c:pt>
                <c:pt idx="7">
                  <c:v>770</c:v>
                </c:pt>
                <c:pt idx="8">
                  <c:v>813</c:v>
                </c:pt>
                <c:pt idx="9">
                  <c:v>865.5</c:v>
                </c:pt>
                <c:pt idx="13">
                  <c:v>782.5</c:v>
                </c:pt>
                <c:pt idx="14">
                  <c:v>797</c:v>
                </c:pt>
                <c:pt idx="15">
                  <c:v>802</c:v>
                </c:pt>
                <c:pt idx="16">
                  <c:v>769</c:v>
                </c:pt>
                <c:pt idx="17">
                  <c:v>769</c:v>
                </c:pt>
                <c:pt idx="18">
                  <c:v>742.5</c:v>
                </c:pt>
                <c:pt idx="19">
                  <c:v>731</c:v>
                </c:pt>
                <c:pt idx="20">
                  <c:v>709.5</c:v>
                </c:pt>
                <c:pt idx="21">
                  <c:v>695</c:v>
                </c:pt>
                <c:pt idx="22">
                  <c:v>666</c:v>
                </c:pt>
                <c:pt idx="23">
                  <c:v>682</c:v>
                </c:pt>
                <c:pt idx="24">
                  <c:v>733.5</c:v>
                </c:pt>
                <c:pt idx="25">
                  <c:v>785.5</c:v>
                </c:pt>
                <c:pt idx="29">
                  <c:v>888.5</c:v>
                </c:pt>
                <c:pt idx="30">
                  <c:v>927</c:v>
                </c:pt>
                <c:pt idx="31">
                  <c:v>997</c:v>
                </c:pt>
                <c:pt idx="32">
                  <c:v>1026.5</c:v>
                </c:pt>
                <c:pt idx="33">
                  <c:v>1016</c:v>
                </c:pt>
                <c:pt idx="34">
                  <c:v>1038</c:v>
                </c:pt>
                <c:pt idx="35">
                  <c:v>1017.5</c:v>
                </c:pt>
                <c:pt idx="36">
                  <c:v>961</c:v>
                </c:pt>
                <c:pt idx="37">
                  <c:v>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513296"/>
        <c:axId val="179513688"/>
      </c:lineChart>
      <c:catAx>
        <c:axId val="179513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51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13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513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90</c:v>
                </c:pt>
                <c:pt idx="1">
                  <c:v>89.5</c:v>
                </c:pt>
                <c:pt idx="2">
                  <c:v>88.5</c:v>
                </c:pt>
                <c:pt idx="3">
                  <c:v>68.5</c:v>
                </c:pt>
                <c:pt idx="4">
                  <c:v>90</c:v>
                </c:pt>
                <c:pt idx="5">
                  <c:v>99.5</c:v>
                </c:pt>
                <c:pt idx="6">
                  <c:v>72.5</c:v>
                </c:pt>
                <c:pt idx="7">
                  <c:v>81.5</c:v>
                </c:pt>
                <c:pt idx="8">
                  <c:v>83</c:v>
                </c:pt>
                <c:pt idx="9">
                  <c:v>90.5</c:v>
                </c:pt>
                <c:pt idx="10">
                  <c:v>74.5</c:v>
                </c:pt>
                <c:pt idx="11">
                  <c:v>60.5</c:v>
                </c:pt>
                <c:pt idx="12">
                  <c:v>68</c:v>
                </c:pt>
                <c:pt idx="13">
                  <c:v>88</c:v>
                </c:pt>
                <c:pt idx="14">
                  <c:v>96</c:v>
                </c:pt>
                <c:pt idx="15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45184"/>
        <c:axId val="178459096"/>
      </c:barChart>
      <c:catAx>
        <c:axId val="17794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5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59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4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85.5</c:v>
                </c:pt>
                <c:pt idx="1">
                  <c:v>80</c:v>
                </c:pt>
                <c:pt idx="2">
                  <c:v>110.5</c:v>
                </c:pt>
                <c:pt idx="3">
                  <c:v>130</c:v>
                </c:pt>
                <c:pt idx="4">
                  <c:v>103.5</c:v>
                </c:pt>
                <c:pt idx="5">
                  <c:v>123</c:v>
                </c:pt>
                <c:pt idx="6">
                  <c:v>142.5</c:v>
                </c:pt>
                <c:pt idx="7">
                  <c:v>148.5</c:v>
                </c:pt>
                <c:pt idx="8">
                  <c:v>134</c:v>
                </c:pt>
                <c:pt idx="9">
                  <c:v>137.5</c:v>
                </c:pt>
                <c:pt idx="10">
                  <c:v>108.5</c:v>
                </c:pt>
                <c:pt idx="11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76968"/>
        <c:axId val="178548320"/>
      </c:barChart>
      <c:catAx>
        <c:axId val="17847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4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4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7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18.5</c:v>
                </c:pt>
                <c:pt idx="1">
                  <c:v>26.5</c:v>
                </c:pt>
                <c:pt idx="2">
                  <c:v>44.5</c:v>
                </c:pt>
                <c:pt idx="3">
                  <c:v>48</c:v>
                </c:pt>
                <c:pt idx="4">
                  <c:v>50</c:v>
                </c:pt>
                <c:pt idx="5">
                  <c:v>41</c:v>
                </c:pt>
                <c:pt idx="6">
                  <c:v>50</c:v>
                </c:pt>
                <c:pt idx="7">
                  <c:v>49.5</c:v>
                </c:pt>
                <c:pt idx="8">
                  <c:v>55.5</c:v>
                </c:pt>
                <c:pt idx="9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94480"/>
        <c:axId val="178684776"/>
      </c:barChart>
      <c:catAx>
        <c:axId val="17949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8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8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9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45</c:v>
                </c:pt>
                <c:pt idx="1">
                  <c:v>52</c:v>
                </c:pt>
                <c:pt idx="2">
                  <c:v>63</c:v>
                </c:pt>
                <c:pt idx="3">
                  <c:v>64.5</c:v>
                </c:pt>
                <c:pt idx="4">
                  <c:v>49.5</c:v>
                </c:pt>
                <c:pt idx="5">
                  <c:v>57.5</c:v>
                </c:pt>
                <c:pt idx="6">
                  <c:v>47</c:v>
                </c:pt>
                <c:pt idx="7">
                  <c:v>41.5</c:v>
                </c:pt>
                <c:pt idx="8">
                  <c:v>57.5</c:v>
                </c:pt>
                <c:pt idx="9">
                  <c:v>52</c:v>
                </c:pt>
                <c:pt idx="10">
                  <c:v>39.5</c:v>
                </c:pt>
                <c:pt idx="11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91768"/>
        <c:axId val="178125256"/>
      </c:barChart>
      <c:catAx>
        <c:axId val="17889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2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2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9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53</c:v>
                </c:pt>
                <c:pt idx="1">
                  <c:v>59.5</c:v>
                </c:pt>
                <c:pt idx="2">
                  <c:v>62.5</c:v>
                </c:pt>
                <c:pt idx="3">
                  <c:v>42</c:v>
                </c:pt>
                <c:pt idx="4">
                  <c:v>50</c:v>
                </c:pt>
                <c:pt idx="5">
                  <c:v>48</c:v>
                </c:pt>
                <c:pt idx="6">
                  <c:v>36.5</c:v>
                </c:pt>
                <c:pt idx="7">
                  <c:v>43</c:v>
                </c:pt>
                <c:pt idx="8">
                  <c:v>43</c:v>
                </c:pt>
                <c:pt idx="9">
                  <c:v>48</c:v>
                </c:pt>
                <c:pt idx="10">
                  <c:v>35</c:v>
                </c:pt>
                <c:pt idx="11">
                  <c:v>43</c:v>
                </c:pt>
                <c:pt idx="12">
                  <c:v>42.5</c:v>
                </c:pt>
                <c:pt idx="13">
                  <c:v>51</c:v>
                </c:pt>
                <c:pt idx="14">
                  <c:v>54.5</c:v>
                </c:pt>
                <c:pt idx="15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90464"/>
        <c:axId val="178090856"/>
      </c:barChart>
      <c:catAx>
        <c:axId val="17809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9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60</c:v>
                </c:pt>
                <c:pt idx="1">
                  <c:v>74</c:v>
                </c:pt>
                <c:pt idx="2">
                  <c:v>75.5</c:v>
                </c:pt>
                <c:pt idx="3">
                  <c:v>73.5</c:v>
                </c:pt>
                <c:pt idx="4">
                  <c:v>47</c:v>
                </c:pt>
                <c:pt idx="5">
                  <c:v>45</c:v>
                </c:pt>
                <c:pt idx="6">
                  <c:v>52.5</c:v>
                </c:pt>
                <c:pt idx="7">
                  <c:v>50</c:v>
                </c:pt>
                <c:pt idx="8">
                  <c:v>56.5</c:v>
                </c:pt>
                <c:pt idx="9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91640"/>
        <c:axId val="178092032"/>
      </c:barChart>
      <c:catAx>
        <c:axId val="17809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9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59.5</c:v>
                </c:pt>
                <c:pt idx="1">
                  <c:v>61.5</c:v>
                </c:pt>
                <c:pt idx="2">
                  <c:v>63.5</c:v>
                </c:pt>
                <c:pt idx="3">
                  <c:v>73.5</c:v>
                </c:pt>
                <c:pt idx="4">
                  <c:v>75.5</c:v>
                </c:pt>
                <c:pt idx="5">
                  <c:v>83</c:v>
                </c:pt>
                <c:pt idx="6">
                  <c:v>77</c:v>
                </c:pt>
                <c:pt idx="7">
                  <c:v>67.5</c:v>
                </c:pt>
                <c:pt idx="8">
                  <c:v>59</c:v>
                </c:pt>
                <c:pt idx="9">
                  <c:v>53.5</c:v>
                </c:pt>
                <c:pt idx="10">
                  <c:v>62</c:v>
                </c:pt>
                <c:pt idx="11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92816"/>
        <c:axId val="178093208"/>
      </c:barChart>
      <c:catAx>
        <c:axId val="17809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9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55.5</c:v>
                </c:pt>
                <c:pt idx="1">
                  <c:v>53</c:v>
                </c:pt>
                <c:pt idx="2">
                  <c:v>56</c:v>
                </c:pt>
                <c:pt idx="3">
                  <c:v>64.5</c:v>
                </c:pt>
                <c:pt idx="4">
                  <c:v>73</c:v>
                </c:pt>
                <c:pt idx="5">
                  <c:v>59.5</c:v>
                </c:pt>
                <c:pt idx="6">
                  <c:v>65</c:v>
                </c:pt>
                <c:pt idx="7">
                  <c:v>50.5</c:v>
                </c:pt>
                <c:pt idx="8">
                  <c:v>60.5</c:v>
                </c:pt>
                <c:pt idx="9">
                  <c:v>57</c:v>
                </c:pt>
                <c:pt idx="10">
                  <c:v>43</c:v>
                </c:pt>
                <c:pt idx="11">
                  <c:v>57</c:v>
                </c:pt>
                <c:pt idx="12">
                  <c:v>47</c:v>
                </c:pt>
                <c:pt idx="13">
                  <c:v>72.5</c:v>
                </c:pt>
                <c:pt idx="14">
                  <c:v>53.5</c:v>
                </c:pt>
                <c:pt idx="15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87080"/>
        <c:axId val="179510160"/>
      </c:barChart>
      <c:catAx>
        <c:axId val="176887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1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87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29207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>
        <v>1131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42947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3</v>
      </c>
      <c r="C10" s="46">
        <v>41</v>
      </c>
      <c r="D10" s="46">
        <v>25</v>
      </c>
      <c r="E10" s="46">
        <v>1</v>
      </c>
      <c r="F10" s="6">
        <f t="shared" ref="F10:F22" si="0">B10*0.5+C10*1+D10*2+E10*2.5</f>
        <v>95</v>
      </c>
      <c r="G10" s="2"/>
      <c r="H10" s="19" t="s">
        <v>4</v>
      </c>
      <c r="I10" s="46">
        <v>1</v>
      </c>
      <c r="J10" s="46">
        <v>24</v>
      </c>
      <c r="K10" s="46">
        <v>17</v>
      </c>
      <c r="L10" s="46">
        <v>4</v>
      </c>
      <c r="M10" s="6">
        <f t="shared" ref="M10:M22" si="1">I10*0.5+J10*1+K10*2+L10*2.5</f>
        <v>68.5</v>
      </c>
      <c r="N10" s="9">
        <f>F20+F21+F22+M10</f>
        <v>336.5</v>
      </c>
      <c r="O10" s="19" t="s">
        <v>43</v>
      </c>
      <c r="P10" s="46">
        <v>3</v>
      </c>
      <c r="Q10" s="46">
        <v>47</v>
      </c>
      <c r="R10" s="46">
        <v>16</v>
      </c>
      <c r="S10" s="46">
        <v>2</v>
      </c>
      <c r="T10" s="6">
        <f t="shared" ref="T10:T21" si="2">P10*0.5+Q10*1+R10*2+S10*2.5</f>
        <v>85.5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30</v>
      </c>
      <c r="D11" s="46">
        <v>26</v>
      </c>
      <c r="E11" s="46">
        <v>1</v>
      </c>
      <c r="F11" s="6">
        <f t="shared" si="0"/>
        <v>87</v>
      </c>
      <c r="G11" s="2"/>
      <c r="H11" s="19" t="s">
        <v>5</v>
      </c>
      <c r="I11" s="46">
        <v>4</v>
      </c>
      <c r="J11" s="46">
        <v>54</v>
      </c>
      <c r="K11" s="46">
        <v>17</v>
      </c>
      <c r="L11" s="46">
        <v>0</v>
      </c>
      <c r="M11" s="6">
        <f t="shared" si="1"/>
        <v>90</v>
      </c>
      <c r="N11" s="9">
        <f>F21+F22+M10+M11</f>
        <v>336.5</v>
      </c>
      <c r="O11" s="19" t="s">
        <v>44</v>
      </c>
      <c r="P11" s="46">
        <v>6</v>
      </c>
      <c r="Q11" s="46">
        <v>51</v>
      </c>
      <c r="R11" s="46">
        <v>13</v>
      </c>
      <c r="S11" s="46">
        <v>0</v>
      </c>
      <c r="T11" s="6">
        <f t="shared" si="2"/>
        <v>80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33</v>
      </c>
      <c r="D12" s="46">
        <v>22</v>
      </c>
      <c r="E12" s="46">
        <v>0</v>
      </c>
      <c r="F12" s="6">
        <f t="shared" si="0"/>
        <v>78</v>
      </c>
      <c r="G12" s="2"/>
      <c r="H12" s="19" t="s">
        <v>6</v>
      </c>
      <c r="I12" s="46">
        <v>5</v>
      </c>
      <c r="J12" s="46">
        <v>57</v>
      </c>
      <c r="K12" s="46">
        <v>20</v>
      </c>
      <c r="L12" s="46">
        <v>0</v>
      </c>
      <c r="M12" s="6">
        <f t="shared" si="1"/>
        <v>99.5</v>
      </c>
      <c r="N12" s="2">
        <f>F22+M10+M11+M12</f>
        <v>346.5</v>
      </c>
      <c r="O12" s="19" t="s">
        <v>32</v>
      </c>
      <c r="P12" s="46">
        <v>5</v>
      </c>
      <c r="Q12" s="46">
        <v>62</v>
      </c>
      <c r="R12" s="46">
        <v>18</v>
      </c>
      <c r="S12" s="46">
        <v>4</v>
      </c>
      <c r="T12" s="6">
        <f t="shared" si="2"/>
        <v>110.5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43</v>
      </c>
      <c r="D13" s="46">
        <v>11</v>
      </c>
      <c r="E13" s="46">
        <v>1</v>
      </c>
      <c r="F13" s="6">
        <f t="shared" si="0"/>
        <v>68.5</v>
      </c>
      <c r="G13" s="2">
        <f t="shared" ref="G13:G19" si="3">F10+F11+F12+F13</f>
        <v>328.5</v>
      </c>
      <c r="H13" s="19" t="s">
        <v>7</v>
      </c>
      <c r="I13" s="46">
        <v>3</v>
      </c>
      <c r="J13" s="46">
        <v>33</v>
      </c>
      <c r="K13" s="46">
        <v>19</v>
      </c>
      <c r="L13" s="46">
        <v>0</v>
      </c>
      <c r="M13" s="6">
        <f t="shared" si="1"/>
        <v>72.5</v>
      </c>
      <c r="N13" s="2">
        <f t="shared" ref="N13:N18" si="4">M10+M11+M12+M13</f>
        <v>330.5</v>
      </c>
      <c r="O13" s="19" t="s">
        <v>33</v>
      </c>
      <c r="P13" s="46">
        <v>8</v>
      </c>
      <c r="Q13" s="46">
        <v>75</v>
      </c>
      <c r="R13" s="46">
        <v>23</v>
      </c>
      <c r="S13" s="46">
        <v>2</v>
      </c>
      <c r="T13" s="6">
        <f t="shared" si="2"/>
        <v>130</v>
      </c>
      <c r="U13" s="2">
        <f t="shared" ref="U13:U21" si="5">T10+T11+T12+T13</f>
        <v>406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41</v>
      </c>
      <c r="D14" s="46">
        <v>21</v>
      </c>
      <c r="E14" s="46">
        <v>0</v>
      </c>
      <c r="F14" s="6">
        <f t="shared" si="0"/>
        <v>84.5</v>
      </c>
      <c r="G14" s="2">
        <f t="shared" si="3"/>
        <v>318</v>
      </c>
      <c r="H14" s="19" t="s">
        <v>9</v>
      </c>
      <c r="I14" s="46">
        <v>2</v>
      </c>
      <c r="J14" s="46">
        <v>42</v>
      </c>
      <c r="K14" s="46">
        <v>18</v>
      </c>
      <c r="L14" s="46">
        <v>1</v>
      </c>
      <c r="M14" s="6">
        <f t="shared" si="1"/>
        <v>81.5</v>
      </c>
      <c r="N14" s="2">
        <f t="shared" si="4"/>
        <v>343.5</v>
      </c>
      <c r="O14" s="19" t="s">
        <v>29</v>
      </c>
      <c r="P14" s="45">
        <v>10</v>
      </c>
      <c r="Q14" s="45">
        <v>64</v>
      </c>
      <c r="R14" s="45">
        <v>16</v>
      </c>
      <c r="S14" s="45">
        <v>1</v>
      </c>
      <c r="T14" s="6">
        <f t="shared" si="2"/>
        <v>103.5</v>
      </c>
      <c r="U14" s="2">
        <f t="shared" si="5"/>
        <v>424</v>
      </c>
      <c r="AB14" s="81">
        <v>250</v>
      </c>
    </row>
    <row r="15" spans="1:28" ht="24" customHeight="1" x14ac:dyDescent="0.2">
      <c r="A15" s="18" t="s">
        <v>23</v>
      </c>
      <c r="B15" s="46">
        <v>2</v>
      </c>
      <c r="C15" s="46">
        <v>49</v>
      </c>
      <c r="D15" s="46">
        <v>20</v>
      </c>
      <c r="E15" s="46">
        <v>2</v>
      </c>
      <c r="F15" s="6">
        <f t="shared" si="0"/>
        <v>95</v>
      </c>
      <c r="G15" s="2">
        <f t="shared" si="3"/>
        <v>326</v>
      </c>
      <c r="H15" s="19" t="s">
        <v>12</v>
      </c>
      <c r="I15" s="46">
        <v>7</v>
      </c>
      <c r="J15" s="46">
        <v>45</v>
      </c>
      <c r="K15" s="46">
        <v>16</v>
      </c>
      <c r="L15" s="46">
        <v>1</v>
      </c>
      <c r="M15" s="6">
        <f t="shared" si="1"/>
        <v>83</v>
      </c>
      <c r="N15" s="2">
        <f t="shared" si="4"/>
        <v>336.5</v>
      </c>
      <c r="O15" s="18" t="s">
        <v>30</v>
      </c>
      <c r="P15" s="46">
        <v>4</v>
      </c>
      <c r="Q15" s="46">
        <v>76</v>
      </c>
      <c r="R15" s="45">
        <v>20</v>
      </c>
      <c r="S15" s="46">
        <v>2</v>
      </c>
      <c r="T15" s="6">
        <f t="shared" si="2"/>
        <v>123</v>
      </c>
      <c r="U15" s="2">
        <f t="shared" si="5"/>
        <v>467</v>
      </c>
      <c r="AB15" s="81">
        <v>262</v>
      </c>
    </row>
    <row r="16" spans="1:28" ht="24" customHeight="1" x14ac:dyDescent="0.2">
      <c r="A16" s="18" t="s">
        <v>39</v>
      </c>
      <c r="B16" s="46">
        <v>2</v>
      </c>
      <c r="C16" s="46">
        <v>44</v>
      </c>
      <c r="D16" s="46">
        <v>24</v>
      </c>
      <c r="E16" s="46">
        <v>3</v>
      </c>
      <c r="F16" s="6">
        <f t="shared" si="0"/>
        <v>100.5</v>
      </c>
      <c r="G16" s="2">
        <f t="shared" si="3"/>
        <v>348.5</v>
      </c>
      <c r="H16" s="19" t="s">
        <v>15</v>
      </c>
      <c r="I16" s="46">
        <v>5</v>
      </c>
      <c r="J16" s="46">
        <v>47</v>
      </c>
      <c r="K16" s="46">
        <v>18</v>
      </c>
      <c r="L16" s="46">
        <v>2</v>
      </c>
      <c r="M16" s="6">
        <f t="shared" si="1"/>
        <v>90.5</v>
      </c>
      <c r="N16" s="2">
        <f t="shared" si="4"/>
        <v>327.5</v>
      </c>
      <c r="O16" s="19" t="s">
        <v>8</v>
      </c>
      <c r="P16" s="46">
        <v>5</v>
      </c>
      <c r="Q16" s="46">
        <v>88</v>
      </c>
      <c r="R16" s="46">
        <v>21</v>
      </c>
      <c r="S16" s="46">
        <v>4</v>
      </c>
      <c r="T16" s="6">
        <f t="shared" si="2"/>
        <v>142.5</v>
      </c>
      <c r="U16" s="2">
        <f t="shared" si="5"/>
        <v>499</v>
      </c>
      <c r="AB16" s="81">
        <v>270.5</v>
      </c>
    </row>
    <row r="17" spans="1:28" ht="24" customHeight="1" x14ac:dyDescent="0.2">
      <c r="A17" s="18" t="s">
        <v>40</v>
      </c>
      <c r="B17" s="46">
        <v>1</v>
      </c>
      <c r="C17" s="46">
        <v>43</v>
      </c>
      <c r="D17" s="46">
        <v>27</v>
      </c>
      <c r="E17" s="46">
        <v>3</v>
      </c>
      <c r="F17" s="6">
        <f t="shared" si="0"/>
        <v>105</v>
      </c>
      <c r="G17" s="2">
        <f t="shared" si="3"/>
        <v>385</v>
      </c>
      <c r="H17" s="19" t="s">
        <v>18</v>
      </c>
      <c r="I17" s="46">
        <v>3</v>
      </c>
      <c r="J17" s="46">
        <v>32</v>
      </c>
      <c r="K17" s="46">
        <v>18</v>
      </c>
      <c r="L17" s="46">
        <v>2</v>
      </c>
      <c r="M17" s="6">
        <f t="shared" si="1"/>
        <v>74.5</v>
      </c>
      <c r="N17" s="2">
        <f t="shared" si="4"/>
        <v>329.5</v>
      </c>
      <c r="O17" s="19" t="s">
        <v>10</v>
      </c>
      <c r="P17" s="46">
        <v>4</v>
      </c>
      <c r="Q17" s="46">
        <v>92</v>
      </c>
      <c r="R17" s="46">
        <v>26</v>
      </c>
      <c r="S17" s="46">
        <v>1</v>
      </c>
      <c r="T17" s="6">
        <f t="shared" si="2"/>
        <v>148.5</v>
      </c>
      <c r="U17" s="2">
        <f t="shared" si="5"/>
        <v>517.5</v>
      </c>
      <c r="AB17" s="81">
        <v>289.5</v>
      </c>
    </row>
    <row r="18" spans="1:28" ht="24" customHeight="1" x14ac:dyDescent="0.2">
      <c r="A18" s="18" t="s">
        <v>41</v>
      </c>
      <c r="B18" s="46">
        <v>5</v>
      </c>
      <c r="C18" s="46">
        <v>45</v>
      </c>
      <c r="D18" s="46">
        <v>30</v>
      </c>
      <c r="E18" s="46">
        <v>2</v>
      </c>
      <c r="F18" s="6">
        <f t="shared" si="0"/>
        <v>112.5</v>
      </c>
      <c r="G18" s="2">
        <f t="shared" si="3"/>
        <v>413</v>
      </c>
      <c r="H18" s="19" t="s">
        <v>20</v>
      </c>
      <c r="I18" s="46">
        <v>5</v>
      </c>
      <c r="J18" s="46">
        <v>28</v>
      </c>
      <c r="K18" s="46">
        <v>15</v>
      </c>
      <c r="L18" s="46">
        <v>0</v>
      </c>
      <c r="M18" s="6">
        <f t="shared" si="1"/>
        <v>60.5</v>
      </c>
      <c r="N18" s="2">
        <f t="shared" si="4"/>
        <v>308.5</v>
      </c>
      <c r="O18" s="19" t="s">
        <v>13</v>
      </c>
      <c r="P18" s="46">
        <v>6</v>
      </c>
      <c r="Q18" s="46">
        <v>86</v>
      </c>
      <c r="R18" s="46">
        <v>20</v>
      </c>
      <c r="S18" s="46">
        <v>2</v>
      </c>
      <c r="T18" s="6">
        <f t="shared" si="2"/>
        <v>134</v>
      </c>
      <c r="U18" s="2">
        <f t="shared" si="5"/>
        <v>548</v>
      </c>
      <c r="AB18" s="8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50</v>
      </c>
      <c r="D19" s="47">
        <v>27</v>
      </c>
      <c r="E19" s="47">
        <v>4</v>
      </c>
      <c r="F19" s="7">
        <f t="shared" si="0"/>
        <v>117</v>
      </c>
      <c r="G19" s="3">
        <f t="shared" si="3"/>
        <v>435</v>
      </c>
      <c r="H19" s="20" t="s">
        <v>22</v>
      </c>
      <c r="I19" s="45">
        <v>2</v>
      </c>
      <c r="J19" s="45">
        <v>37</v>
      </c>
      <c r="K19" s="45">
        <v>15</v>
      </c>
      <c r="L19" s="45">
        <v>0</v>
      </c>
      <c r="M19" s="6">
        <f t="shared" si="1"/>
        <v>68</v>
      </c>
      <c r="N19" s="2">
        <f>M16+M17+M18+M19</f>
        <v>293.5</v>
      </c>
      <c r="O19" s="19" t="s">
        <v>16</v>
      </c>
      <c r="P19" s="46">
        <v>5</v>
      </c>
      <c r="Q19" s="46">
        <v>79</v>
      </c>
      <c r="R19" s="46">
        <v>23</v>
      </c>
      <c r="S19" s="46">
        <v>4</v>
      </c>
      <c r="T19" s="6">
        <f t="shared" si="2"/>
        <v>137.5</v>
      </c>
      <c r="U19" s="2">
        <f t="shared" si="5"/>
        <v>562.5</v>
      </c>
      <c r="AB19" s="81">
        <v>294</v>
      </c>
    </row>
    <row r="20" spans="1:28" ht="24" customHeight="1" x14ac:dyDescent="0.2">
      <c r="A20" s="19" t="s">
        <v>27</v>
      </c>
      <c r="B20" s="45">
        <v>1</v>
      </c>
      <c r="C20" s="45">
        <v>39</v>
      </c>
      <c r="D20" s="45">
        <v>24</v>
      </c>
      <c r="E20" s="45">
        <v>1</v>
      </c>
      <c r="F20" s="8">
        <f t="shared" si="0"/>
        <v>90</v>
      </c>
      <c r="G20" s="35"/>
      <c r="H20" s="19" t="s">
        <v>24</v>
      </c>
      <c r="I20" s="46">
        <v>5</v>
      </c>
      <c r="J20" s="46">
        <v>59</v>
      </c>
      <c r="K20" s="46">
        <v>12</v>
      </c>
      <c r="L20" s="46">
        <v>1</v>
      </c>
      <c r="M20" s="8">
        <f t="shared" si="1"/>
        <v>88</v>
      </c>
      <c r="N20" s="2">
        <f>M17+M18+M19+M20</f>
        <v>291</v>
      </c>
      <c r="O20" s="19" t="s">
        <v>45</v>
      </c>
      <c r="P20" s="45">
        <v>7</v>
      </c>
      <c r="Q20" s="45">
        <v>60</v>
      </c>
      <c r="R20" s="46">
        <v>20</v>
      </c>
      <c r="S20" s="45">
        <v>2</v>
      </c>
      <c r="T20" s="8">
        <f t="shared" si="2"/>
        <v>108.5</v>
      </c>
      <c r="U20" s="2">
        <f t="shared" si="5"/>
        <v>528.5</v>
      </c>
      <c r="AB20" s="81">
        <v>299</v>
      </c>
    </row>
    <row r="21" spans="1:28" ht="24" customHeight="1" thickBot="1" x14ac:dyDescent="0.25">
      <c r="A21" s="19" t="s">
        <v>28</v>
      </c>
      <c r="B21" s="46">
        <v>3</v>
      </c>
      <c r="C21" s="46">
        <v>41</v>
      </c>
      <c r="D21" s="46">
        <v>21</v>
      </c>
      <c r="E21" s="46">
        <v>2</v>
      </c>
      <c r="F21" s="6">
        <f t="shared" si="0"/>
        <v>89.5</v>
      </c>
      <c r="G21" s="36"/>
      <c r="H21" s="20" t="s">
        <v>25</v>
      </c>
      <c r="I21" s="46">
        <v>1</v>
      </c>
      <c r="J21" s="46">
        <v>56</v>
      </c>
      <c r="K21" s="46">
        <v>16</v>
      </c>
      <c r="L21" s="46">
        <v>3</v>
      </c>
      <c r="M21" s="6">
        <f t="shared" si="1"/>
        <v>96</v>
      </c>
      <c r="N21" s="2">
        <f>M18+M19+M20+M21</f>
        <v>312.5</v>
      </c>
      <c r="O21" s="21" t="s">
        <v>46</v>
      </c>
      <c r="P21" s="47">
        <v>5</v>
      </c>
      <c r="Q21" s="47">
        <v>57</v>
      </c>
      <c r="R21" s="47">
        <v>15</v>
      </c>
      <c r="S21" s="47">
        <v>1</v>
      </c>
      <c r="T21" s="7">
        <f t="shared" si="2"/>
        <v>92</v>
      </c>
      <c r="U21" s="3">
        <f t="shared" si="5"/>
        <v>472</v>
      </c>
      <c r="AB21" s="81">
        <v>299.5</v>
      </c>
    </row>
    <row r="22" spans="1:28" ht="24" customHeight="1" thickBot="1" x14ac:dyDescent="0.25">
      <c r="A22" s="19" t="s">
        <v>1</v>
      </c>
      <c r="B22" s="46">
        <v>0</v>
      </c>
      <c r="C22" s="46">
        <v>29</v>
      </c>
      <c r="D22" s="46">
        <v>26</v>
      </c>
      <c r="E22" s="46">
        <v>3</v>
      </c>
      <c r="F22" s="6">
        <f t="shared" si="0"/>
        <v>88.5</v>
      </c>
      <c r="G22" s="2"/>
      <c r="H22" s="21" t="s">
        <v>26</v>
      </c>
      <c r="I22" s="47">
        <v>2</v>
      </c>
      <c r="J22" s="47">
        <v>35</v>
      </c>
      <c r="K22" s="47">
        <v>16</v>
      </c>
      <c r="L22" s="47">
        <v>1</v>
      </c>
      <c r="M22" s="6">
        <f t="shared" si="1"/>
        <v>70.5</v>
      </c>
      <c r="N22" s="3">
        <f>M19+M20+M21+M22</f>
        <v>322.5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435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346.5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562.5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74</v>
      </c>
      <c r="N24" s="88"/>
      <c r="O24" s="185"/>
      <c r="P24" s="186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40 X CARRERA 40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1131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5">
        <f>'G-1'!S6:U6</f>
        <v>42947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</v>
      </c>
      <c r="C10" s="61">
        <v>15</v>
      </c>
      <c r="D10" s="61">
        <v>1</v>
      </c>
      <c r="E10" s="61">
        <v>0</v>
      </c>
      <c r="F10" s="62">
        <f t="shared" ref="F10:F22" si="0">B10*0.5+C10*1+D10*2+E10*2.5</f>
        <v>18.5</v>
      </c>
      <c r="G10" s="63"/>
      <c r="H10" s="64" t="s">
        <v>4</v>
      </c>
      <c r="I10" s="46">
        <v>6</v>
      </c>
      <c r="J10" s="46">
        <v>26</v>
      </c>
      <c r="K10" s="46">
        <v>4</v>
      </c>
      <c r="L10" s="46">
        <v>2</v>
      </c>
      <c r="M10" s="62">
        <f t="shared" ref="M10:M22" si="1">I10*0.5+J10*1+K10*2+L10*2.5</f>
        <v>42</v>
      </c>
      <c r="N10" s="65">
        <f>F20+F21+F22+M10</f>
        <v>217</v>
      </c>
      <c r="O10" s="64" t="s">
        <v>43</v>
      </c>
      <c r="P10" s="46">
        <v>3</v>
      </c>
      <c r="Q10" s="46">
        <v>33</v>
      </c>
      <c r="R10" s="46">
        <v>4</v>
      </c>
      <c r="S10" s="46">
        <v>1</v>
      </c>
      <c r="T10" s="62">
        <f t="shared" ref="T10:T21" si="2">P10*0.5+Q10*1+R10*2+S10*2.5</f>
        <v>45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17</v>
      </c>
      <c r="D11" s="61">
        <v>2</v>
      </c>
      <c r="E11" s="61">
        <v>1</v>
      </c>
      <c r="F11" s="62">
        <f t="shared" si="0"/>
        <v>26.5</v>
      </c>
      <c r="G11" s="63"/>
      <c r="H11" s="64" t="s">
        <v>5</v>
      </c>
      <c r="I11" s="46">
        <v>7</v>
      </c>
      <c r="J11" s="46">
        <v>38</v>
      </c>
      <c r="K11" s="46">
        <v>3</v>
      </c>
      <c r="L11" s="46">
        <v>1</v>
      </c>
      <c r="M11" s="62">
        <f t="shared" si="1"/>
        <v>50</v>
      </c>
      <c r="N11" s="65">
        <f>F21+F22+M10+M11</f>
        <v>214</v>
      </c>
      <c r="O11" s="64" t="s">
        <v>44</v>
      </c>
      <c r="P11" s="46">
        <v>4</v>
      </c>
      <c r="Q11" s="46">
        <v>41</v>
      </c>
      <c r="R11" s="46">
        <v>2</v>
      </c>
      <c r="S11" s="46">
        <v>2</v>
      </c>
      <c r="T11" s="62">
        <f t="shared" si="2"/>
        <v>52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25</v>
      </c>
      <c r="D12" s="61">
        <v>5</v>
      </c>
      <c r="E12" s="61">
        <v>3</v>
      </c>
      <c r="F12" s="62">
        <f t="shared" si="0"/>
        <v>44.5</v>
      </c>
      <c r="G12" s="63"/>
      <c r="H12" s="64" t="s">
        <v>6</v>
      </c>
      <c r="I12" s="46">
        <v>5</v>
      </c>
      <c r="J12" s="46">
        <v>29</v>
      </c>
      <c r="K12" s="46">
        <v>7</v>
      </c>
      <c r="L12" s="46">
        <v>1</v>
      </c>
      <c r="M12" s="62">
        <f t="shared" si="1"/>
        <v>48</v>
      </c>
      <c r="N12" s="63">
        <f>F22+M10+M11+M12</f>
        <v>202.5</v>
      </c>
      <c r="O12" s="64" t="s">
        <v>32</v>
      </c>
      <c r="P12" s="46">
        <v>6</v>
      </c>
      <c r="Q12" s="46">
        <v>43</v>
      </c>
      <c r="R12" s="46">
        <v>6</v>
      </c>
      <c r="S12" s="46">
        <v>2</v>
      </c>
      <c r="T12" s="62">
        <f t="shared" si="2"/>
        <v>63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37</v>
      </c>
      <c r="D13" s="61">
        <v>4</v>
      </c>
      <c r="E13" s="61">
        <v>1</v>
      </c>
      <c r="F13" s="62">
        <f t="shared" si="0"/>
        <v>48</v>
      </c>
      <c r="G13" s="63">
        <f t="shared" ref="G13:G19" si="3">F10+F11+F12+F13</f>
        <v>137.5</v>
      </c>
      <c r="H13" s="64" t="s">
        <v>7</v>
      </c>
      <c r="I13" s="46">
        <v>6</v>
      </c>
      <c r="J13" s="46">
        <v>21</v>
      </c>
      <c r="K13" s="46">
        <v>5</v>
      </c>
      <c r="L13" s="46">
        <v>1</v>
      </c>
      <c r="M13" s="62">
        <f t="shared" si="1"/>
        <v>36.5</v>
      </c>
      <c r="N13" s="63">
        <f t="shared" ref="N13:N18" si="4">M10+M11+M12+M13</f>
        <v>176.5</v>
      </c>
      <c r="O13" s="64" t="s">
        <v>33</v>
      </c>
      <c r="P13" s="46">
        <v>8</v>
      </c>
      <c r="Q13" s="46">
        <v>48</v>
      </c>
      <c r="R13" s="46">
        <v>5</v>
      </c>
      <c r="S13" s="46">
        <v>1</v>
      </c>
      <c r="T13" s="62">
        <f t="shared" si="2"/>
        <v>64.5</v>
      </c>
      <c r="U13" s="63">
        <f t="shared" ref="U13:U21" si="5">T10+T11+T12+T13</f>
        <v>224.5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33</v>
      </c>
      <c r="D14" s="61">
        <v>7</v>
      </c>
      <c r="E14" s="61">
        <v>1</v>
      </c>
      <c r="F14" s="62">
        <f t="shared" si="0"/>
        <v>50</v>
      </c>
      <c r="G14" s="63">
        <f t="shared" si="3"/>
        <v>169</v>
      </c>
      <c r="H14" s="64" t="s">
        <v>9</v>
      </c>
      <c r="I14" s="46">
        <v>5</v>
      </c>
      <c r="J14" s="46">
        <v>26</v>
      </c>
      <c r="K14" s="46">
        <v>6</v>
      </c>
      <c r="L14" s="46">
        <v>1</v>
      </c>
      <c r="M14" s="62">
        <f t="shared" si="1"/>
        <v>43</v>
      </c>
      <c r="N14" s="63">
        <f t="shared" si="4"/>
        <v>177.5</v>
      </c>
      <c r="O14" s="64" t="s">
        <v>29</v>
      </c>
      <c r="P14" s="45">
        <v>8</v>
      </c>
      <c r="Q14" s="45">
        <v>37</v>
      </c>
      <c r="R14" s="45">
        <v>3</v>
      </c>
      <c r="S14" s="45">
        <v>1</v>
      </c>
      <c r="T14" s="62">
        <f t="shared" si="2"/>
        <v>49.5</v>
      </c>
      <c r="U14" s="63">
        <f t="shared" si="5"/>
        <v>229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22</v>
      </c>
      <c r="D15" s="61">
        <v>7</v>
      </c>
      <c r="E15" s="61">
        <v>1</v>
      </c>
      <c r="F15" s="62">
        <f t="shared" si="0"/>
        <v>41</v>
      </c>
      <c r="G15" s="63">
        <f t="shared" si="3"/>
        <v>183.5</v>
      </c>
      <c r="H15" s="64" t="s">
        <v>12</v>
      </c>
      <c r="I15" s="46">
        <v>5</v>
      </c>
      <c r="J15" s="46">
        <v>28</v>
      </c>
      <c r="K15" s="46">
        <v>5</v>
      </c>
      <c r="L15" s="46">
        <v>1</v>
      </c>
      <c r="M15" s="62">
        <f t="shared" si="1"/>
        <v>43</v>
      </c>
      <c r="N15" s="63">
        <f t="shared" si="4"/>
        <v>170.5</v>
      </c>
      <c r="O15" s="60" t="s">
        <v>30</v>
      </c>
      <c r="P15" s="46">
        <v>3</v>
      </c>
      <c r="Q15" s="46">
        <v>50</v>
      </c>
      <c r="R15" s="46">
        <v>3</v>
      </c>
      <c r="S15" s="46">
        <v>0</v>
      </c>
      <c r="T15" s="62">
        <f t="shared" si="2"/>
        <v>57.5</v>
      </c>
      <c r="U15" s="63">
        <f t="shared" si="5"/>
        <v>234.5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30</v>
      </c>
      <c r="D16" s="61">
        <v>7</v>
      </c>
      <c r="E16" s="61">
        <v>1</v>
      </c>
      <c r="F16" s="62">
        <f t="shared" si="0"/>
        <v>50</v>
      </c>
      <c r="G16" s="63">
        <f t="shared" si="3"/>
        <v>189</v>
      </c>
      <c r="H16" s="64" t="s">
        <v>15</v>
      </c>
      <c r="I16" s="46">
        <v>4</v>
      </c>
      <c r="J16" s="46">
        <v>33</v>
      </c>
      <c r="K16" s="46">
        <v>4</v>
      </c>
      <c r="L16" s="46">
        <v>2</v>
      </c>
      <c r="M16" s="62">
        <f t="shared" si="1"/>
        <v>48</v>
      </c>
      <c r="N16" s="63">
        <f t="shared" si="4"/>
        <v>170.5</v>
      </c>
      <c r="O16" s="64" t="s">
        <v>8</v>
      </c>
      <c r="P16" s="46">
        <v>7</v>
      </c>
      <c r="Q16" s="46">
        <v>33</v>
      </c>
      <c r="R16" s="46">
        <v>4</v>
      </c>
      <c r="S16" s="46">
        <v>1</v>
      </c>
      <c r="T16" s="62">
        <f t="shared" si="2"/>
        <v>47</v>
      </c>
      <c r="U16" s="63">
        <f t="shared" si="5"/>
        <v>218.5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5</v>
      </c>
      <c r="C17" s="61">
        <v>28</v>
      </c>
      <c r="D17" s="61">
        <v>7</v>
      </c>
      <c r="E17" s="61">
        <v>2</v>
      </c>
      <c r="F17" s="62">
        <f t="shared" si="0"/>
        <v>49.5</v>
      </c>
      <c r="G17" s="63">
        <f t="shared" si="3"/>
        <v>190.5</v>
      </c>
      <c r="H17" s="64" t="s">
        <v>18</v>
      </c>
      <c r="I17" s="46">
        <v>2</v>
      </c>
      <c r="J17" s="46">
        <v>28</v>
      </c>
      <c r="K17" s="46">
        <v>3</v>
      </c>
      <c r="L17" s="46">
        <v>0</v>
      </c>
      <c r="M17" s="62">
        <f t="shared" si="1"/>
        <v>35</v>
      </c>
      <c r="N17" s="63">
        <f t="shared" si="4"/>
        <v>169</v>
      </c>
      <c r="O17" s="64" t="s">
        <v>10</v>
      </c>
      <c r="P17" s="46">
        <v>5</v>
      </c>
      <c r="Q17" s="46">
        <v>31</v>
      </c>
      <c r="R17" s="46">
        <v>4</v>
      </c>
      <c r="S17" s="46">
        <v>0</v>
      </c>
      <c r="T17" s="62">
        <f t="shared" si="2"/>
        <v>41.5</v>
      </c>
      <c r="U17" s="63">
        <f t="shared" si="5"/>
        <v>195.5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34</v>
      </c>
      <c r="D18" s="61">
        <v>6</v>
      </c>
      <c r="E18" s="61">
        <v>3</v>
      </c>
      <c r="F18" s="62">
        <f t="shared" si="0"/>
        <v>55.5</v>
      </c>
      <c r="G18" s="63">
        <f t="shared" si="3"/>
        <v>196</v>
      </c>
      <c r="H18" s="64" t="s">
        <v>20</v>
      </c>
      <c r="I18" s="46">
        <v>4</v>
      </c>
      <c r="J18" s="46">
        <v>33</v>
      </c>
      <c r="K18" s="46">
        <v>4</v>
      </c>
      <c r="L18" s="46">
        <v>0</v>
      </c>
      <c r="M18" s="62">
        <f t="shared" si="1"/>
        <v>43</v>
      </c>
      <c r="N18" s="63">
        <f t="shared" si="4"/>
        <v>169</v>
      </c>
      <c r="O18" s="64" t="s">
        <v>13</v>
      </c>
      <c r="P18" s="46">
        <v>5</v>
      </c>
      <c r="Q18" s="46">
        <v>41</v>
      </c>
      <c r="R18" s="46">
        <v>7</v>
      </c>
      <c r="S18" s="46">
        <v>0</v>
      </c>
      <c r="T18" s="62">
        <f t="shared" si="2"/>
        <v>57.5</v>
      </c>
      <c r="U18" s="63">
        <f t="shared" si="5"/>
        <v>203.5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51</v>
      </c>
      <c r="D19" s="69">
        <v>6</v>
      </c>
      <c r="E19" s="69">
        <v>0</v>
      </c>
      <c r="F19" s="70">
        <f t="shared" si="0"/>
        <v>63.5</v>
      </c>
      <c r="G19" s="71">
        <f t="shared" si="3"/>
        <v>218.5</v>
      </c>
      <c r="H19" s="72" t="s">
        <v>22</v>
      </c>
      <c r="I19" s="45">
        <v>9</v>
      </c>
      <c r="J19" s="46">
        <v>32</v>
      </c>
      <c r="K19" s="45">
        <v>3</v>
      </c>
      <c r="L19" s="45">
        <v>0</v>
      </c>
      <c r="M19" s="62">
        <f t="shared" si="1"/>
        <v>42.5</v>
      </c>
      <c r="N19" s="63">
        <f>M16+M17+M18+M19</f>
        <v>168.5</v>
      </c>
      <c r="O19" s="64" t="s">
        <v>16</v>
      </c>
      <c r="P19" s="46">
        <v>5</v>
      </c>
      <c r="Q19" s="46">
        <v>37</v>
      </c>
      <c r="R19" s="46">
        <v>5</v>
      </c>
      <c r="S19" s="46">
        <v>1</v>
      </c>
      <c r="T19" s="62">
        <f t="shared" si="2"/>
        <v>52</v>
      </c>
      <c r="U19" s="63">
        <f t="shared" si="5"/>
        <v>198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34</v>
      </c>
      <c r="D20" s="67">
        <v>6</v>
      </c>
      <c r="E20" s="67">
        <v>2</v>
      </c>
      <c r="F20" s="73">
        <f t="shared" si="0"/>
        <v>53</v>
      </c>
      <c r="G20" s="74"/>
      <c r="H20" s="64" t="s">
        <v>24</v>
      </c>
      <c r="I20" s="46">
        <v>4</v>
      </c>
      <c r="J20" s="46">
        <v>34</v>
      </c>
      <c r="K20" s="46">
        <v>5</v>
      </c>
      <c r="L20" s="46">
        <v>2</v>
      </c>
      <c r="M20" s="73">
        <f t="shared" si="1"/>
        <v>51</v>
      </c>
      <c r="N20" s="63">
        <f>M17+M18+M19+M20</f>
        <v>171.5</v>
      </c>
      <c r="O20" s="64" t="s">
        <v>45</v>
      </c>
      <c r="P20" s="45">
        <v>4</v>
      </c>
      <c r="Q20" s="45">
        <v>27</v>
      </c>
      <c r="R20" s="45">
        <v>4</v>
      </c>
      <c r="S20" s="45">
        <v>1</v>
      </c>
      <c r="T20" s="73">
        <f t="shared" si="2"/>
        <v>39.5</v>
      </c>
      <c r="U20" s="63">
        <f t="shared" si="5"/>
        <v>190.5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41</v>
      </c>
      <c r="D21" s="61">
        <v>6</v>
      </c>
      <c r="E21" s="61">
        <v>2</v>
      </c>
      <c r="F21" s="62">
        <f t="shared" si="0"/>
        <v>59.5</v>
      </c>
      <c r="G21" s="75"/>
      <c r="H21" s="72" t="s">
        <v>25</v>
      </c>
      <c r="I21" s="46">
        <v>6</v>
      </c>
      <c r="J21" s="45">
        <v>41</v>
      </c>
      <c r="K21" s="46">
        <v>4</v>
      </c>
      <c r="L21" s="46">
        <v>1</v>
      </c>
      <c r="M21" s="62">
        <f t="shared" si="1"/>
        <v>54.5</v>
      </c>
      <c r="N21" s="63">
        <f>M18+M19+M20+M21</f>
        <v>191</v>
      </c>
      <c r="O21" s="68" t="s">
        <v>46</v>
      </c>
      <c r="P21" s="47">
        <v>2</v>
      </c>
      <c r="Q21" s="47">
        <v>28</v>
      </c>
      <c r="R21" s="47">
        <v>5</v>
      </c>
      <c r="S21" s="47">
        <v>0</v>
      </c>
      <c r="T21" s="70">
        <f t="shared" si="2"/>
        <v>39</v>
      </c>
      <c r="U21" s="71">
        <f t="shared" si="5"/>
        <v>188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50</v>
      </c>
      <c r="D22" s="61">
        <v>4</v>
      </c>
      <c r="E22" s="61">
        <v>1</v>
      </c>
      <c r="F22" s="62">
        <f t="shared" si="0"/>
        <v>62.5</v>
      </c>
      <c r="G22" s="63"/>
      <c r="H22" s="68" t="s">
        <v>26</v>
      </c>
      <c r="I22" s="47">
        <v>6</v>
      </c>
      <c r="J22" s="46">
        <v>59</v>
      </c>
      <c r="K22" s="47">
        <v>6</v>
      </c>
      <c r="L22" s="47">
        <v>1</v>
      </c>
      <c r="M22" s="62">
        <f t="shared" si="1"/>
        <v>76.5</v>
      </c>
      <c r="N22" s="71">
        <f>M19+M20+M21+M22</f>
        <v>224.5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218.5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224.5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234.5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152</v>
      </c>
      <c r="N24" s="88"/>
      <c r="O24" s="211"/>
      <c r="P24" s="212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40 X CARRERA 40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1131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153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42947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>
        <v>50</v>
      </c>
      <c r="K9" s="15">
        <v>5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</v>
      </c>
      <c r="C10" s="46">
        <v>43</v>
      </c>
      <c r="D10" s="46">
        <v>8</v>
      </c>
      <c r="E10" s="46">
        <v>0</v>
      </c>
      <c r="F10" s="62">
        <f>B10*0.5+C10*1+D10*2+E10*2.5</f>
        <v>60</v>
      </c>
      <c r="G10" s="2"/>
      <c r="H10" s="19" t="s">
        <v>4</v>
      </c>
      <c r="I10" s="46">
        <v>5</v>
      </c>
      <c r="J10" s="46">
        <v>49</v>
      </c>
      <c r="K10" s="46">
        <v>4</v>
      </c>
      <c r="L10" s="46">
        <v>2</v>
      </c>
      <c r="M10" s="6">
        <f>I10*0.5+J10*1+K10*2+L10*2.5</f>
        <v>64.5</v>
      </c>
      <c r="N10" s="9">
        <f>F20+F21+F22+M10</f>
        <v>229</v>
      </c>
      <c r="O10" s="19" t="s">
        <v>43</v>
      </c>
      <c r="P10" s="46">
        <v>6</v>
      </c>
      <c r="Q10" s="46">
        <v>41</v>
      </c>
      <c r="R10" s="46">
        <v>4</v>
      </c>
      <c r="S10" s="46">
        <v>3</v>
      </c>
      <c r="T10" s="6">
        <f>P10*0.5+Q10*1+R10*2+S10*2.5</f>
        <v>59.5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45</v>
      </c>
      <c r="D11" s="46">
        <v>10</v>
      </c>
      <c r="E11" s="46">
        <v>3</v>
      </c>
      <c r="F11" s="6">
        <f t="shared" ref="F11:F22" si="0">B11*0.5+C11*1+D11*2+E11*2.5</f>
        <v>74</v>
      </c>
      <c r="G11" s="2"/>
      <c r="H11" s="19" t="s">
        <v>5</v>
      </c>
      <c r="I11" s="46">
        <v>6</v>
      </c>
      <c r="J11" s="46">
        <v>57</v>
      </c>
      <c r="K11" s="46">
        <v>4</v>
      </c>
      <c r="L11" s="46">
        <v>2</v>
      </c>
      <c r="M11" s="6">
        <f t="shared" ref="M11:M22" si="1">I11*0.5+J11*1+K11*2+L11*2.5</f>
        <v>73</v>
      </c>
      <c r="N11" s="9">
        <f>F21+F22+M10+M11</f>
        <v>246.5</v>
      </c>
      <c r="O11" s="19" t="s">
        <v>44</v>
      </c>
      <c r="P11" s="46">
        <v>6</v>
      </c>
      <c r="Q11" s="46">
        <v>48</v>
      </c>
      <c r="R11" s="46">
        <v>4</v>
      </c>
      <c r="S11" s="46">
        <v>1</v>
      </c>
      <c r="T11" s="6">
        <f t="shared" ref="T11:T21" si="2">P11*0.5+Q11*1+R11*2+S11*2.5</f>
        <v>61.5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49</v>
      </c>
      <c r="D12" s="46">
        <v>10</v>
      </c>
      <c r="E12" s="46">
        <v>2</v>
      </c>
      <c r="F12" s="6">
        <f t="shared" si="0"/>
        <v>75.5</v>
      </c>
      <c r="G12" s="2"/>
      <c r="H12" s="19" t="s">
        <v>6</v>
      </c>
      <c r="I12" s="46">
        <v>5</v>
      </c>
      <c r="J12" s="46">
        <v>45</v>
      </c>
      <c r="K12" s="46">
        <v>6</v>
      </c>
      <c r="L12" s="46">
        <v>0</v>
      </c>
      <c r="M12" s="6">
        <f t="shared" si="1"/>
        <v>59.5</v>
      </c>
      <c r="N12" s="2">
        <f>F22+M10+M11+M12</f>
        <v>253</v>
      </c>
      <c r="O12" s="19" t="s">
        <v>32</v>
      </c>
      <c r="P12" s="46">
        <v>7</v>
      </c>
      <c r="Q12" s="46">
        <v>46</v>
      </c>
      <c r="R12" s="46">
        <v>7</v>
      </c>
      <c r="S12" s="46">
        <v>0</v>
      </c>
      <c r="T12" s="6">
        <f t="shared" si="2"/>
        <v>63.5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45</v>
      </c>
      <c r="D13" s="46">
        <v>11</v>
      </c>
      <c r="E13" s="46">
        <v>2</v>
      </c>
      <c r="F13" s="6">
        <f t="shared" si="0"/>
        <v>73.5</v>
      </c>
      <c r="G13" s="2">
        <f>F10+F11+F12+F13</f>
        <v>283</v>
      </c>
      <c r="H13" s="19" t="s">
        <v>7</v>
      </c>
      <c r="I13" s="46">
        <v>6</v>
      </c>
      <c r="J13" s="46">
        <v>45</v>
      </c>
      <c r="K13" s="46">
        <v>6</v>
      </c>
      <c r="L13" s="46">
        <v>2</v>
      </c>
      <c r="M13" s="6">
        <f t="shared" si="1"/>
        <v>65</v>
      </c>
      <c r="N13" s="2">
        <f t="shared" ref="N13:N18" si="3">M10+M11+M12+M13</f>
        <v>262</v>
      </c>
      <c r="O13" s="19" t="s">
        <v>33</v>
      </c>
      <c r="P13" s="46">
        <v>7</v>
      </c>
      <c r="Q13" s="46">
        <v>53</v>
      </c>
      <c r="R13" s="46">
        <v>6</v>
      </c>
      <c r="S13" s="46">
        <v>2</v>
      </c>
      <c r="T13" s="6">
        <f t="shared" si="2"/>
        <v>73.5</v>
      </c>
      <c r="U13" s="2">
        <f t="shared" ref="U13:U21" si="4">T10+T11+T12+T13</f>
        <v>258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30</v>
      </c>
      <c r="D14" s="46">
        <v>7</v>
      </c>
      <c r="E14" s="46">
        <v>0</v>
      </c>
      <c r="F14" s="6">
        <f t="shared" si="0"/>
        <v>47</v>
      </c>
      <c r="G14" s="2">
        <f t="shared" ref="G14:G19" si="5">F11+F12+F13+F14</f>
        <v>270</v>
      </c>
      <c r="H14" s="19" t="s">
        <v>9</v>
      </c>
      <c r="I14" s="46">
        <v>5</v>
      </c>
      <c r="J14" s="46">
        <v>40</v>
      </c>
      <c r="K14" s="46">
        <v>4</v>
      </c>
      <c r="L14" s="46">
        <v>0</v>
      </c>
      <c r="M14" s="6">
        <f t="shared" si="1"/>
        <v>50.5</v>
      </c>
      <c r="N14" s="2">
        <f t="shared" si="3"/>
        <v>248</v>
      </c>
      <c r="O14" s="19" t="s">
        <v>29</v>
      </c>
      <c r="P14" s="45">
        <v>11</v>
      </c>
      <c r="Q14" s="45">
        <v>57</v>
      </c>
      <c r="R14" s="45">
        <v>4</v>
      </c>
      <c r="S14" s="45">
        <v>2</v>
      </c>
      <c r="T14" s="6">
        <f t="shared" si="2"/>
        <v>75.5</v>
      </c>
      <c r="U14" s="2">
        <f t="shared" si="4"/>
        <v>274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11</v>
      </c>
      <c r="C15" s="46">
        <v>25</v>
      </c>
      <c r="D15" s="46">
        <v>6</v>
      </c>
      <c r="E15" s="46">
        <v>1</v>
      </c>
      <c r="F15" s="6">
        <f t="shared" si="0"/>
        <v>45</v>
      </c>
      <c r="G15" s="2">
        <f t="shared" si="5"/>
        <v>241</v>
      </c>
      <c r="H15" s="19" t="s">
        <v>12</v>
      </c>
      <c r="I15" s="46">
        <v>5</v>
      </c>
      <c r="J15" s="46">
        <v>48</v>
      </c>
      <c r="K15" s="46">
        <v>5</v>
      </c>
      <c r="L15" s="46">
        <v>0</v>
      </c>
      <c r="M15" s="6">
        <f t="shared" si="1"/>
        <v>60.5</v>
      </c>
      <c r="N15" s="2">
        <f t="shared" si="3"/>
        <v>235.5</v>
      </c>
      <c r="O15" s="18" t="s">
        <v>30</v>
      </c>
      <c r="P15" s="46">
        <v>11</v>
      </c>
      <c r="Q15" s="46">
        <v>60</v>
      </c>
      <c r="R15" s="46">
        <v>5</v>
      </c>
      <c r="S15" s="46">
        <v>3</v>
      </c>
      <c r="T15" s="6">
        <f t="shared" si="2"/>
        <v>83</v>
      </c>
      <c r="U15" s="2">
        <f t="shared" si="4"/>
        <v>295.5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32</v>
      </c>
      <c r="D16" s="46">
        <v>6</v>
      </c>
      <c r="E16" s="46">
        <v>2</v>
      </c>
      <c r="F16" s="6">
        <f t="shared" si="0"/>
        <v>52.5</v>
      </c>
      <c r="G16" s="2">
        <f t="shared" si="5"/>
        <v>218</v>
      </c>
      <c r="H16" s="19" t="s">
        <v>15</v>
      </c>
      <c r="I16" s="46">
        <v>8</v>
      </c>
      <c r="J16" s="46">
        <v>45</v>
      </c>
      <c r="K16" s="46">
        <v>4</v>
      </c>
      <c r="L16" s="46">
        <v>0</v>
      </c>
      <c r="M16" s="6">
        <f t="shared" si="1"/>
        <v>57</v>
      </c>
      <c r="N16" s="2">
        <f t="shared" si="3"/>
        <v>233</v>
      </c>
      <c r="O16" s="19" t="s">
        <v>8</v>
      </c>
      <c r="P16" s="46">
        <v>8</v>
      </c>
      <c r="Q16" s="46">
        <v>54</v>
      </c>
      <c r="R16" s="46">
        <v>7</v>
      </c>
      <c r="S16" s="46">
        <v>2</v>
      </c>
      <c r="T16" s="6">
        <f t="shared" si="2"/>
        <v>77</v>
      </c>
      <c r="U16" s="2">
        <f t="shared" si="4"/>
        <v>309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32</v>
      </c>
      <c r="D17" s="46">
        <v>5</v>
      </c>
      <c r="E17" s="46">
        <v>2</v>
      </c>
      <c r="F17" s="6">
        <f t="shared" si="0"/>
        <v>50</v>
      </c>
      <c r="G17" s="2">
        <f t="shared" si="5"/>
        <v>194.5</v>
      </c>
      <c r="H17" s="19" t="s">
        <v>18</v>
      </c>
      <c r="I17" s="46">
        <v>4</v>
      </c>
      <c r="J17" s="46">
        <v>35</v>
      </c>
      <c r="K17" s="46">
        <v>3</v>
      </c>
      <c r="L17" s="46">
        <v>0</v>
      </c>
      <c r="M17" s="6">
        <f t="shared" si="1"/>
        <v>43</v>
      </c>
      <c r="N17" s="2">
        <f t="shared" si="3"/>
        <v>211</v>
      </c>
      <c r="O17" s="19" t="s">
        <v>10</v>
      </c>
      <c r="P17" s="46">
        <v>5</v>
      </c>
      <c r="Q17" s="46">
        <v>52</v>
      </c>
      <c r="R17" s="46">
        <v>4</v>
      </c>
      <c r="S17" s="46">
        <v>2</v>
      </c>
      <c r="T17" s="6">
        <f t="shared" si="2"/>
        <v>67.5</v>
      </c>
      <c r="U17" s="2">
        <f t="shared" si="4"/>
        <v>303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34</v>
      </c>
      <c r="D18" s="46">
        <v>7</v>
      </c>
      <c r="E18" s="46">
        <v>3</v>
      </c>
      <c r="F18" s="6">
        <f t="shared" si="0"/>
        <v>56.5</v>
      </c>
      <c r="G18" s="2">
        <f t="shared" si="5"/>
        <v>204</v>
      </c>
      <c r="H18" s="19" t="s">
        <v>20</v>
      </c>
      <c r="I18" s="46">
        <v>6</v>
      </c>
      <c r="J18" s="46">
        <v>41</v>
      </c>
      <c r="K18" s="46">
        <v>4</v>
      </c>
      <c r="L18" s="46">
        <v>2</v>
      </c>
      <c r="M18" s="6">
        <f t="shared" si="1"/>
        <v>57</v>
      </c>
      <c r="N18" s="2">
        <f t="shared" si="3"/>
        <v>217.5</v>
      </c>
      <c r="O18" s="19" t="s">
        <v>13</v>
      </c>
      <c r="P18" s="46">
        <v>8</v>
      </c>
      <c r="Q18" s="46">
        <v>47</v>
      </c>
      <c r="R18" s="46">
        <v>4</v>
      </c>
      <c r="S18" s="46">
        <v>0</v>
      </c>
      <c r="T18" s="6">
        <f t="shared" si="2"/>
        <v>59</v>
      </c>
      <c r="U18" s="2">
        <f t="shared" si="4"/>
        <v>286.5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31</v>
      </c>
      <c r="D19" s="47">
        <v>7</v>
      </c>
      <c r="E19" s="47">
        <v>2</v>
      </c>
      <c r="F19" s="7">
        <f t="shared" si="0"/>
        <v>53</v>
      </c>
      <c r="G19" s="3">
        <f t="shared" si="5"/>
        <v>212</v>
      </c>
      <c r="H19" s="20" t="s">
        <v>22</v>
      </c>
      <c r="I19" s="45">
        <v>10</v>
      </c>
      <c r="J19" s="45">
        <v>30</v>
      </c>
      <c r="K19" s="45">
        <v>6</v>
      </c>
      <c r="L19" s="45">
        <v>0</v>
      </c>
      <c r="M19" s="6">
        <f t="shared" si="1"/>
        <v>47</v>
      </c>
      <c r="N19" s="2">
        <f>M16+M17+M18+M19</f>
        <v>204</v>
      </c>
      <c r="O19" s="19" t="s">
        <v>16</v>
      </c>
      <c r="P19" s="46">
        <v>6</v>
      </c>
      <c r="Q19" s="46">
        <v>40</v>
      </c>
      <c r="R19" s="46">
        <v>4</v>
      </c>
      <c r="S19" s="46">
        <v>1</v>
      </c>
      <c r="T19" s="6">
        <f t="shared" si="2"/>
        <v>53.5</v>
      </c>
      <c r="U19" s="2">
        <f t="shared" si="4"/>
        <v>257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38</v>
      </c>
      <c r="D20" s="45">
        <v>6</v>
      </c>
      <c r="E20" s="45">
        <v>1</v>
      </c>
      <c r="F20" s="8">
        <f t="shared" si="0"/>
        <v>55.5</v>
      </c>
      <c r="G20" s="35"/>
      <c r="H20" s="19" t="s">
        <v>24</v>
      </c>
      <c r="I20" s="46">
        <v>6</v>
      </c>
      <c r="J20" s="46">
        <v>46</v>
      </c>
      <c r="K20" s="46">
        <v>8</v>
      </c>
      <c r="L20" s="46">
        <v>3</v>
      </c>
      <c r="M20" s="8">
        <f t="shared" si="1"/>
        <v>72.5</v>
      </c>
      <c r="N20" s="2">
        <f>M17+M18+M19+M20</f>
        <v>219.5</v>
      </c>
      <c r="O20" s="19" t="s">
        <v>45</v>
      </c>
      <c r="P20" s="45">
        <v>5</v>
      </c>
      <c r="Q20" s="45">
        <v>49</v>
      </c>
      <c r="R20" s="45">
        <v>4</v>
      </c>
      <c r="S20" s="45">
        <v>1</v>
      </c>
      <c r="T20" s="8">
        <f t="shared" si="2"/>
        <v>62</v>
      </c>
      <c r="U20" s="2">
        <f t="shared" si="4"/>
        <v>242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42</v>
      </c>
      <c r="D21" s="46">
        <v>4</v>
      </c>
      <c r="E21" s="46">
        <v>1</v>
      </c>
      <c r="F21" s="6">
        <f t="shared" si="0"/>
        <v>53</v>
      </c>
      <c r="G21" s="36"/>
      <c r="H21" s="20" t="s">
        <v>25</v>
      </c>
      <c r="I21" s="46">
        <v>8</v>
      </c>
      <c r="J21" s="46">
        <v>39</v>
      </c>
      <c r="K21" s="46">
        <v>4</v>
      </c>
      <c r="L21" s="46">
        <v>1</v>
      </c>
      <c r="M21" s="6">
        <f t="shared" si="1"/>
        <v>53.5</v>
      </c>
      <c r="N21" s="2">
        <f>M18+M19+M20+M21</f>
        <v>230</v>
      </c>
      <c r="O21" s="21" t="s">
        <v>46</v>
      </c>
      <c r="P21" s="47">
        <v>6</v>
      </c>
      <c r="Q21" s="47">
        <v>48</v>
      </c>
      <c r="R21" s="47">
        <v>5</v>
      </c>
      <c r="S21" s="47">
        <v>1</v>
      </c>
      <c r="T21" s="7">
        <f t="shared" si="2"/>
        <v>63.5</v>
      </c>
      <c r="U21" s="3">
        <f t="shared" si="4"/>
        <v>238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37</v>
      </c>
      <c r="D22" s="46">
        <v>4</v>
      </c>
      <c r="E22" s="46">
        <v>4</v>
      </c>
      <c r="F22" s="6">
        <f t="shared" si="0"/>
        <v>56</v>
      </c>
      <c r="G22" s="2"/>
      <c r="H22" s="21" t="s">
        <v>26</v>
      </c>
      <c r="I22" s="47">
        <v>6</v>
      </c>
      <c r="J22" s="47">
        <v>43</v>
      </c>
      <c r="K22" s="47">
        <v>6</v>
      </c>
      <c r="L22" s="47">
        <v>3</v>
      </c>
      <c r="M22" s="6">
        <f t="shared" si="1"/>
        <v>65.5</v>
      </c>
      <c r="N22" s="3">
        <f>M19+M20+M21+M22</f>
        <v>238.5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283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262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309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75</v>
      </c>
      <c r="N24" s="88"/>
      <c r="O24" s="185"/>
      <c r="P24" s="186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40 X CARRERA 40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1131</v>
      </c>
      <c r="M6" s="178"/>
      <c r="N6" s="178"/>
      <c r="O6" s="12"/>
      <c r="P6" s="167" t="s">
        <v>58</v>
      </c>
      <c r="Q6" s="167"/>
      <c r="R6" s="167"/>
      <c r="S6" s="218">
        <f>'G-1'!S6:U6</f>
        <v>42947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8</v>
      </c>
      <c r="C10" s="46">
        <f>'G-1'!C10+'G-3'!C10+'G-4'!C10</f>
        <v>99</v>
      </c>
      <c r="D10" s="46">
        <f>'G-1'!D10+'G-3'!D10+'G-4'!D10</f>
        <v>34</v>
      </c>
      <c r="E10" s="46">
        <f>'G-1'!E10+'G-3'!E10+'G-4'!E10</f>
        <v>1</v>
      </c>
      <c r="F10" s="6">
        <f t="shared" ref="F10:F22" si="0">B10*0.5+C10*1+D10*2+E10*2.5</f>
        <v>173.5</v>
      </c>
      <c r="G10" s="2"/>
      <c r="H10" s="19" t="s">
        <v>4</v>
      </c>
      <c r="I10" s="46">
        <f>'G-1'!I10+'G-3'!I10+'G-4'!I10</f>
        <v>12</v>
      </c>
      <c r="J10" s="46">
        <f>'G-1'!J10+'G-3'!J10+'G-4'!J10</f>
        <v>99</v>
      </c>
      <c r="K10" s="46">
        <f>'G-1'!K10+'G-3'!K10+'G-4'!K10</f>
        <v>25</v>
      </c>
      <c r="L10" s="46">
        <f>'G-1'!L10+'G-3'!L10+'G-4'!L10</f>
        <v>8</v>
      </c>
      <c r="M10" s="6">
        <f t="shared" ref="M10:M22" si="1">I10*0.5+J10*1+K10*2+L10*2.5</f>
        <v>175</v>
      </c>
      <c r="N10" s="9">
        <f>F20+F21+F22+M10</f>
        <v>782.5</v>
      </c>
      <c r="O10" s="19" t="s">
        <v>43</v>
      </c>
      <c r="P10" s="46">
        <f>'G-1'!P10+'G-3'!P10+'G-4'!P10</f>
        <v>12</v>
      </c>
      <c r="Q10" s="46">
        <f>'G-1'!Q10+'G-3'!Q10+'G-4'!Q10</f>
        <v>121</v>
      </c>
      <c r="R10" s="46">
        <f>'G-1'!R10+'G-3'!R10+'G-4'!R10</f>
        <v>24</v>
      </c>
      <c r="S10" s="46">
        <f>'G-1'!S10+'G-3'!S10+'G-4'!S10</f>
        <v>6</v>
      </c>
      <c r="T10" s="6">
        <f t="shared" ref="T10:T21" si="2">P10*0.5+Q10*1+R10*2+S10*2.5</f>
        <v>190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14</v>
      </c>
      <c r="C11" s="46">
        <f>'G-1'!C11+'G-3'!C11+'G-4'!C11</f>
        <v>92</v>
      </c>
      <c r="D11" s="46">
        <f>'G-1'!D11+'G-3'!D11+'G-4'!D11</f>
        <v>38</v>
      </c>
      <c r="E11" s="46">
        <f>'G-1'!E11+'G-3'!E11+'G-4'!E11</f>
        <v>5</v>
      </c>
      <c r="F11" s="6">
        <f t="shared" si="0"/>
        <v>187.5</v>
      </c>
      <c r="G11" s="2"/>
      <c r="H11" s="19" t="s">
        <v>5</v>
      </c>
      <c r="I11" s="46">
        <f>'G-1'!I11+'G-3'!I11+'G-4'!I11</f>
        <v>17</v>
      </c>
      <c r="J11" s="46">
        <f>'G-1'!J11+'G-3'!J11+'G-4'!J11</f>
        <v>149</v>
      </c>
      <c r="K11" s="46">
        <f>'G-1'!K11+'G-3'!K11+'G-4'!K11</f>
        <v>24</v>
      </c>
      <c r="L11" s="46">
        <f>'G-1'!L11+'G-3'!L11+'G-4'!L11</f>
        <v>3</v>
      </c>
      <c r="M11" s="6">
        <f t="shared" si="1"/>
        <v>213</v>
      </c>
      <c r="N11" s="9">
        <f>F21+F22+M10+M11</f>
        <v>797</v>
      </c>
      <c r="O11" s="19" t="s">
        <v>44</v>
      </c>
      <c r="P11" s="46">
        <f>'G-1'!P11+'G-3'!P11+'G-4'!P11</f>
        <v>16</v>
      </c>
      <c r="Q11" s="46">
        <f>'G-1'!Q11+'G-3'!Q11+'G-4'!Q11</f>
        <v>140</v>
      </c>
      <c r="R11" s="46">
        <f>'G-1'!R11+'G-3'!R11+'G-4'!R11</f>
        <v>19</v>
      </c>
      <c r="S11" s="46">
        <f>'G-1'!S11+'G-3'!S11+'G-4'!S11</f>
        <v>3</v>
      </c>
      <c r="T11" s="6">
        <f t="shared" si="2"/>
        <v>193.5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9</v>
      </c>
      <c r="C12" s="46">
        <f>'G-1'!C12+'G-3'!C12+'G-4'!C12</f>
        <v>107</v>
      </c>
      <c r="D12" s="46">
        <f>'G-1'!D12+'G-3'!D12+'G-4'!D12</f>
        <v>37</v>
      </c>
      <c r="E12" s="46">
        <f>'G-1'!E12+'G-3'!E12+'G-4'!E12</f>
        <v>5</v>
      </c>
      <c r="F12" s="6">
        <f t="shared" si="0"/>
        <v>198</v>
      </c>
      <c r="G12" s="2"/>
      <c r="H12" s="19" t="s">
        <v>6</v>
      </c>
      <c r="I12" s="46">
        <f>'G-1'!I12+'G-3'!I12+'G-4'!I12</f>
        <v>15</v>
      </c>
      <c r="J12" s="46">
        <f>'G-1'!J12+'G-3'!J12+'G-4'!J12</f>
        <v>131</v>
      </c>
      <c r="K12" s="46">
        <f>'G-1'!K12+'G-3'!K12+'G-4'!K12</f>
        <v>33</v>
      </c>
      <c r="L12" s="46">
        <f>'G-1'!L12+'G-3'!L12+'G-4'!L12</f>
        <v>1</v>
      </c>
      <c r="M12" s="6">
        <f t="shared" si="1"/>
        <v>207</v>
      </c>
      <c r="N12" s="2">
        <f>F22+M10+M11+M12</f>
        <v>802</v>
      </c>
      <c r="O12" s="19" t="s">
        <v>32</v>
      </c>
      <c r="P12" s="46">
        <f>'G-1'!P12+'G-3'!P12+'G-4'!P12</f>
        <v>18</v>
      </c>
      <c r="Q12" s="46">
        <f>'G-1'!Q12+'G-3'!Q12+'G-4'!Q12</f>
        <v>151</v>
      </c>
      <c r="R12" s="46">
        <f>'G-1'!R12+'G-3'!R12+'G-4'!R12</f>
        <v>31</v>
      </c>
      <c r="S12" s="46">
        <f>'G-1'!S12+'G-3'!S12+'G-4'!S12</f>
        <v>6</v>
      </c>
      <c r="T12" s="6">
        <f t="shared" si="2"/>
        <v>237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6</v>
      </c>
      <c r="C13" s="46">
        <f>'G-1'!C13+'G-3'!C13+'G-4'!C13</f>
        <v>125</v>
      </c>
      <c r="D13" s="46">
        <f>'G-1'!D13+'G-3'!D13+'G-4'!D13</f>
        <v>26</v>
      </c>
      <c r="E13" s="46">
        <f>'G-1'!E13+'G-3'!E13+'G-4'!E13</f>
        <v>4</v>
      </c>
      <c r="F13" s="6">
        <f t="shared" si="0"/>
        <v>190</v>
      </c>
      <c r="G13" s="2">
        <f t="shared" ref="G13:G19" si="3">F10+F11+F12+F13</f>
        <v>749</v>
      </c>
      <c r="H13" s="19" t="s">
        <v>7</v>
      </c>
      <c r="I13" s="46">
        <f>'G-1'!I13+'G-3'!I13+'G-4'!I13</f>
        <v>15</v>
      </c>
      <c r="J13" s="46">
        <f>'G-1'!J13+'G-3'!J13+'G-4'!J13</f>
        <v>99</v>
      </c>
      <c r="K13" s="46">
        <f>'G-1'!K13+'G-3'!K13+'G-4'!K13</f>
        <v>30</v>
      </c>
      <c r="L13" s="46">
        <f>'G-1'!L13+'G-3'!L13+'G-4'!L13</f>
        <v>3</v>
      </c>
      <c r="M13" s="6">
        <f t="shared" si="1"/>
        <v>174</v>
      </c>
      <c r="N13" s="2">
        <f t="shared" ref="N13:N18" si="4">M10+M11+M12+M13</f>
        <v>769</v>
      </c>
      <c r="O13" s="19" t="s">
        <v>33</v>
      </c>
      <c r="P13" s="46">
        <f>'G-1'!P13+'G-3'!P13+'G-4'!P13</f>
        <v>23</v>
      </c>
      <c r="Q13" s="46">
        <f>'G-1'!Q13+'G-3'!Q13+'G-4'!Q13</f>
        <v>176</v>
      </c>
      <c r="R13" s="46">
        <f>'G-1'!R13+'G-3'!R13+'G-4'!R13</f>
        <v>34</v>
      </c>
      <c r="S13" s="46">
        <f>'G-1'!S13+'G-3'!S13+'G-4'!S13</f>
        <v>5</v>
      </c>
      <c r="T13" s="6">
        <f t="shared" si="2"/>
        <v>268</v>
      </c>
      <c r="U13" s="2">
        <f t="shared" ref="U13:U21" si="5">T10+T11+T12+T13</f>
        <v>888.5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</v>
      </c>
      <c r="C14" s="46">
        <f>'G-1'!C14+'G-3'!C14+'G-4'!C14</f>
        <v>104</v>
      </c>
      <c r="D14" s="46">
        <f>'G-1'!D14+'G-3'!D14+'G-4'!D14</f>
        <v>35</v>
      </c>
      <c r="E14" s="46">
        <f>'G-1'!E14+'G-3'!E14+'G-4'!E14</f>
        <v>1</v>
      </c>
      <c r="F14" s="6">
        <f t="shared" si="0"/>
        <v>181.5</v>
      </c>
      <c r="G14" s="2">
        <f t="shared" si="3"/>
        <v>757</v>
      </c>
      <c r="H14" s="19" t="s">
        <v>9</v>
      </c>
      <c r="I14" s="46">
        <f>'G-1'!I14+'G-3'!I14+'G-4'!I14</f>
        <v>12</v>
      </c>
      <c r="J14" s="46">
        <f>'G-1'!J14+'G-3'!J14+'G-4'!J14</f>
        <v>108</v>
      </c>
      <c r="K14" s="46">
        <f>'G-1'!K14+'G-3'!K14+'G-4'!K14</f>
        <v>28</v>
      </c>
      <c r="L14" s="46">
        <f>'G-1'!L14+'G-3'!L14+'G-4'!L14</f>
        <v>2</v>
      </c>
      <c r="M14" s="6">
        <f t="shared" si="1"/>
        <v>175</v>
      </c>
      <c r="N14" s="2">
        <f t="shared" si="4"/>
        <v>769</v>
      </c>
      <c r="O14" s="19" t="s">
        <v>29</v>
      </c>
      <c r="P14" s="46">
        <f>'G-1'!P14+'G-3'!P14+'G-4'!P14</f>
        <v>29</v>
      </c>
      <c r="Q14" s="46">
        <f>'G-1'!Q14+'G-3'!Q14+'G-4'!Q14</f>
        <v>158</v>
      </c>
      <c r="R14" s="46">
        <f>'G-1'!R14+'G-3'!R14+'G-4'!R14</f>
        <v>23</v>
      </c>
      <c r="S14" s="46">
        <f>'G-1'!S14+'G-3'!S14+'G-4'!S14</f>
        <v>4</v>
      </c>
      <c r="T14" s="6">
        <f t="shared" si="2"/>
        <v>228.5</v>
      </c>
      <c r="U14" s="2">
        <f t="shared" si="5"/>
        <v>927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18</v>
      </c>
      <c r="C15" s="46">
        <f>'G-1'!C15+'G-3'!C15+'G-4'!C15</f>
        <v>96</v>
      </c>
      <c r="D15" s="46">
        <f>'G-1'!D15+'G-3'!D15+'G-4'!D15</f>
        <v>33</v>
      </c>
      <c r="E15" s="46">
        <f>'G-1'!E15+'G-3'!E15+'G-4'!E15</f>
        <v>4</v>
      </c>
      <c r="F15" s="6">
        <f t="shared" si="0"/>
        <v>181</v>
      </c>
      <c r="G15" s="2">
        <f t="shared" si="3"/>
        <v>750.5</v>
      </c>
      <c r="H15" s="19" t="s">
        <v>12</v>
      </c>
      <c r="I15" s="46">
        <f>'G-1'!I15+'G-3'!I15+'G-4'!I15</f>
        <v>17</v>
      </c>
      <c r="J15" s="46">
        <f>'G-1'!J15+'G-3'!J15+'G-4'!J15</f>
        <v>121</v>
      </c>
      <c r="K15" s="46">
        <f>'G-1'!K15+'G-3'!K15+'G-4'!K15</f>
        <v>26</v>
      </c>
      <c r="L15" s="46">
        <f>'G-1'!L15+'G-3'!L15+'G-4'!L15</f>
        <v>2</v>
      </c>
      <c r="M15" s="6">
        <f t="shared" si="1"/>
        <v>186.5</v>
      </c>
      <c r="N15" s="2">
        <f t="shared" si="4"/>
        <v>742.5</v>
      </c>
      <c r="O15" s="18" t="s">
        <v>30</v>
      </c>
      <c r="P15" s="46">
        <f>'G-1'!P15+'G-3'!P15+'G-4'!P15</f>
        <v>18</v>
      </c>
      <c r="Q15" s="46">
        <f>'G-1'!Q15+'G-3'!Q15+'G-4'!Q15</f>
        <v>186</v>
      </c>
      <c r="R15" s="46">
        <f>'G-1'!R15+'G-3'!R15+'G-4'!R15</f>
        <v>28</v>
      </c>
      <c r="S15" s="46">
        <f>'G-1'!S15+'G-3'!S15+'G-4'!S15</f>
        <v>5</v>
      </c>
      <c r="T15" s="6">
        <f t="shared" si="2"/>
        <v>263.5</v>
      </c>
      <c r="U15" s="2">
        <f t="shared" si="5"/>
        <v>997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16</v>
      </c>
      <c r="C16" s="46">
        <f>'G-1'!C16+'G-3'!C16+'G-4'!C16</f>
        <v>106</v>
      </c>
      <c r="D16" s="46">
        <f>'G-1'!D16+'G-3'!D16+'G-4'!D16</f>
        <v>37</v>
      </c>
      <c r="E16" s="46">
        <f>'G-1'!E16+'G-3'!E16+'G-4'!E16</f>
        <v>6</v>
      </c>
      <c r="F16" s="6">
        <f t="shared" si="0"/>
        <v>203</v>
      </c>
      <c r="G16" s="2">
        <f t="shared" si="3"/>
        <v>755.5</v>
      </c>
      <c r="H16" s="19" t="s">
        <v>15</v>
      </c>
      <c r="I16" s="46">
        <f>'G-1'!I16+'G-3'!I16+'G-4'!I16</f>
        <v>17</v>
      </c>
      <c r="J16" s="46">
        <f>'G-1'!J16+'G-3'!J16+'G-4'!J16</f>
        <v>125</v>
      </c>
      <c r="K16" s="46">
        <f>'G-1'!K16+'G-3'!K16+'G-4'!K16</f>
        <v>26</v>
      </c>
      <c r="L16" s="46">
        <f>'G-1'!L16+'G-3'!L16+'G-4'!L16</f>
        <v>4</v>
      </c>
      <c r="M16" s="6">
        <f t="shared" si="1"/>
        <v>195.5</v>
      </c>
      <c r="N16" s="2">
        <f t="shared" si="4"/>
        <v>731</v>
      </c>
      <c r="O16" s="19" t="s">
        <v>8</v>
      </c>
      <c r="P16" s="46">
        <f>'G-1'!P16+'G-3'!P16+'G-4'!P16</f>
        <v>20</v>
      </c>
      <c r="Q16" s="46">
        <f>'G-1'!Q16+'G-3'!Q16+'G-4'!Q16</f>
        <v>175</v>
      </c>
      <c r="R16" s="46">
        <f>'G-1'!R16+'G-3'!R16+'G-4'!R16</f>
        <v>32</v>
      </c>
      <c r="S16" s="46">
        <f>'G-1'!S16+'G-3'!S16+'G-4'!S16</f>
        <v>7</v>
      </c>
      <c r="T16" s="6">
        <f t="shared" si="2"/>
        <v>266.5</v>
      </c>
      <c r="U16" s="2">
        <f t="shared" si="5"/>
        <v>1026.5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12</v>
      </c>
      <c r="C17" s="46">
        <f>'G-1'!C17+'G-3'!C17+'G-4'!C17</f>
        <v>103</v>
      </c>
      <c r="D17" s="46">
        <f>'G-1'!D17+'G-3'!D17+'G-4'!D17</f>
        <v>39</v>
      </c>
      <c r="E17" s="46">
        <f>'G-1'!E17+'G-3'!E17+'G-4'!E17</f>
        <v>7</v>
      </c>
      <c r="F17" s="6">
        <f t="shared" si="0"/>
        <v>204.5</v>
      </c>
      <c r="G17" s="2">
        <f t="shared" si="3"/>
        <v>770</v>
      </c>
      <c r="H17" s="19" t="s">
        <v>18</v>
      </c>
      <c r="I17" s="46">
        <f>'G-1'!I17+'G-3'!I17+'G-4'!I17</f>
        <v>9</v>
      </c>
      <c r="J17" s="46">
        <f>'G-1'!J17+'G-3'!J17+'G-4'!J17</f>
        <v>95</v>
      </c>
      <c r="K17" s="46">
        <f>'G-1'!K17+'G-3'!K17+'G-4'!K17</f>
        <v>24</v>
      </c>
      <c r="L17" s="46">
        <f>'G-1'!L17+'G-3'!L17+'G-4'!L17</f>
        <v>2</v>
      </c>
      <c r="M17" s="6">
        <f t="shared" si="1"/>
        <v>152.5</v>
      </c>
      <c r="N17" s="2">
        <f t="shared" si="4"/>
        <v>709.5</v>
      </c>
      <c r="O17" s="19" t="s">
        <v>10</v>
      </c>
      <c r="P17" s="46">
        <f>'G-1'!P17+'G-3'!P17+'G-4'!P17</f>
        <v>14</v>
      </c>
      <c r="Q17" s="46">
        <f>'G-1'!Q17+'G-3'!Q17+'G-4'!Q17</f>
        <v>175</v>
      </c>
      <c r="R17" s="46">
        <f>'G-1'!R17+'G-3'!R17+'G-4'!R17</f>
        <v>34</v>
      </c>
      <c r="S17" s="46">
        <f>'G-1'!S17+'G-3'!S17+'G-4'!S17</f>
        <v>3</v>
      </c>
      <c r="T17" s="6">
        <f t="shared" si="2"/>
        <v>257.5</v>
      </c>
      <c r="U17" s="2">
        <f t="shared" si="5"/>
        <v>1016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11</v>
      </c>
      <c r="C18" s="46">
        <f>'G-1'!C18+'G-3'!C18+'G-4'!C18</f>
        <v>113</v>
      </c>
      <c r="D18" s="46">
        <f>'G-1'!D18+'G-3'!D18+'G-4'!D18</f>
        <v>43</v>
      </c>
      <c r="E18" s="46">
        <f>'G-1'!E18+'G-3'!E18+'G-4'!E18</f>
        <v>8</v>
      </c>
      <c r="F18" s="6">
        <f t="shared" si="0"/>
        <v>224.5</v>
      </c>
      <c r="G18" s="2">
        <f t="shared" si="3"/>
        <v>813</v>
      </c>
      <c r="H18" s="19" t="s">
        <v>20</v>
      </c>
      <c r="I18" s="46">
        <f>'G-1'!I18+'G-3'!I18+'G-4'!I18</f>
        <v>15</v>
      </c>
      <c r="J18" s="46">
        <f>'G-1'!J18+'G-3'!J18+'G-4'!J18</f>
        <v>102</v>
      </c>
      <c r="K18" s="46">
        <f>'G-1'!K18+'G-3'!K18+'G-4'!K18</f>
        <v>23</v>
      </c>
      <c r="L18" s="46">
        <f>'G-1'!L18+'G-3'!L18+'G-4'!L18</f>
        <v>2</v>
      </c>
      <c r="M18" s="6">
        <f t="shared" si="1"/>
        <v>160.5</v>
      </c>
      <c r="N18" s="2">
        <f t="shared" si="4"/>
        <v>695</v>
      </c>
      <c r="O18" s="19" t="s">
        <v>13</v>
      </c>
      <c r="P18" s="46">
        <f>'G-1'!P18+'G-3'!P18+'G-4'!P18</f>
        <v>19</v>
      </c>
      <c r="Q18" s="46">
        <f>'G-1'!Q18+'G-3'!Q18+'G-4'!Q18</f>
        <v>174</v>
      </c>
      <c r="R18" s="46">
        <f>'G-1'!R18+'G-3'!R18+'G-4'!R18</f>
        <v>31</v>
      </c>
      <c r="S18" s="46">
        <f>'G-1'!S18+'G-3'!S18+'G-4'!S18</f>
        <v>2</v>
      </c>
      <c r="T18" s="6">
        <f t="shared" si="2"/>
        <v>250.5</v>
      </c>
      <c r="U18" s="2">
        <f t="shared" si="5"/>
        <v>1038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13</v>
      </c>
      <c r="C19" s="47">
        <f>'G-1'!C19+'G-3'!C19+'G-4'!C19</f>
        <v>132</v>
      </c>
      <c r="D19" s="47">
        <f>'G-1'!D19+'G-3'!D19+'G-4'!D19</f>
        <v>40</v>
      </c>
      <c r="E19" s="47">
        <f>'G-1'!E19+'G-3'!E19+'G-4'!E19</f>
        <v>6</v>
      </c>
      <c r="F19" s="7">
        <f t="shared" si="0"/>
        <v>233.5</v>
      </c>
      <c r="G19" s="3">
        <f t="shared" si="3"/>
        <v>865.5</v>
      </c>
      <c r="H19" s="20" t="s">
        <v>22</v>
      </c>
      <c r="I19" s="46">
        <f>'G-1'!I19+'G-3'!I19+'G-4'!I19</f>
        <v>21</v>
      </c>
      <c r="J19" s="46">
        <f>'G-1'!J19+'G-3'!J19+'G-4'!J19</f>
        <v>99</v>
      </c>
      <c r="K19" s="46">
        <f>'G-1'!K19+'G-3'!K19+'G-4'!K19</f>
        <v>24</v>
      </c>
      <c r="L19" s="46">
        <f>'G-1'!L19+'G-3'!L19+'G-4'!L19</f>
        <v>0</v>
      </c>
      <c r="M19" s="6">
        <f t="shared" si="1"/>
        <v>157.5</v>
      </c>
      <c r="N19" s="2">
        <f>M16+M17+M18+M19</f>
        <v>666</v>
      </c>
      <c r="O19" s="19" t="s">
        <v>16</v>
      </c>
      <c r="P19" s="46">
        <f>'G-1'!P19+'G-3'!P19+'G-4'!P19</f>
        <v>16</v>
      </c>
      <c r="Q19" s="46">
        <f>'G-1'!Q19+'G-3'!Q19+'G-4'!Q19</f>
        <v>156</v>
      </c>
      <c r="R19" s="46">
        <f>'G-1'!R19+'G-3'!R19+'G-4'!R19</f>
        <v>32</v>
      </c>
      <c r="S19" s="46">
        <f>'G-1'!S19+'G-3'!S19+'G-4'!S19</f>
        <v>6</v>
      </c>
      <c r="T19" s="6">
        <f t="shared" si="2"/>
        <v>243</v>
      </c>
      <c r="U19" s="2">
        <f t="shared" si="5"/>
        <v>1017.5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11</v>
      </c>
      <c r="C20" s="45">
        <f>'G-1'!C20+'G-3'!C20+'G-4'!C20</f>
        <v>111</v>
      </c>
      <c r="D20" s="45">
        <f>'G-1'!D20+'G-3'!D20+'G-4'!D20</f>
        <v>36</v>
      </c>
      <c r="E20" s="45">
        <f>'G-1'!E20+'G-3'!E20+'G-4'!E20</f>
        <v>4</v>
      </c>
      <c r="F20" s="8">
        <f t="shared" si="0"/>
        <v>198.5</v>
      </c>
      <c r="G20" s="35"/>
      <c r="H20" s="19" t="s">
        <v>24</v>
      </c>
      <c r="I20" s="46">
        <f>'G-1'!I20+'G-3'!I20+'G-4'!I20</f>
        <v>15</v>
      </c>
      <c r="J20" s="46">
        <f>'G-1'!J20+'G-3'!J20+'G-4'!J20</f>
        <v>139</v>
      </c>
      <c r="K20" s="46">
        <f>'G-1'!K20+'G-3'!K20+'G-4'!K20</f>
        <v>25</v>
      </c>
      <c r="L20" s="46">
        <f>'G-1'!L20+'G-3'!L20+'G-4'!L20</f>
        <v>6</v>
      </c>
      <c r="M20" s="8">
        <f t="shared" si="1"/>
        <v>211.5</v>
      </c>
      <c r="N20" s="2">
        <f>M17+M18+M19+M20</f>
        <v>682</v>
      </c>
      <c r="O20" s="19" t="s">
        <v>45</v>
      </c>
      <c r="P20" s="46">
        <f>'G-1'!P20+'G-3'!P20+'G-4'!P20</f>
        <v>16</v>
      </c>
      <c r="Q20" s="46">
        <f>'G-1'!Q20+'G-3'!Q20+'G-4'!Q20</f>
        <v>136</v>
      </c>
      <c r="R20" s="46">
        <f>'G-1'!R20+'G-3'!R20+'G-4'!R20</f>
        <v>28</v>
      </c>
      <c r="S20" s="46">
        <f>'G-1'!S20+'G-3'!S20+'G-4'!S20</f>
        <v>4</v>
      </c>
      <c r="T20" s="8">
        <f t="shared" si="2"/>
        <v>210</v>
      </c>
      <c r="U20" s="2">
        <f t="shared" si="5"/>
        <v>961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7</v>
      </c>
      <c r="C21" s="45">
        <f>'G-1'!C21+'G-3'!C21+'G-4'!C21</f>
        <v>124</v>
      </c>
      <c r="D21" s="45">
        <f>'G-1'!D21+'G-3'!D21+'G-4'!D21</f>
        <v>31</v>
      </c>
      <c r="E21" s="45">
        <f>'G-1'!E21+'G-3'!E21+'G-4'!E21</f>
        <v>5</v>
      </c>
      <c r="F21" s="6">
        <f t="shared" si="0"/>
        <v>202</v>
      </c>
      <c r="G21" s="36"/>
      <c r="H21" s="20" t="s">
        <v>25</v>
      </c>
      <c r="I21" s="46">
        <f>'G-1'!I21+'G-3'!I21+'G-4'!I21</f>
        <v>15</v>
      </c>
      <c r="J21" s="46">
        <f>'G-1'!J21+'G-3'!J21+'G-4'!J21</f>
        <v>136</v>
      </c>
      <c r="K21" s="46">
        <f>'G-1'!K21+'G-3'!K21+'G-4'!K21</f>
        <v>24</v>
      </c>
      <c r="L21" s="46">
        <f>'G-1'!L21+'G-3'!L21+'G-4'!L21</f>
        <v>5</v>
      </c>
      <c r="M21" s="6">
        <f t="shared" si="1"/>
        <v>204</v>
      </c>
      <c r="N21" s="2">
        <f>M18+M19+M20+M21</f>
        <v>733.5</v>
      </c>
      <c r="O21" s="21" t="s">
        <v>46</v>
      </c>
      <c r="P21" s="47">
        <f>'G-1'!P21+'G-3'!P21+'G-4'!P21</f>
        <v>13</v>
      </c>
      <c r="Q21" s="47">
        <f>'G-1'!Q21+'G-3'!Q21+'G-4'!Q21</f>
        <v>133</v>
      </c>
      <c r="R21" s="47">
        <f>'G-1'!R21+'G-3'!R21+'G-4'!R21</f>
        <v>25</v>
      </c>
      <c r="S21" s="47">
        <f>'G-1'!S21+'G-3'!S21+'G-4'!S21</f>
        <v>2</v>
      </c>
      <c r="T21" s="7">
        <f t="shared" si="2"/>
        <v>194.5</v>
      </c>
      <c r="U21" s="3">
        <f t="shared" si="5"/>
        <v>898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6</v>
      </c>
      <c r="C22" s="45">
        <f>'G-1'!C22+'G-3'!C22+'G-4'!C22</f>
        <v>116</v>
      </c>
      <c r="D22" s="45">
        <f>'G-1'!D22+'G-3'!D22+'G-4'!D22</f>
        <v>34</v>
      </c>
      <c r="E22" s="45">
        <f>'G-1'!E22+'G-3'!E22+'G-4'!E22</f>
        <v>8</v>
      </c>
      <c r="F22" s="6">
        <f t="shared" si="0"/>
        <v>207</v>
      </c>
      <c r="G22" s="2"/>
      <c r="H22" s="21" t="s">
        <v>26</v>
      </c>
      <c r="I22" s="46">
        <f>'G-1'!I22+'G-3'!I22+'G-4'!I22</f>
        <v>14</v>
      </c>
      <c r="J22" s="46">
        <f>'G-1'!J22+'G-3'!J22+'G-4'!J22</f>
        <v>137</v>
      </c>
      <c r="K22" s="46">
        <f>'G-1'!K22+'G-3'!K22+'G-4'!K22</f>
        <v>28</v>
      </c>
      <c r="L22" s="46">
        <f>'G-1'!L22+'G-3'!L22+'G-4'!L22</f>
        <v>5</v>
      </c>
      <c r="M22" s="6">
        <f t="shared" si="1"/>
        <v>212.5</v>
      </c>
      <c r="N22" s="3">
        <f>M19+M20+M21+M22</f>
        <v>785.5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865.5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802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1038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74</v>
      </c>
      <c r="N24" s="88"/>
      <c r="O24" s="185"/>
      <c r="P24" s="186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F45" sqref="F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40 X CARRERA 40</v>
      </c>
      <c r="D5" s="239"/>
      <c r="E5" s="239"/>
      <c r="F5" s="111"/>
      <c r="G5" s="112"/>
      <c r="H5" s="103" t="s">
        <v>53</v>
      </c>
      <c r="I5" s="240">
        <f>'G-1'!L5</f>
        <v>1131</v>
      </c>
      <c r="J5" s="240"/>
    </row>
    <row r="6" spans="1:10" x14ac:dyDescent="0.2">
      <c r="A6" s="167" t="s">
        <v>113</v>
      </c>
      <c r="B6" s="167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42947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2</v>
      </c>
      <c r="C10" s="122"/>
      <c r="D10" s="123" t="s">
        <v>125</v>
      </c>
      <c r="E10" s="75">
        <v>0</v>
      </c>
      <c r="F10" s="75">
        <v>7</v>
      </c>
      <c r="G10" s="75">
        <v>2</v>
      </c>
      <c r="H10" s="75">
        <v>0</v>
      </c>
      <c r="I10" s="75">
        <f>E10*0.5+F10+G10*2+H10*2.5</f>
        <v>11</v>
      </c>
      <c r="J10" s="124">
        <f>IF(I10=0,"0,00",I10/SUM(I10:I12)*100)</f>
        <v>7.0287539936102235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2</v>
      </c>
      <c r="F11" s="126">
        <v>57</v>
      </c>
      <c r="G11" s="126">
        <v>28</v>
      </c>
      <c r="H11" s="126">
        <v>3</v>
      </c>
      <c r="I11" s="126">
        <f t="shared" ref="I11:I45" si="0">E11*0.5+F11+G11*2+H11*2.5</f>
        <v>121.5</v>
      </c>
      <c r="J11" s="127">
        <f>IF(I11=0,"0,00",I11/SUM(I10:I12)*100)</f>
        <v>77.635782747603827</v>
      </c>
    </row>
    <row r="12" spans="1:10" x14ac:dyDescent="0.2">
      <c r="A12" s="220"/>
      <c r="B12" s="223"/>
      <c r="C12" s="128" t="s">
        <v>136</v>
      </c>
      <c r="D12" s="129" t="s">
        <v>128</v>
      </c>
      <c r="E12" s="74">
        <v>4</v>
      </c>
      <c r="F12" s="74">
        <v>22</v>
      </c>
      <c r="G12" s="74">
        <v>0</v>
      </c>
      <c r="H12" s="74">
        <v>0</v>
      </c>
      <c r="I12" s="130">
        <f t="shared" si="0"/>
        <v>24</v>
      </c>
      <c r="J12" s="131">
        <f>IF(I12=0,"0,00",I12/SUM(I10:I12)*100)</f>
        <v>15.335463258785943</v>
      </c>
    </row>
    <row r="13" spans="1:10" x14ac:dyDescent="0.2">
      <c r="A13" s="220"/>
      <c r="B13" s="223"/>
      <c r="C13" s="132"/>
      <c r="D13" s="123" t="s">
        <v>125</v>
      </c>
      <c r="E13" s="75">
        <v>0</v>
      </c>
      <c r="F13" s="75">
        <v>6</v>
      </c>
      <c r="G13" s="75">
        <v>6</v>
      </c>
      <c r="H13" s="75">
        <v>0</v>
      </c>
      <c r="I13" s="75">
        <f t="shared" si="0"/>
        <v>18</v>
      </c>
      <c r="J13" s="124">
        <f>IF(I13=0,"0,00",I13/SUM(I13:I15)*100)</f>
        <v>10.810810810810811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2</v>
      </c>
      <c r="F14" s="126">
        <v>60</v>
      </c>
      <c r="G14" s="126">
        <v>26</v>
      </c>
      <c r="H14" s="126">
        <v>4</v>
      </c>
      <c r="I14" s="126">
        <f t="shared" si="0"/>
        <v>123</v>
      </c>
      <c r="J14" s="127">
        <f>IF(I14=0,"0,00",I14/SUM(I13:I15)*100)</f>
        <v>73.873873873873876</v>
      </c>
    </row>
    <row r="15" spans="1:10" x14ac:dyDescent="0.2">
      <c r="A15" s="220"/>
      <c r="B15" s="223"/>
      <c r="C15" s="128" t="s">
        <v>137</v>
      </c>
      <c r="D15" s="129" t="s">
        <v>128</v>
      </c>
      <c r="E15" s="74">
        <v>1</v>
      </c>
      <c r="F15" s="74">
        <v>25</v>
      </c>
      <c r="G15" s="74">
        <v>0</v>
      </c>
      <c r="H15" s="74">
        <v>0</v>
      </c>
      <c r="I15" s="130">
        <f t="shared" si="0"/>
        <v>25.5</v>
      </c>
      <c r="J15" s="131">
        <f>IF(I15=0,"0,00",I15/SUM(I13:I15)*100)</f>
        <v>15.315315315315313</v>
      </c>
    </row>
    <row r="16" spans="1:10" x14ac:dyDescent="0.2">
      <c r="A16" s="220"/>
      <c r="B16" s="223"/>
      <c r="C16" s="132"/>
      <c r="D16" s="123" t="s">
        <v>125</v>
      </c>
      <c r="E16" s="75">
        <v>4</v>
      </c>
      <c r="F16" s="75">
        <v>10</v>
      </c>
      <c r="G16" s="75">
        <v>3</v>
      </c>
      <c r="H16" s="75">
        <v>2</v>
      </c>
      <c r="I16" s="75">
        <f t="shared" si="0"/>
        <v>23</v>
      </c>
      <c r="J16" s="124">
        <f>IF(I16=0,"0,00",I16/SUM(I16:I18)*100)</f>
        <v>8.4714548802946599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4</v>
      </c>
      <c r="F17" s="126">
        <v>122</v>
      </c>
      <c r="G17" s="126">
        <v>40</v>
      </c>
      <c r="H17" s="126">
        <v>4</v>
      </c>
      <c r="I17" s="126">
        <f t="shared" si="0"/>
        <v>214</v>
      </c>
      <c r="J17" s="127">
        <f>IF(I17=0,"0,00",I17/SUM(I16:I18)*100)</f>
        <v>78.821362799263355</v>
      </c>
    </row>
    <row r="18" spans="1:10" x14ac:dyDescent="0.2">
      <c r="A18" s="221"/>
      <c r="B18" s="224"/>
      <c r="C18" s="133" t="s">
        <v>138</v>
      </c>
      <c r="D18" s="129" t="s">
        <v>128</v>
      </c>
      <c r="E18" s="74">
        <v>3</v>
      </c>
      <c r="F18" s="74">
        <v>33</v>
      </c>
      <c r="G18" s="74">
        <v>0</v>
      </c>
      <c r="H18" s="74">
        <v>0</v>
      </c>
      <c r="I18" s="130">
        <f t="shared" si="0"/>
        <v>34.5</v>
      </c>
      <c r="J18" s="131">
        <f>IF(I18=0,"0,00",I18/SUM(I16:I18)*100)</f>
        <v>12.707182320441991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12</v>
      </c>
      <c r="F29" s="126">
        <v>64</v>
      </c>
      <c r="G29" s="126">
        <v>6</v>
      </c>
      <c r="H29" s="126">
        <v>1</v>
      </c>
      <c r="I29" s="126">
        <f t="shared" si="0"/>
        <v>84.5</v>
      </c>
      <c r="J29" s="127">
        <f>IF(I29=0,"0,00",I29/SUM(I28:I30)*100)</f>
        <v>74.778761061946909</v>
      </c>
    </row>
    <row r="30" spans="1:10" x14ac:dyDescent="0.2">
      <c r="A30" s="220"/>
      <c r="B30" s="223"/>
      <c r="C30" s="128" t="s">
        <v>142</v>
      </c>
      <c r="D30" s="129" t="s">
        <v>128</v>
      </c>
      <c r="E30" s="74">
        <v>0</v>
      </c>
      <c r="F30" s="74">
        <v>21</v>
      </c>
      <c r="G30" s="74">
        <v>0</v>
      </c>
      <c r="H30" s="74">
        <v>3</v>
      </c>
      <c r="I30" s="130">
        <f t="shared" si="0"/>
        <v>28.5</v>
      </c>
      <c r="J30" s="131">
        <f>IF(I30=0,"0,00",I30/SUM(I28:I30)*100)</f>
        <v>25.221238938053098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9</v>
      </c>
      <c r="F32" s="126">
        <v>82</v>
      </c>
      <c r="G32" s="126">
        <v>10</v>
      </c>
      <c r="H32" s="126">
        <v>0</v>
      </c>
      <c r="I32" s="126">
        <f t="shared" si="0"/>
        <v>106.5</v>
      </c>
      <c r="J32" s="127">
        <f>IF(I32=0,"0,00",I32/SUM(I31:I33)*100)</f>
        <v>81.297709923664115</v>
      </c>
    </row>
    <row r="33" spans="1:10" x14ac:dyDescent="0.2">
      <c r="A33" s="220"/>
      <c r="B33" s="223"/>
      <c r="C33" s="128" t="s">
        <v>143</v>
      </c>
      <c r="D33" s="129" t="s">
        <v>128</v>
      </c>
      <c r="E33" s="74">
        <v>3</v>
      </c>
      <c r="F33" s="74">
        <v>18</v>
      </c>
      <c r="G33" s="74">
        <v>0</v>
      </c>
      <c r="H33" s="74">
        <v>2</v>
      </c>
      <c r="I33" s="130">
        <f t="shared" si="0"/>
        <v>24.5</v>
      </c>
      <c r="J33" s="131">
        <f>IF(I33=0,"0,00",I33/SUM(I31:I33)*100)</f>
        <v>18.702290076335878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6</v>
      </c>
      <c r="F35" s="126">
        <v>45</v>
      </c>
      <c r="G35" s="126">
        <v>12</v>
      </c>
      <c r="H35" s="126">
        <v>1</v>
      </c>
      <c r="I35" s="126">
        <f t="shared" si="0"/>
        <v>74.5</v>
      </c>
      <c r="J35" s="127">
        <f>IF(I35=0,"0,00",I35/SUM(I34:I36)*100)</f>
        <v>68.036529680365305</v>
      </c>
    </row>
    <row r="36" spans="1:10" x14ac:dyDescent="0.2">
      <c r="A36" s="221"/>
      <c r="B36" s="224"/>
      <c r="C36" s="133" t="s">
        <v>144</v>
      </c>
      <c r="D36" s="129" t="s">
        <v>128</v>
      </c>
      <c r="E36" s="74">
        <v>4</v>
      </c>
      <c r="F36" s="74">
        <v>33</v>
      </c>
      <c r="G36" s="74">
        <v>0</v>
      </c>
      <c r="H36" s="74">
        <v>0</v>
      </c>
      <c r="I36" s="130">
        <f t="shared" si="0"/>
        <v>35</v>
      </c>
      <c r="J36" s="131">
        <f>IF(I36=0,"0,00",I36/SUM(I34:I36)*100)</f>
        <v>31.963470319634702</v>
      </c>
    </row>
    <row r="37" spans="1:10" x14ac:dyDescent="0.2">
      <c r="A37" s="219" t="s">
        <v>133</v>
      </c>
      <c r="B37" s="222">
        <v>2</v>
      </c>
      <c r="C37" s="134"/>
      <c r="D37" s="123" t="s">
        <v>125</v>
      </c>
      <c r="E37" s="75">
        <v>1</v>
      </c>
      <c r="F37" s="75">
        <v>7</v>
      </c>
      <c r="G37" s="75">
        <v>2</v>
      </c>
      <c r="H37" s="75">
        <v>0</v>
      </c>
      <c r="I37" s="75">
        <f t="shared" si="0"/>
        <v>11.5</v>
      </c>
      <c r="J37" s="124">
        <f>IF(I37=0,"0,00",I37/SUM(I37:I39)*100)</f>
        <v>9.3117408906882595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v>16</v>
      </c>
      <c r="F38" s="126">
        <v>83</v>
      </c>
      <c r="G38" s="126">
        <v>8</v>
      </c>
      <c r="H38" s="126">
        <v>2</v>
      </c>
      <c r="I38" s="126">
        <f t="shared" si="0"/>
        <v>112</v>
      </c>
      <c r="J38" s="127">
        <f>IF(I38=0,"0,00",I38/SUM(I37:I39)*100)</f>
        <v>90.688259109311744</v>
      </c>
    </row>
    <row r="39" spans="1:10" x14ac:dyDescent="0.2">
      <c r="A39" s="220"/>
      <c r="B39" s="223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2</v>
      </c>
      <c r="F40" s="75">
        <v>5</v>
      </c>
      <c r="G40" s="75">
        <v>2</v>
      </c>
      <c r="H40" s="75">
        <v>1</v>
      </c>
      <c r="I40" s="75">
        <f t="shared" si="0"/>
        <v>12.5</v>
      </c>
      <c r="J40" s="124">
        <f>IF(I40=0,"0,00",I40/SUM(I40:I42)*100)</f>
        <v>10.504201680672269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v>12</v>
      </c>
      <c r="F41" s="126">
        <v>77</v>
      </c>
      <c r="G41" s="126">
        <v>8</v>
      </c>
      <c r="H41" s="126">
        <v>3</v>
      </c>
      <c r="I41" s="126">
        <f t="shared" si="0"/>
        <v>106.5</v>
      </c>
      <c r="J41" s="127">
        <f>IF(I41=0,"0,00",I41/SUM(I40:I42)*100)</f>
        <v>89.495798319327733</v>
      </c>
    </row>
    <row r="42" spans="1:10" x14ac:dyDescent="0.2">
      <c r="A42" s="220"/>
      <c r="B42" s="223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1</v>
      </c>
      <c r="F43" s="75">
        <v>6</v>
      </c>
      <c r="G43" s="75">
        <v>1</v>
      </c>
      <c r="H43" s="75">
        <v>0</v>
      </c>
      <c r="I43" s="75">
        <f t="shared" si="0"/>
        <v>8.5</v>
      </c>
      <c r="J43" s="124">
        <f>IF(I43=0,"0,00",I43/SUM(I43:I45)*100)</f>
        <v>7.5555555555555554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v>13</v>
      </c>
      <c r="F44" s="126">
        <v>81</v>
      </c>
      <c r="G44" s="126">
        <v>7</v>
      </c>
      <c r="H44" s="126">
        <v>1</v>
      </c>
      <c r="I44" s="126">
        <f t="shared" si="0"/>
        <v>104</v>
      </c>
      <c r="J44" s="127">
        <f>IF(I44=0,"0,00",I44/SUM(I43:I45)*100)</f>
        <v>92.444444444444443</v>
      </c>
    </row>
    <row r="45" spans="1:10" x14ac:dyDescent="0.2">
      <c r="A45" s="221"/>
      <c r="B45" s="224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.85546875" customWidth="1"/>
    <col min="3" max="3" width="5.28515625" customWidth="1"/>
    <col min="4" max="4" width="5.85546875" customWidth="1"/>
    <col min="5" max="5" width="5.5703125" customWidth="1"/>
    <col min="6" max="6" width="5" customWidth="1"/>
    <col min="7" max="7" width="5.5703125" customWidth="1"/>
    <col min="8" max="8" width="4.7109375" customWidth="1"/>
    <col min="9" max="9" width="5.140625" customWidth="1"/>
    <col min="10" max="10" width="5.28515625" customWidth="1"/>
    <col min="11" max="11" width="6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40 X CARRERA 40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1131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42947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328.5</v>
      </c>
      <c r="AV12" s="97">
        <f t="shared" si="0"/>
        <v>318</v>
      </c>
      <c r="AW12" s="97">
        <f t="shared" si="0"/>
        <v>326</v>
      </c>
      <c r="AX12" s="97">
        <f t="shared" si="0"/>
        <v>348.5</v>
      </c>
      <c r="AY12" s="97">
        <f t="shared" si="0"/>
        <v>385</v>
      </c>
      <c r="AZ12" s="97">
        <f t="shared" si="0"/>
        <v>413</v>
      </c>
      <c r="BA12" s="97">
        <f t="shared" si="0"/>
        <v>435</v>
      </c>
      <c r="BB12" s="97"/>
      <c r="BC12" s="97"/>
      <c r="BD12" s="97"/>
      <c r="BE12" s="97">
        <f t="shared" ref="BE12:BQ12" si="1">P14</f>
        <v>336.5</v>
      </c>
      <c r="BF12" s="97">
        <f t="shared" si="1"/>
        <v>336.5</v>
      </c>
      <c r="BG12" s="97">
        <f t="shared" si="1"/>
        <v>346.5</v>
      </c>
      <c r="BH12" s="97">
        <f t="shared" si="1"/>
        <v>330.5</v>
      </c>
      <c r="BI12" s="97">
        <f t="shared" si="1"/>
        <v>343.5</v>
      </c>
      <c r="BJ12" s="97">
        <f t="shared" si="1"/>
        <v>336.5</v>
      </c>
      <c r="BK12" s="97">
        <f t="shared" si="1"/>
        <v>327.5</v>
      </c>
      <c r="BL12" s="97">
        <f t="shared" si="1"/>
        <v>329.5</v>
      </c>
      <c r="BM12" s="97">
        <f t="shared" si="1"/>
        <v>308.5</v>
      </c>
      <c r="BN12" s="97">
        <f t="shared" si="1"/>
        <v>293.5</v>
      </c>
      <c r="BO12" s="97">
        <f t="shared" si="1"/>
        <v>291</v>
      </c>
      <c r="BP12" s="97">
        <f t="shared" si="1"/>
        <v>312.5</v>
      </c>
      <c r="BQ12" s="97">
        <f t="shared" si="1"/>
        <v>322.5</v>
      </c>
      <c r="BR12" s="97"/>
      <c r="BS12" s="97"/>
      <c r="BT12" s="97"/>
      <c r="BU12" s="97">
        <f t="shared" ref="BU12:CC12" si="2">AG14</f>
        <v>406</v>
      </c>
      <c r="BV12" s="97">
        <f t="shared" si="2"/>
        <v>424</v>
      </c>
      <c r="BW12" s="97">
        <f t="shared" si="2"/>
        <v>467</v>
      </c>
      <c r="BX12" s="97">
        <f t="shared" si="2"/>
        <v>499</v>
      </c>
      <c r="BY12" s="97">
        <f t="shared" si="2"/>
        <v>517.5</v>
      </c>
      <c r="BZ12" s="97">
        <f t="shared" si="2"/>
        <v>548</v>
      </c>
      <c r="CA12" s="97">
        <f t="shared" si="2"/>
        <v>562.5</v>
      </c>
      <c r="CB12" s="97">
        <f t="shared" si="2"/>
        <v>528.5</v>
      </c>
      <c r="CC12" s="97">
        <f t="shared" si="2"/>
        <v>472</v>
      </c>
    </row>
    <row r="13" spans="1:81" ht="16.5" customHeight="1" x14ac:dyDescent="0.2">
      <c r="A13" s="100" t="s">
        <v>104</v>
      </c>
      <c r="B13" s="149">
        <f>'G-1'!F10</f>
        <v>95</v>
      </c>
      <c r="C13" s="149">
        <f>'G-1'!F11</f>
        <v>87</v>
      </c>
      <c r="D13" s="149">
        <f>'G-1'!F12</f>
        <v>78</v>
      </c>
      <c r="E13" s="149">
        <f>'G-1'!F13</f>
        <v>68.5</v>
      </c>
      <c r="F13" s="149">
        <f>'G-1'!F14</f>
        <v>84.5</v>
      </c>
      <c r="G13" s="149">
        <f>'G-1'!F15</f>
        <v>95</v>
      </c>
      <c r="H13" s="149">
        <f>'G-1'!F16</f>
        <v>100.5</v>
      </c>
      <c r="I13" s="149">
        <f>'G-1'!F17</f>
        <v>105</v>
      </c>
      <c r="J13" s="149">
        <f>'G-1'!F18</f>
        <v>112.5</v>
      </c>
      <c r="K13" s="149">
        <f>'G-1'!F19</f>
        <v>117</v>
      </c>
      <c r="L13" s="150"/>
      <c r="M13" s="149">
        <f>'G-1'!F20</f>
        <v>90</v>
      </c>
      <c r="N13" s="149">
        <f>'G-1'!F21</f>
        <v>89.5</v>
      </c>
      <c r="O13" s="149">
        <f>'G-1'!F22</f>
        <v>88.5</v>
      </c>
      <c r="P13" s="149">
        <f>'G-1'!M10</f>
        <v>68.5</v>
      </c>
      <c r="Q13" s="149">
        <f>'G-1'!M11</f>
        <v>90</v>
      </c>
      <c r="R13" s="149">
        <f>'G-1'!M12</f>
        <v>99.5</v>
      </c>
      <c r="S13" s="149">
        <f>'G-1'!M13</f>
        <v>72.5</v>
      </c>
      <c r="T13" s="149">
        <f>'G-1'!M14</f>
        <v>81.5</v>
      </c>
      <c r="U13" s="149">
        <f>'G-1'!M15</f>
        <v>83</v>
      </c>
      <c r="V13" s="149">
        <f>'G-1'!M16</f>
        <v>90.5</v>
      </c>
      <c r="W13" s="149">
        <f>'G-1'!M17</f>
        <v>74.5</v>
      </c>
      <c r="X13" s="149">
        <f>'G-1'!M18</f>
        <v>60.5</v>
      </c>
      <c r="Y13" s="149">
        <f>'G-1'!M19</f>
        <v>68</v>
      </c>
      <c r="Z13" s="149">
        <f>'G-1'!M20</f>
        <v>88</v>
      </c>
      <c r="AA13" s="149">
        <f>'G-1'!M21</f>
        <v>96</v>
      </c>
      <c r="AB13" s="149">
        <f>'G-1'!M22</f>
        <v>70.5</v>
      </c>
      <c r="AC13" s="150"/>
      <c r="AD13" s="149">
        <f>'G-1'!T10</f>
        <v>85.5</v>
      </c>
      <c r="AE13" s="149">
        <f>'G-1'!T11</f>
        <v>80</v>
      </c>
      <c r="AF13" s="149">
        <f>'G-1'!T12</f>
        <v>110.5</v>
      </c>
      <c r="AG13" s="149">
        <f>'G-1'!T13</f>
        <v>130</v>
      </c>
      <c r="AH13" s="149">
        <f>'G-1'!T14</f>
        <v>103.5</v>
      </c>
      <c r="AI13" s="149">
        <f>'G-1'!T15</f>
        <v>123</v>
      </c>
      <c r="AJ13" s="149">
        <f>'G-1'!T16</f>
        <v>142.5</v>
      </c>
      <c r="AK13" s="149">
        <f>'G-1'!T17</f>
        <v>148.5</v>
      </c>
      <c r="AL13" s="149">
        <f>'G-1'!T18</f>
        <v>134</v>
      </c>
      <c r="AM13" s="149">
        <f>'G-1'!T19</f>
        <v>137.5</v>
      </c>
      <c r="AN13" s="149">
        <f>'G-1'!T20</f>
        <v>108.5</v>
      </c>
      <c r="AO13" s="149">
        <f>'G-1'!T21</f>
        <v>92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328.5</v>
      </c>
      <c r="F14" s="149">
        <f t="shared" ref="F14:K14" si="3">C13+D13+E13+F13</f>
        <v>318</v>
      </c>
      <c r="G14" s="149">
        <f t="shared" si="3"/>
        <v>326</v>
      </c>
      <c r="H14" s="149">
        <f t="shared" si="3"/>
        <v>348.5</v>
      </c>
      <c r="I14" s="149">
        <f t="shared" si="3"/>
        <v>385</v>
      </c>
      <c r="J14" s="149">
        <f t="shared" si="3"/>
        <v>413</v>
      </c>
      <c r="K14" s="149">
        <f t="shared" si="3"/>
        <v>435</v>
      </c>
      <c r="L14" s="150"/>
      <c r="M14" s="149"/>
      <c r="N14" s="149"/>
      <c r="O14" s="149"/>
      <c r="P14" s="149">
        <f>M13+N13+O13+P13</f>
        <v>336.5</v>
      </c>
      <c r="Q14" s="149">
        <f t="shared" ref="Q14:AB14" si="4">N13+O13+P13+Q13</f>
        <v>336.5</v>
      </c>
      <c r="R14" s="149">
        <f t="shared" si="4"/>
        <v>346.5</v>
      </c>
      <c r="S14" s="149">
        <f t="shared" si="4"/>
        <v>330.5</v>
      </c>
      <c r="T14" s="149">
        <f t="shared" si="4"/>
        <v>343.5</v>
      </c>
      <c r="U14" s="149">
        <f t="shared" si="4"/>
        <v>336.5</v>
      </c>
      <c r="V14" s="149">
        <f t="shared" si="4"/>
        <v>327.5</v>
      </c>
      <c r="W14" s="149">
        <f t="shared" si="4"/>
        <v>329.5</v>
      </c>
      <c r="X14" s="149">
        <f t="shared" si="4"/>
        <v>308.5</v>
      </c>
      <c r="Y14" s="149">
        <f t="shared" si="4"/>
        <v>293.5</v>
      </c>
      <c r="Z14" s="149">
        <f t="shared" si="4"/>
        <v>291</v>
      </c>
      <c r="AA14" s="149">
        <f t="shared" si="4"/>
        <v>312.5</v>
      </c>
      <c r="AB14" s="149">
        <f t="shared" si="4"/>
        <v>322.5</v>
      </c>
      <c r="AC14" s="150"/>
      <c r="AD14" s="149"/>
      <c r="AE14" s="149"/>
      <c r="AF14" s="149"/>
      <c r="AG14" s="149">
        <f>AD13+AE13+AF13+AG13</f>
        <v>406</v>
      </c>
      <c r="AH14" s="149">
        <f t="shared" ref="AH14:AO14" si="5">AE13+AF13+AG13+AH13</f>
        <v>424</v>
      </c>
      <c r="AI14" s="149">
        <f t="shared" si="5"/>
        <v>467</v>
      </c>
      <c r="AJ14" s="149">
        <f t="shared" si="5"/>
        <v>499</v>
      </c>
      <c r="AK14" s="149">
        <f t="shared" si="5"/>
        <v>517.5</v>
      </c>
      <c r="AL14" s="149">
        <f t="shared" si="5"/>
        <v>548</v>
      </c>
      <c r="AM14" s="149">
        <f t="shared" si="5"/>
        <v>562.5</v>
      </c>
      <c r="AN14" s="149">
        <f t="shared" si="5"/>
        <v>528.5</v>
      </c>
      <c r="AO14" s="149">
        <f t="shared" si="5"/>
        <v>472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7.0287539936102233E-2</v>
      </c>
      <c r="E15" s="152"/>
      <c r="F15" s="152" t="s">
        <v>108</v>
      </c>
      <c r="G15" s="153">
        <f>DIRECCIONALIDAD!J11/100</f>
        <v>0.77635782747603832</v>
      </c>
      <c r="H15" s="152"/>
      <c r="I15" s="152" t="s">
        <v>109</v>
      </c>
      <c r="J15" s="153">
        <f>DIRECCIONALIDAD!J12/100</f>
        <v>0.15335463258785942</v>
      </c>
      <c r="K15" s="154"/>
      <c r="L15" s="148"/>
      <c r="M15" s="151"/>
      <c r="N15" s="152"/>
      <c r="O15" s="152" t="s">
        <v>107</v>
      </c>
      <c r="P15" s="153">
        <f>DIRECCIONALIDAD!J13/100</f>
        <v>0.1081081081081081</v>
      </c>
      <c r="Q15" s="152"/>
      <c r="R15" s="152"/>
      <c r="S15" s="152"/>
      <c r="T15" s="152" t="s">
        <v>108</v>
      </c>
      <c r="U15" s="153">
        <f>DIRECCIONALIDAD!J14/100</f>
        <v>0.73873873873873874</v>
      </c>
      <c r="V15" s="152"/>
      <c r="W15" s="152"/>
      <c r="X15" s="152"/>
      <c r="Y15" s="152" t="s">
        <v>109</v>
      </c>
      <c r="Z15" s="153">
        <f>DIRECCIONALIDAD!J15/100</f>
        <v>0.15315315315315314</v>
      </c>
      <c r="AA15" s="152"/>
      <c r="AB15" s="154"/>
      <c r="AC15" s="148"/>
      <c r="AD15" s="151"/>
      <c r="AE15" s="152" t="s">
        <v>107</v>
      </c>
      <c r="AF15" s="153">
        <f>DIRECCIONALIDAD!J16/100</f>
        <v>8.4714548802946599E-2</v>
      </c>
      <c r="AG15" s="152"/>
      <c r="AH15" s="152"/>
      <c r="AI15" s="152"/>
      <c r="AJ15" s="152" t="s">
        <v>108</v>
      </c>
      <c r="AK15" s="153">
        <f>DIRECCIONALIDAD!J17/100</f>
        <v>0.7882136279926335</v>
      </c>
      <c r="AL15" s="152"/>
      <c r="AM15" s="152"/>
      <c r="AN15" s="152" t="s">
        <v>109</v>
      </c>
      <c r="AO15" s="155">
        <f>DIRECCIONALIDAD!J18/100</f>
        <v>0.1270718232044199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435</v>
      </c>
      <c r="C16" s="152" t="s">
        <v>107</v>
      </c>
      <c r="D16" s="162">
        <f>+B16*D15</f>
        <v>30.575079872204473</v>
      </c>
      <c r="E16" s="152"/>
      <c r="F16" s="152" t="s">
        <v>108</v>
      </c>
      <c r="G16" s="162">
        <f>+B16*G15</f>
        <v>337.71565495207665</v>
      </c>
      <c r="H16" s="152"/>
      <c r="I16" s="152" t="s">
        <v>109</v>
      </c>
      <c r="J16" s="162">
        <f>+B16*J15</f>
        <v>66.709265175718841</v>
      </c>
      <c r="K16" s="154"/>
      <c r="L16" s="148"/>
      <c r="M16" s="161">
        <f>MAX(M14:AB14)</f>
        <v>346.5</v>
      </c>
      <c r="N16" s="152"/>
      <c r="O16" s="152" t="s">
        <v>107</v>
      </c>
      <c r="P16" s="163">
        <f>+M16*P15</f>
        <v>37.45945945945946</v>
      </c>
      <c r="Q16" s="152"/>
      <c r="R16" s="152"/>
      <c r="S16" s="152"/>
      <c r="T16" s="152" t="s">
        <v>108</v>
      </c>
      <c r="U16" s="163">
        <f>+M16*U15</f>
        <v>255.97297297297297</v>
      </c>
      <c r="V16" s="152"/>
      <c r="W16" s="152"/>
      <c r="X16" s="152"/>
      <c r="Y16" s="152" t="s">
        <v>109</v>
      </c>
      <c r="Z16" s="163">
        <f>+M16*Z15</f>
        <v>53.067567567567565</v>
      </c>
      <c r="AA16" s="152"/>
      <c r="AB16" s="154"/>
      <c r="AC16" s="148"/>
      <c r="AD16" s="161">
        <f>MAX(AD14:AO14)</f>
        <v>562.5</v>
      </c>
      <c r="AE16" s="152" t="s">
        <v>107</v>
      </c>
      <c r="AF16" s="162">
        <f>+AD16*AF15</f>
        <v>47.651933701657462</v>
      </c>
      <c r="AG16" s="152"/>
      <c r="AH16" s="152"/>
      <c r="AI16" s="152"/>
      <c r="AJ16" s="152" t="s">
        <v>108</v>
      </c>
      <c r="AK16" s="162">
        <f>+AD16*AK15</f>
        <v>443.37016574585635</v>
      </c>
      <c r="AL16" s="152"/>
      <c r="AM16" s="152"/>
      <c r="AN16" s="152" t="s">
        <v>109</v>
      </c>
      <c r="AO16" s="164">
        <f>+AD16*AO15</f>
        <v>71.47790055248619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7.2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283</v>
      </c>
      <c r="AV19" s="101">
        <f t="shared" si="12"/>
        <v>270</v>
      </c>
      <c r="AW19" s="101">
        <f t="shared" si="12"/>
        <v>241</v>
      </c>
      <c r="AX19" s="101">
        <f t="shared" si="12"/>
        <v>218</v>
      </c>
      <c r="AY19" s="101">
        <f t="shared" si="12"/>
        <v>194.5</v>
      </c>
      <c r="AZ19" s="101">
        <f t="shared" si="12"/>
        <v>204</v>
      </c>
      <c r="BA19" s="101">
        <f t="shared" si="12"/>
        <v>212</v>
      </c>
      <c r="BB19" s="101"/>
      <c r="BC19" s="101"/>
      <c r="BD19" s="101"/>
      <c r="BE19" s="101">
        <f t="shared" ref="BE19:BQ19" si="13">P29</f>
        <v>229</v>
      </c>
      <c r="BF19" s="101">
        <f t="shared" si="13"/>
        <v>246.5</v>
      </c>
      <c r="BG19" s="101">
        <f t="shared" si="13"/>
        <v>253</v>
      </c>
      <c r="BH19" s="101">
        <f t="shared" si="13"/>
        <v>262</v>
      </c>
      <c r="BI19" s="101">
        <f t="shared" si="13"/>
        <v>248</v>
      </c>
      <c r="BJ19" s="101">
        <f t="shared" si="13"/>
        <v>235.5</v>
      </c>
      <c r="BK19" s="101">
        <f t="shared" si="13"/>
        <v>233</v>
      </c>
      <c r="BL19" s="101">
        <f t="shared" si="13"/>
        <v>211</v>
      </c>
      <c r="BM19" s="101">
        <f t="shared" si="13"/>
        <v>217.5</v>
      </c>
      <c r="BN19" s="101">
        <f t="shared" si="13"/>
        <v>204</v>
      </c>
      <c r="BO19" s="101">
        <f t="shared" si="13"/>
        <v>219.5</v>
      </c>
      <c r="BP19" s="101">
        <f t="shared" si="13"/>
        <v>230</v>
      </c>
      <c r="BQ19" s="101">
        <f t="shared" si="13"/>
        <v>238.5</v>
      </c>
      <c r="BR19" s="101"/>
      <c r="BS19" s="101"/>
      <c r="BT19" s="101"/>
      <c r="BU19" s="101">
        <f t="shared" ref="BU19:CC19" si="14">AG29</f>
        <v>258</v>
      </c>
      <c r="BV19" s="101">
        <f t="shared" si="14"/>
        <v>274</v>
      </c>
      <c r="BW19" s="101">
        <f t="shared" si="14"/>
        <v>295.5</v>
      </c>
      <c r="BX19" s="101">
        <f t="shared" si="14"/>
        <v>309</v>
      </c>
      <c r="BY19" s="101">
        <f t="shared" si="14"/>
        <v>303</v>
      </c>
      <c r="BZ19" s="101">
        <f t="shared" si="14"/>
        <v>286.5</v>
      </c>
      <c r="CA19" s="101">
        <f t="shared" si="14"/>
        <v>257</v>
      </c>
      <c r="CB19" s="101">
        <f t="shared" si="14"/>
        <v>242</v>
      </c>
      <c r="CC19" s="101">
        <f t="shared" si="14"/>
        <v>238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137.5</v>
      </c>
      <c r="AV20" s="92">
        <f t="shared" si="15"/>
        <v>169</v>
      </c>
      <c r="AW20" s="92">
        <f t="shared" si="15"/>
        <v>183.5</v>
      </c>
      <c r="AX20" s="92">
        <f t="shared" si="15"/>
        <v>189</v>
      </c>
      <c r="AY20" s="92">
        <f t="shared" si="15"/>
        <v>190.5</v>
      </c>
      <c r="AZ20" s="92">
        <f t="shared" si="15"/>
        <v>196</v>
      </c>
      <c r="BA20" s="92">
        <f t="shared" si="15"/>
        <v>218.5</v>
      </c>
      <c r="BB20" s="92"/>
      <c r="BC20" s="92"/>
      <c r="BD20" s="92"/>
      <c r="BE20" s="92">
        <f t="shared" ref="BE20:BQ20" si="16">P24</f>
        <v>217</v>
      </c>
      <c r="BF20" s="92">
        <f t="shared" si="16"/>
        <v>214</v>
      </c>
      <c r="BG20" s="92">
        <f t="shared" si="16"/>
        <v>202.5</v>
      </c>
      <c r="BH20" s="92">
        <f t="shared" si="16"/>
        <v>176.5</v>
      </c>
      <c r="BI20" s="92">
        <f t="shared" si="16"/>
        <v>177.5</v>
      </c>
      <c r="BJ20" s="92">
        <f t="shared" si="16"/>
        <v>170.5</v>
      </c>
      <c r="BK20" s="92">
        <f t="shared" si="16"/>
        <v>170.5</v>
      </c>
      <c r="BL20" s="92">
        <f t="shared" si="16"/>
        <v>169</v>
      </c>
      <c r="BM20" s="92">
        <f t="shared" si="16"/>
        <v>169</v>
      </c>
      <c r="BN20" s="92">
        <f t="shared" si="16"/>
        <v>168.5</v>
      </c>
      <c r="BO20" s="92">
        <f t="shared" si="16"/>
        <v>171.5</v>
      </c>
      <c r="BP20" s="92">
        <f t="shared" si="16"/>
        <v>191</v>
      </c>
      <c r="BQ20" s="92">
        <f t="shared" si="16"/>
        <v>224.5</v>
      </c>
      <c r="BR20" s="92"/>
      <c r="BS20" s="92"/>
      <c r="BT20" s="92"/>
      <c r="BU20" s="92">
        <f t="shared" ref="BU20:CC20" si="17">AG24</f>
        <v>224.5</v>
      </c>
      <c r="BV20" s="92">
        <f t="shared" si="17"/>
        <v>229</v>
      </c>
      <c r="BW20" s="92">
        <f t="shared" si="17"/>
        <v>234.5</v>
      </c>
      <c r="BX20" s="92">
        <f t="shared" si="17"/>
        <v>218.5</v>
      </c>
      <c r="BY20" s="92">
        <f t="shared" si="17"/>
        <v>195.5</v>
      </c>
      <c r="BZ20" s="92">
        <f t="shared" si="17"/>
        <v>203.5</v>
      </c>
      <c r="CA20" s="92">
        <f t="shared" si="17"/>
        <v>198</v>
      </c>
      <c r="CB20" s="92">
        <f t="shared" si="17"/>
        <v>190.5</v>
      </c>
      <c r="CC20" s="92">
        <f t="shared" si="17"/>
        <v>188</v>
      </c>
    </row>
    <row r="21" spans="1:81" ht="16.5" customHeight="1" x14ac:dyDescent="0.2">
      <c r="A21" s="160" t="s">
        <v>150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103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749</v>
      </c>
      <c r="AV22" s="92">
        <f t="shared" si="18"/>
        <v>757</v>
      </c>
      <c r="AW22" s="92">
        <f t="shared" si="18"/>
        <v>750.5</v>
      </c>
      <c r="AX22" s="92">
        <f t="shared" si="18"/>
        <v>755.5</v>
      </c>
      <c r="AY22" s="92">
        <f t="shared" si="18"/>
        <v>770</v>
      </c>
      <c r="AZ22" s="92">
        <f t="shared" si="18"/>
        <v>813</v>
      </c>
      <c r="BA22" s="92">
        <f t="shared" si="18"/>
        <v>865.5</v>
      </c>
      <c r="BB22" s="92"/>
      <c r="BC22" s="92"/>
      <c r="BD22" s="92"/>
      <c r="BE22" s="92">
        <f t="shared" ref="BE22:BQ22" si="19">P34</f>
        <v>782.5</v>
      </c>
      <c r="BF22" s="92">
        <f t="shared" si="19"/>
        <v>797</v>
      </c>
      <c r="BG22" s="92">
        <f t="shared" si="19"/>
        <v>802</v>
      </c>
      <c r="BH22" s="92">
        <f t="shared" si="19"/>
        <v>769</v>
      </c>
      <c r="BI22" s="92">
        <f t="shared" si="19"/>
        <v>769</v>
      </c>
      <c r="BJ22" s="92">
        <f t="shared" si="19"/>
        <v>742.5</v>
      </c>
      <c r="BK22" s="92">
        <f t="shared" si="19"/>
        <v>731</v>
      </c>
      <c r="BL22" s="92">
        <f t="shared" si="19"/>
        <v>709.5</v>
      </c>
      <c r="BM22" s="92">
        <f t="shared" si="19"/>
        <v>695</v>
      </c>
      <c r="BN22" s="92">
        <f t="shared" si="19"/>
        <v>666</v>
      </c>
      <c r="BO22" s="92">
        <f t="shared" si="19"/>
        <v>682</v>
      </c>
      <c r="BP22" s="92">
        <f t="shared" si="19"/>
        <v>733.5</v>
      </c>
      <c r="BQ22" s="92">
        <f t="shared" si="19"/>
        <v>785.5</v>
      </c>
      <c r="BR22" s="92"/>
      <c r="BS22" s="92"/>
      <c r="BT22" s="92"/>
      <c r="BU22" s="92">
        <f t="shared" ref="BU22:CC22" si="20">AG34</f>
        <v>888.5</v>
      </c>
      <c r="BV22" s="92">
        <f t="shared" si="20"/>
        <v>927</v>
      </c>
      <c r="BW22" s="92">
        <f t="shared" si="20"/>
        <v>997</v>
      </c>
      <c r="BX22" s="92">
        <f t="shared" si="20"/>
        <v>1026.5</v>
      </c>
      <c r="BY22" s="92">
        <f t="shared" si="20"/>
        <v>1016</v>
      </c>
      <c r="BZ22" s="92">
        <f t="shared" si="20"/>
        <v>1038</v>
      </c>
      <c r="CA22" s="92">
        <f t="shared" si="20"/>
        <v>1017.5</v>
      </c>
      <c r="CB22" s="92">
        <f t="shared" si="20"/>
        <v>961</v>
      </c>
      <c r="CC22" s="92">
        <f t="shared" si="20"/>
        <v>898</v>
      </c>
    </row>
    <row r="23" spans="1:81" ht="16.5" customHeight="1" x14ac:dyDescent="0.2">
      <c r="A23" s="100" t="s">
        <v>104</v>
      </c>
      <c r="B23" s="149">
        <f>'G-3'!F10</f>
        <v>18.5</v>
      </c>
      <c r="C23" s="149">
        <f>'G-3'!F11</f>
        <v>26.5</v>
      </c>
      <c r="D23" s="149">
        <f>'G-3'!F12</f>
        <v>44.5</v>
      </c>
      <c r="E23" s="149">
        <f>'G-3'!F13</f>
        <v>48</v>
      </c>
      <c r="F23" s="149">
        <f>'G-3'!F14</f>
        <v>50</v>
      </c>
      <c r="G23" s="149">
        <f>'G-3'!F15</f>
        <v>41</v>
      </c>
      <c r="H23" s="149">
        <f>'G-3'!F16</f>
        <v>50</v>
      </c>
      <c r="I23" s="149">
        <f>'G-3'!F17</f>
        <v>49.5</v>
      </c>
      <c r="J23" s="149">
        <f>'G-3'!F18</f>
        <v>55.5</v>
      </c>
      <c r="K23" s="149">
        <f>'G-3'!F19</f>
        <v>63.5</v>
      </c>
      <c r="L23" s="150"/>
      <c r="M23" s="149">
        <f>'G-3'!F20</f>
        <v>53</v>
      </c>
      <c r="N23" s="149">
        <f>'G-3'!F21</f>
        <v>59.5</v>
      </c>
      <c r="O23" s="149">
        <f>'G-3'!F22</f>
        <v>62.5</v>
      </c>
      <c r="P23" s="149">
        <f>'G-3'!M10</f>
        <v>42</v>
      </c>
      <c r="Q23" s="149">
        <f>'G-3'!M11</f>
        <v>50</v>
      </c>
      <c r="R23" s="149">
        <f>'G-3'!M12</f>
        <v>48</v>
      </c>
      <c r="S23" s="149">
        <f>'G-3'!M13</f>
        <v>36.5</v>
      </c>
      <c r="T23" s="149">
        <f>'G-3'!M14</f>
        <v>43</v>
      </c>
      <c r="U23" s="149">
        <f>'G-3'!M15</f>
        <v>43</v>
      </c>
      <c r="V23" s="149">
        <f>'G-3'!M16</f>
        <v>48</v>
      </c>
      <c r="W23" s="149">
        <f>'G-3'!M17</f>
        <v>35</v>
      </c>
      <c r="X23" s="149">
        <f>'G-3'!M18</f>
        <v>43</v>
      </c>
      <c r="Y23" s="149">
        <f>'G-3'!M19</f>
        <v>42.5</v>
      </c>
      <c r="Z23" s="149">
        <f>'G-3'!M20</f>
        <v>51</v>
      </c>
      <c r="AA23" s="149">
        <f>'G-3'!M21</f>
        <v>54.5</v>
      </c>
      <c r="AB23" s="149">
        <f>'G-3'!M22</f>
        <v>76.5</v>
      </c>
      <c r="AC23" s="150"/>
      <c r="AD23" s="149">
        <f>'G-3'!T10</f>
        <v>45</v>
      </c>
      <c r="AE23" s="149">
        <f>'G-3'!T11</f>
        <v>52</v>
      </c>
      <c r="AF23" s="149">
        <f>'G-3'!T12</f>
        <v>63</v>
      </c>
      <c r="AG23" s="149">
        <f>'G-3'!T13</f>
        <v>64.5</v>
      </c>
      <c r="AH23" s="149">
        <f>'G-3'!T14</f>
        <v>49.5</v>
      </c>
      <c r="AI23" s="149">
        <f>'G-3'!T15</f>
        <v>57.5</v>
      </c>
      <c r="AJ23" s="149">
        <f>'G-3'!T16</f>
        <v>47</v>
      </c>
      <c r="AK23" s="149">
        <f>'G-3'!T17</f>
        <v>41.5</v>
      </c>
      <c r="AL23" s="149">
        <f>'G-3'!T18</f>
        <v>57.5</v>
      </c>
      <c r="AM23" s="149">
        <f>'G-3'!T19</f>
        <v>52</v>
      </c>
      <c r="AN23" s="149">
        <f>'G-3'!T20</f>
        <v>39.5</v>
      </c>
      <c r="AO23" s="149">
        <f>'G-3'!T21</f>
        <v>39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137.5</v>
      </c>
      <c r="F24" s="149">
        <f t="shared" ref="F24:K24" si="21">C23+D23+E23+F23</f>
        <v>169</v>
      </c>
      <c r="G24" s="149">
        <f t="shared" si="21"/>
        <v>183.5</v>
      </c>
      <c r="H24" s="149">
        <f t="shared" si="21"/>
        <v>189</v>
      </c>
      <c r="I24" s="149">
        <f t="shared" si="21"/>
        <v>190.5</v>
      </c>
      <c r="J24" s="149">
        <f t="shared" si="21"/>
        <v>196</v>
      </c>
      <c r="K24" s="149">
        <f t="shared" si="21"/>
        <v>218.5</v>
      </c>
      <c r="L24" s="150"/>
      <c r="M24" s="149"/>
      <c r="N24" s="149"/>
      <c r="O24" s="149"/>
      <c r="P24" s="149">
        <f>M23+N23+O23+P23</f>
        <v>217</v>
      </c>
      <c r="Q24" s="149">
        <f t="shared" ref="Q24:AB24" si="22">N23+O23+P23+Q23</f>
        <v>214</v>
      </c>
      <c r="R24" s="149">
        <f t="shared" si="22"/>
        <v>202.5</v>
      </c>
      <c r="S24" s="149">
        <f t="shared" si="22"/>
        <v>176.5</v>
      </c>
      <c r="T24" s="149">
        <f t="shared" si="22"/>
        <v>177.5</v>
      </c>
      <c r="U24" s="149">
        <f t="shared" si="22"/>
        <v>170.5</v>
      </c>
      <c r="V24" s="149">
        <f t="shared" si="22"/>
        <v>170.5</v>
      </c>
      <c r="W24" s="149">
        <f t="shared" si="22"/>
        <v>169</v>
      </c>
      <c r="X24" s="149">
        <f t="shared" si="22"/>
        <v>169</v>
      </c>
      <c r="Y24" s="149">
        <f t="shared" si="22"/>
        <v>168.5</v>
      </c>
      <c r="Z24" s="149">
        <f t="shared" si="22"/>
        <v>171.5</v>
      </c>
      <c r="AA24" s="149">
        <f t="shared" si="22"/>
        <v>191</v>
      </c>
      <c r="AB24" s="149">
        <f t="shared" si="22"/>
        <v>224.5</v>
      </c>
      <c r="AC24" s="150"/>
      <c r="AD24" s="149"/>
      <c r="AE24" s="149"/>
      <c r="AF24" s="149"/>
      <c r="AG24" s="149">
        <f>AD23+AE23+AF23+AG23</f>
        <v>224.5</v>
      </c>
      <c r="AH24" s="149">
        <f t="shared" ref="AH24:AO24" si="23">AE23+AF23+AG23+AH23</f>
        <v>229</v>
      </c>
      <c r="AI24" s="149">
        <f t="shared" si="23"/>
        <v>234.5</v>
      </c>
      <c r="AJ24" s="149">
        <f t="shared" si="23"/>
        <v>218.5</v>
      </c>
      <c r="AK24" s="149">
        <f t="shared" si="23"/>
        <v>195.5</v>
      </c>
      <c r="AL24" s="149">
        <f t="shared" si="23"/>
        <v>203.5</v>
      </c>
      <c r="AM24" s="149">
        <f t="shared" si="23"/>
        <v>198</v>
      </c>
      <c r="AN24" s="149">
        <f t="shared" si="23"/>
        <v>190.5</v>
      </c>
      <c r="AO24" s="149">
        <f t="shared" si="23"/>
        <v>188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0.74778761061946908</v>
      </c>
      <c r="H25" s="152"/>
      <c r="I25" s="152" t="s">
        <v>109</v>
      </c>
      <c r="J25" s="153">
        <f>DIRECCIONALIDAD!J30/100</f>
        <v>0.25221238938053098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0.81297709923664119</v>
      </c>
      <c r="V25" s="152"/>
      <c r="W25" s="152"/>
      <c r="X25" s="152"/>
      <c r="Y25" s="152" t="s">
        <v>109</v>
      </c>
      <c r="Z25" s="153">
        <f>DIRECCIONALIDAD!J33/100</f>
        <v>0.18702290076335878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0.6803652968036531</v>
      </c>
      <c r="AL25" s="152"/>
      <c r="AM25" s="152"/>
      <c r="AN25" s="152" t="s">
        <v>109</v>
      </c>
      <c r="AO25" s="153">
        <f>DIRECCIONALIDAD!J36/100</f>
        <v>0.31963470319634701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218.5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163.39159292035399</v>
      </c>
      <c r="H26" s="152"/>
      <c r="I26" s="152" t="s">
        <v>109</v>
      </c>
      <c r="J26" s="162">
        <f>+B26*J25</f>
        <v>55.108407079646021</v>
      </c>
      <c r="K26" s="154"/>
      <c r="L26" s="148"/>
      <c r="M26" s="161">
        <f>MAX(M24:AB24)</f>
        <v>224.5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182.51335877862596</v>
      </c>
      <c r="V26" s="152"/>
      <c r="W26" s="152"/>
      <c r="X26" s="152"/>
      <c r="Y26" s="152" t="s">
        <v>109</v>
      </c>
      <c r="Z26" s="163">
        <f>+M26*Z25</f>
        <v>41.98664122137405</v>
      </c>
      <c r="AA26" s="152"/>
      <c r="AB26" s="154"/>
      <c r="AC26" s="148"/>
      <c r="AD26" s="161">
        <f>MAX(AD24:AO24)</f>
        <v>234.5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159.54566210045664</v>
      </c>
      <c r="AL26" s="152"/>
      <c r="AM26" s="152"/>
      <c r="AN26" s="152" t="s">
        <v>109</v>
      </c>
      <c r="AO26" s="164">
        <f>+AD26*AO25</f>
        <v>74.954337899543376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103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60</v>
      </c>
      <c r="C28" s="149">
        <f>'G-4'!F11</f>
        <v>74</v>
      </c>
      <c r="D28" s="149">
        <f>'G-4'!F12</f>
        <v>75.5</v>
      </c>
      <c r="E28" s="149">
        <f>'G-4'!F13</f>
        <v>73.5</v>
      </c>
      <c r="F28" s="149">
        <f>'G-4'!F14</f>
        <v>47</v>
      </c>
      <c r="G28" s="149">
        <f>'G-4'!F15</f>
        <v>45</v>
      </c>
      <c r="H28" s="149">
        <f>'G-4'!F16</f>
        <v>52.5</v>
      </c>
      <c r="I28" s="149">
        <f>'G-4'!F17</f>
        <v>50</v>
      </c>
      <c r="J28" s="149">
        <f>'G-4'!F18</f>
        <v>56.5</v>
      </c>
      <c r="K28" s="149">
        <f>'G-4'!F19</f>
        <v>53</v>
      </c>
      <c r="L28" s="150"/>
      <c r="M28" s="149">
        <f>'G-4'!F20</f>
        <v>55.5</v>
      </c>
      <c r="N28" s="149">
        <f>'G-4'!F21</f>
        <v>53</v>
      </c>
      <c r="O28" s="149">
        <f>'G-4'!F22</f>
        <v>56</v>
      </c>
      <c r="P28" s="149">
        <f>'G-4'!M10</f>
        <v>64.5</v>
      </c>
      <c r="Q28" s="149">
        <f>'G-4'!M11</f>
        <v>73</v>
      </c>
      <c r="R28" s="149">
        <f>'G-4'!M12</f>
        <v>59.5</v>
      </c>
      <c r="S28" s="149">
        <f>'G-4'!M13</f>
        <v>65</v>
      </c>
      <c r="T28" s="149">
        <f>'G-4'!M14</f>
        <v>50.5</v>
      </c>
      <c r="U28" s="149">
        <f>'G-4'!M15</f>
        <v>60.5</v>
      </c>
      <c r="V28" s="149">
        <f>'G-4'!M16</f>
        <v>57</v>
      </c>
      <c r="W28" s="149">
        <f>'G-4'!M17</f>
        <v>43</v>
      </c>
      <c r="X28" s="149">
        <f>'G-4'!M18</f>
        <v>57</v>
      </c>
      <c r="Y28" s="149">
        <f>'G-4'!M19</f>
        <v>47</v>
      </c>
      <c r="Z28" s="149">
        <f>'G-4'!M20</f>
        <v>72.5</v>
      </c>
      <c r="AA28" s="149">
        <f>'G-4'!M21</f>
        <v>53.5</v>
      </c>
      <c r="AB28" s="149">
        <f>'G-4'!M22</f>
        <v>65.5</v>
      </c>
      <c r="AC28" s="150"/>
      <c r="AD28" s="149">
        <f>'G-4'!T10</f>
        <v>59.5</v>
      </c>
      <c r="AE28" s="149">
        <f>'G-4'!T11</f>
        <v>61.5</v>
      </c>
      <c r="AF28" s="149">
        <f>'G-4'!T12</f>
        <v>63.5</v>
      </c>
      <c r="AG28" s="149">
        <f>'G-4'!T13</f>
        <v>73.5</v>
      </c>
      <c r="AH28" s="149">
        <f>'G-4'!T14</f>
        <v>75.5</v>
      </c>
      <c r="AI28" s="149">
        <f>'G-4'!T15</f>
        <v>83</v>
      </c>
      <c r="AJ28" s="149">
        <f>'G-4'!T16</f>
        <v>77</v>
      </c>
      <c r="AK28" s="149">
        <f>'G-4'!T17</f>
        <v>67.5</v>
      </c>
      <c r="AL28" s="149">
        <f>'G-4'!T18</f>
        <v>59</v>
      </c>
      <c r="AM28" s="149">
        <f>'G-4'!T19</f>
        <v>53.5</v>
      </c>
      <c r="AN28" s="149">
        <f>'G-4'!T20</f>
        <v>62</v>
      </c>
      <c r="AO28" s="149">
        <f>'G-4'!T21</f>
        <v>63.5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283</v>
      </c>
      <c r="F29" s="149">
        <f t="shared" ref="F29:K29" si="24">C28+D28+E28+F28</f>
        <v>270</v>
      </c>
      <c r="G29" s="149">
        <f t="shared" si="24"/>
        <v>241</v>
      </c>
      <c r="H29" s="149">
        <f t="shared" si="24"/>
        <v>218</v>
      </c>
      <c r="I29" s="149">
        <f t="shared" si="24"/>
        <v>194.5</v>
      </c>
      <c r="J29" s="149">
        <f t="shared" si="24"/>
        <v>204</v>
      </c>
      <c r="K29" s="149">
        <f t="shared" si="24"/>
        <v>212</v>
      </c>
      <c r="L29" s="150"/>
      <c r="M29" s="149"/>
      <c r="N29" s="149"/>
      <c r="O29" s="149"/>
      <c r="P29" s="149">
        <f>M28+N28+O28+P28</f>
        <v>229</v>
      </c>
      <c r="Q29" s="149">
        <f t="shared" ref="Q29:AB29" si="25">N28+O28+P28+Q28</f>
        <v>246.5</v>
      </c>
      <c r="R29" s="149">
        <f t="shared" si="25"/>
        <v>253</v>
      </c>
      <c r="S29" s="149">
        <f t="shared" si="25"/>
        <v>262</v>
      </c>
      <c r="T29" s="149">
        <f t="shared" si="25"/>
        <v>248</v>
      </c>
      <c r="U29" s="149">
        <f t="shared" si="25"/>
        <v>235.5</v>
      </c>
      <c r="V29" s="149">
        <f t="shared" si="25"/>
        <v>233</v>
      </c>
      <c r="W29" s="149">
        <f t="shared" si="25"/>
        <v>211</v>
      </c>
      <c r="X29" s="149">
        <f t="shared" si="25"/>
        <v>217.5</v>
      </c>
      <c r="Y29" s="149">
        <f t="shared" si="25"/>
        <v>204</v>
      </c>
      <c r="Z29" s="149">
        <f t="shared" si="25"/>
        <v>219.5</v>
      </c>
      <c r="AA29" s="149">
        <f t="shared" si="25"/>
        <v>230</v>
      </c>
      <c r="AB29" s="149">
        <f t="shared" si="25"/>
        <v>238.5</v>
      </c>
      <c r="AC29" s="150"/>
      <c r="AD29" s="149"/>
      <c r="AE29" s="149"/>
      <c r="AF29" s="149"/>
      <c r="AG29" s="149">
        <f>AD28+AE28+AF28+AG28</f>
        <v>258</v>
      </c>
      <c r="AH29" s="149">
        <f t="shared" ref="AH29:AO29" si="26">AE28+AF28+AG28+AH28</f>
        <v>274</v>
      </c>
      <c r="AI29" s="149">
        <f t="shared" si="26"/>
        <v>295.5</v>
      </c>
      <c r="AJ29" s="149">
        <f t="shared" si="26"/>
        <v>309</v>
      </c>
      <c r="AK29" s="149">
        <f t="shared" si="26"/>
        <v>303</v>
      </c>
      <c r="AL29" s="149">
        <f t="shared" si="26"/>
        <v>286.5</v>
      </c>
      <c r="AM29" s="149">
        <f t="shared" si="26"/>
        <v>257</v>
      </c>
      <c r="AN29" s="149">
        <f t="shared" si="26"/>
        <v>242</v>
      </c>
      <c r="AO29" s="149">
        <f t="shared" si="26"/>
        <v>238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9.3117408906882596E-2</v>
      </c>
      <c r="E30" s="152"/>
      <c r="F30" s="152" t="s">
        <v>108</v>
      </c>
      <c r="G30" s="153">
        <f>DIRECCIONALIDAD!J38/100</f>
        <v>0.90688259109311742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0.10504201680672269</v>
      </c>
      <c r="Q30" s="152"/>
      <c r="R30" s="152"/>
      <c r="S30" s="152"/>
      <c r="T30" s="152" t="s">
        <v>108</v>
      </c>
      <c r="U30" s="153">
        <f>DIRECCIONALIDAD!J41/100</f>
        <v>0.89495798319327735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7.5555555555555556E-2</v>
      </c>
      <c r="AG30" s="152"/>
      <c r="AH30" s="152"/>
      <c r="AI30" s="152"/>
      <c r="AJ30" s="152" t="s">
        <v>108</v>
      </c>
      <c r="AK30" s="153">
        <f>DIRECCIONALIDAD!J44/100</f>
        <v>0.9244444444444444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283</v>
      </c>
      <c r="C31" s="152" t="s">
        <v>107</v>
      </c>
      <c r="D31" s="162">
        <f>+B31*D30</f>
        <v>26.352226720647774</v>
      </c>
      <c r="E31" s="152"/>
      <c r="F31" s="152" t="s">
        <v>108</v>
      </c>
      <c r="G31" s="162">
        <f>+B31*G30</f>
        <v>256.64777327935224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262</v>
      </c>
      <c r="N31" s="152"/>
      <c r="O31" s="152" t="s">
        <v>107</v>
      </c>
      <c r="P31" s="163">
        <f>+M31*P30</f>
        <v>27.521008403361346</v>
      </c>
      <c r="Q31" s="152"/>
      <c r="R31" s="152"/>
      <c r="S31" s="152"/>
      <c r="T31" s="152" t="s">
        <v>108</v>
      </c>
      <c r="U31" s="163">
        <f>+M31*U30</f>
        <v>234.47899159663868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309</v>
      </c>
      <c r="AE31" s="152" t="s">
        <v>107</v>
      </c>
      <c r="AF31" s="162">
        <f>+AD31*AF30</f>
        <v>23.346666666666668</v>
      </c>
      <c r="AG31" s="152"/>
      <c r="AH31" s="152"/>
      <c r="AI31" s="152"/>
      <c r="AJ31" s="152" t="s">
        <v>108</v>
      </c>
      <c r="AK31" s="162">
        <f>+AD31*AK30</f>
        <v>285.65333333333331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103</v>
      </c>
      <c r="U32" s="241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 t="shared" ref="B33:K33" si="27">B13+B18+B23+B28</f>
        <v>173.5</v>
      </c>
      <c r="C33" s="149">
        <f t="shared" si="27"/>
        <v>187.5</v>
      </c>
      <c r="D33" s="149">
        <f t="shared" si="27"/>
        <v>198</v>
      </c>
      <c r="E33" s="149">
        <f t="shared" si="27"/>
        <v>190</v>
      </c>
      <c r="F33" s="149">
        <f t="shared" si="27"/>
        <v>181.5</v>
      </c>
      <c r="G33" s="149">
        <f t="shared" si="27"/>
        <v>181</v>
      </c>
      <c r="H33" s="149">
        <f t="shared" si="27"/>
        <v>203</v>
      </c>
      <c r="I33" s="149">
        <f t="shared" si="27"/>
        <v>204.5</v>
      </c>
      <c r="J33" s="149">
        <f t="shared" si="27"/>
        <v>224.5</v>
      </c>
      <c r="K33" s="149">
        <f t="shared" si="27"/>
        <v>233.5</v>
      </c>
      <c r="L33" s="150"/>
      <c r="M33" s="149">
        <f t="shared" ref="M33:AB33" si="28">M13+M18+M23+M28</f>
        <v>198.5</v>
      </c>
      <c r="N33" s="149">
        <f t="shared" si="28"/>
        <v>202</v>
      </c>
      <c r="O33" s="149">
        <f t="shared" si="28"/>
        <v>207</v>
      </c>
      <c r="P33" s="149">
        <f t="shared" si="28"/>
        <v>175</v>
      </c>
      <c r="Q33" s="149">
        <f t="shared" si="28"/>
        <v>213</v>
      </c>
      <c r="R33" s="149">
        <f t="shared" si="28"/>
        <v>207</v>
      </c>
      <c r="S33" s="149">
        <f t="shared" si="28"/>
        <v>174</v>
      </c>
      <c r="T33" s="149">
        <f t="shared" si="28"/>
        <v>175</v>
      </c>
      <c r="U33" s="149">
        <f t="shared" si="28"/>
        <v>186.5</v>
      </c>
      <c r="V33" s="149">
        <f t="shared" si="28"/>
        <v>195.5</v>
      </c>
      <c r="W33" s="149">
        <f t="shared" si="28"/>
        <v>152.5</v>
      </c>
      <c r="X33" s="149">
        <f t="shared" si="28"/>
        <v>160.5</v>
      </c>
      <c r="Y33" s="149">
        <f t="shared" si="28"/>
        <v>157.5</v>
      </c>
      <c r="Z33" s="149">
        <f t="shared" si="28"/>
        <v>211.5</v>
      </c>
      <c r="AA33" s="149">
        <f t="shared" si="28"/>
        <v>204</v>
      </c>
      <c r="AB33" s="149">
        <f t="shared" si="28"/>
        <v>212.5</v>
      </c>
      <c r="AC33" s="150"/>
      <c r="AD33" s="149">
        <f t="shared" ref="AD33:AO33" si="29">AD13+AD18+AD23+AD28</f>
        <v>190</v>
      </c>
      <c r="AE33" s="149">
        <f t="shared" si="29"/>
        <v>193.5</v>
      </c>
      <c r="AF33" s="149">
        <f t="shared" si="29"/>
        <v>237</v>
      </c>
      <c r="AG33" s="149">
        <f t="shared" si="29"/>
        <v>268</v>
      </c>
      <c r="AH33" s="149">
        <f t="shared" si="29"/>
        <v>228.5</v>
      </c>
      <c r="AI33" s="149">
        <f t="shared" si="29"/>
        <v>263.5</v>
      </c>
      <c r="AJ33" s="149">
        <f t="shared" si="29"/>
        <v>266.5</v>
      </c>
      <c r="AK33" s="149">
        <f t="shared" si="29"/>
        <v>257.5</v>
      </c>
      <c r="AL33" s="149">
        <f t="shared" si="29"/>
        <v>250.5</v>
      </c>
      <c r="AM33" s="149">
        <f t="shared" si="29"/>
        <v>243</v>
      </c>
      <c r="AN33" s="149">
        <f t="shared" si="29"/>
        <v>210</v>
      </c>
      <c r="AO33" s="149">
        <f t="shared" si="29"/>
        <v>194.5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749</v>
      </c>
      <c r="F34" s="149">
        <f t="shared" ref="F34:K34" si="30">C33+D33+E33+F33</f>
        <v>757</v>
      </c>
      <c r="G34" s="149">
        <f t="shared" si="30"/>
        <v>750.5</v>
      </c>
      <c r="H34" s="149">
        <f t="shared" si="30"/>
        <v>755.5</v>
      </c>
      <c r="I34" s="149">
        <f t="shared" si="30"/>
        <v>770</v>
      </c>
      <c r="J34" s="149">
        <f t="shared" si="30"/>
        <v>813</v>
      </c>
      <c r="K34" s="149">
        <f t="shared" si="30"/>
        <v>865.5</v>
      </c>
      <c r="L34" s="150"/>
      <c r="M34" s="149"/>
      <c r="N34" s="149"/>
      <c r="O34" s="149"/>
      <c r="P34" s="149">
        <f>M33+N33+O33+P33</f>
        <v>782.5</v>
      </c>
      <c r="Q34" s="149">
        <f t="shared" ref="Q34:AB34" si="31">N33+O33+P33+Q33</f>
        <v>797</v>
      </c>
      <c r="R34" s="149">
        <f t="shared" si="31"/>
        <v>802</v>
      </c>
      <c r="S34" s="149">
        <f t="shared" si="31"/>
        <v>769</v>
      </c>
      <c r="T34" s="149">
        <f t="shared" si="31"/>
        <v>769</v>
      </c>
      <c r="U34" s="149">
        <f t="shared" si="31"/>
        <v>742.5</v>
      </c>
      <c r="V34" s="149">
        <f t="shared" si="31"/>
        <v>731</v>
      </c>
      <c r="W34" s="149">
        <f t="shared" si="31"/>
        <v>709.5</v>
      </c>
      <c r="X34" s="149">
        <f t="shared" si="31"/>
        <v>695</v>
      </c>
      <c r="Y34" s="149">
        <f t="shared" si="31"/>
        <v>666</v>
      </c>
      <c r="Z34" s="149">
        <f t="shared" si="31"/>
        <v>682</v>
      </c>
      <c r="AA34" s="149">
        <f t="shared" si="31"/>
        <v>733.5</v>
      </c>
      <c r="AB34" s="149">
        <f t="shared" si="31"/>
        <v>785.5</v>
      </c>
      <c r="AC34" s="150"/>
      <c r="AD34" s="149"/>
      <c r="AE34" s="149"/>
      <c r="AF34" s="149"/>
      <c r="AG34" s="149">
        <f>AD33+AE33+AF33+AG33</f>
        <v>888.5</v>
      </c>
      <c r="AH34" s="149">
        <f t="shared" ref="AH34:AO34" si="32">AE33+AF33+AG33+AH33</f>
        <v>927</v>
      </c>
      <c r="AI34" s="149">
        <f t="shared" si="32"/>
        <v>997</v>
      </c>
      <c r="AJ34" s="149">
        <f t="shared" si="32"/>
        <v>1026.5</v>
      </c>
      <c r="AK34" s="149">
        <f t="shared" si="32"/>
        <v>1016</v>
      </c>
      <c r="AL34" s="149">
        <f t="shared" si="32"/>
        <v>1038</v>
      </c>
      <c r="AM34" s="149">
        <f t="shared" si="32"/>
        <v>1017.5</v>
      </c>
      <c r="AN34" s="149">
        <f t="shared" si="32"/>
        <v>961</v>
      </c>
      <c r="AO34" s="149">
        <f t="shared" si="32"/>
        <v>898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2016-10-13T16:11:12Z</cp:lastPrinted>
  <dcterms:created xsi:type="dcterms:W3CDTF">1998-04-02T13:38:56Z</dcterms:created>
  <dcterms:modified xsi:type="dcterms:W3CDTF">2017-08-17T23:19:10Z</dcterms:modified>
</cp:coreProperties>
</file>