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158\CR 44\2017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38" i="4689" l="1"/>
  <c r="I39" i="4689"/>
  <c r="I40" i="4689"/>
  <c r="I41" i="4689"/>
  <c r="I42" i="4689"/>
  <c r="I43" i="4689"/>
  <c r="J43" i="4689" s="1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0" i="4689"/>
  <c r="I37" i="4689"/>
  <c r="J37" i="4689" s="1"/>
  <c r="I36" i="4689"/>
  <c r="I35" i="4689"/>
  <c r="I34" i="4689"/>
  <c r="J34" i="4689" s="1"/>
  <c r="I33" i="4689"/>
  <c r="I32" i="4689"/>
  <c r="I31" i="4689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AN29" i="4688"/>
  <c r="CB19" i="4688" s="1"/>
  <c r="AL29" i="4688"/>
  <c r="BZ19" i="4688" s="1"/>
  <c r="L6" i="4681"/>
  <c r="D6" i="4681"/>
  <c r="E5" i="4681"/>
  <c r="J31" i="4689" l="1"/>
  <c r="P25" i="4688" s="1"/>
  <c r="J33" i="4689"/>
  <c r="Z25" i="4688" s="1"/>
  <c r="J30" i="4689"/>
  <c r="J25" i="4688" s="1"/>
  <c r="J36" i="4689"/>
  <c r="AO25" i="4688" s="1"/>
  <c r="J16" i="4689"/>
  <c r="AF15" i="4688" s="1"/>
  <c r="J14" i="4689"/>
  <c r="U15" i="4688" s="1"/>
  <c r="J13" i="4689"/>
  <c r="P15" i="4688" s="1"/>
  <c r="J10" i="4689"/>
  <c r="D15" i="4688" s="1"/>
  <c r="J32" i="4689"/>
  <c r="U25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D25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Z34" i="4688" s="1"/>
  <c r="BO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K34" i="4688" l="1"/>
  <c r="BY22" i="4688" s="1"/>
  <c r="BU12" i="4688"/>
  <c r="AD16" i="4688"/>
  <c r="AU12" i="4688"/>
  <c r="B16" i="4688"/>
  <c r="BE12" i="4688"/>
  <c r="M16" i="4688"/>
  <c r="AU20" i="4688"/>
  <c r="B26" i="4688"/>
  <c r="AU19" i="4688"/>
  <c r="B31" i="4688"/>
  <c r="BE20" i="4688"/>
  <c r="M26" i="4688"/>
  <c r="BU20" i="4688"/>
  <c r="AD26" i="4688"/>
  <c r="BU18" i="4688"/>
  <c r="AD21" i="4688"/>
  <c r="BE19" i="4688"/>
  <c r="M31" i="4688"/>
  <c r="BE18" i="4688"/>
  <c r="M21" i="4688"/>
  <c r="AU18" i="4688"/>
  <c r="B21" i="4688"/>
  <c r="BU19" i="4688"/>
  <c r="AD31" i="4688"/>
  <c r="R34" i="4688"/>
  <c r="BG22" i="4688" s="1"/>
  <c r="AH34" i="4688"/>
  <c r="BV22" i="4688" s="1"/>
  <c r="U23" i="4678"/>
  <c r="W34" i="4688"/>
  <c r="BL22" i="4688" s="1"/>
  <c r="I34" i="4688"/>
  <c r="AY22" i="4688" s="1"/>
  <c r="H34" i="4688"/>
  <c r="AX22" i="4688" s="1"/>
  <c r="AI34" i="4688"/>
  <c r="BW22" i="4688" s="1"/>
  <c r="V34" i="4688"/>
  <c r="BK22" i="4688" s="1"/>
  <c r="S34" i="4688"/>
  <c r="BH22" i="4688" s="1"/>
  <c r="AA34" i="4688"/>
  <c r="BP22" i="4688" s="1"/>
  <c r="AL34" i="4688"/>
  <c r="BZ22" i="4688" s="1"/>
  <c r="AM34" i="4688"/>
  <c r="CA22" i="4688" s="1"/>
  <c r="AO34" i="4688"/>
  <c r="CC22" i="4688" s="1"/>
  <c r="AJ34" i="4688"/>
  <c r="BX22" i="4688" s="1"/>
  <c r="E34" i="4688"/>
  <c r="AU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J21" i="4688" l="1"/>
  <c r="G21" i="4688"/>
  <c r="D21" i="4688"/>
  <c r="Z31" i="4688"/>
  <c r="U31" i="4688"/>
  <c r="P31" i="4688"/>
  <c r="AK26" i="4688"/>
  <c r="AF26" i="4688"/>
  <c r="AO26" i="4688"/>
  <c r="Z16" i="4688"/>
  <c r="P16" i="4688"/>
  <c r="U16" i="4688"/>
  <c r="AK16" i="4688"/>
  <c r="AF16" i="4688"/>
  <c r="AO16" i="4688"/>
  <c r="AK31" i="4688"/>
  <c r="AF31" i="4688"/>
  <c r="AO31" i="4688"/>
  <c r="Z21" i="4688"/>
  <c r="U21" i="4688"/>
  <c r="P21" i="4688"/>
  <c r="AK21" i="4688"/>
  <c r="AF21" i="4688"/>
  <c r="AO21" i="4688"/>
  <c r="Z26" i="4688"/>
  <c r="P26" i="4688"/>
  <c r="U26" i="4688"/>
  <c r="J26" i="4688"/>
  <c r="D26" i="4688"/>
  <c r="G26" i="4688"/>
  <c r="J16" i="4688"/>
  <c r="D16" i="4688"/>
  <c r="G16" i="4688"/>
  <c r="G31" i="4688"/>
  <c r="D31" i="4688"/>
  <c r="J31" i="4688"/>
  <c r="N23" i="4681"/>
  <c r="U23" i="4681"/>
  <c r="G23" i="4681"/>
</calcChain>
</file>

<file path=xl/sharedStrings.xml><?xml version="1.0" encoding="utf-8"?>
<sst xmlns="http://schemas.openxmlformats.org/spreadsheetml/2006/main" count="559" uniqueCount="152">
  <si>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</si>
  <si>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</si>
  <si>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</si>
  <si>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</si>
  <si>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</si>
  <si>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</si>
  <si>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</si>
  <si>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</si>
  <si>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</si>
  <si>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</si>
  <si>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</si>
  <si>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</si>
  <si>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</si>
  <si>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</si>
  <si>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</si>
  <si>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</si>
  <si>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</si>
  <si>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</si>
  <si>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</si>
  <si>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</si>
  <si>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</si>
  <si>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</si>
  <si>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</si>
  <si>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</si>
  <si>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</si>
  <si>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</si>
  <si>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</si>
  <si>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</si>
  <si>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</si>
  <si>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</si>
  <si>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</si>
  <si>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</si>
  <si>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</si>
  <si>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</si>
  <si>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</si>
  <si>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</si>
  <si>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</si>
  <si>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</si>
  <si>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</si>
  <si>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</si>
  <si>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</si>
  <si>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</si>
  <si>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</si>
  <si>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</si>
  <si>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</si>
  <si>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</si>
  <si>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</si>
  <si>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</si>
  <si>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</si>
  <si>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</si>
  <si>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</si>
  <si>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</si>
  <si>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</si>
  <si>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</si>
  <si>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</si>
  <si>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</si>
  <si>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</si>
  <si>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</si>
  <si>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</si>
  <si>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</si>
  <si>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</si>
  <si>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</si>
  <si>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</si>
  <si>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</si>
  <si>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</si>
  <si>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</si>
  <si>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</si>
  <si>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</si>
  <si>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</si>
  <si>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</si>
  <si>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</si>
  <si>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</si>
  <si>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</si>
  <si>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</si>
  <si>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</si>
  <si>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</si>
  <si>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</si>
  <si>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</si>
  <si>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</si>
  <si>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</si>
  <si>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</si>
  <si>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</si>
  <si>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</si>
  <si>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</si>
  <si>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</si>
  <si>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</si>
  <si>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</si>
  <si>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</si>
  <si>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</si>
  <si>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</si>
  <si>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</si>
  <si>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</si>
  <si>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</si>
  <si>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</si>
  <si>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</si>
  <si>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</si>
  <si>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</si>
  <si>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</si>
  <si>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</si>
  <si>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</si>
  <si>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</si>
  <si>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</si>
  <si>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</si>
  <si>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</si>
  <si>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</si>
  <si>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</si>
  <si>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</si>
  <si>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</si>
  <si>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</si>
  <si>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</si>
  <si>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</si>
  <si>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</si>
  <si>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</si>
  <si>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</si>
  <si>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</si>
  <si>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</si>
  <si>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</si>
  <si>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</si>
  <si>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</si>
  <si>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</si>
  <si>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</si>
  <si>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</si>
  <si>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</si>
  <si>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</si>
  <si>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</si>
  <si>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</si>
  <si>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</si>
  <si>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</si>
  <si>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</si>
  <si>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</si>
  <si>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</si>
  <si>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</si>
  <si>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</si>
  <si>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</si>
  <si>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</si>
  <si>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</si>
  <si>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</si>
  <si>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</si>
  <si>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</si>
  <si>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</si>
  <si>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</si>
  <si>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</si>
  <si>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</si>
  <si>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</si>
  <si>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</si>
  <si>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</si>
  <si>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</si>
  <si>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</si>
  <si>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54 X CARRERA 44</t>
  </si>
  <si>
    <t>IVAN FONSECA</t>
  </si>
  <si>
    <t xml:space="preserve">VOL MAX 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</si>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</sst>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235.5</c:v>
                </c:pt>
                <c:pt idx="1">
                  <c:v>277</c:v>
                </c:pt>
                <c:pt idx="2">
                  <c:v>311.5</c:v>
                </c:pt>
                <c:pt idx="3">
                  <c:v>266.5</c:v>
                </c:pt>
                <c:pt idx="4">
                  <c:v>284</c:v>
                </c:pt>
                <c:pt idx="5">
                  <c:v>259.5</c:v>
                </c:pt>
                <c:pt idx="6">
                  <c:v>272.5</c:v>
                </c:pt>
                <c:pt idx="7">
                  <c:v>278.5</c:v>
                </c:pt>
                <c:pt idx="8">
                  <c:v>271</c:v>
                </c:pt>
                <c:pt idx="9">
                  <c:v>271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034576"/>
        <c:axId val="161031632"/>
      </c:barChart>
      <c:catAx>
        <c:axId val="16003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3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31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031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034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8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1090.5</c:v>
                </c:pt>
                <c:pt idx="4">
                  <c:v>1139</c:v>
                </c:pt>
                <c:pt idx="5">
                  <c:v>1121.5</c:v>
                </c:pt>
                <c:pt idx="6">
                  <c:v>1082.5</c:v>
                </c:pt>
                <c:pt idx="7">
                  <c:v>1094.5</c:v>
                </c:pt>
                <c:pt idx="8">
                  <c:v>1081.5</c:v>
                </c:pt>
                <c:pt idx="9">
                  <c:v>1093</c:v>
                </c:pt>
                <c:pt idx="13">
                  <c:v>1088.5</c:v>
                </c:pt>
                <c:pt idx="14">
                  <c:v>1116</c:v>
                </c:pt>
                <c:pt idx="15">
                  <c:v>1136</c:v>
                </c:pt>
                <c:pt idx="16">
                  <c:v>1139.5</c:v>
                </c:pt>
                <c:pt idx="17">
                  <c:v>1140</c:v>
                </c:pt>
                <c:pt idx="18">
                  <c:v>1096.5</c:v>
                </c:pt>
                <c:pt idx="19">
                  <c:v>1098</c:v>
                </c:pt>
                <c:pt idx="20">
                  <c:v>1123.5</c:v>
                </c:pt>
                <c:pt idx="21">
                  <c:v>1153</c:v>
                </c:pt>
                <c:pt idx="22">
                  <c:v>1141</c:v>
                </c:pt>
                <c:pt idx="23">
                  <c:v>1100</c:v>
                </c:pt>
                <c:pt idx="24">
                  <c:v>1055</c:v>
                </c:pt>
                <c:pt idx="25">
                  <c:v>1034</c:v>
                </c:pt>
                <c:pt idx="29">
                  <c:v>1087</c:v>
                </c:pt>
                <c:pt idx="30">
                  <c:v>1043.5</c:v>
                </c:pt>
                <c:pt idx="31">
                  <c:v>1098.5</c:v>
                </c:pt>
                <c:pt idx="32">
                  <c:v>1133</c:v>
                </c:pt>
                <c:pt idx="33">
                  <c:v>1187.5</c:v>
                </c:pt>
                <c:pt idx="34">
                  <c:v>1253</c:v>
                </c:pt>
                <c:pt idx="35">
                  <c:v>1295</c:v>
                </c:pt>
                <c:pt idx="36">
                  <c:v>1314.5</c:v>
                </c:pt>
                <c:pt idx="37">
                  <c:v>1315.5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1921</c:v>
                </c:pt>
                <c:pt idx="4">
                  <c:v>1880.5</c:v>
                </c:pt>
                <c:pt idx="5">
                  <c:v>1873.5</c:v>
                </c:pt>
                <c:pt idx="6">
                  <c:v>1865.5</c:v>
                </c:pt>
                <c:pt idx="7">
                  <c:v>1850.5</c:v>
                </c:pt>
                <c:pt idx="8">
                  <c:v>1937</c:v>
                </c:pt>
                <c:pt idx="9">
                  <c:v>1925</c:v>
                </c:pt>
                <c:pt idx="13">
                  <c:v>1680</c:v>
                </c:pt>
                <c:pt idx="14">
                  <c:v>1727</c:v>
                </c:pt>
                <c:pt idx="15">
                  <c:v>1738</c:v>
                </c:pt>
                <c:pt idx="16">
                  <c:v>1704</c:v>
                </c:pt>
                <c:pt idx="17">
                  <c:v>1642.5</c:v>
                </c:pt>
                <c:pt idx="18">
                  <c:v>1486.5</c:v>
                </c:pt>
                <c:pt idx="19">
                  <c:v>1394.5</c:v>
                </c:pt>
                <c:pt idx="20">
                  <c:v>1448</c:v>
                </c:pt>
                <c:pt idx="21">
                  <c:v>1509</c:v>
                </c:pt>
                <c:pt idx="22">
                  <c:v>1634</c:v>
                </c:pt>
                <c:pt idx="23">
                  <c:v>1758</c:v>
                </c:pt>
                <c:pt idx="24">
                  <c:v>1729.5</c:v>
                </c:pt>
                <c:pt idx="25">
                  <c:v>1777.5</c:v>
                </c:pt>
                <c:pt idx="29">
                  <c:v>1548</c:v>
                </c:pt>
                <c:pt idx="30">
                  <c:v>1533.5</c:v>
                </c:pt>
                <c:pt idx="31">
                  <c:v>1551.5</c:v>
                </c:pt>
                <c:pt idx="32">
                  <c:v>1559.5</c:v>
                </c:pt>
                <c:pt idx="33">
                  <c:v>1531.5</c:v>
                </c:pt>
                <c:pt idx="34">
                  <c:v>1592</c:v>
                </c:pt>
                <c:pt idx="35">
                  <c:v>1564</c:v>
                </c:pt>
                <c:pt idx="36">
                  <c:v>1579.5</c:v>
                </c:pt>
                <c:pt idx="37">
                  <c:v>1577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3011.5</c:v>
                </c:pt>
                <c:pt idx="4">
                  <c:v>3019.5</c:v>
                </c:pt>
                <c:pt idx="5">
                  <c:v>2995</c:v>
                </c:pt>
                <c:pt idx="6">
                  <c:v>2948</c:v>
                </c:pt>
                <c:pt idx="7">
                  <c:v>2945</c:v>
                </c:pt>
                <c:pt idx="8">
                  <c:v>3018.5</c:v>
                </c:pt>
                <c:pt idx="9">
                  <c:v>3018</c:v>
                </c:pt>
                <c:pt idx="13">
                  <c:v>2768.5</c:v>
                </c:pt>
                <c:pt idx="14">
                  <c:v>2843</c:v>
                </c:pt>
                <c:pt idx="15">
                  <c:v>2874</c:v>
                </c:pt>
                <c:pt idx="16">
                  <c:v>2843.5</c:v>
                </c:pt>
                <c:pt idx="17">
                  <c:v>2782.5</c:v>
                </c:pt>
                <c:pt idx="18">
                  <c:v>2583</c:v>
                </c:pt>
                <c:pt idx="19">
                  <c:v>2492.5</c:v>
                </c:pt>
                <c:pt idx="20">
                  <c:v>2571.5</c:v>
                </c:pt>
                <c:pt idx="21">
                  <c:v>2662</c:v>
                </c:pt>
                <c:pt idx="22">
                  <c:v>2775</c:v>
                </c:pt>
                <c:pt idx="23">
                  <c:v>2858</c:v>
                </c:pt>
                <c:pt idx="24">
                  <c:v>2784.5</c:v>
                </c:pt>
                <c:pt idx="25">
                  <c:v>2811.5</c:v>
                </c:pt>
                <c:pt idx="29">
                  <c:v>2635</c:v>
                </c:pt>
                <c:pt idx="30">
                  <c:v>2577</c:v>
                </c:pt>
                <c:pt idx="31">
                  <c:v>2650</c:v>
                </c:pt>
                <c:pt idx="32">
                  <c:v>2692.5</c:v>
                </c:pt>
                <c:pt idx="33">
                  <c:v>2719</c:v>
                </c:pt>
                <c:pt idx="34">
                  <c:v>2845</c:v>
                </c:pt>
                <c:pt idx="35">
                  <c:v>2859</c:v>
                </c:pt>
                <c:pt idx="36">
                  <c:v>2894</c:v>
                </c:pt>
                <c:pt idx="37">
                  <c:v>2892.5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826336"/>
        <c:axId val="160826728"/>
      </c:lineChart>
      <c:catAx>
        <c:axId val="1608263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0826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8267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08263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55" r="0.75000000000000355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269</c:v>
                </c:pt>
                <c:pt idx="1">
                  <c:v>286.5</c:v>
                </c:pt>
                <c:pt idx="2">
                  <c:v>269</c:v>
                </c:pt>
                <c:pt idx="3">
                  <c:v>264</c:v>
                </c:pt>
                <c:pt idx="4">
                  <c:v>296.5</c:v>
                </c:pt>
                <c:pt idx="5">
                  <c:v>306.5</c:v>
                </c:pt>
                <c:pt idx="6">
                  <c:v>272.5</c:v>
                </c:pt>
                <c:pt idx="7">
                  <c:v>264.5</c:v>
                </c:pt>
                <c:pt idx="8">
                  <c:v>253</c:v>
                </c:pt>
                <c:pt idx="9">
                  <c:v>308</c:v>
                </c:pt>
                <c:pt idx="10">
                  <c:v>298</c:v>
                </c:pt>
                <c:pt idx="11">
                  <c:v>294</c:v>
                </c:pt>
                <c:pt idx="12">
                  <c:v>241</c:v>
                </c:pt>
                <c:pt idx="13">
                  <c:v>267</c:v>
                </c:pt>
                <c:pt idx="14">
                  <c:v>253</c:v>
                </c:pt>
                <c:pt idx="15">
                  <c:v>273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325472"/>
        <c:axId val="101766056"/>
      </c:barChart>
      <c:catAx>
        <c:axId val="16132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1766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766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325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293.5</c:v>
                </c:pt>
                <c:pt idx="1">
                  <c:v>259.5</c:v>
                </c:pt>
                <c:pt idx="2">
                  <c:v>276</c:v>
                </c:pt>
                <c:pt idx="3">
                  <c:v>258</c:v>
                </c:pt>
                <c:pt idx="4">
                  <c:v>250</c:v>
                </c:pt>
                <c:pt idx="5">
                  <c:v>314.5</c:v>
                </c:pt>
                <c:pt idx="6">
                  <c:v>310.5</c:v>
                </c:pt>
                <c:pt idx="7">
                  <c:v>312.5</c:v>
                </c:pt>
                <c:pt idx="8">
                  <c:v>315.5</c:v>
                </c:pt>
                <c:pt idx="9">
                  <c:v>356.5</c:v>
                </c:pt>
                <c:pt idx="10">
                  <c:v>330</c:v>
                </c:pt>
                <c:pt idx="11">
                  <c:v>313.5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157832"/>
        <c:axId val="161148472"/>
      </c:barChart>
      <c:catAx>
        <c:axId val="161157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48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148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57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445</c:v>
                </c:pt>
                <c:pt idx="1">
                  <c:v>480</c:v>
                </c:pt>
                <c:pt idx="2">
                  <c:v>497</c:v>
                </c:pt>
                <c:pt idx="3">
                  <c:v>499</c:v>
                </c:pt>
                <c:pt idx="4">
                  <c:v>404.5</c:v>
                </c:pt>
                <c:pt idx="5">
                  <c:v>473</c:v>
                </c:pt>
                <c:pt idx="6">
                  <c:v>489</c:v>
                </c:pt>
                <c:pt idx="7">
                  <c:v>484</c:v>
                </c:pt>
                <c:pt idx="8">
                  <c:v>491</c:v>
                </c:pt>
                <c:pt idx="9">
                  <c:v>461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663256"/>
        <c:axId val="160663640"/>
      </c:barChart>
      <c:catAx>
        <c:axId val="160663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663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663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663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375.5</c:v>
                </c:pt>
                <c:pt idx="1">
                  <c:v>390</c:v>
                </c:pt>
                <c:pt idx="2">
                  <c:v>382.5</c:v>
                </c:pt>
                <c:pt idx="3">
                  <c:v>400</c:v>
                </c:pt>
                <c:pt idx="4">
                  <c:v>361</c:v>
                </c:pt>
                <c:pt idx="5">
                  <c:v>408</c:v>
                </c:pt>
                <c:pt idx="6">
                  <c:v>390.5</c:v>
                </c:pt>
                <c:pt idx="7">
                  <c:v>372</c:v>
                </c:pt>
                <c:pt idx="8">
                  <c:v>421.5</c:v>
                </c:pt>
                <c:pt idx="9">
                  <c:v>380</c:v>
                </c:pt>
                <c:pt idx="10">
                  <c:v>406</c:v>
                </c:pt>
                <c:pt idx="11">
                  <c:v>369.5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882416"/>
        <c:axId val="161883416"/>
      </c:barChart>
      <c:catAx>
        <c:axId val="16188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83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883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82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2"/>
          <c:y val="3.225806451612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6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419.5</c:v>
                </c:pt>
                <c:pt idx="1">
                  <c:v>393.5</c:v>
                </c:pt>
                <c:pt idx="2">
                  <c:v>431.5</c:v>
                </c:pt>
                <c:pt idx="3">
                  <c:v>435.5</c:v>
                </c:pt>
                <c:pt idx="4">
                  <c:v>466.5</c:v>
                </c:pt>
                <c:pt idx="5">
                  <c:v>404.5</c:v>
                </c:pt>
                <c:pt idx="6">
                  <c:v>397.5</c:v>
                </c:pt>
                <c:pt idx="7">
                  <c:v>374</c:v>
                </c:pt>
                <c:pt idx="8">
                  <c:v>310.5</c:v>
                </c:pt>
                <c:pt idx="9">
                  <c:v>312.5</c:v>
                </c:pt>
                <c:pt idx="10">
                  <c:v>451</c:v>
                </c:pt>
                <c:pt idx="11">
                  <c:v>435</c:v>
                </c:pt>
                <c:pt idx="12">
                  <c:v>435.5</c:v>
                </c:pt>
                <c:pt idx="13">
                  <c:v>436.5</c:v>
                </c:pt>
                <c:pt idx="14">
                  <c:v>422.5</c:v>
                </c:pt>
                <c:pt idx="15">
                  <c:v>483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960520"/>
        <c:axId val="161960912"/>
      </c:barChart>
      <c:catAx>
        <c:axId val="161960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6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960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60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51E-2"/>
          <c:y val="0.22875963005278591"/>
          <c:w val="0.9084711573481806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680.5</c:v>
                </c:pt>
                <c:pt idx="1">
                  <c:v>757</c:v>
                </c:pt>
                <c:pt idx="2">
                  <c:v>808.5</c:v>
                </c:pt>
                <c:pt idx="3">
                  <c:v>765.5</c:v>
                </c:pt>
                <c:pt idx="4">
                  <c:v>688.5</c:v>
                </c:pt>
                <c:pt idx="5">
                  <c:v>732.5</c:v>
                </c:pt>
                <c:pt idx="6">
                  <c:v>761.5</c:v>
                </c:pt>
                <c:pt idx="7">
                  <c:v>762.5</c:v>
                </c:pt>
                <c:pt idx="8">
                  <c:v>762</c:v>
                </c:pt>
                <c:pt idx="9">
                  <c:v>732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961696"/>
        <c:axId val="161962088"/>
      </c:barChart>
      <c:catAx>
        <c:axId val="161961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62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962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61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669</c:v>
                </c:pt>
                <c:pt idx="1">
                  <c:v>649.5</c:v>
                </c:pt>
                <c:pt idx="2">
                  <c:v>658.5</c:v>
                </c:pt>
                <c:pt idx="3">
                  <c:v>658</c:v>
                </c:pt>
                <c:pt idx="4">
                  <c:v>611</c:v>
                </c:pt>
                <c:pt idx="5">
                  <c:v>722.5</c:v>
                </c:pt>
                <c:pt idx="6">
                  <c:v>701</c:v>
                </c:pt>
                <c:pt idx="7">
                  <c:v>684.5</c:v>
                </c:pt>
                <c:pt idx="8">
                  <c:v>737</c:v>
                </c:pt>
                <c:pt idx="9">
                  <c:v>736.5</c:v>
                </c:pt>
                <c:pt idx="10">
                  <c:v>736</c:v>
                </c:pt>
                <c:pt idx="11">
                  <c:v>683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962872"/>
        <c:axId val="161963264"/>
      </c:barChart>
      <c:catAx>
        <c:axId val="161962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6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963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62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688.5</c:v>
                </c:pt>
                <c:pt idx="1">
                  <c:v>680</c:v>
                </c:pt>
                <c:pt idx="2">
                  <c:v>700.5</c:v>
                </c:pt>
                <c:pt idx="3">
                  <c:v>699.5</c:v>
                </c:pt>
                <c:pt idx="4">
                  <c:v>763</c:v>
                </c:pt>
                <c:pt idx="5">
                  <c:v>711</c:v>
                </c:pt>
                <c:pt idx="6">
                  <c:v>670</c:v>
                </c:pt>
                <c:pt idx="7">
                  <c:v>638.5</c:v>
                </c:pt>
                <c:pt idx="8">
                  <c:v>563.5</c:v>
                </c:pt>
                <c:pt idx="9">
                  <c:v>620.5</c:v>
                </c:pt>
                <c:pt idx="10">
                  <c:v>749</c:v>
                </c:pt>
                <c:pt idx="11">
                  <c:v>729</c:v>
                </c:pt>
                <c:pt idx="12">
                  <c:v>676.5</c:v>
                </c:pt>
                <c:pt idx="13">
                  <c:v>703.5</c:v>
                </c:pt>
                <c:pt idx="14">
                  <c:v>675.5</c:v>
                </c:pt>
                <c:pt idx="15">
                  <c:v>756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960128"/>
        <c:axId val="160825552"/>
      </c:barChart>
      <c:catAx>
        <c:axId val="161960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3"/>
              <c:y val="0.866244732299754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82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825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60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C3" workbookViewId="0">
      <selection activeCell="W15" sqref="W15:X16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">
        <v>148</v>
      </c>
      <c r="E5" s="183"/>
      <c r="F5" s="183"/>
      <c r="G5" s="183"/>
      <c r="H5" s="183"/>
      <c r="I5" s="179" t="s">
        <v>53</v>
      </c>
      <c r="J5" s="179"/>
      <c r="K5" s="179"/>
      <c r="L5" s="184">
        <v>1158</v>
      </c>
      <c r="M5" s="184"/>
      <c r="N5" s="184"/>
      <c r="O5" s="12"/>
      <c r="P5" s="179" t="s">
        <v>57</v>
      </c>
      <c r="Q5" s="179"/>
      <c r="R5" s="179"/>
      <c r="S5" s="182" t="s">
        <v>62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149</v>
      </c>
      <c r="E6" s="180"/>
      <c r="F6" s="180"/>
      <c r="G6" s="180"/>
      <c r="H6" s="180"/>
      <c r="I6" s="179" t="s">
        <v>59</v>
      </c>
      <c r="J6" s="179"/>
      <c r="K6" s="179"/>
      <c r="L6" s="185">
        <v>2</v>
      </c>
      <c r="M6" s="185"/>
      <c r="N6" s="185"/>
      <c r="O6" s="42"/>
      <c r="P6" s="179" t="s">
        <v>58</v>
      </c>
      <c r="Q6" s="179"/>
      <c r="R6" s="179"/>
      <c r="S6" s="192">
        <v>42991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74</v>
      </c>
      <c r="C10" s="46">
        <v>135</v>
      </c>
      <c r="D10" s="46">
        <v>28</v>
      </c>
      <c r="E10" s="46">
        <v>3</v>
      </c>
      <c r="F10" s="6">
        <f t="shared" ref="F10:F22" si="0">B10*0.5+C10*1+D10*2+E10*2.5</f>
        <v>235.5</v>
      </c>
      <c r="G10" s="2"/>
      <c r="H10" s="19" t="s">
        <v>4</v>
      </c>
      <c r="I10" s="46">
        <v>93</v>
      </c>
      <c r="J10" s="46">
        <v>147</v>
      </c>
      <c r="K10" s="46">
        <v>29</v>
      </c>
      <c r="L10" s="46">
        <v>5</v>
      </c>
      <c r="M10" s="6">
        <f t="shared" ref="M10:M22" si="1">I10*0.5+J10*1+K10*2+L10*2.5</f>
        <v>264</v>
      </c>
      <c r="N10" s="9">
        <f>F20+F21+F22+M10</f>
        <v>1088.5</v>
      </c>
      <c r="O10" s="19" t="s">
        <v>43</v>
      </c>
      <c r="P10" s="46">
        <v>97</v>
      </c>
      <c r="Q10" s="46">
        <v>177</v>
      </c>
      <c r="R10" s="46">
        <v>24</v>
      </c>
      <c r="S10" s="46">
        <v>8</v>
      </c>
      <c r="T10" s="6">
        <f t="shared" ref="T10:T21" si="2">P10*0.5+Q10*1+R10*2+S10*2.5</f>
        <v>293.5</v>
      </c>
      <c r="U10" s="10"/>
      <c r="AB10" s="1"/>
    </row>
    <row r="11" spans="1:28" ht="24" customHeight="1" x14ac:dyDescent="0.2">
      <c r="A11" s="18" t="s">
        <v>14</v>
      </c>
      <c r="B11" s="46">
        <v>99</v>
      </c>
      <c r="C11" s="46">
        <v>163</v>
      </c>
      <c r="D11" s="46">
        <v>31</v>
      </c>
      <c r="E11" s="46">
        <v>1</v>
      </c>
      <c r="F11" s="6">
        <f t="shared" si="0"/>
        <v>277</v>
      </c>
      <c r="G11" s="2"/>
      <c r="H11" s="19" t="s">
        <v>5</v>
      </c>
      <c r="I11" s="46">
        <v>96</v>
      </c>
      <c r="J11" s="46">
        <v>189</v>
      </c>
      <c r="K11" s="46">
        <v>26</v>
      </c>
      <c r="L11" s="46">
        <v>3</v>
      </c>
      <c r="M11" s="6">
        <f t="shared" si="1"/>
        <v>296.5</v>
      </c>
      <c r="N11" s="9">
        <f>F21+F22+M10+M11</f>
        <v>1116</v>
      </c>
      <c r="O11" s="19" t="s">
        <v>44</v>
      </c>
      <c r="P11" s="46">
        <v>84</v>
      </c>
      <c r="Q11" s="46">
        <v>161</v>
      </c>
      <c r="R11" s="46">
        <v>22</v>
      </c>
      <c r="S11" s="46">
        <v>5</v>
      </c>
      <c r="T11" s="6">
        <f t="shared" si="2"/>
        <v>259.5</v>
      </c>
      <c r="U11" s="2"/>
      <c r="AB11" s="1"/>
    </row>
    <row r="12" spans="1:28" ht="24" customHeight="1" x14ac:dyDescent="0.2">
      <c r="A12" s="18" t="s">
        <v>17</v>
      </c>
      <c r="B12" s="46">
        <v>71</v>
      </c>
      <c r="C12" s="46">
        <v>185</v>
      </c>
      <c r="D12" s="46">
        <v>38</v>
      </c>
      <c r="E12" s="46">
        <v>6</v>
      </c>
      <c r="F12" s="6">
        <f t="shared" si="0"/>
        <v>311.5</v>
      </c>
      <c r="G12" s="2"/>
      <c r="H12" s="19" t="s">
        <v>6</v>
      </c>
      <c r="I12" s="46">
        <v>102</v>
      </c>
      <c r="J12" s="46">
        <v>177</v>
      </c>
      <c r="K12" s="46">
        <v>33</v>
      </c>
      <c r="L12" s="46">
        <v>5</v>
      </c>
      <c r="M12" s="6">
        <f t="shared" si="1"/>
        <v>306.5</v>
      </c>
      <c r="N12" s="2">
        <f>F22+M10+M11+M12</f>
        <v>1136</v>
      </c>
      <c r="O12" s="19" t="s">
        <v>32</v>
      </c>
      <c r="P12" s="46">
        <v>74</v>
      </c>
      <c r="Q12" s="46">
        <v>159</v>
      </c>
      <c r="R12" s="46">
        <v>30</v>
      </c>
      <c r="S12" s="46">
        <v>8</v>
      </c>
      <c r="T12" s="6">
        <f t="shared" si="2"/>
        <v>276</v>
      </c>
      <c r="U12" s="2"/>
      <c r="AB12" s="1"/>
    </row>
    <row r="13" spans="1:28" ht="24" customHeight="1" x14ac:dyDescent="0.2">
      <c r="A13" s="18" t="s">
        <v>19</v>
      </c>
      <c r="B13" s="46">
        <v>77</v>
      </c>
      <c r="C13" s="46">
        <v>158</v>
      </c>
      <c r="D13" s="46">
        <v>30</v>
      </c>
      <c r="E13" s="46">
        <v>4</v>
      </c>
      <c r="F13" s="6">
        <f t="shared" si="0"/>
        <v>266.5</v>
      </c>
      <c r="G13" s="2">
        <f t="shared" ref="G13:G19" si="3">F10+F11+F12+F13</f>
        <v>1090.5</v>
      </c>
      <c r="H13" s="19" t="s">
        <v>7</v>
      </c>
      <c r="I13" s="46">
        <v>83</v>
      </c>
      <c r="J13" s="46">
        <v>161</v>
      </c>
      <c r="K13" s="46">
        <v>30</v>
      </c>
      <c r="L13" s="46">
        <v>4</v>
      </c>
      <c r="M13" s="6">
        <f t="shared" si="1"/>
        <v>272.5</v>
      </c>
      <c r="N13" s="2">
        <f t="shared" ref="N13:N18" si="4">M10+M11+M12+M13</f>
        <v>1139.5</v>
      </c>
      <c r="O13" s="19" t="s">
        <v>33</v>
      </c>
      <c r="P13" s="46">
        <v>83</v>
      </c>
      <c r="Q13" s="46">
        <v>156</v>
      </c>
      <c r="R13" s="46">
        <v>24</v>
      </c>
      <c r="S13" s="46">
        <v>5</v>
      </c>
      <c r="T13" s="6">
        <f t="shared" si="2"/>
        <v>258</v>
      </c>
      <c r="U13" s="2">
        <f t="shared" ref="U13:U21" si="5">T10+T11+T12+T13</f>
        <v>1087</v>
      </c>
      <c r="AB13" s="81">
        <v>241</v>
      </c>
    </row>
    <row r="14" spans="1:28" ht="24" customHeight="1" x14ac:dyDescent="0.2">
      <c r="A14" s="18" t="s">
        <v>21</v>
      </c>
      <c r="B14" s="46">
        <v>72</v>
      </c>
      <c r="C14" s="46">
        <v>168</v>
      </c>
      <c r="D14" s="46">
        <v>35</v>
      </c>
      <c r="E14" s="46">
        <v>4</v>
      </c>
      <c r="F14" s="6">
        <f t="shared" si="0"/>
        <v>284</v>
      </c>
      <c r="G14" s="2">
        <f t="shared" si="3"/>
        <v>1139</v>
      </c>
      <c r="H14" s="19" t="s">
        <v>9</v>
      </c>
      <c r="I14" s="46">
        <v>77</v>
      </c>
      <c r="J14" s="46">
        <v>154</v>
      </c>
      <c r="K14" s="46">
        <v>31</v>
      </c>
      <c r="L14" s="46">
        <v>4</v>
      </c>
      <c r="M14" s="6">
        <f t="shared" si="1"/>
        <v>264.5</v>
      </c>
      <c r="N14" s="2">
        <f t="shared" si="4"/>
        <v>1140</v>
      </c>
      <c r="O14" s="19" t="s">
        <v>29</v>
      </c>
      <c r="P14" s="45">
        <v>98</v>
      </c>
      <c r="Q14" s="45">
        <v>144</v>
      </c>
      <c r="R14" s="45">
        <v>26</v>
      </c>
      <c r="S14" s="45">
        <v>2</v>
      </c>
      <c r="T14" s="6">
        <f t="shared" si="2"/>
        <v>250</v>
      </c>
      <c r="U14" s="2">
        <f t="shared" si="5"/>
        <v>1043.5</v>
      </c>
      <c r="AB14" s="81">
        <v>250</v>
      </c>
    </row>
    <row r="15" spans="1:28" ht="24" customHeight="1" x14ac:dyDescent="0.2">
      <c r="A15" s="18" t="s">
        <v>23</v>
      </c>
      <c r="B15" s="46">
        <v>64</v>
      </c>
      <c r="C15" s="46">
        <v>153</v>
      </c>
      <c r="D15" s="46">
        <v>36</v>
      </c>
      <c r="E15" s="46">
        <v>1</v>
      </c>
      <c r="F15" s="6">
        <f t="shared" si="0"/>
        <v>259.5</v>
      </c>
      <c r="G15" s="2">
        <f t="shared" si="3"/>
        <v>1121.5</v>
      </c>
      <c r="H15" s="19" t="s">
        <v>12</v>
      </c>
      <c r="I15" s="46">
        <v>54</v>
      </c>
      <c r="J15" s="46">
        <v>165</v>
      </c>
      <c r="K15" s="46">
        <v>23</v>
      </c>
      <c r="L15" s="46">
        <v>6</v>
      </c>
      <c r="M15" s="6">
        <f t="shared" si="1"/>
        <v>253</v>
      </c>
      <c r="N15" s="2">
        <f t="shared" si="4"/>
        <v>1096.5</v>
      </c>
      <c r="O15" s="18" t="s">
        <v>30</v>
      </c>
      <c r="P15" s="46">
        <v>130</v>
      </c>
      <c r="Q15" s="46">
        <v>171</v>
      </c>
      <c r="R15" s="45">
        <v>33</v>
      </c>
      <c r="S15" s="46">
        <v>5</v>
      </c>
      <c r="T15" s="6">
        <f t="shared" si="2"/>
        <v>314.5</v>
      </c>
      <c r="U15" s="2">
        <f t="shared" si="5"/>
        <v>1098.5</v>
      </c>
      <c r="AB15" s="81">
        <v>262</v>
      </c>
    </row>
    <row r="16" spans="1:28" ht="24" customHeight="1" x14ac:dyDescent="0.2">
      <c r="A16" s="18" t="s">
        <v>39</v>
      </c>
      <c r="B16" s="46">
        <v>59</v>
      </c>
      <c r="C16" s="46">
        <v>158</v>
      </c>
      <c r="D16" s="46">
        <v>35</v>
      </c>
      <c r="E16" s="46">
        <v>6</v>
      </c>
      <c r="F16" s="6">
        <f t="shared" si="0"/>
        <v>272.5</v>
      </c>
      <c r="G16" s="2">
        <f t="shared" si="3"/>
        <v>1082.5</v>
      </c>
      <c r="H16" s="19" t="s">
        <v>15</v>
      </c>
      <c r="I16" s="46">
        <v>68</v>
      </c>
      <c r="J16" s="46">
        <v>189</v>
      </c>
      <c r="K16" s="46">
        <v>35</v>
      </c>
      <c r="L16" s="46">
        <v>6</v>
      </c>
      <c r="M16" s="6">
        <f t="shared" si="1"/>
        <v>308</v>
      </c>
      <c r="N16" s="2">
        <f t="shared" si="4"/>
        <v>1098</v>
      </c>
      <c r="O16" s="19" t="s">
        <v>8</v>
      </c>
      <c r="P16" s="46">
        <v>119</v>
      </c>
      <c r="Q16" s="46">
        <v>186</v>
      </c>
      <c r="R16" s="46">
        <v>30</v>
      </c>
      <c r="S16" s="46">
        <v>2</v>
      </c>
      <c r="T16" s="6">
        <f t="shared" si="2"/>
        <v>310.5</v>
      </c>
      <c r="U16" s="2">
        <f t="shared" si="5"/>
        <v>1133</v>
      </c>
      <c r="AB16" s="81">
        <v>270.5</v>
      </c>
    </row>
    <row r="17" spans="1:28" ht="24" customHeight="1" x14ac:dyDescent="0.2">
      <c r="A17" s="18" t="s">
        <v>40</v>
      </c>
      <c r="B17" s="46">
        <v>67</v>
      </c>
      <c r="C17" s="46">
        <v>159</v>
      </c>
      <c r="D17" s="46">
        <v>38</v>
      </c>
      <c r="E17" s="46">
        <v>4</v>
      </c>
      <c r="F17" s="6">
        <f t="shared" si="0"/>
        <v>278.5</v>
      </c>
      <c r="G17" s="2">
        <f t="shared" si="3"/>
        <v>1094.5</v>
      </c>
      <c r="H17" s="19" t="s">
        <v>18</v>
      </c>
      <c r="I17" s="46">
        <v>71</v>
      </c>
      <c r="J17" s="46">
        <v>174</v>
      </c>
      <c r="K17" s="46">
        <v>33</v>
      </c>
      <c r="L17" s="46">
        <v>9</v>
      </c>
      <c r="M17" s="6">
        <f t="shared" si="1"/>
        <v>298</v>
      </c>
      <c r="N17" s="2">
        <f t="shared" si="4"/>
        <v>1123.5</v>
      </c>
      <c r="O17" s="19" t="s">
        <v>10</v>
      </c>
      <c r="P17" s="46">
        <v>138</v>
      </c>
      <c r="Q17" s="46">
        <v>170</v>
      </c>
      <c r="R17" s="46">
        <v>33</v>
      </c>
      <c r="S17" s="46">
        <v>3</v>
      </c>
      <c r="T17" s="6">
        <f t="shared" si="2"/>
        <v>312.5</v>
      </c>
      <c r="U17" s="2">
        <f t="shared" si="5"/>
        <v>1187.5</v>
      </c>
      <c r="AB17" s="81">
        <v>289.5</v>
      </c>
    </row>
    <row r="18" spans="1:28" ht="24" customHeight="1" x14ac:dyDescent="0.2">
      <c r="A18" s="18" t="s">
        <v>41</v>
      </c>
      <c r="B18" s="46">
        <v>77</v>
      </c>
      <c r="C18" s="46">
        <v>138</v>
      </c>
      <c r="D18" s="46">
        <v>41</v>
      </c>
      <c r="E18" s="46">
        <v>5</v>
      </c>
      <c r="F18" s="6">
        <f t="shared" si="0"/>
        <v>271</v>
      </c>
      <c r="G18" s="2">
        <f t="shared" si="3"/>
        <v>1081.5</v>
      </c>
      <c r="H18" s="19" t="s">
        <v>20</v>
      </c>
      <c r="I18" s="46">
        <v>59</v>
      </c>
      <c r="J18" s="46">
        <v>169</v>
      </c>
      <c r="K18" s="46">
        <v>39</v>
      </c>
      <c r="L18" s="46">
        <v>7</v>
      </c>
      <c r="M18" s="6">
        <f t="shared" si="1"/>
        <v>294</v>
      </c>
      <c r="N18" s="2">
        <f t="shared" si="4"/>
        <v>1153</v>
      </c>
      <c r="O18" s="19" t="s">
        <v>13</v>
      </c>
      <c r="P18" s="46">
        <v>170</v>
      </c>
      <c r="Q18" s="46">
        <v>167</v>
      </c>
      <c r="R18" s="46">
        <v>28</v>
      </c>
      <c r="S18" s="46">
        <v>3</v>
      </c>
      <c r="T18" s="6">
        <f t="shared" si="2"/>
        <v>315.5</v>
      </c>
      <c r="U18" s="2">
        <f t="shared" si="5"/>
        <v>1253</v>
      </c>
      <c r="AB18" s="81">
        <v>291</v>
      </c>
    </row>
    <row r="19" spans="1:28" ht="24" customHeight="1" thickBot="1" x14ac:dyDescent="0.25">
      <c r="A19" s="21" t="s">
        <v>42</v>
      </c>
      <c r="B19" s="47">
        <v>91</v>
      </c>
      <c r="C19" s="47">
        <v>141</v>
      </c>
      <c r="D19" s="47">
        <v>36</v>
      </c>
      <c r="E19" s="47">
        <v>5</v>
      </c>
      <c r="F19" s="7">
        <f t="shared" si="0"/>
        <v>271</v>
      </c>
      <c r="G19" s="3">
        <f t="shared" si="3"/>
        <v>1093</v>
      </c>
      <c r="H19" s="20" t="s">
        <v>22</v>
      </c>
      <c r="I19" s="45">
        <v>47</v>
      </c>
      <c r="J19" s="45">
        <v>148</v>
      </c>
      <c r="K19" s="45">
        <v>31</v>
      </c>
      <c r="L19" s="45">
        <v>3</v>
      </c>
      <c r="M19" s="6">
        <f t="shared" si="1"/>
        <v>241</v>
      </c>
      <c r="N19" s="2">
        <f>M16+M17+M18+M19</f>
        <v>1141</v>
      </c>
      <c r="O19" s="19" t="s">
        <v>16</v>
      </c>
      <c r="P19" s="46">
        <v>173</v>
      </c>
      <c r="Q19" s="46">
        <v>184</v>
      </c>
      <c r="R19" s="46">
        <v>33</v>
      </c>
      <c r="S19" s="46">
        <v>8</v>
      </c>
      <c r="T19" s="6">
        <f t="shared" si="2"/>
        <v>356.5</v>
      </c>
      <c r="U19" s="2">
        <f t="shared" si="5"/>
        <v>1295</v>
      </c>
      <c r="AB19" s="81">
        <v>294</v>
      </c>
    </row>
    <row r="20" spans="1:28" ht="24" customHeight="1" x14ac:dyDescent="0.2">
      <c r="A20" s="19" t="s">
        <v>27</v>
      </c>
      <c r="B20" s="45">
        <v>79</v>
      </c>
      <c r="C20" s="45">
        <v>164</v>
      </c>
      <c r="D20" s="45">
        <v>24</v>
      </c>
      <c r="E20" s="45">
        <v>7</v>
      </c>
      <c r="F20" s="8">
        <f t="shared" si="0"/>
        <v>269</v>
      </c>
      <c r="G20" s="35"/>
      <c r="H20" s="19" t="s">
        <v>24</v>
      </c>
      <c r="I20" s="46">
        <v>59</v>
      </c>
      <c r="J20" s="46">
        <v>170</v>
      </c>
      <c r="K20" s="46">
        <v>30</v>
      </c>
      <c r="L20" s="46">
        <v>3</v>
      </c>
      <c r="M20" s="8">
        <f t="shared" si="1"/>
        <v>267</v>
      </c>
      <c r="N20" s="2">
        <f>M17+M18+M19+M20</f>
        <v>1100</v>
      </c>
      <c r="O20" s="19" t="s">
        <v>45</v>
      </c>
      <c r="P20" s="45">
        <v>126</v>
      </c>
      <c r="Q20" s="45">
        <v>187</v>
      </c>
      <c r="R20" s="46">
        <v>35</v>
      </c>
      <c r="S20" s="45">
        <v>4</v>
      </c>
      <c r="T20" s="8">
        <f t="shared" si="2"/>
        <v>330</v>
      </c>
      <c r="U20" s="2">
        <f t="shared" si="5"/>
        <v>1314.5</v>
      </c>
      <c r="AB20" s="81">
        <v>299</v>
      </c>
    </row>
    <row r="21" spans="1:28" ht="24" customHeight="1" thickBot="1" x14ac:dyDescent="0.25">
      <c r="A21" s="19" t="s">
        <v>28</v>
      </c>
      <c r="B21" s="46">
        <v>94</v>
      </c>
      <c r="C21" s="46">
        <v>170</v>
      </c>
      <c r="D21" s="46">
        <v>21</v>
      </c>
      <c r="E21" s="46">
        <v>11</v>
      </c>
      <c r="F21" s="6">
        <f t="shared" si="0"/>
        <v>286.5</v>
      </c>
      <c r="G21" s="36"/>
      <c r="H21" s="20" t="s">
        <v>25</v>
      </c>
      <c r="I21" s="46">
        <v>54</v>
      </c>
      <c r="J21" s="46">
        <v>165</v>
      </c>
      <c r="K21" s="46">
        <v>23</v>
      </c>
      <c r="L21" s="46">
        <v>6</v>
      </c>
      <c r="M21" s="6">
        <f t="shared" si="1"/>
        <v>253</v>
      </c>
      <c r="N21" s="2">
        <f>M18+M19+M20+M21</f>
        <v>1055</v>
      </c>
      <c r="O21" s="21" t="s">
        <v>46</v>
      </c>
      <c r="P21" s="47">
        <v>122</v>
      </c>
      <c r="Q21" s="47">
        <v>179</v>
      </c>
      <c r="R21" s="47">
        <v>33</v>
      </c>
      <c r="S21" s="47">
        <v>3</v>
      </c>
      <c r="T21" s="7">
        <f t="shared" si="2"/>
        <v>313.5</v>
      </c>
      <c r="U21" s="3">
        <f t="shared" si="5"/>
        <v>1315.5</v>
      </c>
      <c r="AB21" s="81">
        <v>299.5</v>
      </c>
    </row>
    <row r="22" spans="1:28" ht="24" customHeight="1" thickBot="1" x14ac:dyDescent="0.25">
      <c r="A22" s="19" t="s">
        <v>1</v>
      </c>
      <c r="B22" s="46">
        <v>85</v>
      </c>
      <c r="C22" s="46">
        <v>152</v>
      </c>
      <c r="D22" s="46">
        <v>26</v>
      </c>
      <c r="E22" s="46">
        <v>9</v>
      </c>
      <c r="F22" s="6">
        <f t="shared" si="0"/>
        <v>269</v>
      </c>
      <c r="G22" s="2"/>
      <c r="H22" s="21" t="s">
        <v>26</v>
      </c>
      <c r="I22" s="47">
        <v>40</v>
      </c>
      <c r="J22" s="47">
        <v>155</v>
      </c>
      <c r="K22" s="47">
        <v>39</v>
      </c>
      <c r="L22" s="47">
        <v>8</v>
      </c>
      <c r="M22" s="6">
        <f t="shared" si="1"/>
        <v>273</v>
      </c>
      <c r="N22" s="3">
        <f>M19+M20+M21+M22</f>
        <v>1034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1139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1153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1315.5</v>
      </c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65</v>
      </c>
      <c r="G24" s="88"/>
      <c r="H24" s="170"/>
      <c r="I24" s="171"/>
      <c r="J24" s="82" t="s">
        <v>72</v>
      </c>
      <c r="K24" s="86"/>
      <c r="L24" s="86"/>
      <c r="M24" s="87" t="s">
        <v>87</v>
      </c>
      <c r="N24" s="88"/>
      <c r="O24" s="170"/>
      <c r="P24" s="171"/>
      <c r="Q24" s="82" t="s">
        <v>72</v>
      </c>
      <c r="R24" s="86"/>
      <c r="S24" s="86"/>
      <c r="T24" s="87" t="s">
        <v>71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7" workbookViewId="0">
      <selection activeCell="V22" sqref="V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9" t="str">
        <f>'G-1'!E4:H4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9" t="str">
        <f>'G-1'!D5:H5</f>
        <v>CALLE 54 X CARRERA 44</v>
      </c>
      <c r="E5" s="209"/>
      <c r="F5" s="209"/>
      <c r="G5" s="209"/>
      <c r="H5" s="209"/>
      <c r="I5" s="206" t="s">
        <v>53</v>
      </c>
      <c r="J5" s="206"/>
      <c r="K5" s="206"/>
      <c r="L5" s="184">
        <f>'G-1'!L5:N5</f>
        <v>1158</v>
      </c>
      <c r="M5" s="184"/>
      <c r="N5" s="184"/>
      <c r="O5" s="50"/>
      <c r="P5" s="206" t="s">
        <v>57</v>
      </c>
      <c r="Q5" s="206"/>
      <c r="R5" s="206"/>
      <c r="S5" s="184" t="s">
        <v>133</v>
      </c>
      <c r="T5" s="184"/>
      <c r="U5" s="184"/>
    </row>
    <row r="6" spans="1:28" ht="12.75" customHeight="1" x14ac:dyDescent="0.2">
      <c r="A6" s="206" t="s">
        <v>55</v>
      </c>
      <c r="B6" s="206"/>
      <c r="C6" s="206"/>
      <c r="D6" s="207" t="s">
        <v>151</v>
      </c>
      <c r="E6" s="207"/>
      <c r="F6" s="207"/>
      <c r="G6" s="207"/>
      <c r="H6" s="207"/>
      <c r="I6" s="206" t="s">
        <v>59</v>
      </c>
      <c r="J6" s="206"/>
      <c r="K6" s="206"/>
      <c r="L6" s="216">
        <v>3</v>
      </c>
      <c r="M6" s="216"/>
      <c r="N6" s="216"/>
      <c r="O6" s="54"/>
      <c r="P6" s="206" t="s">
        <v>58</v>
      </c>
      <c r="Q6" s="206"/>
      <c r="R6" s="206"/>
      <c r="S6" s="210">
        <v>42991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109</v>
      </c>
      <c r="C10" s="61">
        <v>351</v>
      </c>
      <c r="D10" s="61">
        <v>16</v>
      </c>
      <c r="E10" s="61">
        <v>3</v>
      </c>
      <c r="F10" s="62">
        <f t="shared" ref="F10:F22" si="0">B10*0.5+C10*1+D10*2+E10*2.5</f>
        <v>445</v>
      </c>
      <c r="G10" s="63"/>
      <c r="H10" s="64" t="s">
        <v>4</v>
      </c>
      <c r="I10" s="46">
        <v>127</v>
      </c>
      <c r="J10" s="46">
        <v>320</v>
      </c>
      <c r="K10" s="46">
        <v>16</v>
      </c>
      <c r="L10" s="46">
        <v>8</v>
      </c>
      <c r="M10" s="62">
        <f t="shared" ref="M10:M22" si="1">I10*0.5+J10*1+K10*2+L10*2.5</f>
        <v>435.5</v>
      </c>
      <c r="N10" s="65">
        <f>F20+F21+F22+M10</f>
        <v>1680</v>
      </c>
      <c r="O10" s="64" t="s">
        <v>43</v>
      </c>
      <c r="P10" s="46">
        <v>103</v>
      </c>
      <c r="Q10" s="46">
        <v>274</v>
      </c>
      <c r="R10" s="46">
        <v>20</v>
      </c>
      <c r="S10" s="46">
        <v>4</v>
      </c>
      <c r="T10" s="62">
        <f t="shared" ref="T10:T21" si="2">P10*0.5+Q10*1+R10*2+S10*2.5</f>
        <v>375.5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121</v>
      </c>
      <c r="C11" s="61">
        <v>369</v>
      </c>
      <c r="D11" s="61">
        <v>19</v>
      </c>
      <c r="E11" s="61">
        <v>5</v>
      </c>
      <c r="F11" s="62">
        <f t="shared" si="0"/>
        <v>480</v>
      </c>
      <c r="G11" s="63"/>
      <c r="H11" s="64" t="s">
        <v>5</v>
      </c>
      <c r="I11" s="46">
        <v>97</v>
      </c>
      <c r="J11" s="46">
        <v>336</v>
      </c>
      <c r="K11" s="46">
        <v>21</v>
      </c>
      <c r="L11" s="46">
        <v>16</v>
      </c>
      <c r="M11" s="62">
        <f t="shared" si="1"/>
        <v>466.5</v>
      </c>
      <c r="N11" s="65">
        <f>F21+F22+M10+M11</f>
        <v>1727</v>
      </c>
      <c r="O11" s="64" t="s">
        <v>44</v>
      </c>
      <c r="P11" s="46">
        <v>95</v>
      </c>
      <c r="Q11" s="46">
        <v>281</v>
      </c>
      <c r="R11" s="46">
        <v>22</v>
      </c>
      <c r="S11" s="46">
        <v>7</v>
      </c>
      <c r="T11" s="62">
        <f t="shared" si="2"/>
        <v>390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113</v>
      </c>
      <c r="C12" s="61">
        <v>365</v>
      </c>
      <c r="D12" s="61">
        <v>29</v>
      </c>
      <c r="E12" s="61">
        <v>7</v>
      </c>
      <c r="F12" s="62">
        <f t="shared" si="0"/>
        <v>497</v>
      </c>
      <c r="G12" s="63"/>
      <c r="H12" s="64" t="s">
        <v>6</v>
      </c>
      <c r="I12" s="46">
        <v>101</v>
      </c>
      <c r="J12" s="46">
        <v>281</v>
      </c>
      <c r="K12" s="46">
        <v>24</v>
      </c>
      <c r="L12" s="46">
        <v>10</v>
      </c>
      <c r="M12" s="62">
        <f t="shared" si="1"/>
        <v>404.5</v>
      </c>
      <c r="N12" s="63">
        <f>F22+M10+M11+M12</f>
        <v>1738</v>
      </c>
      <c r="O12" s="64" t="s">
        <v>32</v>
      </c>
      <c r="P12" s="46">
        <v>93</v>
      </c>
      <c r="Q12" s="46">
        <v>262</v>
      </c>
      <c r="R12" s="46">
        <v>22</v>
      </c>
      <c r="S12" s="46">
        <v>12</v>
      </c>
      <c r="T12" s="62">
        <f t="shared" si="2"/>
        <v>382.5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107</v>
      </c>
      <c r="C13" s="61">
        <v>368</v>
      </c>
      <c r="D13" s="61">
        <v>30</v>
      </c>
      <c r="E13" s="61">
        <v>7</v>
      </c>
      <c r="F13" s="62">
        <f t="shared" si="0"/>
        <v>499</v>
      </c>
      <c r="G13" s="63">
        <f t="shared" ref="G13:G19" si="3">F10+F11+F12+F13</f>
        <v>1921</v>
      </c>
      <c r="H13" s="64" t="s">
        <v>7</v>
      </c>
      <c r="I13" s="46">
        <v>93</v>
      </c>
      <c r="J13" s="46">
        <v>287</v>
      </c>
      <c r="K13" s="46">
        <v>22</v>
      </c>
      <c r="L13" s="46">
        <v>8</v>
      </c>
      <c r="M13" s="62">
        <f t="shared" si="1"/>
        <v>397.5</v>
      </c>
      <c r="N13" s="63">
        <f t="shared" ref="N13:N18" si="4">M10+M11+M12+M13</f>
        <v>1704</v>
      </c>
      <c r="O13" s="64" t="s">
        <v>33</v>
      </c>
      <c r="P13" s="46">
        <v>132</v>
      </c>
      <c r="Q13" s="46">
        <v>275</v>
      </c>
      <c r="R13" s="46">
        <v>22</v>
      </c>
      <c r="S13" s="46">
        <v>6</v>
      </c>
      <c r="T13" s="62">
        <f t="shared" si="2"/>
        <v>400</v>
      </c>
      <c r="U13" s="63">
        <f t="shared" ref="U13:U21" si="5">T10+T11+T12+T13</f>
        <v>1548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96</v>
      </c>
      <c r="C14" s="61">
        <v>281</v>
      </c>
      <c r="D14" s="61">
        <v>29</v>
      </c>
      <c r="E14" s="61">
        <v>7</v>
      </c>
      <c r="F14" s="62">
        <f t="shared" si="0"/>
        <v>404.5</v>
      </c>
      <c r="G14" s="63">
        <f t="shared" si="3"/>
        <v>1880.5</v>
      </c>
      <c r="H14" s="64" t="s">
        <v>9</v>
      </c>
      <c r="I14" s="46">
        <v>88</v>
      </c>
      <c r="J14" s="46">
        <v>270</v>
      </c>
      <c r="K14" s="46">
        <v>20</v>
      </c>
      <c r="L14" s="46">
        <v>8</v>
      </c>
      <c r="M14" s="62">
        <f t="shared" si="1"/>
        <v>374</v>
      </c>
      <c r="N14" s="63">
        <f t="shared" si="4"/>
        <v>1642.5</v>
      </c>
      <c r="O14" s="64" t="s">
        <v>29</v>
      </c>
      <c r="P14" s="45">
        <v>100</v>
      </c>
      <c r="Q14" s="45">
        <v>231</v>
      </c>
      <c r="R14" s="45">
        <v>20</v>
      </c>
      <c r="S14" s="45">
        <v>16</v>
      </c>
      <c r="T14" s="62">
        <f t="shared" si="2"/>
        <v>361</v>
      </c>
      <c r="U14" s="63">
        <f t="shared" si="5"/>
        <v>1533.5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88</v>
      </c>
      <c r="C15" s="61">
        <v>364</v>
      </c>
      <c r="D15" s="61">
        <v>25</v>
      </c>
      <c r="E15" s="61">
        <v>6</v>
      </c>
      <c r="F15" s="62">
        <f t="shared" si="0"/>
        <v>473</v>
      </c>
      <c r="G15" s="63">
        <f t="shared" si="3"/>
        <v>1873.5</v>
      </c>
      <c r="H15" s="64" t="s">
        <v>12</v>
      </c>
      <c r="I15" s="46">
        <v>70</v>
      </c>
      <c r="J15" s="46">
        <v>222</v>
      </c>
      <c r="K15" s="46">
        <v>18</v>
      </c>
      <c r="L15" s="46">
        <v>7</v>
      </c>
      <c r="M15" s="62">
        <f t="shared" si="1"/>
        <v>310.5</v>
      </c>
      <c r="N15" s="63">
        <f t="shared" si="4"/>
        <v>1486.5</v>
      </c>
      <c r="O15" s="60" t="s">
        <v>30</v>
      </c>
      <c r="P15" s="46">
        <v>149</v>
      </c>
      <c r="Q15" s="46">
        <v>277</v>
      </c>
      <c r="R15" s="46">
        <v>22</v>
      </c>
      <c r="S15" s="46">
        <v>5</v>
      </c>
      <c r="T15" s="62">
        <f t="shared" si="2"/>
        <v>408</v>
      </c>
      <c r="U15" s="63">
        <f t="shared" si="5"/>
        <v>1551.5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84</v>
      </c>
      <c r="C16" s="61">
        <v>348</v>
      </c>
      <c r="D16" s="61">
        <v>32</v>
      </c>
      <c r="E16" s="61">
        <v>14</v>
      </c>
      <c r="F16" s="62">
        <f t="shared" si="0"/>
        <v>489</v>
      </c>
      <c r="G16" s="63">
        <f t="shared" si="3"/>
        <v>1865.5</v>
      </c>
      <c r="H16" s="64" t="s">
        <v>15</v>
      </c>
      <c r="I16" s="46">
        <v>87</v>
      </c>
      <c r="J16" s="46">
        <v>215</v>
      </c>
      <c r="K16" s="46">
        <v>17</v>
      </c>
      <c r="L16" s="46">
        <v>8</v>
      </c>
      <c r="M16" s="62">
        <f t="shared" si="1"/>
        <v>312.5</v>
      </c>
      <c r="N16" s="63">
        <f t="shared" si="4"/>
        <v>1394.5</v>
      </c>
      <c r="O16" s="64" t="s">
        <v>8</v>
      </c>
      <c r="P16" s="46">
        <v>140</v>
      </c>
      <c r="Q16" s="46">
        <v>268</v>
      </c>
      <c r="R16" s="46">
        <v>20</v>
      </c>
      <c r="S16" s="46">
        <v>5</v>
      </c>
      <c r="T16" s="62">
        <f t="shared" si="2"/>
        <v>390.5</v>
      </c>
      <c r="U16" s="63">
        <f t="shared" si="5"/>
        <v>1559.5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96</v>
      </c>
      <c r="C17" s="61">
        <v>351</v>
      </c>
      <c r="D17" s="61">
        <v>30</v>
      </c>
      <c r="E17" s="61">
        <v>10</v>
      </c>
      <c r="F17" s="62">
        <f t="shared" si="0"/>
        <v>484</v>
      </c>
      <c r="G17" s="63">
        <f t="shared" si="3"/>
        <v>1850.5</v>
      </c>
      <c r="H17" s="64" t="s">
        <v>18</v>
      </c>
      <c r="I17" s="46">
        <v>96</v>
      </c>
      <c r="J17" s="46">
        <v>351</v>
      </c>
      <c r="K17" s="46">
        <v>21</v>
      </c>
      <c r="L17" s="46">
        <v>4</v>
      </c>
      <c r="M17" s="62">
        <f t="shared" si="1"/>
        <v>451</v>
      </c>
      <c r="N17" s="63">
        <f t="shared" si="4"/>
        <v>1448</v>
      </c>
      <c r="O17" s="64" t="s">
        <v>10</v>
      </c>
      <c r="P17" s="46">
        <v>134</v>
      </c>
      <c r="Q17" s="46">
        <v>246</v>
      </c>
      <c r="R17" s="46">
        <v>22</v>
      </c>
      <c r="S17" s="46">
        <v>6</v>
      </c>
      <c r="T17" s="62">
        <f t="shared" si="2"/>
        <v>372</v>
      </c>
      <c r="U17" s="63">
        <f t="shared" si="5"/>
        <v>1531.5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110</v>
      </c>
      <c r="C18" s="61">
        <v>343</v>
      </c>
      <c r="D18" s="61">
        <v>29</v>
      </c>
      <c r="E18" s="61">
        <v>14</v>
      </c>
      <c r="F18" s="62">
        <f t="shared" si="0"/>
        <v>491</v>
      </c>
      <c r="G18" s="63">
        <f t="shared" si="3"/>
        <v>1937</v>
      </c>
      <c r="H18" s="64" t="s">
        <v>20</v>
      </c>
      <c r="I18" s="46">
        <v>88</v>
      </c>
      <c r="J18" s="46">
        <v>340</v>
      </c>
      <c r="K18" s="46">
        <v>18</v>
      </c>
      <c r="L18" s="46">
        <v>6</v>
      </c>
      <c r="M18" s="62">
        <f t="shared" si="1"/>
        <v>435</v>
      </c>
      <c r="N18" s="63">
        <f t="shared" si="4"/>
        <v>1509</v>
      </c>
      <c r="O18" s="64" t="s">
        <v>13</v>
      </c>
      <c r="P18" s="46">
        <v>162</v>
      </c>
      <c r="Q18" s="46">
        <v>289</v>
      </c>
      <c r="R18" s="46">
        <v>22</v>
      </c>
      <c r="S18" s="46">
        <v>3</v>
      </c>
      <c r="T18" s="62">
        <f t="shared" si="2"/>
        <v>421.5</v>
      </c>
      <c r="U18" s="63">
        <f t="shared" si="5"/>
        <v>1592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134</v>
      </c>
      <c r="C19" s="69">
        <v>326</v>
      </c>
      <c r="D19" s="69">
        <v>24</v>
      </c>
      <c r="E19" s="69">
        <v>8</v>
      </c>
      <c r="F19" s="70">
        <f t="shared" si="0"/>
        <v>461</v>
      </c>
      <c r="G19" s="71">
        <f t="shared" si="3"/>
        <v>1925</v>
      </c>
      <c r="H19" s="72" t="s">
        <v>22</v>
      </c>
      <c r="I19" s="45">
        <v>85</v>
      </c>
      <c r="J19" s="45">
        <v>343</v>
      </c>
      <c r="K19" s="45">
        <v>20</v>
      </c>
      <c r="L19" s="45">
        <v>4</v>
      </c>
      <c r="M19" s="62">
        <f t="shared" si="1"/>
        <v>435.5</v>
      </c>
      <c r="N19" s="63">
        <f>M16+M17+M18+M19</f>
        <v>1634</v>
      </c>
      <c r="O19" s="64" t="s">
        <v>16</v>
      </c>
      <c r="P19" s="46">
        <v>172</v>
      </c>
      <c r="Q19" s="46">
        <v>250</v>
      </c>
      <c r="R19" s="46">
        <v>17</v>
      </c>
      <c r="S19" s="46">
        <v>4</v>
      </c>
      <c r="T19" s="62">
        <f t="shared" si="2"/>
        <v>380</v>
      </c>
      <c r="U19" s="63">
        <f t="shared" si="5"/>
        <v>1564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120</v>
      </c>
      <c r="C20" s="67">
        <v>296</v>
      </c>
      <c r="D20" s="67">
        <v>23</v>
      </c>
      <c r="E20" s="67">
        <v>7</v>
      </c>
      <c r="F20" s="73">
        <f t="shared" si="0"/>
        <v>419.5</v>
      </c>
      <c r="G20" s="74"/>
      <c r="H20" s="64" t="s">
        <v>24</v>
      </c>
      <c r="I20" s="46">
        <v>88</v>
      </c>
      <c r="J20" s="46">
        <v>327</v>
      </c>
      <c r="K20" s="46">
        <v>24</v>
      </c>
      <c r="L20" s="46">
        <v>7</v>
      </c>
      <c r="M20" s="73">
        <f t="shared" si="1"/>
        <v>436.5</v>
      </c>
      <c r="N20" s="63">
        <f>M17+M18+M19+M20</f>
        <v>1758</v>
      </c>
      <c r="O20" s="64" t="s">
        <v>45</v>
      </c>
      <c r="P20" s="45">
        <v>186</v>
      </c>
      <c r="Q20" s="45">
        <v>265</v>
      </c>
      <c r="R20" s="45">
        <v>19</v>
      </c>
      <c r="S20" s="45">
        <v>4</v>
      </c>
      <c r="T20" s="73">
        <f t="shared" si="2"/>
        <v>406</v>
      </c>
      <c r="U20" s="63">
        <f t="shared" si="5"/>
        <v>1579.5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125</v>
      </c>
      <c r="C21" s="61">
        <v>281</v>
      </c>
      <c r="D21" s="61">
        <v>20</v>
      </c>
      <c r="E21" s="61">
        <v>4</v>
      </c>
      <c r="F21" s="62">
        <f t="shared" si="0"/>
        <v>393.5</v>
      </c>
      <c r="G21" s="75"/>
      <c r="H21" s="72" t="s">
        <v>25</v>
      </c>
      <c r="I21" s="46">
        <v>91</v>
      </c>
      <c r="J21" s="46">
        <v>327</v>
      </c>
      <c r="K21" s="46">
        <v>15</v>
      </c>
      <c r="L21" s="46">
        <v>8</v>
      </c>
      <c r="M21" s="62">
        <f t="shared" si="1"/>
        <v>422.5</v>
      </c>
      <c r="N21" s="63">
        <f>M18+M19+M20+M21</f>
        <v>1729.5</v>
      </c>
      <c r="O21" s="68" t="s">
        <v>46</v>
      </c>
      <c r="P21" s="47">
        <v>170</v>
      </c>
      <c r="Q21" s="47">
        <v>243</v>
      </c>
      <c r="R21" s="47">
        <v>17</v>
      </c>
      <c r="S21" s="47">
        <v>3</v>
      </c>
      <c r="T21" s="70">
        <f t="shared" si="2"/>
        <v>369.5</v>
      </c>
      <c r="U21" s="71">
        <f t="shared" si="5"/>
        <v>1577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127</v>
      </c>
      <c r="C22" s="61">
        <v>297</v>
      </c>
      <c r="D22" s="61">
        <v>28</v>
      </c>
      <c r="E22" s="61">
        <v>6</v>
      </c>
      <c r="F22" s="62">
        <f t="shared" si="0"/>
        <v>431.5</v>
      </c>
      <c r="G22" s="63"/>
      <c r="H22" s="68" t="s">
        <v>26</v>
      </c>
      <c r="I22" s="47">
        <v>94</v>
      </c>
      <c r="J22" s="47">
        <v>374</v>
      </c>
      <c r="K22" s="47">
        <v>11</v>
      </c>
      <c r="L22" s="47">
        <v>16</v>
      </c>
      <c r="M22" s="62">
        <f t="shared" si="1"/>
        <v>483</v>
      </c>
      <c r="N22" s="71">
        <f>M19+M20+M21+M22</f>
        <v>1777.5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1937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1777.5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1592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72</v>
      </c>
      <c r="D24" s="86"/>
      <c r="E24" s="86"/>
      <c r="F24" s="87" t="s">
        <v>86</v>
      </c>
      <c r="G24" s="88"/>
      <c r="H24" s="198"/>
      <c r="I24" s="199"/>
      <c r="J24" s="83" t="s">
        <v>72</v>
      </c>
      <c r="K24" s="86"/>
      <c r="L24" s="86"/>
      <c r="M24" s="87" t="s">
        <v>92</v>
      </c>
      <c r="N24" s="88"/>
      <c r="O24" s="198"/>
      <c r="P24" s="199"/>
      <c r="Q24" s="83" t="s">
        <v>72</v>
      </c>
      <c r="R24" s="86"/>
      <c r="S24" s="86"/>
      <c r="T24" s="87" t="s">
        <v>68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7" workbookViewId="0">
      <selection activeCell="V26" sqref="V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1" t="s">
        <v>61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8" t="s">
        <v>54</v>
      </c>
      <c r="B5" s="178"/>
      <c r="C5" s="178"/>
      <c r="D5" s="26"/>
      <c r="E5" s="183" t="str">
        <f>'G-1'!E4:H4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'G-1'!D5:H5</f>
        <v>CALLE 54 X CARRERA 44</v>
      </c>
      <c r="E6" s="183"/>
      <c r="F6" s="183"/>
      <c r="G6" s="183"/>
      <c r="H6" s="183"/>
      <c r="I6" s="179" t="s">
        <v>53</v>
      </c>
      <c r="J6" s="179"/>
      <c r="K6" s="179"/>
      <c r="L6" s="184">
        <f>'G-1'!L5:N5</f>
        <v>1158</v>
      </c>
      <c r="M6" s="184"/>
      <c r="N6" s="184"/>
      <c r="O6" s="12"/>
      <c r="P6" s="179" t="s">
        <v>58</v>
      </c>
      <c r="Q6" s="179"/>
      <c r="R6" s="179"/>
      <c r="S6" s="218">
        <f>'G-1'!S6:U6</f>
        <v>42991</v>
      </c>
      <c r="T6" s="218"/>
      <c r="U6" s="218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f>'G-1'!B10+'G-3'!B10</f>
        <v>183</v>
      </c>
      <c r="C10" s="46">
        <f>'G-1'!C10+'G-3'!C10</f>
        <v>486</v>
      </c>
      <c r="D10" s="46">
        <f>'G-1'!D10+'G-3'!D10</f>
        <v>44</v>
      </c>
      <c r="E10" s="46">
        <f>'G-1'!E10+'G-3'!E10</f>
        <v>6</v>
      </c>
      <c r="F10" s="6">
        <f t="shared" ref="F10:F22" si="0">B10*0.5+C10*1+D10*2+E10*2.5</f>
        <v>680.5</v>
      </c>
      <c r="G10" s="2"/>
      <c r="H10" s="19" t="s">
        <v>4</v>
      </c>
      <c r="I10" s="46">
        <f>'G-1'!I10+'G-3'!I10</f>
        <v>220</v>
      </c>
      <c r="J10" s="46">
        <f>'G-1'!J10+'G-3'!J10</f>
        <v>467</v>
      </c>
      <c r="K10" s="46">
        <f>'G-1'!K10+'G-3'!K10</f>
        <v>45</v>
      </c>
      <c r="L10" s="46">
        <f>'G-1'!L10+'G-3'!L10</f>
        <v>13</v>
      </c>
      <c r="M10" s="6">
        <f t="shared" ref="M10:M22" si="1">I10*0.5+J10*1+K10*2+L10*2.5</f>
        <v>699.5</v>
      </c>
      <c r="N10" s="9">
        <f>F20+F21+F22+M10</f>
        <v>2768.5</v>
      </c>
      <c r="O10" s="19" t="s">
        <v>43</v>
      </c>
      <c r="P10" s="46">
        <f>'G-1'!P10+'G-3'!P10</f>
        <v>200</v>
      </c>
      <c r="Q10" s="46">
        <f>'G-1'!Q10+'G-3'!Q10</f>
        <v>451</v>
      </c>
      <c r="R10" s="46">
        <f>'G-1'!R10+'G-3'!R10</f>
        <v>44</v>
      </c>
      <c r="S10" s="46">
        <f>'G-1'!S10+'G-3'!S10</f>
        <v>12</v>
      </c>
      <c r="T10" s="6">
        <f t="shared" ref="T10:T21" si="2">P10*0.5+Q10*1+R10*2+S10*2.5</f>
        <v>669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220</v>
      </c>
      <c r="C11" s="46">
        <f>'G-1'!C11+'G-3'!C11</f>
        <v>532</v>
      </c>
      <c r="D11" s="46">
        <f>'G-1'!D11+'G-3'!D11</f>
        <v>50</v>
      </c>
      <c r="E11" s="46">
        <f>'G-1'!E11+'G-3'!E11</f>
        <v>6</v>
      </c>
      <c r="F11" s="6">
        <f t="shared" si="0"/>
        <v>757</v>
      </c>
      <c r="G11" s="2"/>
      <c r="H11" s="19" t="s">
        <v>5</v>
      </c>
      <c r="I11" s="46">
        <f>'G-1'!I11+'G-3'!I11</f>
        <v>193</v>
      </c>
      <c r="J11" s="46">
        <f>'G-1'!J11+'G-3'!J11</f>
        <v>525</v>
      </c>
      <c r="K11" s="46">
        <f>'G-1'!K11+'G-3'!K11</f>
        <v>47</v>
      </c>
      <c r="L11" s="46">
        <f>'G-1'!L11+'G-3'!L11</f>
        <v>19</v>
      </c>
      <c r="M11" s="6">
        <f t="shared" si="1"/>
        <v>763</v>
      </c>
      <c r="N11" s="9">
        <f>F21+F22+M10+M11</f>
        <v>2843</v>
      </c>
      <c r="O11" s="19" t="s">
        <v>44</v>
      </c>
      <c r="P11" s="46">
        <f>'G-1'!P11+'G-3'!P11</f>
        <v>179</v>
      </c>
      <c r="Q11" s="46">
        <f>'G-1'!Q11+'G-3'!Q11</f>
        <v>442</v>
      </c>
      <c r="R11" s="46">
        <f>'G-1'!R11+'G-3'!R11</f>
        <v>44</v>
      </c>
      <c r="S11" s="46">
        <f>'G-1'!S11+'G-3'!S11</f>
        <v>12</v>
      </c>
      <c r="T11" s="6">
        <f t="shared" si="2"/>
        <v>649.5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184</v>
      </c>
      <c r="C12" s="46">
        <f>'G-1'!C12+'G-3'!C12</f>
        <v>550</v>
      </c>
      <c r="D12" s="46">
        <f>'G-1'!D12+'G-3'!D12</f>
        <v>67</v>
      </c>
      <c r="E12" s="46">
        <f>'G-1'!E12+'G-3'!E12</f>
        <v>13</v>
      </c>
      <c r="F12" s="6">
        <f t="shared" si="0"/>
        <v>808.5</v>
      </c>
      <c r="G12" s="2"/>
      <c r="H12" s="19" t="s">
        <v>6</v>
      </c>
      <c r="I12" s="46">
        <f>'G-1'!I12+'G-3'!I12</f>
        <v>203</v>
      </c>
      <c r="J12" s="46">
        <f>'G-1'!J12+'G-3'!J12</f>
        <v>458</v>
      </c>
      <c r="K12" s="46">
        <f>'G-1'!K12+'G-3'!K12</f>
        <v>57</v>
      </c>
      <c r="L12" s="46">
        <f>'G-1'!L12+'G-3'!L12</f>
        <v>15</v>
      </c>
      <c r="M12" s="6">
        <f t="shared" si="1"/>
        <v>711</v>
      </c>
      <c r="N12" s="2">
        <f>F22+M10+M11+M12</f>
        <v>2874</v>
      </c>
      <c r="O12" s="19" t="s">
        <v>32</v>
      </c>
      <c r="P12" s="46">
        <f>'G-1'!P12+'G-3'!P12</f>
        <v>167</v>
      </c>
      <c r="Q12" s="46">
        <f>'G-1'!Q12+'G-3'!Q12</f>
        <v>421</v>
      </c>
      <c r="R12" s="46">
        <f>'G-1'!R12+'G-3'!R12</f>
        <v>52</v>
      </c>
      <c r="S12" s="46">
        <f>'G-1'!S12+'G-3'!S12</f>
        <v>20</v>
      </c>
      <c r="T12" s="6">
        <f t="shared" si="2"/>
        <v>658.5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184</v>
      </c>
      <c r="C13" s="46">
        <f>'G-1'!C13+'G-3'!C13</f>
        <v>526</v>
      </c>
      <c r="D13" s="46">
        <f>'G-1'!D13+'G-3'!D13</f>
        <v>60</v>
      </c>
      <c r="E13" s="46">
        <f>'G-1'!E13+'G-3'!E13</f>
        <v>11</v>
      </c>
      <c r="F13" s="6">
        <f t="shared" si="0"/>
        <v>765.5</v>
      </c>
      <c r="G13" s="2">
        <f t="shared" ref="G13:G19" si="3">F10+F11+F12+F13</f>
        <v>3011.5</v>
      </c>
      <c r="H13" s="19" t="s">
        <v>7</v>
      </c>
      <c r="I13" s="46">
        <f>'G-1'!I13+'G-3'!I13</f>
        <v>176</v>
      </c>
      <c r="J13" s="46">
        <f>'G-1'!J13+'G-3'!J13</f>
        <v>448</v>
      </c>
      <c r="K13" s="46">
        <f>'G-1'!K13+'G-3'!K13</f>
        <v>52</v>
      </c>
      <c r="L13" s="46">
        <f>'G-1'!L13+'G-3'!L13</f>
        <v>12</v>
      </c>
      <c r="M13" s="6">
        <f t="shared" si="1"/>
        <v>670</v>
      </c>
      <c r="N13" s="2">
        <f t="shared" ref="N13:N18" si="4">M10+M11+M12+M13</f>
        <v>2843.5</v>
      </c>
      <c r="O13" s="19" t="s">
        <v>33</v>
      </c>
      <c r="P13" s="46">
        <f>'G-1'!P13+'G-3'!P13</f>
        <v>215</v>
      </c>
      <c r="Q13" s="46">
        <f>'G-1'!Q13+'G-3'!Q13</f>
        <v>431</v>
      </c>
      <c r="R13" s="46">
        <f>'G-1'!R13+'G-3'!R13</f>
        <v>46</v>
      </c>
      <c r="S13" s="46">
        <f>'G-1'!S13+'G-3'!S13</f>
        <v>11</v>
      </c>
      <c r="T13" s="6">
        <f t="shared" si="2"/>
        <v>658</v>
      </c>
      <c r="U13" s="2">
        <f t="shared" ref="U13:U21" si="5">T10+T11+T12+T13</f>
        <v>2635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168</v>
      </c>
      <c r="C14" s="46">
        <f>'G-1'!C14+'G-3'!C14</f>
        <v>449</v>
      </c>
      <c r="D14" s="46">
        <f>'G-1'!D14+'G-3'!D14</f>
        <v>64</v>
      </c>
      <c r="E14" s="46">
        <f>'G-1'!E14+'G-3'!E14</f>
        <v>11</v>
      </c>
      <c r="F14" s="6">
        <f t="shared" si="0"/>
        <v>688.5</v>
      </c>
      <c r="G14" s="2">
        <f t="shared" si="3"/>
        <v>3019.5</v>
      </c>
      <c r="H14" s="19" t="s">
        <v>9</v>
      </c>
      <c r="I14" s="46">
        <f>'G-1'!I14+'G-3'!I14</f>
        <v>165</v>
      </c>
      <c r="J14" s="46">
        <f>'G-1'!J14+'G-3'!J14</f>
        <v>424</v>
      </c>
      <c r="K14" s="46">
        <f>'G-1'!K14+'G-3'!K14</f>
        <v>51</v>
      </c>
      <c r="L14" s="46">
        <f>'G-1'!L14+'G-3'!L14</f>
        <v>12</v>
      </c>
      <c r="M14" s="6">
        <f t="shared" si="1"/>
        <v>638.5</v>
      </c>
      <c r="N14" s="2">
        <f t="shared" si="4"/>
        <v>2782.5</v>
      </c>
      <c r="O14" s="19" t="s">
        <v>29</v>
      </c>
      <c r="P14" s="46">
        <f>'G-1'!P14+'G-3'!P14</f>
        <v>198</v>
      </c>
      <c r="Q14" s="46">
        <f>'G-1'!Q14+'G-3'!Q14</f>
        <v>375</v>
      </c>
      <c r="R14" s="46">
        <f>'G-1'!R14+'G-3'!R14</f>
        <v>46</v>
      </c>
      <c r="S14" s="46">
        <f>'G-1'!S14+'G-3'!S14</f>
        <v>18</v>
      </c>
      <c r="T14" s="6">
        <f t="shared" si="2"/>
        <v>611</v>
      </c>
      <c r="U14" s="2">
        <f t="shared" si="5"/>
        <v>2577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152</v>
      </c>
      <c r="C15" s="46">
        <f>'G-1'!C15+'G-3'!C15</f>
        <v>517</v>
      </c>
      <c r="D15" s="46">
        <f>'G-1'!D15+'G-3'!D15</f>
        <v>61</v>
      </c>
      <c r="E15" s="46">
        <f>'G-1'!E15+'G-3'!E15</f>
        <v>7</v>
      </c>
      <c r="F15" s="6">
        <f t="shared" si="0"/>
        <v>732.5</v>
      </c>
      <c r="G15" s="2">
        <f t="shared" si="3"/>
        <v>2995</v>
      </c>
      <c r="H15" s="19" t="s">
        <v>12</v>
      </c>
      <c r="I15" s="46">
        <f>'G-1'!I15+'G-3'!I15</f>
        <v>124</v>
      </c>
      <c r="J15" s="46">
        <f>'G-1'!J15+'G-3'!J15</f>
        <v>387</v>
      </c>
      <c r="K15" s="46">
        <f>'G-1'!K15+'G-3'!K15</f>
        <v>41</v>
      </c>
      <c r="L15" s="46">
        <f>'G-1'!L15+'G-3'!L15</f>
        <v>13</v>
      </c>
      <c r="M15" s="6">
        <f t="shared" si="1"/>
        <v>563.5</v>
      </c>
      <c r="N15" s="2">
        <f t="shared" si="4"/>
        <v>2583</v>
      </c>
      <c r="O15" s="18" t="s">
        <v>30</v>
      </c>
      <c r="P15" s="46">
        <f>'G-1'!P15+'G-3'!P15</f>
        <v>279</v>
      </c>
      <c r="Q15" s="46">
        <f>'G-1'!Q15+'G-3'!Q15</f>
        <v>448</v>
      </c>
      <c r="R15" s="46">
        <f>'G-1'!R15+'G-3'!R15</f>
        <v>55</v>
      </c>
      <c r="S15" s="46">
        <f>'G-1'!S15+'G-3'!S15</f>
        <v>10</v>
      </c>
      <c r="T15" s="6">
        <f t="shared" si="2"/>
        <v>722.5</v>
      </c>
      <c r="U15" s="2">
        <f t="shared" si="5"/>
        <v>2650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143</v>
      </c>
      <c r="C16" s="46">
        <f>'G-1'!C16+'G-3'!C16</f>
        <v>506</v>
      </c>
      <c r="D16" s="46">
        <f>'G-1'!D16+'G-3'!D16</f>
        <v>67</v>
      </c>
      <c r="E16" s="46">
        <f>'G-1'!E16+'G-3'!E16</f>
        <v>20</v>
      </c>
      <c r="F16" s="6">
        <f t="shared" si="0"/>
        <v>761.5</v>
      </c>
      <c r="G16" s="2">
        <f t="shared" si="3"/>
        <v>2948</v>
      </c>
      <c r="H16" s="19" t="s">
        <v>15</v>
      </c>
      <c r="I16" s="46">
        <f>'G-1'!I16+'G-3'!I16</f>
        <v>155</v>
      </c>
      <c r="J16" s="46">
        <f>'G-1'!J16+'G-3'!J16</f>
        <v>404</v>
      </c>
      <c r="K16" s="46">
        <f>'G-1'!K16+'G-3'!K16</f>
        <v>52</v>
      </c>
      <c r="L16" s="46">
        <f>'G-1'!L16+'G-3'!L16</f>
        <v>14</v>
      </c>
      <c r="M16" s="6">
        <f t="shared" si="1"/>
        <v>620.5</v>
      </c>
      <c r="N16" s="2">
        <f t="shared" si="4"/>
        <v>2492.5</v>
      </c>
      <c r="O16" s="19" t="s">
        <v>8</v>
      </c>
      <c r="P16" s="46">
        <f>'G-1'!P16+'G-3'!P16</f>
        <v>259</v>
      </c>
      <c r="Q16" s="46">
        <f>'G-1'!Q16+'G-3'!Q16</f>
        <v>454</v>
      </c>
      <c r="R16" s="46">
        <f>'G-1'!R16+'G-3'!R16</f>
        <v>50</v>
      </c>
      <c r="S16" s="46">
        <f>'G-1'!S16+'G-3'!S16</f>
        <v>7</v>
      </c>
      <c r="T16" s="6">
        <f t="shared" si="2"/>
        <v>701</v>
      </c>
      <c r="U16" s="2">
        <f t="shared" si="5"/>
        <v>2692.5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163</v>
      </c>
      <c r="C17" s="46">
        <f>'G-1'!C17+'G-3'!C17</f>
        <v>510</v>
      </c>
      <c r="D17" s="46">
        <f>'G-1'!D17+'G-3'!D17</f>
        <v>68</v>
      </c>
      <c r="E17" s="46">
        <f>'G-1'!E17+'G-3'!E17</f>
        <v>14</v>
      </c>
      <c r="F17" s="6">
        <f t="shared" si="0"/>
        <v>762.5</v>
      </c>
      <c r="G17" s="2">
        <f t="shared" si="3"/>
        <v>2945</v>
      </c>
      <c r="H17" s="19" t="s">
        <v>18</v>
      </c>
      <c r="I17" s="46">
        <f>'G-1'!I17+'G-3'!I17</f>
        <v>167</v>
      </c>
      <c r="J17" s="46">
        <f>'G-1'!J17+'G-3'!J17</f>
        <v>525</v>
      </c>
      <c r="K17" s="46">
        <f>'G-1'!K17+'G-3'!K17</f>
        <v>54</v>
      </c>
      <c r="L17" s="46">
        <f>'G-1'!L17+'G-3'!L17</f>
        <v>13</v>
      </c>
      <c r="M17" s="6">
        <f t="shared" si="1"/>
        <v>749</v>
      </c>
      <c r="N17" s="2">
        <f t="shared" si="4"/>
        <v>2571.5</v>
      </c>
      <c r="O17" s="19" t="s">
        <v>10</v>
      </c>
      <c r="P17" s="46">
        <f>'G-1'!P17+'G-3'!P17</f>
        <v>272</v>
      </c>
      <c r="Q17" s="46">
        <f>'G-1'!Q17+'G-3'!Q17</f>
        <v>416</v>
      </c>
      <c r="R17" s="46">
        <f>'G-1'!R17+'G-3'!R17</f>
        <v>55</v>
      </c>
      <c r="S17" s="46">
        <f>'G-1'!S17+'G-3'!S17</f>
        <v>9</v>
      </c>
      <c r="T17" s="6">
        <f t="shared" si="2"/>
        <v>684.5</v>
      </c>
      <c r="U17" s="2">
        <f t="shared" si="5"/>
        <v>2719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187</v>
      </c>
      <c r="C18" s="46">
        <f>'G-1'!C18+'G-3'!C18</f>
        <v>481</v>
      </c>
      <c r="D18" s="46">
        <f>'G-1'!D18+'G-3'!D18</f>
        <v>70</v>
      </c>
      <c r="E18" s="46">
        <f>'G-1'!E18+'G-3'!E18</f>
        <v>19</v>
      </c>
      <c r="F18" s="6">
        <f t="shared" si="0"/>
        <v>762</v>
      </c>
      <c r="G18" s="2">
        <f t="shared" si="3"/>
        <v>3018.5</v>
      </c>
      <c r="H18" s="19" t="s">
        <v>20</v>
      </c>
      <c r="I18" s="46">
        <f>'G-1'!I18+'G-3'!I18</f>
        <v>147</v>
      </c>
      <c r="J18" s="46">
        <f>'G-1'!J18+'G-3'!J18</f>
        <v>509</v>
      </c>
      <c r="K18" s="46">
        <f>'G-1'!K18+'G-3'!K18</f>
        <v>57</v>
      </c>
      <c r="L18" s="46">
        <f>'G-1'!L18+'G-3'!L18</f>
        <v>13</v>
      </c>
      <c r="M18" s="6">
        <f t="shared" si="1"/>
        <v>729</v>
      </c>
      <c r="N18" s="2">
        <f t="shared" si="4"/>
        <v>2662</v>
      </c>
      <c r="O18" s="19" t="s">
        <v>13</v>
      </c>
      <c r="P18" s="46">
        <f>'G-1'!P18+'G-3'!P18</f>
        <v>332</v>
      </c>
      <c r="Q18" s="46">
        <f>'G-1'!Q18+'G-3'!Q18</f>
        <v>456</v>
      </c>
      <c r="R18" s="46">
        <f>'G-1'!R18+'G-3'!R18</f>
        <v>50</v>
      </c>
      <c r="S18" s="46">
        <f>'G-1'!S18+'G-3'!S18</f>
        <v>6</v>
      </c>
      <c r="T18" s="6">
        <f t="shared" si="2"/>
        <v>737</v>
      </c>
      <c r="U18" s="2">
        <f t="shared" si="5"/>
        <v>2845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225</v>
      </c>
      <c r="C19" s="47">
        <f>'G-1'!C19+'G-3'!C19</f>
        <v>467</v>
      </c>
      <c r="D19" s="47">
        <f>'G-1'!D19+'G-3'!D19</f>
        <v>60</v>
      </c>
      <c r="E19" s="47">
        <f>'G-1'!E19+'G-3'!E19</f>
        <v>13</v>
      </c>
      <c r="F19" s="7">
        <f t="shared" si="0"/>
        <v>732</v>
      </c>
      <c r="G19" s="3">
        <f t="shared" si="3"/>
        <v>3018</v>
      </c>
      <c r="H19" s="20" t="s">
        <v>22</v>
      </c>
      <c r="I19" s="46">
        <f>'G-1'!I19+'G-3'!I19</f>
        <v>132</v>
      </c>
      <c r="J19" s="46">
        <f>'G-1'!J19+'G-3'!J19</f>
        <v>491</v>
      </c>
      <c r="K19" s="46">
        <f>'G-1'!K19+'G-3'!K19</f>
        <v>51</v>
      </c>
      <c r="L19" s="46">
        <f>'G-1'!L19+'G-3'!L19</f>
        <v>7</v>
      </c>
      <c r="M19" s="6">
        <f t="shared" si="1"/>
        <v>676.5</v>
      </c>
      <c r="N19" s="2">
        <f>M16+M17+M18+M19</f>
        <v>2775</v>
      </c>
      <c r="O19" s="19" t="s">
        <v>16</v>
      </c>
      <c r="P19" s="46">
        <f>'G-1'!P19+'G-3'!P19</f>
        <v>345</v>
      </c>
      <c r="Q19" s="46">
        <f>'G-1'!Q19+'G-3'!Q19</f>
        <v>434</v>
      </c>
      <c r="R19" s="46">
        <f>'G-1'!R19+'G-3'!R19</f>
        <v>50</v>
      </c>
      <c r="S19" s="46">
        <f>'G-1'!S19+'G-3'!S19</f>
        <v>12</v>
      </c>
      <c r="T19" s="6">
        <f t="shared" si="2"/>
        <v>736.5</v>
      </c>
      <c r="U19" s="2">
        <f t="shared" si="5"/>
        <v>2859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199</v>
      </c>
      <c r="C20" s="45">
        <f>'G-1'!C20+'G-3'!C20</f>
        <v>460</v>
      </c>
      <c r="D20" s="45">
        <f>'G-1'!D20+'G-3'!D20</f>
        <v>47</v>
      </c>
      <c r="E20" s="45">
        <f>'G-1'!E20+'G-3'!E20</f>
        <v>14</v>
      </c>
      <c r="F20" s="8">
        <f t="shared" si="0"/>
        <v>688.5</v>
      </c>
      <c r="G20" s="35"/>
      <c r="H20" s="19" t="s">
        <v>24</v>
      </c>
      <c r="I20" s="46">
        <f>'G-1'!I20+'G-3'!I20</f>
        <v>147</v>
      </c>
      <c r="J20" s="46">
        <f>'G-1'!J20+'G-3'!J20</f>
        <v>497</v>
      </c>
      <c r="K20" s="46">
        <f>'G-1'!K20+'G-3'!K20</f>
        <v>54</v>
      </c>
      <c r="L20" s="46">
        <f>'G-1'!L20+'G-3'!L20</f>
        <v>10</v>
      </c>
      <c r="M20" s="8">
        <f t="shared" si="1"/>
        <v>703.5</v>
      </c>
      <c r="N20" s="2">
        <f>M17+M18+M19+M20</f>
        <v>2858</v>
      </c>
      <c r="O20" s="19" t="s">
        <v>45</v>
      </c>
      <c r="P20" s="46">
        <f>'G-1'!P20+'G-3'!P20</f>
        <v>312</v>
      </c>
      <c r="Q20" s="46">
        <f>'G-1'!Q20+'G-3'!Q20</f>
        <v>452</v>
      </c>
      <c r="R20" s="46">
        <f>'G-1'!R20+'G-3'!R20</f>
        <v>54</v>
      </c>
      <c r="S20" s="46">
        <f>'G-1'!S20+'G-3'!S20</f>
        <v>8</v>
      </c>
      <c r="T20" s="8">
        <f t="shared" si="2"/>
        <v>736</v>
      </c>
      <c r="U20" s="2">
        <f t="shared" si="5"/>
        <v>2894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219</v>
      </c>
      <c r="C21" s="45">
        <f>'G-1'!C21+'G-3'!C21</f>
        <v>451</v>
      </c>
      <c r="D21" s="45">
        <f>'G-1'!D21+'G-3'!D21</f>
        <v>41</v>
      </c>
      <c r="E21" s="45">
        <f>'G-1'!E21+'G-3'!E21</f>
        <v>15</v>
      </c>
      <c r="F21" s="6">
        <f t="shared" si="0"/>
        <v>680</v>
      </c>
      <c r="G21" s="36"/>
      <c r="H21" s="20" t="s">
        <v>25</v>
      </c>
      <c r="I21" s="46">
        <f>'G-1'!I21+'G-3'!I21</f>
        <v>145</v>
      </c>
      <c r="J21" s="46">
        <f>'G-1'!J21+'G-3'!J21</f>
        <v>492</v>
      </c>
      <c r="K21" s="46">
        <f>'G-1'!K21+'G-3'!K21</f>
        <v>38</v>
      </c>
      <c r="L21" s="46">
        <f>'G-1'!L21+'G-3'!L21</f>
        <v>14</v>
      </c>
      <c r="M21" s="6">
        <f t="shared" si="1"/>
        <v>675.5</v>
      </c>
      <c r="N21" s="2">
        <f>M18+M19+M20+M21</f>
        <v>2784.5</v>
      </c>
      <c r="O21" s="21" t="s">
        <v>46</v>
      </c>
      <c r="P21" s="47">
        <f>'G-1'!P21+'G-3'!P21</f>
        <v>292</v>
      </c>
      <c r="Q21" s="47">
        <f>'G-1'!Q21+'G-3'!Q21</f>
        <v>422</v>
      </c>
      <c r="R21" s="47">
        <f>'G-1'!R21+'G-3'!R21</f>
        <v>50</v>
      </c>
      <c r="S21" s="47">
        <f>'G-1'!S21+'G-3'!S21</f>
        <v>6</v>
      </c>
      <c r="T21" s="7">
        <f t="shared" si="2"/>
        <v>683</v>
      </c>
      <c r="U21" s="3">
        <f t="shared" si="5"/>
        <v>2892.5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212</v>
      </c>
      <c r="C22" s="45">
        <f>'G-1'!C22+'G-3'!C22</f>
        <v>449</v>
      </c>
      <c r="D22" s="45">
        <f>'G-1'!D22+'G-3'!D22</f>
        <v>54</v>
      </c>
      <c r="E22" s="45">
        <f>'G-1'!E22+'G-3'!E22</f>
        <v>15</v>
      </c>
      <c r="F22" s="6">
        <f t="shared" si="0"/>
        <v>700.5</v>
      </c>
      <c r="G22" s="2"/>
      <c r="H22" s="21" t="s">
        <v>26</v>
      </c>
      <c r="I22" s="46">
        <f>'G-1'!I22+'G-3'!I22</f>
        <v>134</v>
      </c>
      <c r="J22" s="46">
        <f>'G-1'!J22+'G-3'!J22</f>
        <v>529</v>
      </c>
      <c r="K22" s="46">
        <f>'G-1'!K22+'G-3'!K22</f>
        <v>50</v>
      </c>
      <c r="L22" s="46">
        <f>'G-1'!L22+'G-3'!L22</f>
        <v>24</v>
      </c>
      <c r="M22" s="6">
        <f t="shared" si="1"/>
        <v>756</v>
      </c>
      <c r="N22" s="3">
        <f>M19+M20+M21+M22</f>
        <v>2811.5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3019.5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2874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2894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65</v>
      </c>
      <c r="G24" s="88"/>
      <c r="H24" s="170"/>
      <c r="I24" s="171"/>
      <c r="J24" s="82" t="s">
        <v>72</v>
      </c>
      <c r="K24" s="86"/>
      <c r="L24" s="86"/>
      <c r="M24" s="87" t="s">
        <v>74</v>
      </c>
      <c r="N24" s="88"/>
      <c r="O24" s="170"/>
      <c r="P24" s="171"/>
      <c r="Q24" s="82" t="s">
        <v>72</v>
      </c>
      <c r="R24" s="86"/>
      <c r="S24" s="86"/>
      <c r="T24" s="87" t="s">
        <v>69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8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110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111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22" t="str">
        <f>'G-1'!D5</f>
        <v>CALLE 54 X CARRERA 44</v>
      </c>
      <c r="D5" s="222"/>
      <c r="E5" s="222"/>
      <c r="F5" s="111"/>
      <c r="G5" s="112"/>
      <c r="H5" s="103" t="s">
        <v>53</v>
      </c>
      <c r="I5" s="223">
        <f>'G-1'!L5</f>
        <v>1158</v>
      </c>
      <c r="J5" s="223"/>
    </row>
    <row r="6" spans="1:10" x14ac:dyDescent="0.2">
      <c r="A6" s="179" t="s">
        <v>112</v>
      </c>
      <c r="B6" s="179"/>
      <c r="C6" s="224" t="s">
        <v>149</v>
      </c>
      <c r="D6" s="224"/>
      <c r="E6" s="224"/>
      <c r="F6" s="111"/>
      <c r="G6" s="112"/>
      <c r="H6" s="103" t="s">
        <v>58</v>
      </c>
      <c r="I6" s="225">
        <f>'G-1'!S6</f>
        <v>42991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113</v>
      </c>
      <c r="B8" s="229" t="s">
        <v>114</v>
      </c>
      <c r="C8" s="227" t="s">
        <v>115</v>
      </c>
      <c r="D8" s="229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1" t="s">
        <v>121</v>
      </c>
      <c r="J8" s="233" t="s">
        <v>122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123</v>
      </c>
      <c r="B10" s="238">
        <v>2</v>
      </c>
      <c r="C10" s="122"/>
      <c r="D10" s="123" t="s">
        <v>124</v>
      </c>
      <c r="E10" s="75">
        <v>29</v>
      </c>
      <c r="F10" s="75">
        <v>117</v>
      </c>
      <c r="G10" s="75">
        <v>49</v>
      </c>
      <c r="H10" s="75">
        <v>0</v>
      </c>
      <c r="I10" s="75">
        <f>E10*0.5+F10+G10*2+H10*2.5</f>
        <v>229.5</v>
      </c>
      <c r="J10" s="124">
        <f>IF(I10=0,"0,00",I10/SUM(I10:I12)*100)</f>
        <v>39.36535162950257</v>
      </c>
    </row>
    <row r="11" spans="1:10" x14ac:dyDescent="0.2">
      <c r="A11" s="236"/>
      <c r="B11" s="239"/>
      <c r="C11" s="122" t="s">
        <v>125</v>
      </c>
      <c r="D11" s="125" t="s">
        <v>126</v>
      </c>
      <c r="E11" s="126">
        <v>117</v>
      </c>
      <c r="F11" s="126">
        <v>198</v>
      </c>
      <c r="G11" s="126">
        <v>31</v>
      </c>
      <c r="H11" s="126">
        <v>14</v>
      </c>
      <c r="I11" s="126">
        <f t="shared" ref="I11:I37" si="0">E11*0.5+F11+G11*2+H11*2.5</f>
        <v>353.5</v>
      </c>
      <c r="J11" s="127">
        <f>IF(I11=0,"0,00",I11/SUM(I10:I12)*100)</f>
        <v>60.634648370497423</v>
      </c>
    </row>
    <row r="12" spans="1:10" x14ac:dyDescent="0.2">
      <c r="A12" s="236"/>
      <c r="B12" s="239"/>
      <c r="C12" s="128" t="s">
        <v>136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6"/>
      <c r="B13" s="239"/>
      <c r="C13" s="132"/>
      <c r="D13" s="123" t="s">
        <v>124</v>
      </c>
      <c r="E13" s="75">
        <v>13</v>
      </c>
      <c r="F13" s="75">
        <v>121</v>
      </c>
      <c r="G13" s="75">
        <v>38</v>
      </c>
      <c r="H13" s="75">
        <v>1</v>
      </c>
      <c r="I13" s="75">
        <f t="shared" si="0"/>
        <v>206</v>
      </c>
      <c r="J13" s="124">
        <f>IF(I13=0,"0,00",I13/SUM(I13:I15)*100)</f>
        <v>39.31297709923664</v>
      </c>
    </row>
    <row r="14" spans="1:10" x14ac:dyDescent="0.2">
      <c r="A14" s="236"/>
      <c r="B14" s="239"/>
      <c r="C14" s="122" t="s">
        <v>128</v>
      </c>
      <c r="D14" s="125" t="s">
        <v>126</v>
      </c>
      <c r="E14" s="126">
        <v>81</v>
      </c>
      <c r="F14" s="126">
        <v>199</v>
      </c>
      <c r="G14" s="126">
        <v>23</v>
      </c>
      <c r="H14" s="126">
        <v>13</v>
      </c>
      <c r="I14" s="126">
        <f t="shared" si="0"/>
        <v>318</v>
      </c>
      <c r="J14" s="127">
        <f>IF(I14=0,"0,00",I14/SUM(I13:I15)*100)</f>
        <v>60.687022900763353</v>
      </c>
    </row>
    <row r="15" spans="1:10" x14ac:dyDescent="0.2">
      <c r="A15" s="236"/>
      <c r="B15" s="239"/>
      <c r="C15" s="128" t="s">
        <v>137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6"/>
      <c r="B16" s="239"/>
      <c r="C16" s="132"/>
      <c r="D16" s="123" t="s">
        <v>124</v>
      </c>
      <c r="E16" s="75">
        <v>9</v>
      </c>
      <c r="F16" s="75">
        <v>107</v>
      </c>
      <c r="G16" s="75">
        <v>18</v>
      </c>
      <c r="H16" s="75">
        <v>3</v>
      </c>
      <c r="I16" s="75">
        <f t="shared" si="0"/>
        <v>155</v>
      </c>
      <c r="J16" s="124">
        <f>IF(I16=0,"0,00",I16/SUM(I16:I18)*100)</f>
        <v>24.087024087024087</v>
      </c>
    </row>
    <row r="17" spans="1:10" x14ac:dyDescent="0.2">
      <c r="A17" s="236"/>
      <c r="B17" s="239"/>
      <c r="C17" s="122" t="s">
        <v>129</v>
      </c>
      <c r="D17" s="125" t="s">
        <v>126</v>
      </c>
      <c r="E17" s="126">
        <v>239</v>
      </c>
      <c r="F17" s="126">
        <v>259</v>
      </c>
      <c r="G17" s="126">
        <v>50</v>
      </c>
      <c r="H17" s="126">
        <v>4</v>
      </c>
      <c r="I17" s="126">
        <f t="shared" si="0"/>
        <v>488.5</v>
      </c>
      <c r="J17" s="127">
        <f>IF(I17=0,"0,00",I17/SUM(I16:I18)*100)</f>
        <v>75.912975912975909</v>
      </c>
    </row>
    <row r="18" spans="1:10" x14ac:dyDescent="0.2">
      <c r="A18" s="237"/>
      <c r="B18" s="240"/>
      <c r="C18" s="133" t="s">
        <v>138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5" t="s">
        <v>130</v>
      </c>
      <c r="B19" s="238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6"/>
      <c r="B20" s="239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6"/>
      <c r="B21" s="239"/>
      <c r="C21" s="128" t="s">
        <v>139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6"/>
      <c r="B22" s="239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6"/>
      <c r="B23" s="239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6"/>
      <c r="B24" s="239"/>
      <c r="C24" s="128" t="s">
        <v>140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6"/>
      <c r="B25" s="239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6"/>
      <c r="B26" s="239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7"/>
      <c r="B27" s="240"/>
      <c r="C27" s="133" t="s">
        <v>141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5" t="s">
        <v>131</v>
      </c>
      <c r="B28" s="238">
        <v>3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6"/>
      <c r="B29" s="239"/>
      <c r="C29" s="122" t="s">
        <v>125</v>
      </c>
      <c r="D29" s="125" t="s">
        <v>126</v>
      </c>
      <c r="E29" s="126">
        <v>163</v>
      </c>
      <c r="F29" s="126">
        <v>598</v>
      </c>
      <c r="G29" s="126">
        <v>31</v>
      </c>
      <c r="H29" s="126">
        <v>13</v>
      </c>
      <c r="I29" s="126">
        <f t="shared" si="0"/>
        <v>774</v>
      </c>
      <c r="J29" s="127">
        <f>IF(I29=0,"0,00",I29/SUM(I28:I30)*100)</f>
        <v>80.373831775700936</v>
      </c>
    </row>
    <row r="30" spans="1:10" x14ac:dyDescent="0.2">
      <c r="A30" s="236"/>
      <c r="B30" s="239"/>
      <c r="C30" s="128" t="s">
        <v>142</v>
      </c>
      <c r="D30" s="129" t="s">
        <v>127</v>
      </c>
      <c r="E30" s="74">
        <v>71</v>
      </c>
      <c r="F30" s="74">
        <v>111</v>
      </c>
      <c r="G30" s="74">
        <v>15</v>
      </c>
      <c r="H30" s="74">
        <v>5</v>
      </c>
      <c r="I30" s="130">
        <f t="shared" si="0"/>
        <v>189</v>
      </c>
      <c r="J30" s="131">
        <f>IF(I30=0,"0,00",I30/SUM(I28:I30)*100)</f>
        <v>19.626168224299064</v>
      </c>
    </row>
    <row r="31" spans="1:10" x14ac:dyDescent="0.2">
      <c r="A31" s="236"/>
      <c r="B31" s="239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6"/>
      <c r="B32" s="239"/>
      <c r="C32" s="122" t="s">
        <v>128</v>
      </c>
      <c r="D32" s="125" t="s">
        <v>126</v>
      </c>
      <c r="E32" s="126">
        <v>131</v>
      </c>
      <c r="F32" s="126">
        <v>608</v>
      </c>
      <c r="G32" s="126">
        <v>17</v>
      </c>
      <c r="H32" s="126">
        <v>15</v>
      </c>
      <c r="I32" s="126">
        <f t="shared" si="0"/>
        <v>745</v>
      </c>
      <c r="J32" s="127">
        <f>IF(I32=0,"0,00",I32/SUM(I31:I33)*100)</f>
        <v>82.502768549280177</v>
      </c>
    </row>
    <row r="33" spans="1:10" x14ac:dyDescent="0.2">
      <c r="A33" s="236"/>
      <c r="B33" s="239"/>
      <c r="C33" s="128" t="s">
        <v>143</v>
      </c>
      <c r="D33" s="129" t="s">
        <v>127</v>
      </c>
      <c r="E33" s="74">
        <v>54</v>
      </c>
      <c r="F33" s="74">
        <v>93</v>
      </c>
      <c r="G33" s="74">
        <v>9</v>
      </c>
      <c r="H33" s="74">
        <v>8</v>
      </c>
      <c r="I33" s="130">
        <f t="shared" si="0"/>
        <v>158</v>
      </c>
      <c r="J33" s="131">
        <f>IF(I33=0,"0,00",I33/SUM(I31:I33)*100)</f>
        <v>17.497231450719823</v>
      </c>
    </row>
    <row r="34" spans="1:10" x14ac:dyDescent="0.2">
      <c r="A34" s="236"/>
      <c r="B34" s="239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6"/>
      <c r="B35" s="239"/>
      <c r="C35" s="122" t="s">
        <v>129</v>
      </c>
      <c r="D35" s="125" t="s">
        <v>126</v>
      </c>
      <c r="E35" s="126">
        <v>266</v>
      </c>
      <c r="F35" s="126">
        <v>382</v>
      </c>
      <c r="G35" s="126">
        <v>18</v>
      </c>
      <c r="H35" s="126">
        <v>5</v>
      </c>
      <c r="I35" s="126">
        <f t="shared" si="0"/>
        <v>563.5</v>
      </c>
      <c r="J35" s="127">
        <f>IF(I35=0,"0,00",I35/SUM(I34:I36)*100)</f>
        <v>72.662798194713091</v>
      </c>
    </row>
    <row r="36" spans="1:10" x14ac:dyDescent="0.2">
      <c r="A36" s="237"/>
      <c r="B36" s="240"/>
      <c r="C36" s="133" t="s">
        <v>144</v>
      </c>
      <c r="D36" s="129" t="s">
        <v>127</v>
      </c>
      <c r="E36" s="74">
        <v>90</v>
      </c>
      <c r="F36" s="74">
        <v>126</v>
      </c>
      <c r="G36" s="74">
        <v>18</v>
      </c>
      <c r="H36" s="74">
        <v>2</v>
      </c>
      <c r="I36" s="130">
        <f t="shared" si="0"/>
        <v>212</v>
      </c>
      <c r="J36" s="131">
        <f>IF(I36=0,"0,00",I36/SUM(I34:I36)*100)</f>
        <v>27.337201805286909</v>
      </c>
    </row>
    <row r="37" spans="1:10" x14ac:dyDescent="0.2">
      <c r="A37" s="235" t="s">
        <v>132</v>
      </c>
      <c r="B37" s="238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6"/>
      <c r="B38" s="239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36"/>
      <c r="B39" s="239"/>
      <c r="C39" s="128" t="s">
        <v>145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36"/>
      <c r="B40" s="239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36"/>
      <c r="B41" s="239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36"/>
      <c r="B42" s="239"/>
      <c r="C42" s="128" t="s">
        <v>146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36"/>
      <c r="B43" s="239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36"/>
      <c r="B44" s="239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37"/>
      <c r="B45" s="240"/>
      <c r="C45" s="133" t="s">
        <v>147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4" zoomScale="91" zoomScaleNormal="91" workbookViewId="0">
      <selection activeCell="B4" sqref="B1:K104857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710937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93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94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95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96</v>
      </c>
      <c r="B8" s="243"/>
      <c r="C8" s="244" t="s">
        <v>97</v>
      </c>
      <c r="D8" s="244"/>
      <c r="E8" s="244"/>
      <c r="F8" s="244"/>
      <c r="G8" s="244"/>
      <c r="H8" s="244"/>
      <c r="I8" s="92"/>
      <c r="J8" s="92"/>
      <c r="K8" s="92"/>
      <c r="L8" s="243" t="s">
        <v>98</v>
      </c>
      <c r="M8" s="243"/>
      <c r="N8" s="243"/>
      <c r="O8" s="244" t="str">
        <f>'G-1'!D5</f>
        <v>CALLE 54 X CARRERA 44</v>
      </c>
      <c r="P8" s="244"/>
      <c r="Q8" s="244"/>
      <c r="R8" s="244"/>
      <c r="S8" s="244"/>
      <c r="T8" s="92"/>
      <c r="U8" s="92"/>
      <c r="V8" s="243" t="s">
        <v>99</v>
      </c>
      <c r="W8" s="243"/>
      <c r="X8" s="243"/>
      <c r="Y8" s="244">
        <f>'G-1'!L5</f>
        <v>1158</v>
      </c>
      <c r="Z8" s="244"/>
      <c r="AA8" s="244"/>
      <c r="AB8" s="92"/>
      <c r="AC8" s="92"/>
      <c r="AD8" s="92"/>
      <c r="AE8" s="92"/>
      <c r="AF8" s="92"/>
      <c r="AG8" s="92"/>
      <c r="AH8" s="243" t="s">
        <v>100</v>
      </c>
      <c r="AI8" s="243"/>
      <c r="AJ8" s="247">
        <f>'G-1'!S6</f>
        <v>42991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134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135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102</v>
      </c>
      <c r="U12" s="248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1090.5</v>
      </c>
      <c r="AV12" s="97">
        <f t="shared" si="0"/>
        <v>1139</v>
      </c>
      <c r="AW12" s="97">
        <f t="shared" si="0"/>
        <v>1121.5</v>
      </c>
      <c r="AX12" s="97">
        <f t="shared" si="0"/>
        <v>1082.5</v>
      </c>
      <c r="AY12" s="97">
        <f t="shared" si="0"/>
        <v>1094.5</v>
      </c>
      <c r="AZ12" s="97">
        <f t="shared" si="0"/>
        <v>1081.5</v>
      </c>
      <c r="BA12" s="97">
        <f t="shared" si="0"/>
        <v>1093</v>
      </c>
      <c r="BB12" s="97"/>
      <c r="BC12" s="97"/>
      <c r="BD12" s="97"/>
      <c r="BE12" s="97">
        <f t="shared" ref="BE12:BQ12" si="1">P14</f>
        <v>1088.5</v>
      </c>
      <c r="BF12" s="97">
        <f t="shared" si="1"/>
        <v>1116</v>
      </c>
      <c r="BG12" s="97">
        <f t="shared" si="1"/>
        <v>1136</v>
      </c>
      <c r="BH12" s="97">
        <f t="shared" si="1"/>
        <v>1139.5</v>
      </c>
      <c r="BI12" s="97">
        <f t="shared" si="1"/>
        <v>1140</v>
      </c>
      <c r="BJ12" s="97">
        <f t="shared" si="1"/>
        <v>1096.5</v>
      </c>
      <c r="BK12" s="97">
        <f t="shared" si="1"/>
        <v>1098</v>
      </c>
      <c r="BL12" s="97">
        <f t="shared" si="1"/>
        <v>1123.5</v>
      </c>
      <c r="BM12" s="97">
        <f t="shared" si="1"/>
        <v>1153</v>
      </c>
      <c r="BN12" s="97">
        <f t="shared" si="1"/>
        <v>1141</v>
      </c>
      <c r="BO12" s="97">
        <f t="shared" si="1"/>
        <v>1100</v>
      </c>
      <c r="BP12" s="97">
        <f t="shared" si="1"/>
        <v>1055</v>
      </c>
      <c r="BQ12" s="97">
        <f t="shared" si="1"/>
        <v>1034</v>
      </c>
      <c r="BR12" s="97"/>
      <c r="BS12" s="97"/>
      <c r="BT12" s="97"/>
      <c r="BU12" s="97">
        <f t="shared" ref="BU12:CC12" si="2">AG14</f>
        <v>1087</v>
      </c>
      <c r="BV12" s="97">
        <f t="shared" si="2"/>
        <v>1043.5</v>
      </c>
      <c r="BW12" s="97">
        <f t="shared" si="2"/>
        <v>1098.5</v>
      </c>
      <c r="BX12" s="97">
        <f t="shared" si="2"/>
        <v>1133</v>
      </c>
      <c r="BY12" s="97">
        <f t="shared" si="2"/>
        <v>1187.5</v>
      </c>
      <c r="BZ12" s="97">
        <f t="shared" si="2"/>
        <v>1253</v>
      </c>
      <c r="CA12" s="97">
        <f t="shared" si="2"/>
        <v>1295</v>
      </c>
      <c r="CB12" s="97">
        <f t="shared" si="2"/>
        <v>1314.5</v>
      </c>
      <c r="CC12" s="97">
        <f t="shared" si="2"/>
        <v>1315.5</v>
      </c>
    </row>
    <row r="13" spans="1:81" ht="16.5" customHeight="1" x14ac:dyDescent="0.2">
      <c r="A13" s="100" t="s">
        <v>103</v>
      </c>
      <c r="B13" s="148">
        <f>'G-1'!F10</f>
        <v>235.5</v>
      </c>
      <c r="C13" s="148">
        <f>'G-1'!F11</f>
        <v>277</v>
      </c>
      <c r="D13" s="148">
        <f>'G-1'!F12</f>
        <v>311.5</v>
      </c>
      <c r="E13" s="148">
        <f>'G-1'!F13</f>
        <v>266.5</v>
      </c>
      <c r="F13" s="148">
        <f>'G-1'!F14</f>
        <v>284</v>
      </c>
      <c r="G13" s="148">
        <f>'G-1'!F15</f>
        <v>259.5</v>
      </c>
      <c r="H13" s="148">
        <f>'G-1'!F16</f>
        <v>272.5</v>
      </c>
      <c r="I13" s="148">
        <f>'G-1'!F17</f>
        <v>278.5</v>
      </c>
      <c r="J13" s="148">
        <f>'G-1'!F18</f>
        <v>271</v>
      </c>
      <c r="K13" s="148">
        <f>'G-1'!F19</f>
        <v>271</v>
      </c>
      <c r="L13" s="149"/>
      <c r="M13" s="148">
        <f>'G-1'!F20</f>
        <v>269</v>
      </c>
      <c r="N13" s="148">
        <f>'G-1'!F21</f>
        <v>286.5</v>
      </c>
      <c r="O13" s="148">
        <f>'G-1'!F22</f>
        <v>269</v>
      </c>
      <c r="P13" s="148">
        <f>'G-1'!M10</f>
        <v>264</v>
      </c>
      <c r="Q13" s="148">
        <f>'G-1'!M11</f>
        <v>296.5</v>
      </c>
      <c r="R13" s="148">
        <f>'G-1'!M12</f>
        <v>306.5</v>
      </c>
      <c r="S13" s="148">
        <f>'G-1'!M13</f>
        <v>272.5</v>
      </c>
      <c r="T13" s="148">
        <f>'G-1'!M14</f>
        <v>264.5</v>
      </c>
      <c r="U13" s="148">
        <f>'G-1'!M15</f>
        <v>253</v>
      </c>
      <c r="V13" s="148">
        <f>'G-1'!M16</f>
        <v>308</v>
      </c>
      <c r="W13" s="148">
        <f>'G-1'!M17</f>
        <v>298</v>
      </c>
      <c r="X13" s="148">
        <f>'G-1'!M18</f>
        <v>294</v>
      </c>
      <c r="Y13" s="148">
        <f>'G-1'!M19</f>
        <v>241</v>
      </c>
      <c r="Z13" s="148">
        <f>'G-1'!M20</f>
        <v>267</v>
      </c>
      <c r="AA13" s="148">
        <f>'G-1'!M21</f>
        <v>253</v>
      </c>
      <c r="AB13" s="148">
        <f>'G-1'!M22</f>
        <v>273</v>
      </c>
      <c r="AC13" s="149"/>
      <c r="AD13" s="148">
        <f>'G-1'!T10</f>
        <v>293.5</v>
      </c>
      <c r="AE13" s="148">
        <f>'G-1'!T11</f>
        <v>259.5</v>
      </c>
      <c r="AF13" s="148">
        <f>'G-1'!T12</f>
        <v>276</v>
      </c>
      <c r="AG13" s="148">
        <f>'G-1'!T13</f>
        <v>258</v>
      </c>
      <c r="AH13" s="148">
        <f>'G-1'!T14</f>
        <v>250</v>
      </c>
      <c r="AI13" s="148">
        <f>'G-1'!T15</f>
        <v>314.5</v>
      </c>
      <c r="AJ13" s="148">
        <f>'G-1'!T16</f>
        <v>310.5</v>
      </c>
      <c r="AK13" s="148">
        <f>'G-1'!T17</f>
        <v>312.5</v>
      </c>
      <c r="AL13" s="148">
        <f>'G-1'!T18</f>
        <v>315.5</v>
      </c>
      <c r="AM13" s="148">
        <f>'G-1'!T19</f>
        <v>356.5</v>
      </c>
      <c r="AN13" s="148">
        <f>'G-1'!T20</f>
        <v>330</v>
      </c>
      <c r="AO13" s="148">
        <f>'G-1'!T21</f>
        <v>313.5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1090.5</v>
      </c>
      <c r="F14" s="148">
        <f t="shared" ref="F14:K14" si="3">C13+D13+E13+F13</f>
        <v>1139</v>
      </c>
      <c r="G14" s="148">
        <f t="shared" si="3"/>
        <v>1121.5</v>
      </c>
      <c r="H14" s="148">
        <f t="shared" si="3"/>
        <v>1082.5</v>
      </c>
      <c r="I14" s="148">
        <f t="shared" si="3"/>
        <v>1094.5</v>
      </c>
      <c r="J14" s="148">
        <f t="shared" si="3"/>
        <v>1081.5</v>
      </c>
      <c r="K14" s="148">
        <f t="shared" si="3"/>
        <v>1093</v>
      </c>
      <c r="L14" s="149"/>
      <c r="M14" s="148"/>
      <c r="N14" s="148"/>
      <c r="O14" s="148"/>
      <c r="P14" s="148">
        <f>M13+N13+O13+P13</f>
        <v>1088.5</v>
      </c>
      <c r="Q14" s="148">
        <f t="shared" ref="Q14:AB14" si="4">N13+O13+P13+Q13</f>
        <v>1116</v>
      </c>
      <c r="R14" s="148">
        <f t="shared" si="4"/>
        <v>1136</v>
      </c>
      <c r="S14" s="148">
        <f t="shared" si="4"/>
        <v>1139.5</v>
      </c>
      <c r="T14" s="148">
        <f t="shared" si="4"/>
        <v>1140</v>
      </c>
      <c r="U14" s="148">
        <f t="shared" si="4"/>
        <v>1096.5</v>
      </c>
      <c r="V14" s="148">
        <f t="shared" si="4"/>
        <v>1098</v>
      </c>
      <c r="W14" s="148">
        <f t="shared" si="4"/>
        <v>1123.5</v>
      </c>
      <c r="X14" s="148">
        <f t="shared" si="4"/>
        <v>1153</v>
      </c>
      <c r="Y14" s="148">
        <f t="shared" si="4"/>
        <v>1141</v>
      </c>
      <c r="Z14" s="148">
        <f t="shared" si="4"/>
        <v>1100</v>
      </c>
      <c r="AA14" s="148">
        <f t="shared" si="4"/>
        <v>1055</v>
      </c>
      <c r="AB14" s="148">
        <f t="shared" si="4"/>
        <v>1034</v>
      </c>
      <c r="AC14" s="149"/>
      <c r="AD14" s="148"/>
      <c r="AE14" s="148"/>
      <c r="AF14" s="148"/>
      <c r="AG14" s="148">
        <f>AD13+AE13+AF13+AG13</f>
        <v>1087</v>
      </c>
      <c r="AH14" s="148">
        <f t="shared" ref="AH14:AO14" si="5">AE13+AF13+AG13+AH13</f>
        <v>1043.5</v>
      </c>
      <c r="AI14" s="148">
        <f t="shared" si="5"/>
        <v>1098.5</v>
      </c>
      <c r="AJ14" s="148">
        <f t="shared" si="5"/>
        <v>1133</v>
      </c>
      <c r="AK14" s="148">
        <f t="shared" si="5"/>
        <v>1187.5</v>
      </c>
      <c r="AL14" s="148">
        <f t="shared" si="5"/>
        <v>1253</v>
      </c>
      <c r="AM14" s="148">
        <f t="shared" si="5"/>
        <v>1295</v>
      </c>
      <c r="AN14" s="148">
        <f t="shared" si="5"/>
        <v>1314.5</v>
      </c>
      <c r="AO14" s="148">
        <f t="shared" si="5"/>
        <v>1315.5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0.39365351629502571</v>
      </c>
      <c r="E15" s="151"/>
      <c r="F15" s="151" t="s">
        <v>107</v>
      </c>
      <c r="G15" s="152">
        <f>DIRECCIONALIDAD!J11/100</f>
        <v>0.60634648370497424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0.3931297709923664</v>
      </c>
      <c r="Q15" s="151"/>
      <c r="R15" s="151"/>
      <c r="S15" s="151"/>
      <c r="T15" s="151" t="s">
        <v>107</v>
      </c>
      <c r="U15" s="152">
        <f>DIRECCIONALIDAD!J14/100</f>
        <v>0.60687022900763354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0.24087024087024086</v>
      </c>
      <c r="AG15" s="151"/>
      <c r="AH15" s="151"/>
      <c r="AI15" s="151"/>
      <c r="AJ15" s="151" t="s">
        <v>107</v>
      </c>
      <c r="AK15" s="152">
        <f>DIRECCIONALIDAD!J17/100</f>
        <v>0.75912975912975911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150</v>
      </c>
      <c r="B16" s="161">
        <f>MAX(B14:K14)</f>
        <v>1139</v>
      </c>
      <c r="C16" s="151" t="s">
        <v>106</v>
      </c>
      <c r="D16" s="162">
        <f>+B16*D15</f>
        <v>448.37135506003426</v>
      </c>
      <c r="E16" s="151"/>
      <c r="F16" s="151" t="s">
        <v>107</v>
      </c>
      <c r="G16" s="162">
        <f>+B16*G15</f>
        <v>690.62864493996562</v>
      </c>
      <c r="H16" s="151"/>
      <c r="I16" s="151" t="s">
        <v>108</v>
      </c>
      <c r="J16" s="162">
        <f>+B16*J15</f>
        <v>0</v>
      </c>
      <c r="K16" s="153"/>
      <c r="L16" s="147"/>
      <c r="M16" s="161">
        <f>MAX(M14:AB14)</f>
        <v>1153</v>
      </c>
      <c r="N16" s="151"/>
      <c r="O16" s="151" t="s">
        <v>106</v>
      </c>
      <c r="P16" s="163">
        <f>+M16*P15</f>
        <v>453.27862595419845</v>
      </c>
      <c r="Q16" s="151"/>
      <c r="R16" s="151"/>
      <c r="S16" s="151"/>
      <c r="T16" s="151" t="s">
        <v>107</v>
      </c>
      <c r="U16" s="163">
        <f>+M16*U15</f>
        <v>699.72137404580144</v>
      </c>
      <c r="V16" s="151"/>
      <c r="W16" s="151"/>
      <c r="X16" s="151"/>
      <c r="Y16" s="151" t="s">
        <v>108</v>
      </c>
      <c r="Z16" s="163">
        <f>+M16*Z15</f>
        <v>0</v>
      </c>
      <c r="AA16" s="151"/>
      <c r="AB16" s="153"/>
      <c r="AC16" s="147"/>
      <c r="AD16" s="161">
        <f>MAX(AD14:AO14)</f>
        <v>1315.5</v>
      </c>
      <c r="AE16" s="151" t="s">
        <v>106</v>
      </c>
      <c r="AF16" s="162">
        <f>+AD16*AF15</f>
        <v>316.86480186480185</v>
      </c>
      <c r="AG16" s="151"/>
      <c r="AH16" s="151"/>
      <c r="AI16" s="151"/>
      <c r="AJ16" s="151" t="s">
        <v>107</v>
      </c>
      <c r="AK16" s="162">
        <f>+AD16*AK15</f>
        <v>998.63519813519815</v>
      </c>
      <c r="AL16" s="151"/>
      <c r="AM16" s="151"/>
      <c r="AN16" s="151" t="s">
        <v>108</v>
      </c>
      <c r="AO16" s="164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245" t="s">
        <v>102</v>
      </c>
      <c r="U17" s="245"/>
      <c r="V17" s="155">
        <v>2</v>
      </c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9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9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104</v>
      </c>
      <c r="B19" s="148"/>
      <c r="C19" s="148"/>
      <c r="D19" s="148"/>
      <c r="E19" s="148">
        <f>B18+C18+D18+E18</f>
        <v>0</v>
      </c>
      <c r="F19" s="148">
        <f t="shared" ref="F19:K19" si="9">C18+D18+E18+F18</f>
        <v>0</v>
      </c>
      <c r="G19" s="148">
        <f t="shared" si="9"/>
        <v>0</v>
      </c>
      <c r="H19" s="148">
        <f t="shared" si="9"/>
        <v>0</v>
      </c>
      <c r="I19" s="148">
        <f t="shared" si="9"/>
        <v>0</v>
      </c>
      <c r="J19" s="148">
        <f t="shared" si="9"/>
        <v>0</v>
      </c>
      <c r="K19" s="148">
        <f t="shared" si="9"/>
        <v>0</v>
      </c>
      <c r="L19" s="149"/>
      <c r="M19" s="148"/>
      <c r="N19" s="148"/>
      <c r="O19" s="148"/>
      <c r="P19" s="148">
        <f>M18+N18+O18+P18</f>
        <v>0</v>
      </c>
      <c r="Q19" s="148">
        <f t="shared" ref="Q19:AB19" si="10">N18+O18+P18+Q18</f>
        <v>0</v>
      </c>
      <c r="R19" s="148">
        <f t="shared" si="10"/>
        <v>0</v>
      </c>
      <c r="S19" s="148">
        <f t="shared" si="10"/>
        <v>0</v>
      </c>
      <c r="T19" s="148">
        <f t="shared" si="10"/>
        <v>0</v>
      </c>
      <c r="U19" s="148">
        <f t="shared" si="10"/>
        <v>0</v>
      </c>
      <c r="V19" s="148">
        <f t="shared" si="10"/>
        <v>0</v>
      </c>
      <c r="W19" s="148">
        <f t="shared" si="10"/>
        <v>0</v>
      </c>
      <c r="X19" s="148">
        <f t="shared" si="10"/>
        <v>0</v>
      </c>
      <c r="Y19" s="148">
        <f t="shared" si="10"/>
        <v>0</v>
      </c>
      <c r="Z19" s="148">
        <f t="shared" si="10"/>
        <v>0</v>
      </c>
      <c r="AA19" s="148">
        <f t="shared" si="10"/>
        <v>0</v>
      </c>
      <c r="AB19" s="148">
        <f t="shared" si="10"/>
        <v>0</v>
      </c>
      <c r="AC19" s="149"/>
      <c r="AD19" s="148"/>
      <c r="AE19" s="148"/>
      <c r="AF19" s="148"/>
      <c r="AG19" s="148">
        <f>AD18+AE18+AF18+AG18</f>
        <v>0</v>
      </c>
      <c r="AH19" s="148">
        <f t="shared" ref="AH19:AO19" si="11">AE18+AF18+AG18+AH18</f>
        <v>0</v>
      </c>
      <c r="AI19" s="148">
        <f t="shared" si="11"/>
        <v>0</v>
      </c>
      <c r="AJ19" s="148">
        <f t="shared" si="11"/>
        <v>0</v>
      </c>
      <c r="AK19" s="148">
        <f t="shared" si="11"/>
        <v>0</v>
      </c>
      <c r="AL19" s="148">
        <f t="shared" si="11"/>
        <v>0</v>
      </c>
      <c r="AM19" s="148">
        <f t="shared" si="11"/>
        <v>0</v>
      </c>
      <c r="AN19" s="148">
        <f t="shared" si="11"/>
        <v>0</v>
      </c>
      <c r="AO19" s="148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105</v>
      </c>
      <c r="B20" s="150"/>
      <c r="C20" s="151" t="s">
        <v>106</v>
      </c>
      <c r="D20" s="152">
        <f>DIRECCIONALIDAD!J19/100</f>
        <v>0</v>
      </c>
      <c r="E20" s="151"/>
      <c r="F20" s="151" t="s">
        <v>107</v>
      </c>
      <c r="G20" s="152">
        <f>DIRECCIONALIDAD!J20/100</f>
        <v>0</v>
      </c>
      <c r="H20" s="151"/>
      <c r="I20" s="151" t="s">
        <v>108</v>
      </c>
      <c r="J20" s="152">
        <f>DIRECCIONALIDAD!J21/100</f>
        <v>0</v>
      </c>
      <c r="K20" s="153"/>
      <c r="L20" s="147"/>
      <c r="M20" s="150"/>
      <c r="N20" s="151"/>
      <c r="O20" s="151" t="s">
        <v>106</v>
      </c>
      <c r="P20" s="152">
        <f>DIRECCIONALIDAD!J22/100</f>
        <v>0</v>
      </c>
      <c r="Q20" s="151"/>
      <c r="R20" s="151"/>
      <c r="S20" s="151"/>
      <c r="T20" s="151" t="s">
        <v>107</v>
      </c>
      <c r="U20" s="152">
        <f>DIRECCIONALIDAD!J23/100</f>
        <v>0</v>
      </c>
      <c r="V20" s="151"/>
      <c r="W20" s="151"/>
      <c r="X20" s="151"/>
      <c r="Y20" s="151" t="s">
        <v>108</v>
      </c>
      <c r="Z20" s="152">
        <f>DIRECCIONALIDAD!J24/100</f>
        <v>0</v>
      </c>
      <c r="AA20" s="151"/>
      <c r="AB20" s="153"/>
      <c r="AC20" s="147"/>
      <c r="AD20" s="150"/>
      <c r="AE20" s="151" t="s">
        <v>106</v>
      </c>
      <c r="AF20" s="152">
        <f>DIRECCIONALIDAD!J25/100</f>
        <v>0</v>
      </c>
      <c r="AG20" s="151"/>
      <c r="AH20" s="151"/>
      <c r="AI20" s="151"/>
      <c r="AJ20" s="151" t="s">
        <v>107</v>
      </c>
      <c r="AK20" s="152">
        <f>DIRECCIONALIDAD!J26/100</f>
        <v>0</v>
      </c>
      <c r="AL20" s="151"/>
      <c r="AM20" s="151"/>
      <c r="AN20" s="151" t="s">
        <v>108</v>
      </c>
      <c r="AO20" s="154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1921</v>
      </c>
      <c r="AV20" s="92">
        <f t="shared" si="15"/>
        <v>1880.5</v>
      </c>
      <c r="AW20" s="92">
        <f t="shared" si="15"/>
        <v>1873.5</v>
      </c>
      <c r="AX20" s="92">
        <f t="shared" si="15"/>
        <v>1865.5</v>
      </c>
      <c r="AY20" s="92">
        <f t="shared" si="15"/>
        <v>1850.5</v>
      </c>
      <c r="AZ20" s="92">
        <f t="shared" si="15"/>
        <v>1937</v>
      </c>
      <c r="BA20" s="92">
        <f t="shared" si="15"/>
        <v>1925</v>
      </c>
      <c r="BB20" s="92"/>
      <c r="BC20" s="92"/>
      <c r="BD20" s="92"/>
      <c r="BE20" s="92">
        <f t="shared" ref="BE20:BQ20" si="16">P24</f>
        <v>1680</v>
      </c>
      <c r="BF20" s="92">
        <f t="shared" si="16"/>
        <v>1727</v>
      </c>
      <c r="BG20" s="92">
        <f t="shared" si="16"/>
        <v>1738</v>
      </c>
      <c r="BH20" s="92">
        <f t="shared" si="16"/>
        <v>1704</v>
      </c>
      <c r="BI20" s="92">
        <f t="shared" si="16"/>
        <v>1642.5</v>
      </c>
      <c r="BJ20" s="92">
        <f t="shared" si="16"/>
        <v>1486.5</v>
      </c>
      <c r="BK20" s="92">
        <f t="shared" si="16"/>
        <v>1394.5</v>
      </c>
      <c r="BL20" s="92">
        <f t="shared" si="16"/>
        <v>1448</v>
      </c>
      <c r="BM20" s="92">
        <f t="shared" si="16"/>
        <v>1509</v>
      </c>
      <c r="BN20" s="92">
        <f t="shared" si="16"/>
        <v>1634</v>
      </c>
      <c r="BO20" s="92">
        <f t="shared" si="16"/>
        <v>1758</v>
      </c>
      <c r="BP20" s="92">
        <f t="shared" si="16"/>
        <v>1729.5</v>
      </c>
      <c r="BQ20" s="92">
        <f t="shared" si="16"/>
        <v>1777.5</v>
      </c>
      <c r="BR20" s="92"/>
      <c r="BS20" s="92"/>
      <c r="BT20" s="92"/>
      <c r="BU20" s="92">
        <f t="shared" ref="BU20:CC20" si="17">AG24</f>
        <v>1548</v>
      </c>
      <c r="BV20" s="92">
        <f t="shared" si="17"/>
        <v>1533.5</v>
      </c>
      <c r="BW20" s="92">
        <f t="shared" si="17"/>
        <v>1551.5</v>
      </c>
      <c r="BX20" s="92">
        <f t="shared" si="17"/>
        <v>1559.5</v>
      </c>
      <c r="BY20" s="92">
        <f t="shared" si="17"/>
        <v>1531.5</v>
      </c>
      <c r="BZ20" s="92">
        <f t="shared" si="17"/>
        <v>1592</v>
      </c>
      <c r="CA20" s="92">
        <f t="shared" si="17"/>
        <v>1564</v>
      </c>
      <c r="CB20" s="92">
        <f t="shared" si="17"/>
        <v>1579.5</v>
      </c>
      <c r="CC20" s="92">
        <f t="shared" si="17"/>
        <v>1577</v>
      </c>
    </row>
    <row r="21" spans="1:81" ht="16.5" customHeight="1" x14ac:dyDescent="0.2">
      <c r="A21" s="160" t="s">
        <v>150</v>
      </c>
      <c r="B21" s="161">
        <f>MAX(B19:K19)</f>
        <v>0</v>
      </c>
      <c r="C21" s="151" t="s">
        <v>106</v>
      </c>
      <c r="D21" s="162">
        <f>+B21*D20</f>
        <v>0</v>
      </c>
      <c r="E21" s="151"/>
      <c r="F21" s="151" t="s">
        <v>107</v>
      </c>
      <c r="G21" s="162">
        <f>+B21*G20</f>
        <v>0</v>
      </c>
      <c r="H21" s="151"/>
      <c r="I21" s="151" t="s">
        <v>108</v>
      </c>
      <c r="J21" s="162">
        <f>+B21*J20</f>
        <v>0</v>
      </c>
      <c r="K21" s="153"/>
      <c r="L21" s="147"/>
      <c r="M21" s="161">
        <f>MAX(M19:AB19)</f>
        <v>0</v>
      </c>
      <c r="N21" s="151"/>
      <c r="O21" s="151" t="s">
        <v>106</v>
      </c>
      <c r="P21" s="163">
        <f>+M21*P20</f>
        <v>0</v>
      </c>
      <c r="Q21" s="151"/>
      <c r="R21" s="151"/>
      <c r="S21" s="151"/>
      <c r="T21" s="151" t="s">
        <v>107</v>
      </c>
      <c r="U21" s="163">
        <f>+M21*U20</f>
        <v>0</v>
      </c>
      <c r="V21" s="151"/>
      <c r="W21" s="151"/>
      <c r="X21" s="151"/>
      <c r="Y21" s="151" t="s">
        <v>108</v>
      </c>
      <c r="Z21" s="163">
        <f>+M21*Z20</f>
        <v>0</v>
      </c>
      <c r="AA21" s="151"/>
      <c r="AB21" s="153"/>
      <c r="AC21" s="147"/>
      <c r="AD21" s="161">
        <f>MAX(AD19:AO19)</f>
        <v>0</v>
      </c>
      <c r="AE21" s="151" t="s">
        <v>106</v>
      </c>
      <c r="AF21" s="162">
        <f>+AD21*AF20</f>
        <v>0</v>
      </c>
      <c r="AG21" s="151"/>
      <c r="AH21" s="151"/>
      <c r="AI21" s="151"/>
      <c r="AJ21" s="151" t="s">
        <v>107</v>
      </c>
      <c r="AK21" s="162">
        <f>+AD21*AK20</f>
        <v>0</v>
      </c>
      <c r="AL21" s="151"/>
      <c r="AM21" s="151"/>
      <c r="AN21" s="151" t="s">
        <v>108</v>
      </c>
      <c r="AO21" s="164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245" t="s">
        <v>102</v>
      </c>
      <c r="U22" s="245"/>
      <c r="V22" s="155">
        <v>3</v>
      </c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92"/>
      <c r="AQ22" s="92"/>
      <c r="AR22" s="92"/>
      <c r="AS22" s="92"/>
      <c r="AT22" s="92"/>
      <c r="AU22" s="92">
        <f t="shared" ref="AU22:BA22" si="18">E34</f>
        <v>3011.5</v>
      </c>
      <c r="AV22" s="92">
        <f t="shared" si="18"/>
        <v>3019.5</v>
      </c>
      <c r="AW22" s="92">
        <f t="shared" si="18"/>
        <v>2995</v>
      </c>
      <c r="AX22" s="92">
        <f t="shared" si="18"/>
        <v>2948</v>
      </c>
      <c r="AY22" s="92">
        <f t="shared" si="18"/>
        <v>2945</v>
      </c>
      <c r="AZ22" s="92">
        <f t="shared" si="18"/>
        <v>3018.5</v>
      </c>
      <c r="BA22" s="92">
        <f t="shared" si="18"/>
        <v>3018</v>
      </c>
      <c r="BB22" s="92"/>
      <c r="BC22" s="92"/>
      <c r="BD22" s="92"/>
      <c r="BE22" s="92">
        <f t="shared" ref="BE22:BQ22" si="19">P34</f>
        <v>2768.5</v>
      </c>
      <c r="BF22" s="92">
        <f t="shared" si="19"/>
        <v>2843</v>
      </c>
      <c r="BG22" s="92">
        <f t="shared" si="19"/>
        <v>2874</v>
      </c>
      <c r="BH22" s="92">
        <f t="shared" si="19"/>
        <v>2843.5</v>
      </c>
      <c r="BI22" s="92">
        <f t="shared" si="19"/>
        <v>2782.5</v>
      </c>
      <c r="BJ22" s="92">
        <f t="shared" si="19"/>
        <v>2583</v>
      </c>
      <c r="BK22" s="92">
        <f t="shared" si="19"/>
        <v>2492.5</v>
      </c>
      <c r="BL22" s="92">
        <f t="shared" si="19"/>
        <v>2571.5</v>
      </c>
      <c r="BM22" s="92">
        <f t="shared" si="19"/>
        <v>2662</v>
      </c>
      <c r="BN22" s="92">
        <f t="shared" si="19"/>
        <v>2775</v>
      </c>
      <c r="BO22" s="92">
        <f t="shared" si="19"/>
        <v>2858</v>
      </c>
      <c r="BP22" s="92">
        <f t="shared" si="19"/>
        <v>2784.5</v>
      </c>
      <c r="BQ22" s="92">
        <f t="shared" si="19"/>
        <v>2811.5</v>
      </c>
      <c r="BR22" s="92"/>
      <c r="BS22" s="92"/>
      <c r="BT22" s="92"/>
      <c r="BU22" s="92">
        <f t="shared" ref="BU22:CC22" si="20">AG34</f>
        <v>2635</v>
      </c>
      <c r="BV22" s="92">
        <f t="shared" si="20"/>
        <v>2577</v>
      </c>
      <c r="BW22" s="92">
        <f t="shared" si="20"/>
        <v>2650</v>
      </c>
      <c r="BX22" s="92">
        <f t="shared" si="20"/>
        <v>2692.5</v>
      </c>
      <c r="BY22" s="92">
        <f t="shared" si="20"/>
        <v>2719</v>
      </c>
      <c r="BZ22" s="92">
        <f t="shared" si="20"/>
        <v>2845</v>
      </c>
      <c r="CA22" s="92">
        <f t="shared" si="20"/>
        <v>2859</v>
      </c>
      <c r="CB22" s="92">
        <f t="shared" si="20"/>
        <v>2894</v>
      </c>
      <c r="CC22" s="92">
        <f t="shared" si="20"/>
        <v>2892.5</v>
      </c>
    </row>
    <row r="23" spans="1:81" ht="16.5" customHeight="1" x14ac:dyDescent="0.2">
      <c r="A23" s="100" t="s">
        <v>103</v>
      </c>
      <c r="B23" s="148">
        <f>'G-3'!F10</f>
        <v>445</v>
      </c>
      <c r="C23" s="148">
        <f>'G-3'!F11</f>
        <v>480</v>
      </c>
      <c r="D23" s="148">
        <f>'G-3'!F12</f>
        <v>497</v>
      </c>
      <c r="E23" s="148">
        <f>'G-3'!F13</f>
        <v>499</v>
      </c>
      <c r="F23" s="148">
        <f>'G-3'!F14</f>
        <v>404.5</v>
      </c>
      <c r="G23" s="148">
        <f>'G-3'!F15</f>
        <v>473</v>
      </c>
      <c r="H23" s="148">
        <f>'G-3'!F16</f>
        <v>489</v>
      </c>
      <c r="I23" s="148">
        <f>'G-3'!F17</f>
        <v>484</v>
      </c>
      <c r="J23" s="148">
        <f>'G-3'!F18</f>
        <v>491</v>
      </c>
      <c r="K23" s="148">
        <f>'G-3'!F19</f>
        <v>461</v>
      </c>
      <c r="L23" s="149"/>
      <c r="M23" s="148">
        <f>'G-3'!F20</f>
        <v>419.5</v>
      </c>
      <c r="N23" s="148">
        <f>'G-3'!F21</f>
        <v>393.5</v>
      </c>
      <c r="O23" s="148">
        <f>'G-3'!F22</f>
        <v>431.5</v>
      </c>
      <c r="P23" s="148">
        <f>'G-3'!M10</f>
        <v>435.5</v>
      </c>
      <c r="Q23" s="148">
        <f>'G-3'!M11</f>
        <v>466.5</v>
      </c>
      <c r="R23" s="148">
        <f>'G-3'!M12</f>
        <v>404.5</v>
      </c>
      <c r="S23" s="148">
        <f>'G-3'!M13</f>
        <v>397.5</v>
      </c>
      <c r="T23" s="148">
        <f>'G-3'!M14</f>
        <v>374</v>
      </c>
      <c r="U23" s="148">
        <f>'G-3'!M15</f>
        <v>310.5</v>
      </c>
      <c r="V23" s="148">
        <f>'G-3'!M16</f>
        <v>312.5</v>
      </c>
      <c r="W23" s="148">
        <f>'G-3'!M17</f>
        <v>451</v>
      </c>
      <c r="X23" s="148">
        <f>'G-3'!M18</f>
        <v>435</v>
      </c>
      <c r="Y23" s="148">
        <f>'G-3'!M19</f>
        <v>435.5</v>
      </c>
      <c r="Z23" s="148">
        <f>'G-3'!M20</f>
        <v>436.5</v>
      </c>
      <c r="AA23" s="148">
        <f>'G-3'!M21</f>
        <v>422.5</v>
      </c>
      <c r="AB23" s="148">
        <f>'G-3'!M22</f>
        <v>483</v>
      </c>
      <c r="AC23" s="149"/>
      <c r="AD23" s="148">
        <f>'G-3'!T10</f>
        <v>375.5</v>
      </c>
      <c r="AE23" s="148">
        <f>'G-3'!T11</f>
        <v>390</v>
      </c>
      <c r="AF23" s="148">
        <f>'G-3'!T12</f>
        <v>382.5</v>
      </c>
      <c r="AG23" s="148">
        <f>'G-3'!T13</f>
        <v>400</v>
      </c>
      <c r="AH23" s="148">
        <f>'G-3'!T14</f>
        <v>361</v>
      </c>
      <c r="AI23" s="148">
        <f>'G-3'!T15</f>
        <v>408</v>
      </c>
      <c r="AJ23" s="148">
        <f>'G-3'!T16</f>
        <v>390.5</v>
      </c>
      <c r="AK23" s="148">
        <f>'G-3'!T17</f>
        <v>372</v>
      </c>
      <c r="AL23" s="148">
        <f>'G-3'!T18</f>
        <v>421.5</v>
      </c>
      <c r="AM23" s="148">
        <f>'G-3'!T19</f>
        <v>380</v>
      </c>
      <c r="AN23" s="148">
        <f>'G-3'!T20</f>
        <v>406</v>
      </c>
      <c r="AO23" s="148">
        <f>'G-3'!T21</f>
        <v>369.5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104</v>
      </c>
      <c r="B24" s="148"/>
      <c r="C24" s="148"/>
      <c r="D24" s="148"/>
      <c r="E24" s="148">
        <f>B23+C23+D23+E23</f>
        <v>1921</v>
      </c>
      <c r="F24" s="148">
        <f t="shared" ref="F24:K24" si="21">C23+D23+E23+F23</f>
        <v>1880.5</v>
      </c>
      <c r="G24" s="148">
        <f t="shared" si="21"/>
        <v>1873.5</v>
      </c>
      <c r="H24" s="148">
        <f t="shared" si="21"/>
        <v>1865.5</v>
      </c>
      <c r="I24" s="148">
        <f t="shared" si="21"/>
        <v>1850.5</v>
      </c>
      <c r="J24" s="148">
        <f t="shared" si="21"/>
        <v>1937</v>
      </c>
      <c r="K24" s="148">
        <f t="shared" si="21"/>
        <v>1925</v>
      </c>
      <c r="L24" s="149"/>
      <c r="M24" s="148"/>
      <c r="N24" s="148"/>
      <c r="O24" s="148"/>
      <c r="P24" s="148">
        <f>M23+N23+O23+P23</f>
        <v>1680</v>
      </c>
      <c r="Q24" s="148">
        <f t="shared" ref="Q24:AB24" si="22">N23+O23+P23+Q23</f>
        <v>1727</v>
      </c>
      <c r="R24" s="148">
        <f t="shared" si="22"/>
        <v>1738</v>
      </c>
      <c r="S24" s="148">
        <f t="shared" si="22"/>
        <v>1704</v>
      </c>
      <c r="T24" s="148">
        <f t="shared" si="22"/>
        <v>1642.5</v>
      </c>
      <c r="U24" s="148">
        <f t="shared" si="22"/>
        <v>1486.5</v>
      </c>
      <c r="V24" s="148">
        <f t="shared" si="22"/>
        <v>1394.5</v>
      </c>
      <c r="W24" s="148">
        <f t="shared" si="22"/>
        <v>1448</v>
      </c>
      <c r="X24" s="148">
        <f t="shared" si="22"/>
        <v>1509</v>
      </c>
      <c r="Y24" s="148">
        <f t="shared" si="22"/>
        <v>1634</v>
      </c>
      <c r="Z24" s="148">
        <f t="shared" si="22"/>
        <v>1758</v>
      </c>
      <c r="AA24" s="148">
        <f t="shared" si="22"/>
        <v>1729.5</v>
      </c>
      <c r="AB24" s="148">
        <f t="shared" si="22"/>
        <v>1777.5</v>
      </c>
      <c r="AC24" s="149"/>
      <c r="AD24" s="148"/>
      <c r="AE24" s="148"/>
      <c r="AF24" s="148"/>
      <c r="AG24" s="148">
        <f>AD23+AE23+AF23+AG23</f>
        <v>1548</v>
      </c>
      <c r="AH24" s="148">
        <f t="shared" ref="AH24:AO24" si="23">AE23+AF23+AG23+AH23</f>
        <v>1533.5</v>
      </c>
      <c r="AI24" s="148">
        <f t="shared" si="23"/>
        <v>1551.5</v>
      </c>
      <c r="AJ24" s="148">
        <f t="shared" si="23"/>
        <v>1559.5</v>
      </c>
      <c r="AK24" s="148">
        <f t="shared" si="23"/>
        <v>1531.5</v>
      </c>
      <c r="AL24" s="148">
        <f t="shared" si="23"/>
        <v>1592</v>
      </c>
      <c r="AM24" s="148">
        <f t="shared" si="23"/>
        <v>1564</v>
      </c>
      <c r="AN24" s="148">
        <f t="shared" si="23"/>
        <v>1579.5</v>
      </c>
      <c r="AO24" s="148">
        <f t="shared" si="23"/>
        <v>1577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105</v>
      </c>
      <c r="B25" s="150"/>
      <c r="C25" s="151" t="s">
        <v>106</v>
      </c>
      <c r="D25" s="152">
        <f>DIRECCIONALIDAD!J28/100</f>
        <v>0</v>
      </c>
      <c r="E25" s="151"/>
      <c r="F25" s="151" t="s">
        <v>107</v>
      </c>
      <c r="G25" s="152">
        <f>DIRECCIONALIDAD!J29/100</f>
        <v>0.80373831775700932</v>
      </c>
      <c r="H25" s="151"/>
      <c r="I25" s="151" t="s">
        <v>108</v>
      </c>
      <c r="J25" s="152">
        <f>DIRECCIONALIDAD!J30/100</f>
        <v>0.19626168224299065</v>
      </c>
      <c r="K25" s="153"/>
      <c r="L25" s="147"/>
      <c r="M25" s="150"/>
      <c r="N25" s="151"/>
      <c r="O25" s="151" t="s">
        <v>106</v>
      </c>
      <c r="P25" s="152">
        <f>DIRECCIONALIDAD!J31/100</f>
        <v>0</v>
      </c>
      <c r="Q25" s="151"/>
      <c r="R25" s="151"/>
      <c r="S25" s="151"/>
      <c r="T25" s="151" t="s">
        <v>107</v>
      </c>
      <c r="U25" s="152">
        <f>DIRECCIONALIDAD!J32/100</f>
        <v>0.82502768549280181</v>
      </c>
      <c r="V25" s="151"/>
      <c r="W25" s="151"/>
      <c r="X25" s="151"/>
      <c r="Y25" s="151" t="s">
        <v>108</v>
      </c>
      <c r="Z25" s="152">
        <f>DIRECCIONALIDAD!J33/100</f>
        <v>0.17497231450719825</v>
      </c>
      <c r="AA25" s="151"/>
      <c r="AB25" s="151"/>
      <c r="AC25" s="147"/>
      <c r="AD25" s="150"/>
      <c r="AE25" s="151" t="s">
        <v>106</v>
      </c>
      <c r="AF25" s="152">
        <f>DIRECCIONALIDAD!J34/100</f>
        <v>0</v>
      </c>
      <c r="AG25" s="151"/>
      <c r="AH25" s="151"/>
      <c r="AI25" s="151"/>
      <c r="AJ25" s="151" t="s">
        <v>107</v>
      </c>
      <c r="AK25" s="152">
        <f>DIRECCIONALIDAD!J35/100</f>
        <v>0.72662798194713085</v>
      </c>
      <c r="AL25" s="151"/>
      <c r="AM25" s="151"/>
      <c r="AN25" s="151" t="s">
        <v>108</v>
      </c>
      <c r="AO25" s="152">
        <f>DIRECCIONALIDAD!J36/100</f>
        <v>0.27337201805286909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0" t="s">
        <v>150</v>
      </c>
      <c r="B26" s="161">
        <f>MAX(B24:K24)</f>
        <v>1937</v>
      </c>
      <c r="C26" s="151" t="s">
        <v>106</v>
      </c>
      <c r="D26" s="162">
        <f>+B26*D25</f>
        <v>0</v>
      </c>
      <c r="E26" s="151"/>
      <c r="F26" s="151" t="s">
        <v>107</v>
      </c>
      <c r="G26" s="162">
        <f>+B26*G25</f>
        <v>1556.8411214953271</v>
      </c>
      <c r="H26" s="151"/>
      <c r="I26" s="151" t="s">
        <v>108</v>
      </c>
      <c r="J26" s="162">
        <f>+B26*J25</f>
        <v>380.15887850467288</v>
      </c>
      <c r="K26" s="153"/>
      <c r="L26" s="147"/>
      <c r="M26" s="161">
        <f>MAX(M24:AB24)</f>
        <v>1777.5</v>
      </c>
      <c r="N26" s="151"/>
      <c r="O26" s="151" t="s">
        <v>106</v>
      </c>
      <c r="P26" s="163">
        <f>+M26*P25</f>
        <v>0</v>
      </c>
      <c r="Q26" s="151"/>
      <c r="R26" s="151"/>
      <c r="S26" s="151"/>
      <c r="T26" s="151" t="s">
        <v>107</v>
      </c>
      <c r="U26" s="163">
        <f>+M26*U25</f>
        <v>1466.4867109634552</v>
      </c>
      <c r="V26" s="151"/>
      <c r="W26" s="151"/>
      <c r="X26" s="151"/>
      <c r="Y26" s="151" t="s">
        <v>108</v>
      </c>
      <c r="Z26" s="163">
        <f>+M26*Z25</f>
        <v>311.0132890365449</v>
      </c>
      <c r="AA26" s="151"/>
      <c r="AB26" s="153"/>
      <c r="AC26" s="147"/>
      <c r="AD26" s="161">
        <f>MAX(AD24:AO24)</f>
        <v>1592</v>
      </c>
      <c r="AE26" s="151" t="s">
        <v>106</v>
      </c>
      <c r="AF26" s="162">
        <f>+AD26*AF25</f>
        <v>0</v>
      </c>
      <c r="AG26" s="151"/>
      <c r="AH26" s="151"/>
      <c r="AI26" s="151"/>
      <c r="AJ26" s="151" t="s">
        <v>107</v>
      </c>
      <c r="AK26" s="162">
        <f>+AD26*AK25</f>
        <v>1156.7917472598324</v>
      </c>
      <c r="AL26" s="151"/>
      <c r="AM26" s="151"/>
      <c r="AN26" s="151" t="s">
        <v>108</v>
      </c>
      <c r="AO26" s="164">
        <f>+AD26*AO25</f>
        <v>435.20825274016761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7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245" t="s">
        <v>102</v>
      </c>
      <c r="U27" s="245"/>
      <c r="V27" s="155">
        <v>4</v>
      </c>
      <c r="W27" s="147"/>
      <c r="X27" s="147"/>
      <c r="Y27" s="147"/>
      <c r="Z27" s="147"/>
      <c r="AA27" s="147"/>
      <c r="AB27" s="147"/>
      <c r="AC27" s="147"/>
      <c r="AD27" s="147"/>
      <c r="AE27" s="147"/>
      <c r="AF27" s="147"/>
      <c r="AG27" s="147"/>
      <c r="AH27" s="147"/>
      <c r="AI27" s="147"/>
      <c r="AJ27" s="147"/>
      <c r="AK27" s="147"/>
      <c r="AL27" s="147"/>
      <c r="AM27" s="147"/>
      <c r="AN27" s="147"/>
      <c r="AO27" s="147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103</v>
      </c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9"/>
      <c r="M28" s="148"/>
      <c r="N28" s="148"/>
      <c r="O28" s="148"/>
      <c r="P28" s="148"/>
      <c r="Q28" s="148"/>
      <c r="R28" s="148"/>
      <c r="S28" s="148"/>
      <c r="T28" s="148"/>
      <c r="U28" s="148"/>
      <c r="V28" s="148"/>
      <c r="W28" s="148"/>
      <c r="X28" s="148"/>
      <c r="Y28" s="148"/>
      <c r="Z28" s="148"/>
      <c r="AA28" s="148"/>
      <c r="AB28" s="148"/>
      <c r="AC28" s="149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104</v>
      </c>
      <c r="B29" s="148"/>
      <c r="C29" s="148"/>
      <c r="D29" s="148"/>
      <c r="E29" s="148">
        <f>B28+C28+D28+E28</f>
        <v>0</v>
      </c>
      <c r="F29" s="148">
        <f t="shared" ref="F29:K29" si="24">C28+D28+E28+F28</f>
        <v>0</v>
      </c>
      <c r="G29" s="148">
        <f t="shared" si="24"/>
        <v>0</v>
      </c>
      <c r="H29" s="148">
        <f t="shared" si="24"/>
        <v>0</v>
      </c>
      <c r="I29" s="148">
        <f t="shared" si="24"/>
        <v>0</v>
      </c>
      <c r="J29" s="148">
        <f t="shared" si="24"/>
        <v>0</v>
      </c>
      <c r="K29" s="148">
        <f t="shared" si="24"/>
        <v>0</v>
      </c>
      <c r="L29" s="149"/>
      <c r="M29" s="148"/>
      <c r="N29" s="148"/>
      <c r="O29" s="148"/>
      <c r="P29" s="148">
        <f>M28+N28+O28+P28</f>
        <v>0</v>
      </c>
      <c r="Q29" s="148">
        <f t="shared" ref="Q29:AB29" si="25">N28+O28+P28+Q28</f>
        <v>0</v>
      </c>
      <c r="R29" s="148">
        <f t="shared" si="25"/>
        <v>0</v>
      </c>
      <c r="S29" s="148">
        <f t="shared" si="25"/>
        <v>0</v>
      </c>
      <c r="T29" s="148">
        <f t="shared" si="25"/>
        <v>0</v>
      </c>
      <c r="U29" s="148">
        <f t="shared" si="25"/>
        <v>0</v>
      </c>
      <c r="V29" s="148">
        <f t="shared" si="25"/>
        <v>0</v>
      </c>
      <c r="W29" s="148">
        <f t="shared" si="25"/>
        <v>0</v>
      </c>
      <c r="X29" s="148">
        <f t="shared" si="25"/>
        <v>0</v>
      </c>
      <c r="Y29" s="148">
        <f t="shared" si="25"/>
        <v>0</v>
      </c>
      <c r="Z29" s="148">
        <f t="shared" si="25"/>
        <v>0</v>
      </c>
      <c r="AA29" s="148">
        <f t="shared" si="25"/>
        <v>0</v>
      </c>
      <c r="AB29" s="148">
        <f t="shared" si="25"/>
        <v>0</v>
      </c>
      <c r="AC29" s="149"/>
      <c r="AD29" s="148"/>
      <c r="AE29" s="148"/>
      <c r="AF29" s="148"/>
      <c r="AG29" s="148">
        <f>AD28+AE28+AF28+AG28</f>
        <v>0</v>
      </c>
      <c r="AH29" s="148">
        <f t="shared" ref="AH29:AO29" si="26">AE28+AF28+AG28+AH28</f>
        <v>0</v>
      </c>
      <c r="AI29" s="148">
        <f t="shared" si="26"/>
        <v>0</v>
      </c>
      <c r="AJ29" s="148">
        <f t="shared" si="26"/>
        <v>0</v>
      </c>
      <c r="AK29" s="148">
        <f t="shared" si="26"/>
        <v>0</v>
      </c>
      <c r="AL29" s="148">
        <f t="shared" si="26"/>
        <v>0</v>
      </c>
      <c r="AM29" s="148">
        <f t="shared" si="26"/>
        <v>0</v>
      </c>
      <c r="AN29" s="148">
        <f t="shared" si="26"/>
        <v>0</v>
      </c>
      <c r="AO29" s="148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105</v>
      </c>
      <c r="B30" s="150"/>
      <c r="C30" s="151" t="s">
        <v>106</v>
      </c>
      <c r="D30" s="152">
        <f>DIRECCIONALIDAD!J37/100</f>
        <v>0</v>
      </c>
      <c r="E30" s="151"/>
      <c r="F30" s="151" t="s">
        <v>107</v>
      </c>
      <c r="G30" s="152">
        <f>DIRECCIONALIDAD!J38/100</f>
        <v>0</v>
      </c>
      <c r="H30" s="151"/>
      <c r="I30" s="151" t="s">
        <v>108</v>
      </c>
      <c r="J30" s="152">
        <f>DIRECCIONALIDAD!J39/100</f>
        <v>0</v>
      </c>
      <c r="K30" s="153"/>
      <c r="L30" s="147"/>
      <c r="M30" s="150"/>
      <c r="N30" s="151"/>
      <c r="O30" s="151" t="s">
        <v>106</v>
      </c>
      <c r="P30" s="152">
        <f>DIRECCIONALIDAD!J40/100</f>
        <v>0</v>
      </c>
      <c r="Q30" s="151"/>
      <c r="R30" s="151"/>
      <c r="S30" s="151"/>
      <c r="T30" s="151" t="s">
        <v>107</v>
      </c>
      <c r="U30" s="152">
        <f>DIRECCIONALIDAD!J41/100</f>
        <v>0</v>
      </c>
      <c r="V30" s="151"/>
      <c r="W30" s="151"/>
      <c r="X30" s="151"/>
      <c r="Y30" s="151" t="s">
        <v>108</v>
      </c>
      <c r="Z30" s="152">
        <f>DIRECCIONALIDAD!J42/100</f>
        <v>0</v>
      </c>
      <c r="AA30" s="151"/>
      <c r="AB30" s="153"/>
      <c r="AC30" s="147"/>
      <c r="AD30" s="150"/>
      <c r="AE30" s="151" t="s">
        <v>106</v>
      </c>
      <c r="AF30" s="152">
        <f>DIRECCIONALIDAD!J43/100</f>
        <v>0</v>
      </c>
      <c r="AG30" s="151"/>
      <c r="AH30" s="151"/>
      <c r="AI30" s="151"/>
      <c r="AJ30" s="151" t="s">
        <v>107</v>
      </c>
      <c r="AK30" s="152">
        <f>DIRECCIONALIDAD!J44/100</f>
        <v>0</v>
      </c>
      <c r="AL30" s="151"/>
      <c r="AM30" s="151"/>
      <c r="AN30" s="151" t="s">
        <v>108</v>
      </c>
      <c r="AO30" s="154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 t="s">
        <v>150</v>
      </c>
      <c r="B31" s="161">
        <f>MAX(B29:K29)</f>
        <v>0</v>
      </c>
      <c r="C31" s="151" t="s">
        <v>106</v>
      </c>
      <c r="D31" s="162">
        <f>+B31*D30</f>
        <v>0</v>
      </c>
      <c r="E31" s="151"/>
      <c r="F31" s="151" t="s">
        <v>107</v>
      </c>
      <c r="G31" s="162">
        <f>+B31*G30</f>
        <v>0</v>
      </c>
      <c r="H31" s="151"/>
      <c r="I31" s="151" t="s">
        <v>108</v>
      </c>
      <c r="J31" s="162">
        <f>+B31*J30</f>
        <v>0</v>
      </c>
      <c r="K31" s="153"/>
      <c r="L31" s="147"/>
      <c r="M31" s="161">
        <f>MAX(M29:AB29)</f>
        <v>0</v>
      </c>
      <c r="N31" s="151"/>
      <c r="O31" s="151" t="s">
        <v>106</v>
      </c>
      <c r="P31" s="163">
        <f>+M31*P30</f>
        <v>0</v>
      </c>
      <c r="Q31" s="151"/>
      <c r="R31" s="151"/>
      <c r="S31" s="151"/>
      <c r="T31" s="151" t="s">
        <v>107</v>
      </c>
      <c r="U31" s="163">
        <f>+M31*U30</f>
        <v>0</v>
      </c>
      <c r="V31" s="151"/>
      <c r="W31" s="151"/>
      <c r="X31" s="151"/>
      <c r="Y31" s="151" t="s">
        <v>108</v>
      </c>
      <c r="Z31" s="163">
        <f>+M31*Z30</f>
        <v>0</v>
      </c>
      <c r="AA31" s="151"/>
      <c r="AB31" s="153"/>
      <c r="AC31" s="147"/>
      <c r="AD31" s="161">
        <f>MAX(AD29:AO29)</f>
        <v>0</v>
      </c>
      <c r="AE31" s="151" t="s">
        <v>106</v>
      </c>
      <c r="AF31" s="162">
        <f>+AD31*AF30</f>
        <v>0</v>
      </c>
      <c r="AG31" s="151"/>
      <c r="AH31" s="151"/>
      <c r="AI31" s="151"/>
      <c r="AJ31" s="151" t="s">
        <v>107</v>
      </c>
      <c r="AK31" s="162">
        <f>+AD31*AK30</f>
        <v>0</v>
      </c>
      <c r="AL31" s="151"/>
      <c r="AM31" s="151"/>
      <c r="AN31" s="151" t="s">
        <v>108</v>
      </c>
      <c r="AO31" s="164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7"/>
      <c r="C32" s="147"/>
      <c r="D32" s="147"/>
      <c r="E32" s="147"/>
      <c r="F32" s="147"/>
      <c r="G32" s="147"/>
      <c r="H32" s="147"/>
      <c r="I32" s="147"/>
      <c r="J32" s="147"/>
      <c r="K32" s="147"/>
      <c r="L32" s="147"/>
      <c r="M32" s="147"/>
      <c r="N32" s="147"/>
      <c r="O32" s="147"/>
      <c r="P32" s="147"/>
      <c r="Q32" s="147"/>
      <c r="R32" s="147"/>
      <c r="S32" s="147"/>
      <c r="T32" s="245" t="s">
        <v>102</v>
      </c>
      <c r="U32" s="245"/>
      <c r="V32" s="146" t="s">
        <v>109</v>
      </c>
      <c r="W32" s="147"/>
      <c r="X32" s="147"/>
      <c r="Y32" s="147"/>
      <c r="Z32" s="147"/>
      <c r="AA32" s="147"/>
      <c r="AB32" s="147"/>
      <c r="AC32" s="147"/>
      <c r="AD32" s="147"/>
      <c r="AE32" s="147"/>
      <c r="AF32" s="147"/>
      <c r="AG32" s="147"/>
      <c r="AH32" s="147"/>
      <c r="AI32" s="147"/>
      <c r="AJ32" s="147"/>
      <c r="AK32" s="147"/>
      <c r="AL32" s="147"/>
      <c r="AM32" s="147"/>
      <c r="AN32" s="147"/>
      <c r="AO32" s="147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103</v>
      </c>
      <c r="B33" s="148">
        <f>B13+B18+B23+B28</f>
        <v>680.5</v>
      </c>
      <c r="C33" s="148">
        <f t="shared" ref="C33:K33" si="27">C13+C18+C23+C28</f>
        <v>757</v>
      </c>
      <c r="D33" s="148">
        <f t="shared" si="27"/>
        <v>808.5</v>
      </c>
      <c r="E33" s="148">
        <f t="shared" si="27"/>
        <v>765.5</v>
      </c>
      <c r="F33" s="148">
        <f t="shared" si="27"/>
        <v>688.5</v>
      </c>
      <c r="G33" s="148">
        <f t="shared" si="27"/>
        <v>732.5</v>
      </c>
      <c r="H33" s="148">
        <f t="shared" si="27"/>
        <v>761.5</v>
      </c>
      <c r="I33" s="148">
        <f t="shared" si="27"/>
        <v>762.5</v>
      </c>
      <c r="J33" s="148">
        <f t="shared" si="27"/>
        <v>762</v>
      </c>
      <c r="K33" s="148">
        <f t="shared" si="27"/>
        <v>732</v>
      </c>
      <c r="L33" s="149"/>
      <c r="M33" s="148">
        <f>M13+M18+M23+M28</f>
        <v>688.5</v>
      </c>
      <c r="N33" s="148">
        <f t="shared" ref="N33:AB33" si="28">N13+N18+N23+N28</f>
        <v>680</v>
      </c>
      <c r="O33" s="148">
        <f t="shared" si="28"/>
        <v>700.5</v>
      </c>
      <c r="P33" s="148">
        <f t="shared" si="28"/>
        <v>699.5</v>
      </c>
      <c r="Q33" s="148">
        <f t="shared" si="28"/>
        <v>763</v>
      </c>
      <c r="R33" s="148">
        <f t="shared" si="28"/>
        <v>711</v>
      </c>
      <c r="S33" s="148">
        <f t="shared" si="28"/>
        <v>670</v>
      </c>
      <c r="T33" s="148">
        <f t="shared" si="28"/>
        <v>638.5</v>
      </c>
      <c r="U33" s="148">
        <f t="shared" si="28"/>
        <v>563.5</v>
      </c>
      <c r="V33" s="148">
        <f t="shared" si="28"/>
        <v>620.5</v>
      </c>
      <c r="W33" s="148">
        <f t="shared" si="28"/>
        <v>749</v>
      </c>
      <c r="X33" s="148">
        <f t="shared" si="28"/>
        <v>729</v>
      </c>
      <c r="Y33" s="148">
        <f t="shared" si="28"/>
        <v>676.5</v>
      </c>
      <c r="Z33" s="148">
        <f t="shared" si="28"/>
        <v>703.5</v>
      </c>
      <c r="AA33" s="148">
        <f t="shared" si="28"/>
        <v>675.5</v>
      </c>
      <c r="AB33" s="148">
        <f t="shared" si="28"/>
        <v>756</v>
      </c>
      <c r="AC33" s="149"/>
      <c r="AD33" s="148">
        <f>AD13+AD18+AD23+AD28</f>
        <v>669</v>
      </c>
      <c r="AE33" s="148">
        <f t="shared" ref="AE33:AO33" si="29">AE13+AE18+AE23+AE28</f>
        <v>649.5</v>
      </c>
      <c r="AF33" s="148">
        <f t="shared" si="29"/>
        <v>658.5</v>
      </c>
      <c r="AG33" s="148">
        <f t="shared" si="29"/>
        <v>658</v>
      </c>
      <c r="AH33" s="148">
        <f t="shared" si="29"/>
        <v>611</v>
      </c>
      <c r="AI33" s="148">
        <f t="shared" si="29"/>
        <v>722.5</v>
      </c>
      <c r="AJ33" s="148">
        <f t="shared" si="29"/>
        <v>701</v>
      </c>
      <c r="AK33" s="148">
        <f t="shared" si="29"/>
        <v>684.5</v>
      </c>
      <c r="AL33" s="148">
        <f t="shared" si="29"/>
        <v>737</v>
      </c>
      <c r="AM33" s="148">
        <f t="shared" si="29"/>
        <v>736.5</v>
      </c>
      <c r="AN33" s="148">
        <f t="shared" si="29"/>
        <v>736</v>
      </c>
      <c r="AO33" s="148">
        <f t="shared" si="29"/>
        <v>683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104</v>
      </c>
      <c r="B34" s="148"/>
      <c r="C34" s="148"/>
      <c r="D34" s="148"/>
      <c r="E34" s="148">
        <f>B33+C33+D33+E33</f>
        <v>3011.5</v>
      </c>
      <c r="F34" s="148">
        <f t="shared" ref="F34:K34" si="30">C33+D33+E33+F33</f>
        <v>3019.5</v>
      </c>
      <c r="G34" s="148">
        <f t="shared" si="30"/>
        <v>2995</v>
      </c>
      <c r="H34" s="148">
        <f t="shared" si="30"/>
        <v>2948</v>
      </c>
      <c r="I34" s="148">
        <f t="shared" si="30"/>
        <v>2945</v>
      </c>
      <c r="J34" s="148">
        <f t="shared" si="30"/>
        <v>3018.5</v>
      </c>
      <c r="K34" s="148">
        <f t="shared" si="30"/>
        <v>3018</v>
      </c>
      <c r="L34" s="149"/>
      <c r="M34" s="148"/>
      <c r="N34" s="148"/>
      <c r="O34" s="148"/>
      <c r="P34" s="148">
        <f>M33+N33+O33+P33</f>
        <v>2768.5</v>
      </c>
      <c r="Q34" s="148">
        <f t="shared" ref="Q34:AB34" si="31">N33+O33+P33+Q33</f>
        <v>2843</v>
      </c>
      <c r="R34" s="148">
        <f t="shared" si="31"/>
        <v>2874</v>
      </c>
      <c r="S34" s="148">
        <f t="shared" si="31"/>
        <v>2843.5</v>
      </c>
      <c r="T34" s="148">
        <f t="shared" si="31"/>
        <v>2782.5</v>
      </c>
      <c r="U34" s="148">
        <f t="shared" si="31"/>
        <v>2583</v>
      </c>
      <c r="V34" s="148">
        <f t="shared" si="31"/>
        <v>2492.5</v>
      </c>
      <c r="W34" s="148">
        <f t="shared" si="31"/>
        <v>2571.5</v>
      </c>
      <c r="X34" s="148">
        <f t="shared" si="31"/>
        <v>2662</v>
      </c>
      <c r="Y34" s="148">
        <f t="shared" si="31"/>
        <v>2775</v>
      </c>
      <c r="Z34" s="148">
        <f t="shared" si="31"/>
        <v>2858</v>
      </c>
      <c r="AA34" s="148">
        <f t="shared" si="31"/>
        <v>2784.5</v>
      </c>
      <c r="AB34" s="148">
        <f t="shared" si="31"/>
        <v>2811.5</v>
      </c>
      <c r="AC34" s="149"/>
      <c r="AD34" s="148"/>
      <c r="AE34" s="148"/>
      <c r="AF34" s="148"/>
      <c r="AG34" s="148">
        <f>AD33+AE33+AF33+AG33</f>
        <v>2635</v>
      </c>
      <c r="AH34" s="148">
        <f t="shared" ref="AH34:AO34" si="32">AE33+AF33+AG33+AH33</f>
        <v>2577</v>
      </c>
      <c r="AI34" s="148">
        <f t="shared" si="32"/>
        <v>2650</v>
      </c>
      <c r="AJ34" s="148">
        <f t="shared" si="32"/>
        <v>2692.5</v>
      </c>
      <c r="AK34" s="148">
        <f t="shared" si="32"/>
        <v>2719</v>
      </c>
      <c r="AL34" s="148">
        <f t="shared" si="32"/>
        <v>2845</v>
      </c>
      <c r="AM34" s="148">
        <f t="shared" si="32"/>
        <v>2859</v>
      </c>
      <c r="AN34" s="148">
        <f t="shared" si="32"/>
        <v>2894</v>
      </c>
      <c r="AO34" s="148">
        <f t="shared" si="32"/>
        <v>2892.5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6"/>
      <c r="R36" s="246"/>
      <c r="S36" s="246"/>
      <c r="T36" s="246"/>
      <c r="U36" s="246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2016-07-15T20:55:42Z</cp:lastPrinted>
  <dcterms:created xsi:type="dcterms:W3CDTF">1998-04-02T13:38:56Z</dcterms:created>
  <dcterms:modified xsi:type="dcterms:W3CDTF">2017-09-22T21:33:37Z</dcterms:modified>
</cp:coreProperties>
</file>