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0\CR 43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ES 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I11" i="4689" l="1"/>
  <c r="I12" i="4689"/>
  <c r="I13" i="4689"/>
  <c r="I14" i="4689"/>
  <c r="I15" i="4689"/>
  <c r="I16" i="4689"/>
  <c r="I17" i="4689"/>
  <c r="I18" i="4689"/>
  <c r="I21" i="4689"/>
  <c r="I10" i="4689"/>
  <c r="I20" i="4689"/>
  <c r="Z29" i="4677" l="1"/>
  <c r="Z30" i="4677"/>
  <c r="Z31" i="4677"/>
  <c r="Z32" i="4677"/>
  <c r="Z33" i="4677"/>
  <c r="Z34" i="4677"/>
  <c r="Z35" i="4677"/>
  <c r="Z36" i="4677"/>
  <c r="Z37" i="4677"/>
  <c r="Z38" i="4677"/>
  <c r="Z39" i="4677"/>
  <c r="Z40" i="4677"/>
  <c r="Z28" i="4677"/>
  <c r="Y29" i="4677"/>
  <c r="Y30" i="4677"/>
  <c r="Y31" i="4677"/>
  <c r="Y32" i="4677"/>
  <c r="Y33" i="4677"/>
  <c r="Y34" i="4677"/>
  <c r="Y35" i="4677"/>
  <c r="Y36" i="4677"/>
  <c r="Y37" i="4677"/>
  <c r="Y38" i="4677"/>
  <c r="Y39" i="4677"/>
  <c r="Y40" i="4677"/>
  <c r="Y28" i="4677"/>
  <c r="X29" i="4677"/>
  <c r="X30" i="4677"/>
  <c r="X31" i="4677"/>
  <c r="X32" i="4677"/>
  <c r="X33" i="4677"/>
  <c r="X34" i="4677"/>
  <c r="X35" i="4677"/>
  <c r="X36" i="4677"/>
  <c r="X37" i="4677"/>
  <c r="X38" i="4677"/>
  <c r="X39" i="4677"/>
  <c r="X40" i="4677"/>
  <c r="X28" i="4677"/>
  <c r="I27" i="4689"/>
  <c r="J27" i="4689" s="1"/>
  <c r="I26" i="4689"/>
  <c r="I25" i="4689"/>
  <c r="J25" i="4689" s="1"/>
  <c r="I24" i="4689"/>
  <c r="J24" i="4689" s="1"/>
  <c r="I23" i="4689"/>
  <c r="I22" i="4689"/>
  <c r="J22" i="4689" s="1"/>
  <c r="J21" i="4689"/>
  <c r="I19" i="4689"/>
  <c r="J19" i="4689" s="1"/>
  <c r="J16" i="4689"/>
  <c r="J13" i="4689"/>
  <c r="J10" i="4689"/>
  <c r="I45" i="4689"/>
  <c r="I44" i="4689"/>
  <c r="I43" i="4689"/>
  <c r="I42" i="4689"/>
  <c r="I41" i="4689"/>
  <c r="I40" i="4689"/>
  <c r="I39" i="4689"/>
  <c r="I38" i="4689"/>
  <c r="I37" i="4689"/>
  <c r="J45" i="4689" l="1"/>
  <c r="Z42" i="4677"/>
  <c r="Y42" i="4677"/>
  <c r="X42" i="4677"/>
  <c r="J23" i="4689"/>
  <c r="J18" i="4689"/>
  <c r="J12" i="4689"/>
  <c r="J15" i="4689"/>
  <c r="J17" i="4689"/>
  <c r="J14" i="4689"/>
  <c r="J11" i="4689"/>
  <c r="J26" i="4689"/>
  <c r="J20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0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AB42" i="4677" l="1"/>
  <c r="T17" i="4681"/>
  <c r="J43" i="4689"/>
  <c r="AF27" i="4688" s="1"/>
  <c r="J37" i="4689"/>
  <c r="D27" i="4688" s="1"/>
  <c r="U15" i="4688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P19" i="4688"/>
  <c r="Z19" i="4688"/>
  <c r="U19" i="4688"/>
  <c r="G19" i="4688"/>
  <c r="AF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W30" i="4688" l="1"/>
  <c r="BL20" i="4688" s="1"/>
  <c r="V30" i="4688"/>
  <c r="BK20" i="4688" s="1"/>
  <c r="AO30" i="4688"/>
  <c r="CC20" i="4688" s="1"/>
  <c r="U23" i="4684"/>
  <c r="AA30" i="4688"/>
  <c r="BP20" i="4688" s="1"/>
  <c r="S30" i="4688"/>
  <c r="BH20" i="4688" s="1"/>
  <c r="R30" i="4688"/>
  <c r="BG20" i="4688" s="1"/>
  <c r="AL30" i="4688"/>
  <c r="BZ20" i="4688" s="1"/>
  <c r="AJ30" i="4688"/>
  <c r="BX20" i="4688" s="1"/>
  <c r="AI30" i="4688"/>
  <c r="BW20" i="4688" s="1"/>
  <c r="U23" i="4678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<sst xmlns="http://schemas.openxmlformats.org/spreadsheetml/2006/main" count="622" uniqueCount="154">
  <si>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</si>
  <si>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</si>
  <si>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</si>
  <si>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</si>
  <si>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</si>
  <si>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</si>
  <si>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</si>
  <si>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</si>
  <si>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</si>
  <si>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</si>
  <si>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</si>
  <si>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</si>
  <si>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</si>
  <si>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</si>
  <si>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</si>
  <si>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</si>
  <si>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</si>
  <si>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</si>
  <si>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</si>
  <si>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</si>
  <si>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</si>
  <si>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</si>
  <si>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</si>
  <si>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</si>
  <si>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</si>
  <si>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</si>
  <si>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</si>
  <si>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</si>
  <si>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</si>
  <si>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</si>
  <si>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</si>
  <si>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</si>
  <si>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</si>
  <si>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</si>
  <si>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</si>
  <si>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</si>
  <si>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</si>
  <si>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</si>
  <si>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</si>
  <si>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</si>
  <si>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</si>
  <si>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</si>
  <si>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</si>
  <si>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</si>
  <si>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</si>
  <si>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</si>
  <si>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</si>
  <si>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</si>
  <si>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</si>
  <si>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</si>
  <si>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</si>
  <si>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</si>
  <si>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</si>
  <si>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</si>
  <si>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</si>
  <si>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</si>
  <si>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</si>
  <si>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</si>
  <si>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</si>
  <si>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</si>
  <si>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</si>
  <si>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</si>
  <si>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</si>
  <si>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</si>
  <si>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</si>
  <si>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</si>
  <si>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</si>
  <si>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</si>
  <si>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</si>
  <si>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</si>
  <si>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</si>
  <si>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</si>
  <si>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</si>
  <si>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</si>
  <si>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</si>
  <si>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</si>
  <si>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</si>
  <si>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</si>
  <si>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</si>
  <si>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</si>
  <si>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</si>
  <si>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</si>
  <si>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</si>
  <si>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</si>
  <si>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</si>
  <si>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</si>
  <si>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</si>
  <si>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</si>
  <si>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</si>
  <si>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</si>
  <si>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</si>
  <si>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</si>
  <si>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</si>
  <si>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</si>
  <si>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</si>
  <si>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</si>
  <si>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</si>
  <si>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</si>
  <si>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</si>
  <si>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</si>
  <si>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</si>
  <si>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</si>
  <si>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</si>
  <si>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</si>
  <si>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</si>
  <si>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</si>
  <si>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</si>
  <si>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</si>
  <si>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</si>
  <si>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</si>
  <si>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</si>
  <si>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</si>
  <si>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</si>
  <si>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</si>
  <si>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</si>
  <si>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</si>
  <si>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</si>
  <si>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</si>
  <si>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</si>
  <si>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</si>
  <si>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</si>
  <si>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</si>
  <si>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</si>
  <si>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</si>
  <si>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</si>
  <si>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</si>
  <si>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</si>
  <si>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</si>
  <si>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</si>
  <si>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</si>
  <si>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</si>
  <si>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</si>
  <si>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</si>
  <si>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</si>
  <si>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</si>
  <si>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</si>
  <si>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</si>
  <si>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</si>
  <si>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</si>
  <si>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</si>
  <si>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</si>
  <si>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</si>
  <si>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</si>
  <si>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</si>
  <si>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</si>
  <si>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</si>
  <si>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</si>
  <si>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</si>
  <si>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</si>
  <si>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43</t>
  </si>
  <si>
    <t>JULIO VASQUEZ</t>
  </si>
  <si>
    <t>IVAN FONSECA</t>
  </si>
  <si>
    <t>JHONY NAVARRO</t>
  </si>
  <si>
    <t>16:45- 17:45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</si>
</sst>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4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286.5</c:v>
                </c:pt>
                <c:pt idx="1">
                  <c:v>270</c:v>
                </c:pt>
                <c:pt idx="2">
                  <c:v>246.5</c:v>
                </c:pt>
                <c:pt idx="3">
                  <c:v>299</c:v>
                </c:pt>
                <c:pt idx="4">
                  <c:v>213.5</c:v>
                </c:pt>
                <c:pt idx="5">
                  <c:v>280</c:v>
                </c:pt>
                <c:pt idx="6">
                  <c:v>233.5</c:v>
                </c:pt>
                <c:pt idx="7">
                  <c:v>296</c:v>
                </c:pt>
                <c:pt idx="8">
                  <c:v>231</c:v>
                </c:pt>
                <c:pt idx="9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36408"/>
        <c:axId val="149236792"/>
      </c:barChart>
      <c:catAx>
        <c:axId val="14923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3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3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3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982.5</c:v>
                </c:pt>
                <c:pt idx="1">
                  <c:v>1003</c:v>
                </c:pt>
                <c:pt idx="2">
                  <c:v>930</c:v>
                </c:pt>
                <c:pt idx="3">
                  <c:v>1020</c:v>
                </c:pt>
                <c:pt idx="4">
                  <c:v>889.5</c:v>
                </c:pt>
                <c:pt idx="5">
                  <c:v>965</c:v>
                </c:pt>
                <c:pt idx="6">
                  <c:v>908.5</c:v>
                </c:pt>
                <c:pt idx="7">
                  <c:v>974</c:v>
                </c:pt>
                <c:pt idx="8">
                  <c:v>909</c:v>
                </c:pt>
                <c:pt idx="9">
                  <c:v>968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75776"/>
        <c:axId val="149176168"/>
      </c:barChart>
      <c:catAx>
        <c:axId val="14917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7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976</c:v>
                </c:pt>
                <c:pt idx="1">
                  <c:v>954.5</c:v>
                </c:pt>
                <c:pt idx="2">
                  <c:v>945</c:v>
                </c:pt>
                <c:pt idx="3">
                  <c:v>1017</c:v>
                </c:pt>
                <c:pt idx="4">
                  <c:v>1004</c:v>
                </c:pt>
                <c:pt idx="5">
                  <c:v>874.5</c:v>
                </c:pt>
                <c:pt idx="6">
                  <c:v>965.5</c:v>
                </c:pt>
                <c:pt idx="7">
                  <c:v>1017</c:v>
                </c:pt>
                <c:pt idx="8">
                  <c:v>890.5</c:v>
                </c:pt>
                <c:pt idx="9">
                  <c:v>951</c:v>
                </c:pt>
                <c:pt idx="10">
                  <c:v>955.5</c:v>
                </c:pt>
                <c:pt idx="11">
                  <c:v>965.5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19056"/>
        <c:axId val="149176952"/>
      </c:barChart>
      <c:catAx>
        <c:axId val="15031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7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1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837</c:v>
                </c:pt>
                <c:pt idx="1">
                  <c:v>814</c:v>
                </c:pt>
                <c:pt idx="2">
                  <c:v>761.5</c:v>
                </c:pt>
                <c:pt idx="3">
                  <c:v>879.5</c:v>
                </c:pt>
                <c:pt idx="4">
                  <c:v>812.5</c:v>
                </c:pt>
                <c:pt idx="5">
                  <c:v>860</c:v>
                </c:pt>
                <c:pt idx="6">
                  <c:v>1035.5</c:v>
                </c:pt>
                <c:pt idx="7">
                  <c:v>1030.5</c:v>
                </c:pt>
                <c:pt idx="8">
                  <c:v>901.5</c:v>
                </c:pt>
                <c:pt idx="9">
                  <c:v>880</c:v>
                </c:pt>
                <c:pt idx="10">
                  <c:v>965</c:v>
                </c:pt>
                <c:pt idx="11">
                  <c:v>948</c:v>
                </c:pt>
                <c:pt idx="12">
                  <c:v>1011</c:v>
                </c:pt>
                <c:pt idx="13">
                  <c:v>884</c:v>
                </c:pt>
                <c:pt idx="14">
                  <c:v>985.5</c:v>
                </c:pt>
                <c:pt idx="15">
                  <c:v>977.5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77736"/>
        <c:axId val="149178128"/>
      </c:barChart>
      <c:catAx>
        <c:axId val="14917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7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7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1102</c:v>
                </c:pt>
                <c:pt idx="4">
                  <c:v>1029</c:v>
                </c:pt>
                <c:pt idx="5">
                  <c:v>1039</c:v>
                </c:pt>
                <c:pt idx="6">
                  <c:v>1026</c:v>
                </c:pt>
                <c:pt idx="7">
                  <c:v>1023</c:v>
                </c:pt>
                <c:pt idx="8">
                  <c:v>1040.5</c:v>
                </c:pt>
                <c:pt idx="9">
                  <c:v>1003.5</c:v>
                </c:pt>
                <c:pt idx="13">
                  <c:v>959</c:v>
                </c:pt>
                <c:pt idx="14">
                  <c:v>932.5</c:v>
                </c:pt>
                <c:pt idx="15">
                  <c:v>912</c:v>
                </c:pt>
                <c:pt idx="16">
                  <c:v>941</c:v>
                </c:pt>
                <c:pt idx="17">
                  <c:v>951.5</c:v>
                </c:pt>
                <c:pt idx="18">
                  <c:v>1007.5</c:v>
                </c:pt>
                <c:pt idx="19">
                  <c:v>1039</c:v>
                </c:pt>
                <c:pt idx="20">
                  <c:v>1031</c:v>
                </c:pt>
                <c:pt idx="21">
                  <c:v>1021</c:v>
                </c:pt>
                <c:pt idx="22">
                  <c:v>1027</c:v>
                </c:pt>
                <c:pt idx="23">
                  <c:v>1002</c:v>
                </c:pt>
                <c:pt idx="24">
                  <c:v>1004.5</c:v>
                </c:pt>
                <c:pt idx="25">
                  <c:v>990.5</c:v>
                </c:pt>
                <c:pt idx="29">
                  <c:v>1055</c:v>
                </c:pt>
                <c:pt idx="30">
                  <c:v>1053</c:v>
                </c:pt>
                <c:pt idx="31">
                  <c:v>1042.5</c:v>
                </c:pt>
                <c:pt idx="32">
                  <c:v>1038.5</c:v>
                </c:pt>
                <c:pt idx="33">
                  <c:v>1031</c:v>
                </c:pt>
                <c:pt idx="34">
                  <c:v>1042.5</c:v>
                </c:pt>
                <c:pt idx="35">
                  <c:v>1035</c:v>
                </c:pt>
                <c:pt idx="36">
                  <c:v>999.5</c:v>
                </c:pt>
                <c:pt idx="37">
                  <c:v>978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722</c:v>
                </c:pt>
                <c:pt idx="4">
                  <c:v>694.5</c:v>
                </c:pt>
                <c:pt idx="5">
                  <c:v>639.5</c:v>
                </c:pt>
                <c:pt idx="6">
                  <c:v>621</c:v>
                </c:pt>
                <c:pt idx="7">
                  <c:v>607.5</c:v>
                </c:pt>
                <c:pt idx="8">
                  <c:v>588.5</c:v>
                </c:pt>
                <c:pt idx="9">
                  <c:v>601.5</c:v>
                </c:pt>
                <c:pt idx="13">
                  <c:v>502.5</c:v>
                </c:pt>
                <c:pt idx="14">
                  <c:v>520</c:v>
                </c:pt>
                <c:pt idx="15">
                  <c:v>537</c:v>
                </c:pt>
                <c:pt idx="16">
                  <c:v>562</c:v>
                </c:pt>
                <c:pt idx="17">
                  <c:v>538.5</c:v>
                </c:pt>
                <c:pt idx="18">
                  <c:v>540.5</c:v>
                </c:pt>
                <c:pt idx="19">
                  <c:v>543.5</c:v>
                </c:pt>
                <c:pt idx="20">
                  <c:v>543.5</c:v>
                </c:pt>
                <c:pt idx="21">
                  <c:v>577.5</c:v>
                </c:pt>
                <c:pt idx="22">
                  <c:v>614</c:v>
                </c:pt>
                <c:pt idx="23">
                  <c:v>626</c:v>
                </c:pt>
                <c:pt idx="24">
                  <c:v>662</c:v>
                </c:pt>
                <c:pt idx="25">
                  <c:v>675.5</c:v>
                </c:pt>
                <c:pt idx="29">
                  <c:v>572.5</c:v>
                </c:pt>
                <c:pt idx="30">
                  <c:v>548</c:v>
                </c:pt>
                <c:pt idx="31">
                  <c:v>574.5</c:v>
                </c:pt>
                <c:pt idx="32">
                  <c:v>595.5</c:v>
                </c:pt>
                <c:pt idx="33">
                  <c:v>560.5</c:v>
                </c:pt>
                <c:pt idx="34">
                  <c:v>576</c:v>
                </c:pt>
                <c:pt idx="35">
                  <c:v>564.5</c:v>
                </c:pt>
                <c:pt idx="36">
                  <c:v>552.5</c:v>
                </c:pt>
                <c:pt idx="37">
                  <c:v>531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2111.5</c:v>
                </c:pt>
                <c:pt idx="4">
                  <c:v>2119</c:v>
                </c:pt>
                <c:pt idx="5">
                  <c:v>2126</c:v>
                </c:pt>
                <c:pt idx="6">
                  <c:v>2136</c:v>
                </c:pt>
                <c:pt idx="7">
                  <c:v>2106.5</c:v>
                </c:pt>
                <c:pt idx="8">
                  <c:v>2127.5</c:v>
                </c:pt>
                <c:pt idx="9">
                  <c:v>2154.5</c:v>
                </c:pt>
                <c:pt idx="13">
                  <c:v>1830.5</c:v>
                </c:pt>
                <c:pt idx="14">
                  <c:v>1815</c:v>
                </c:pt>
                <c:pt idx="15">
                  <c:v>1864.5</c:v>
                </c:pt>
                <c:pt idx="16">
                  <c:v>2084.5</c:v>
                </c:pt>
                <c:pt idx="17">
                  <c:v>2248.5</c:v>
                </c:pt>
                <c:pt idx="18">
                  <c:v>2279.5</c:v>
                </c:pt>
                <c:pt idx="19">
                  <c:v>2265</c:v>
                </c:pt>
                <c:pt idx="20">
                  <c:v>2202.5</c:v>
                </c:pt>
                <c:pt idx="21">
                  <c:v>2096</c:v>
                </c:pt>
                <c:pt idx="22">
                  <c:v>2163</c:v>
                </c:pt>
                <c:pt idx="23">
                  <c:v>2180</c:v>
                </c:pt>
                <c:pt idx="24">
                  <c:v>2162</c:v>
                </c:pt>
                <c:pt idx="25">
                  <c:v>2192</c:v>
                </c:pt>
                <c:pt idx="29">
                  <c:v>2265</c:v>
                </c:pt>
                <c:pt idx="30">
                  <c:v>2319.5</c:v>
                </c:pt>
                <c:pt idx="31">
                  <c:v>2223.5</c:v>
                </c:pt>
                <c:pt idx="32">
                  <c:v>2227</c:v>
                </c:pt>
                <c:pt idx="33">
                  <c:v>2269.5</c:v>
                </c:pt>
                <c:pt idx="34">
                  <c:v>2129</c:v>
                </c:pt>
                <c:pt idx="35">
                  <c:v>2224.5</c:v>
                </c:pt>
                <c:pt idx="36">
                  <c:v>2262</c:v>
                </c:pt>
                <c:pt idx="37">
                  <c:v>2253.5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3935.5</c:v>
                </c:pt>
                <c:pt idx="4">
                  <c:v>3842.5</c:v>
                </c:pt>
                <c:pt idx="5">
                  <c:v>3804.5</c:v>
                </c:pt>
                <c:pt idx="6">
                  <c:v>3783</c:v>
                </c:pt>
                <c:pt idx="7">
                  <c:v>3737</c:v>
                </c:pt>
                <c:pt idx="8">
                  <c:v>3756.5</c:v>
                </c:pt>
                <c:pt idx="9">
                  <c:v>3759.5</c:v>
                </c:pt>
                <c:pt idx="13">
                  <c:v>3292</c:v>
                </c:pt>
                <c:pt idx="14">
                  <c:v>3267.5</c:v>
                </c:pt>
                <c:pt idx="15">
                  <c:v>3313.5</c:v>
                </c:pt>
                <c:pt idx="16">
                  <c:v>3587.5</c:v>
                </c:pt>
                <c:pt idx="17">
                  <c:v>3738.5</c:v>
                </c:pt>
                <c:pt idx="18">
                  <c:v>3827.5</c:v>
                </c:pt>
                <c:pt idx="19">
                  <c:v>3847.5</c:v>
                </c:pt>
                <c:pt idx="20">
                  <c:v>3777</c:v>
                </c:pt>
                <c:pt idx="21">
                  <c:v>3694.5</c:v>
                </c:pt>
                <c:pt idx="22">
                  <c:v>3804</c:v>
                </c:pt>
                <c:pt idx="23">
                  <c:v>3808</c:v>
                </c:pt>
                <c:pt idx="24">
                  <c:v>3828.5</c:v>
                </c:pt>
                <c:pt idx="25">
                  <c:v>3858</c:v>
                </c:pt>
                <c:pt idx="29">
                  <c:v>3892.5</c:v>
                </c:pt>
                <c:pt idx="30">
                  <c:v>3920.5</c:v>
                </c:pt>
                <c:pt idx="31">
                  <c:v>3840.5</c:v>
                </c:pt>
                <c:pt idx="32">
                  <c:v>3861</c:v>
                </c:pt>
                <c:pt idx="33">
                  <c:v>3861</c:v>
                </c:pt>
                <c:pt idx="34">
                  <c:v>3747.5</c:v>
                </c:pt>
                <c:pt idx="35">
                  <c:v>3824</c:v>
                </c:pt>
                <c:pt idx="36">
                  <c:v>3814</c:v>
                </c:pt>
                <c:pt idx="37">
                  <c:v>3762.5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050320"/>
        <c:axId val="148049928"/>
      </c:lineChart>
      <c:catAx>
        <c:axId val="148050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804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049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8050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241.5</c:v>
                </c:pt>
                <c:pt idx="1">
                  <c:v>239</c:v>
                </c:pt>
                <c:pt idx="2">
                  <c:v>223.5</c:v>
                </c:pt>
                <c:pt idx="3">
                  <c:v>255</c:v>
                </c:pt>
                <c:pt idx="4">
                  <c:v>215</c:v>
                </c:pt>
                <c:pt idx="5">
                  <c:v>218.5</c:v>
                </c:pt>
                <c:pt idx="6">
                  <c:v>252.5</c:v>
                </c:pt>
                <c:pt idx="7">
                  <c:v>265.5</c:v>
                </c:pt>
                <c:pt idx="8">
                  <c:v>271</c:v>
                </c:pt>
                <c:pt idx="9">
                  <c:v>250</c:v>
                </c:pt>
                <c:pt idx="10">
                  <c:v>244.5</c:v>
                </c:pt>
                <c:pt idx="11">
                  <c:v>255.5</c:v>
                </c:pt>
                <c:pt idx="12">
                  <c:v>277</c:v>
                </c:pt>
                <c:pt idx="13">
                  <c:v>225</c:v>
                </c:pt>
                <c:pt idx="14">
                  <c:v>247</c:v>
                </c:pt>
                <c:pt idx="15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90944"/>
        <c:axId val="149397472"/>
      </c:barChart>
      <c:catAx>
        <c:axId val="14939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9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9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251</c:v>
                </c:pt>
                <c:pt idx="1">
                  <c:v>266</c:v>
                </c:pt>
                <c:pt idx="2">
                  <c:v>265.5</c:v>
                </c:pt>
                <c:pt idx="3">
                  <c:v>272.5</c:v>
                </c:pt>
                <c:pt idx="4">
                  <c:v>249</c:v>
                </c:pt>
                <c:pt idx="5">
                  <c:v>255.5</c:v>
                </c:pt>
                <c:pt idx="6">
                  <c:v>261.5</c:v>
                </c:pt>
                <c:pt idx="7">
                  <c:v>265</c:v>
                </c:pt>
                <c:pt idx="8">
                  <c:v>260.5</c:v>
                </c:pt>
                <c:pt idx="9">
                  <c:v>248</c:v>
                </c:pt>
                <c:pt idx="10">
                  <c:v>226</c:v>
                </c:pt>
                <c:pt idx="11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414192"/>
        <c:axId val="149478296"/>
      </c:barChart>
      <c:catAx>
        <c:axId val="14941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7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7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1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182</c:v>
                </c:pt>
                <c:pt idx="1">
                  <c:v>197.5</c:v>
                </c:pt>
                <c:pt idx="2">
                  <c:v>177</c:v>
                </c:pt>
                <c:pt idx="3">
                  <c:v>165.5</c:v>
                </c:pt>
                <c:pt idx="4">
                  <c:v>154.5</c:v>
                </c:pt>
                <c:pt idx="5">
                  <c:v>142.5</c:v>
                </c:pt>
                <c:pt idx="6">
                  <c:v>158.5</c:v>
                </c:pt>
                <c:pt idx="7">
                  <c:v>152</c:v>
                </c:pt>
                <c:pt idx="8">
                  <c:v>135.5</c:v>
                </c:pt>
                <c:pt idx="9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27432"/>
        <c:axId val="148745888"/>
      </c:barChart>
      <c:catAx>
        <c:axId val="14952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4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2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133</c:v>
                </c:pt>
                <c:pt idx="1">
                  <c:v>128</c:v>
                </c:pt>
                <c:pt idx="2">
                  <c:v>133.5</c:v>
                </c:pt>
                <c:pt idx="3">
                  <c:v>178</c:v>
                </c:pt>
                <c:pt idx="4">
                  <c:v>108.5</c:v>
                </c:pt>
                <c:pt idx="5">
                  <c:v>154.5</c:v>
                </c:pt>
                <c:pt idx="6">
                  <c:v>154.5</c:v>
                </c:pt>
                <c:pt idx="7">
                  <c:v>143</c:v>
                </c:pt>
                <c:pt idx="8">
                  <c:v>124</c:v>
                </c:pt>
                <c:pt idx="9">
                  <c:v>143</c:v>
                </c:pt>
                <c:pt idx="10">
                  <c:v>142.5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047968"/>
        <c:axId val="148047576"/>
      </c:barChart>
      <c:catAx>
        <c:axId val="14804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047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04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04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119.5</c:v>
                </c:pt>
                <c:pt idx="1">
                  <c:v>119</c:v>
                </c:pt>
                <c:pt idx="2">
                  <c:v>119.5</c:v>
                </c:pt>
                <c:pt idx="3">
                  <c:v>144.5</c:v>
                </c:pt>
                <c:pt idx="4">
                  <c:v>137</c:v>
                </c:pt>
                <c:pt idx="5">
                  <c:v>136</c:v>
                </c:pt>
                <c:pt idx="6">
                  <c:v>144.5</c:v>
                </c:pt>
                <c:pt idx="7">
                  <c:v>121</c:v>
                </c:pt>
                <c:pt idx="8">
                  <c:v>139</c:v>
                </c:pt>
                <c:pt idx="9">
                  <c:v>139</c:v>
                </c:pt>
                <c:pt idx="10">
                  <c:v>144.5</c:v>
                </c:pt>
                <c:pt idx="11">
                  <c:v>155</c:v>
                </c:pt>
                <c:pt idx="12">
                  <c:v>175.5</c:v>
                </c:pt>
                <c:pt idx="13">
                  <c:v>151</c:v>
                </c:pt>
                <c:pt idx="14">
                  <c:v>180.5</c:v>
                </c:pt>
                <c:pt idx="15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19448"/>
        <c:axId val="150319840"/>
      </c:barChart>
      <c:catAx>
        <c:axId val="15031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1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1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514</c:v>
                </c:pt>
                <c:pt idx="1">
                  <c:v>535.5</c:v>
                </c:pt>
                <c:pt idx="2">
                  <c:v>506.5</c:v>
                </c:pt>
                <c:pt idx="3">
                  <c:v>555.5</c:v>
                </c:pt>
                <c:pt idx="4">
                  <c:v>521.5</c:v>
                </c:pt>
                <c:pt idx="5">
                  <c:v>542.5</c:v>
                </c:pt>
                <c:pt idx="6">
                  <c:v>516.5</c:v>
                </c:pt>
                <c:pt idx="7">
                  <c:v>526</c:v>
                </c:pt>
                <c:pt idx="8">
                  <c:v>542.5</c:v>
                </c:pt>
                <c:pt idx="9">
                  <c:v>569.5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20624"/>
        <c:axId val="150321016"/>
      </c:barChart>
      <c:catAx>
        <c:axId val="15032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2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2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2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592</c:v>
                </c:pt>
                <c:pt idx="1">
                  <c:v>560.5</c:v>
                </c:pt>
                <c:pt idx="2">
                  <c:v>546</c:v>
                </c:pt>
                <c:pt idx="3">
                  <c:v>566.5</c:v>
                </c:pt>
                <c:pt idx="4">
                  <c:v>646.5</c:v>
                </c:pt>
                <c:pt idx="5">
                  <c:v>464.5</c:v>
                </c:pt>
                <c:pt idx="6">
                  <c:v>549.5</c:v>
                </c:pt>
                <c:pt idx="7">
                  <c:v>609</c:v>
                </c:pt>
                <c:pt idx="8">
                  <c:v>506</c:v>
                </c:pt>
                <c:pt idx="9">
                  <c:v>560</c:v>
                </c:pt>
                <c:pt idx="10">
                  <c:v>587</c:v>
                </c:pt>
                <c:pt idx="11">
                  <c:v>600.5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21800"/>
        <c:axId val="150322192"/>
      </c:barChart>
      <c:catAx>
        <c:axId val="15032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2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2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2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476</c:v>
                </c:pt>
                <c:pt idx="1">
                  <c:v>456</c:v>
                </c:pt>
                <c:pt idx="2">
                  <c:v>418.5</c:v>
                </c:pt>
                <c:pt idx="3">
                  <c:v>480</c:v>
                </c:pt>
                <c:pt idx="4">
                  <c:v>460.5</c:v>
                </c:pt>
                <c:pt idx="5">
                  <c:v>505.5</c:v>
                </c:pt>
                <c:pt idx="6">
                  <c:v>638.5</c:v>
                </c:pt>
                <c:pt idx="7">
                  <c:v>644</c:v>
                </c:pt>
                <c:pt idx="8">
                  <c:v>491.5</c:v>
                </c:pt>
                <c:pt idx="9">
                  <c:v>491</c:v>
                </c:pt>
                <c:pt idx="10">
                  <c:v>576</c:v>
                </c:pt>
                <c:pt idx="11">
                  <c:v>537.5</c:v>
                </c:pt>
                <c:pt idx="12">
                  <c:v>558.5</c:v>
                </c:pt>
                <c:pt idx="13">
                  <c:v>508</c:v>
                </c:pt>
                <c:pt idx="14">
                  <c:v>558</c:v>
                </c:pt>
                <c:pt idx="15">
                  <c:v>567.5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74600"/>
        <c:axId val="149174992"/>
      </c:barChart>
      <c:catAx>
        <c:axId val="14917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7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Y18" sqref="Y18: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">
        <v>60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">
        <v>149</v>
      </c>
      <c r="E5" s="148"/>
      <c r="F5" s="148"/>
      <c r="G5" s="148"/>
      <c r="H5" s="148"/>
      <c r="I5" s="138" t="s">
        <v>53</v>
      </c>
      <c r="J5" s="138"/>
      <c r="K5" s="138"/>
      <c r="L5" s="149">
        <v>1330</v>
      </c>
      <c r="M5" s="149"/>
      <c r="N5" s="149"/>
      <c r="O5" s="12"/>
      <c r="P5" s="138" t="s">
        <v>57</v>
      </c>
      <c r="Q5" s="138"/>
      <c r="R5" s="138"/>
      <c r="S5" s="147" t="s">
        <v>63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45" t="s">
        <v>150</v>
      </c>
      <c r="E6" s="145"/>
      <c r="F6" s="145"/>
      <c r="G6" s="145"/>
      <c r="H6" s="145"/>
      <c r="I6" s="138" t="s">
        <v>59</v>
      </c>
      <c r="J6" s="138"/>
      <c r="K6" s="138"/>
      <c r="L6" s="150">
        <v>2</v>
      </c>
      <c r="M6" s="150"/>
      <c r="N6" s="150"/>
      <c r="O6" s="42"/>
      <c r="P6" s="138" t="s">
        <v>58</v>
      </c>
      <c r="Q6" s="138"/>
      <c r="R6" s="138"/>
      <c r="S6" s="143">
        <v>43017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41</v>
      </c>
      <c r="C10" s="46">
        <v>206</v>
      </c>
      <c r="D10" s="46">
        <v>25</v>
      </c>
      <c r="E10" s="46">
        <v>4</v>
      </c>
      <c r="F10" s="6">
        <f t="shared" ref="F10:F22" si="0">B10*0.5+C10*1+D10*2+E10*2.5</f>
        <v>286.5</v>
      </c>
      <c r="G10" s="2"/>
      <c r="H10" s="19" t="s">
        <v>4</v>
      </c>
      <c r="I10" s="46">
        <v>55</v>
      </c>
      <c r="J10" s="46">
        <v>193</v>
      </c>
      <c r="K10" s="46">
        <v>16</v>
      </c>
      <c r="L10" s="46">
        <v>1</v>
      </c>
      <c r="M10" s="6">
        <f t="shared" ref="M10:M22" si="1">I10*0.5+J10*1+K10*2+L10*2.5</f>
        <v>255</v>
      </c>
      <c r="N10" s="9">
        <f>F20+F21+F22+M10</f>
        <v>959</v>
      </c>
      <c r="O10" s="19" t="s">
        <v>43</v>
      </c>
      <c r="P10" s="46">
        <v>38</v>
      </c>
      <c r="Q10" s="46">
        <v>184</v>
      </c>
      <c r="R10" s="46">
        <v>19</v>
      </c>
      <c r="S10" s="46">
        <v>4</v>
      </c>
      <c r="T10" s="6">
        <f t="shared" ref="T10:T21" si="2">P10*0.5+Q10*1+R10*2+S10*2.5</f>
        <v>251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197</v>
      </c>
      <c r="D11" s="46">
        <v>21</v>
      </c>
      <c r="E11" s="46">
        <v>5</v>
      </c>
      <c r="F11" s="6">
        <f t="shared" si="0"/>
        <v>270</v>
      </c>
      <c r="G11" s="2"/>
      <c r="H11" s="19" t="s">
        <v>5</v>
      </c>
      <c r="I11" s="46">
        <v>39</v>
      </c>
      <c r="J11" s="46">
        <v>159</v>
      </c>
      <c r="K11" s="46">
        <v>17</v>
      </c>
      <c r="L11" s="46">
        <v>1</v>
      </c>
      <c r="M11" s="6">
        <f t="shared" si="1"/>
        <v>215</v>
      </c>
      <c r="N11" s="9">
        <f>F21+F22+M10+M11</f>
        <v>932.5</v>
      </c>
      <c r="O11" s="19" t="s">
        <v>44</v>
      </c>
      <c r="P11" s="46">
        <v>44</v>
      </c>
      <c r="Q11" s="46">
        <v>209</v>
      </c>
      <c r="R11" s="46">
        <v>15</v>
      </c>
      <c r="S11" s="46">
        <v>2</v>
      </c>
      <c r="T11" s="6">
        <f t="shared" si="2"/>
        <v>266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185</v>
      </c>
      <c r="D12" s="46">
        <v>17</v>
      </c>
      <c r="E12" s="46">
        <v>4</v>
      </c>
      <c r="F12" s="6">
        <f t="shared" si="0"/>
        <v>246.5</v>
      </c>
      <c r="G12" s="2"/>
      <c r="H12" s="19" t="s">
        <v>6</v>
      </c>
      <c r="I12" s="46">
        <v>31</v>
      </c>
      <c r="J12" s="46">
        <v>165</v>
      </c>
      <c r="K12" s="46">
        <v>14</v>
      </c>
      <c r="L12" s="46">
        <v>4</v>
      </c>
      <c r="M12" s="6">
        <f t="shared" si="1"/>
        <v>218.5</v>
      </c>
      <c r="N12" s="2">
        <f>F22+M10+M11+M12</f>
        <v>912</v>
      </c>
      <c r="O12" s="19" t="s">
        <v>32</v>
      </c>
      <c r="P12" s="46">
        <v>42</v>
      </c>
      <c r="Q12" s="46">
        <v>190</v>
      </c>
      <c r="R12" s="46">
        <v>26</v>
      </c>
      <c r="S12" s="46">
        <v>1</v>
      </c>
      <c r="T12" s="6">
        <f t="shared" si="2"/>
        <v>265.5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227</v>
      </c>
      <c r="D13" s="46">
        <v>25</v>
      </c>
      <c r="E13" s="46">
        <v>1</v>
      </c>
      <c r="F13" s="6">
        <f t="shared" si="0"/>
        <v>299</v>
      </c>
      <c r="G13" s="2">
        <f t="shared" ref="G13:G19" si="3">F10+F11+F12+F13</f>
        <v>1102</v>
      </c>
      <c r="H13" s="19" t="s">
        <v>7</v>
      </c>
      <c r="I13" s="46">
        <v>41</v>
      </c>
      <c r="J13" s="46">
        <v>176</v>
      </c>
      <c r="K13" s="46">
        <v>23</v>
      </c>
      <c r="L13" s="46">
        <v>4</v>
      </c>
      <c r="M13" s="6">
        <f t="shared" si="1"/>
        <v>252.5</v>
      </c>
      <c r="N13" s="2">
        <f t="shared" ref="N13:N18" si="4">M10+M11+M12+M13</f>
        <v>941</v>
      </c>
      <c r="O13" s="19" t="s">
        <v>33</v>
      </c>
      <c r="P13" s="46">
        <v>56</v>
      </c>
      <c r="Q13" s="46">
        <v>200</v>
      </c>
      <c r="R13" s="46">
        <v>16</v>
      </c>
      <c r="S13" s="46">
        <v>5</v>
      </c>
      <c r="T13" s="6">
        <f t="shared" si="2"/>
        <v>272.5</v>
      </c>
      <c r="U13" s="2">
        <f t="shared" ref="U13:U21" si="5">T10+T11+T12+T13</f>
        <v>1055</v>
      </c>
      <c r="AB13" s="51">
        <v>241</v>
      </c>
    </row>
    <row r="14" spans="1:28" ht="24" customHeight="1" x14ac:dyDescent="0.2">
      <c r="A14" s="18" t="s">
        <v>21</v>
      </c>
      <c r="B14" s="46">
        <v>30</v>
      </c>
      <c r="C14" s="46">
        <v>151</v>
      </c>
      <c r="D14" s="46">
        <v>20</v>
      </c>
      <c r="E14" s="46">
        <v>3</v>
      </c>
      <c r="F14" s="6">
        <f t="shared" si="0"/>
        <v>213.5</v>
      </c>
      <c r="G14" s="2">
        <f t="shared" si="3"/>
        <v>1029</v>
      </c>
      <c r="H14" s="19" t="s">
        <v>9</v>
      </c>
      <c r="I14" s="46">
        <v>38</v>
      </c>
      <c r="J14" s="46">
        <v>197</v>
      </c>
      <c r="K14" s="46">
        <v>21</v>
      </c>
      <c r="L14" s="46">
        <v>3</v>
      </c>
      <c r="M14" s="6">
        <f t="shared" si="1"/>
        <v>265.5</v>
      </c>
      <c r="N14" s="2">
        <f t="shared" si="4"/>
        <v>951.5</v>
      </c>
      <c r="O14" s="19" t="s">
        <v>29</v>
      </c>
      <c r="P14" s="45">
        <v>37</v>
      </c>
      <c r="Q14" s="45">
        <v>175</v>
      </c>
      <c r="R14" s="45">
        <v>24</v>
      </c>
      <c r="S14" s="45">
        <v>3</v>
      </c>
      <c r="T14" s="6">
        <f t="shared" si="2"/>
        <v>249</v>
      </c>
      <c r="U14" s="2">
        <f t="shared" si="5"/>
        <v>1053</v>
      </c>
      <c r="AB14" s="51">
        <v>250</v>
      </c>
    </row>
    <row r="15" spans="1:28" ht="24" customHeight="1" x14ac:dyDescent="0.2">
      <c r="A15" s="18" t="s">
        <v>23</v>
      </c>
      <c r="B15" s="46">
        <v>27</v>
      </c>
      <c r="C15" s="46">
        <v>195</v>
      </c>
      <c r="D15" s="46">
        <v>27</v>
      </c>
      <c r="E15" s="46">
        <v>7</v>
      </c>
      <c r="F15" s="6">
        <f t="shared" si="0"/>
        <v>280</v>
      </c>
      <c r="G15" s="2">
        <f t="shared" si="3"/>
        <v>1039</v>
      </c>
      <c r="H15" s="19" t="s">
        <v>12</v>
      </c>
      <c r="I15" s="46">
        <v>50</v>
      </c>
      <c r="J15" s="46">
        <v>201</v>
      </c>
      <c r="K15" s="46">
        <v>20</v>
      </c>
      <c r="L15" s="46">
        <v>2</v>
      </c>
      <c r="M15" s="6">
        <f t="shared" si="1"/>
        <v>271</v>
      </c>
      <c r="N15" s="2">
        <f t="shared" si="4"/>
        <v>1007.5</v>
      </c>
      <c r="O15" s="18" t="s">
        <v>30</v>
      </c>
      <c r="P15" s="46">
        <v>51</v>
      </c>
      <c r="Q15" s="46">
        <v>187</v>
      </c>
      <c r="R15" s="45">
        <v>19</v>
      </c>
      <c r="S15" s="46">
        <v>2</v>
      </c>
      <c r="T15" s="6">
        <f t="shared" si="2"/>
        <v>255.5</v>
      </c>
      <c r="U15" s="2">
        <f t="shared" si="5"/>
        <v>1042.5</v>
      </c>
      <c r="AB15" s="51">
        <v>262</v>
      </c>
    </row>
    <row r="16" spans="1:28" ht="24" customHeight="1" x14ac:dyDescent="0.2">
      <c r="A16" s="18" t="s">
        <v>39</v>
      </c>
      <c r="B16" s="46">
        <v>39</v>
      </c>
      <c r="C16" s="46">
        <v>169</v>
      </c>
      <c r="D16" s="46">
        <v>20</v>
      </c>
      <c r="E16" s="46">
        <v>2</v>
      </c>
      <c r="F16" s="6">
        <f t="shared" si="0"/>
        <v>233.5</v>
      </c>
      <c r="G16" s="2">
        <f t="shared" si="3"/>
        <v>1026</v>
      </c>
      <c r="H16" s="19" t="s">
        <v>15</v>
      </c>
      <c r="I16" s="46">
        <v>43</v>
      </c>
      <c r="J16" s="46">
        <v>185</v>
      </c>
      <c r="K16" s="46">
        <v>18</v>
      </c>
      <c r="L16" s="46">
        <v>3</v>
      </c>
      <c r="M16" s="6">
        <f t="shared" si="1"/>
        <v>250</v>
      </c>
      <c r="N16" s="2">
        <f t="shared" si="4"/>
        <v>1039</v>
      </c>
      <c r="O16" s="19" t="s">
        <v>8</v>
      </c>
      <c r="P16" s="46">
        <v>57</v>
      </c>
      <c r="Q16" s="46">
        <v>192</v>
      </c>
      <c r="R16" s="46">
        <v>18</v>
      </c>
      <c r="S16" s="46">
        <v>2</v>
      </c>
      <c r="T16" s="6">
        <f t="shared" si="2"/>
        <v>261.5</v>
      </c>
      <c r="U16" s="2">
        <f t="shared" si="5"/>
        <v>1038.5</v>
      </c>
      <c r="AB16" s="51">
        <v>270.5</v>
      </c>
    </row>
    <row r="17" spans="1:28" ht="24" customHeight="1" x14ac:dyDescent="0.2">
      <c r="A17" s="18" t="s">
        <v>40</v>
      </c>
      <c r="B17" s="46">
        <v>52</v>
      </c>
      <c r="C17" s="46">
        <v>200</v>
      </c>
      <c r="D17" s="46">
        <v>25</v>
      </c>
      <c r="E17" s="46">
        <v>8</v>
      </c>
      <c r="F17" s="6">
        <f t="shared" si="0"/>
        <v>296</v>
      </c>
      <c r="G17" s="2">
        <f t="shared" si="3"/>
        <v>1023</v>
      </c>
      <c r="H17" s="19" t="s">
        <v>18</v>
      </c>
      <c r="I17" s="46">
        <v>38</v>
      </c>
      <c r="J17" s="46">
        <v>178</v>
      </c>
      <c r="K17" s="46">
        <v>20</v>
      </c>
      <c r="L17" s="46">
        <v>3</v>
      </c>
      <c r="M17" s="6">
        <f t="shared" si="1"/>
        <v>244.5</v>
      </c>
      <c r="N17" s="2">
        <f t="shared" si="4"/>
        <v>1031</v>
      </c>
      <c r="O17" s="19" t="s">
        <v>10</v>
      </c>
      <c r="P17" s="46">
        <v>45</v>
      </c>
      <c r="Q17" s="46">
        <v>196</v>
      </c>
      <c r="R17" s="46">
        <v>22</v>
      </c>
      <c r="S17" s="46">
        <v>1</v>
      </c>
      <c r="T17" s="6">
        <f t="shared" si="2"/>
        <v>265</v>
      </c>
      <c r="U17" s="2">
        <f t="shared" si="5"/>
        <v>1031</v>
      </c>
      <c r="AB17" s="51">
        <v>289.5</v>
      </c>
    </row>
    <row r="18" spans="1:28" ht="24" customHeight="1" x14ac:dyDescent="0.2">
      <c r="A18" s="18" t="s">
        <v>41</v>
      </c>
      <c r="B18" s="46">
        <v>34</v>
      </c>
      <c r="C18" s="46">
        <v>155</v>
      </c>
      <c r="D18" s="46">
        <v>22</v>
      </c>
      <c r="E18" s="46">
        <v>6</v>
      </c>
      <c r="F18" s="6">
        <f t="shared" si="0"/>
        <v>231</v>
      </c>
      <c r="G18" s="2">
        <f t="shared" si="3"/>
        <v>1040.5</v>
      </c>
      <c r="H18" s="19" t="s">
        <v>20</v>
      </c>
      <c r="I18" s="46">
        <v>47</v>
      </c>
      <c r="J18" s="46">
        <v>186</v>
      </c>
      <c r="K18" s="46">
        <v>18</v>
      </c>
      <c r="L18" s="46">
        <v>4</v>
      </c>
      <c r="M18" s="6">
        <f t="shared" si="1"/>
        <v>255.5</v>
      </c>
      <c r="N18" s="2">
        <f t="shared" si="4"/>
        <v>1021</v>
      </c>
      <c r="O18" s="19" t="s">
        <v>13</v>
      </c>
      <c r="P18" s="46">
        <v>51</v>
      </c>
      <c r="Q18" s="46">
        <v>198</v>
      </c>
      <c r="R18" s="46">
        <v>16</v>
      </c>
      <c r="S18" s="46">
        <v>2</v>
      </c>
      <c r="T18" s="6">
        <f t="shared" si="2"/>
        <v>260.5</v>
      </c>
      <c r="U18" s="2">
        <f t="shared" si="5"/>
        <v>1042.5</v>
      </c>
      <c r="AB18" s="5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174</v>
      </c>
      <c r="D19" s="47">
        <v>21</v>
      </c>
      <c r="E19" s="47">
        <v>1</v>
      </c>
      <c r="F19" s="7">
        <f t="shared" si="0"/>
        <v>243</v>
      </c>
      <c r="G19" s="3">
        <f t="shared" si="3"/>
        <v>1003.5</v>
      </c>
      <c r="H19" s="20" t="s">
        <v>22</v>
      </c>
      <c r="I19" s="45">
        <v>55</v>
      </c>
      <c r="J19" s="45">
        <v>206</v>
      </c>
      <c r="K19" s="45">
        <v>18</v>
      </c>
      <c r="L19" s="45">
        <v>3</v>
      </c>
      <c r="M19" s="6">
        <f t="shared" si="1"/>
        <v>277</v>
      </c>
      <c r="N19" s="2">
        <f>M16+M17+M18+M19</f>
        <v>1027</v>
      </c>
      <c r="O19" s="19" t="s">
        <v>16</v>
      </c>
      <c r="P19" s="46">
        <v>43</v>
      </c>
      <c r="Q19" s="46">
        <v>189</v>
      </c>
      <c r="R19" s="46">
        <v>15</v>
      </c>
      <c r="S19" s="46">
        <v>3</v>
      </c>
      <c r="T19" s="6">
        <f t="shared" si="2"/>
        <v>248</v>
      </c>
      <c r="U19" s="2">
        <f t="shared" si="5"/>
        <v>1035</v>
      </c>
      <c r="AB19" s="51">
        <v>294</v>
      </c>
    </row>
    <row r="20" spans="1:28" ht="24" customHeight="1" x14ac:dyDescent="0.2">
      <c r="A20" s="19" t="s">
        <v>27</v>
      </c>
      <c r="B20" s="45">
        <v>37</v>
      </c>
      <c r="C20" s="45">
        <v>181</v>
      </c>
      <c r="D20" s="45">
        <v>16</v>
      </c>
      <c r="E20" s="45">
        <v>4</v>
      </c>
      <c r="F20" s="8">
        <f t="shared" si="0"/>
        <v>241.5</v>
      </c>
      <c r="G20" s="35"/>
      <c r="H20" s="19" t="s">
        <v>24</v>
      </c>
      <c r="I20" s="46">
        <v>37</v>
      </c>
      <c r="J20" s="46">
        <v>161</v>
      </c>
      <c r="K20" s="46">
        <v>19</v>
      </c>
      <c r="L20" s="46">
        <v>3</v>
      </c>
      <c r="M20" s="8">
        <f t="shared" si="1"/>
        <v>225</v>
      </c>
      <c r="N20" s="2">
        <f>M17+M18+M19+M20</f>
        <v>1002</v>
      </c>
      <c r="O20" s="19" t="s">
        <v>45</v>
      </c>
      <c r="P20" s="45">
        <v>36</v>
      </c>
      <c r="Q20" s="45">
        <v>180</v>
      </c>
      <c r="R20" s="46">
        <v>14</v>
      </c>
      <c r="S20" s="45">
        <v>0</v>
      </c>
      <c r="T20" s="8">
        <f t="shared" si="2"/>
        <v>226</v>
      </c>
      <c r="U20" s="2">
        <f t="shared" si="5"/>
        <v>999.5</v>
      </c>
      <c r="AB20" s="5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176</v>
      </c>
      <c r="D21" s="46">
        <v>15</v>
      </c>
      <c r="E21" s="46">
        <v>5</v>
      </c>
      <c r="F21" s="6">
        <f t="shared" si="0"/>
        <v>239</v>
      </c>
      <c r="G21" s="36"/>
      <c r="H21" s="20" t="s">
        <v>25</v>
      </c>
      <c r="I21" s="46">
        <v>44</v>
      </c>
      <c r="J21" s="46">
        <v>180</v>
      </c>
      <c r="K21" s="46">
        <v>20</v>
      </c>
      <c r="L21" s="46">
        <v>2</v>
      </c>
      <c r="M21" s="6">
        <f t="shared" si="1"/>
        <v>247</v>
      </c>
      <c r="N21" s="2">
        <f>M18+M19+M20+M21</f>
        <v>1004.5</v>
      </c>
      <c r="O21" s="21" t="s">
        <v>46</v>
      </c>
      <c r="P21" s="47">
        <v>31</v>
      </c>
      <c r="Q21" s="47">
        <v>191</v>
      </c>
      <c r="R21" s="47">
        <v>16</v>
      </c>
      <c r="S21" s="47">
        <v>2</v>
      </c>
      <c r="T21" s="7">
        <f t="shared" si="2"/>
        <v>243.5</v>
      </c>
      <c r="U21" s="3">
        <f t="shared" si="5"/>
        <v>978</v>
      </c>
      <c r="AB21" s="51">
        <v>299.5</v>
      </c>
    </row>
    <row r="22" spans="1:28" ht="24" customHeight="1" thickBot="1" x14ac:dyDescent="0.25">
      <c r="A22" s="19" t="s">
        <v>1</v>
      </c>
      <c r="B22" s="46">
        <v>35</v>
      </c>
      <c r="C22" s="46">
        <v>154</v>
      </c>
      <c r="D22" s="46">
        <v>21</v>
      </c>
      <c r="E22" s="46">
        <v>4</v>
      </c>
      <c r="F22" s="6">
        <f t="shared" si="0"/>
        <v>223.5</v>
      </c>
      <c r="G22" s="2"/>
      <c r="H22" s="21" t="s">
        <v>26</v>
      </c>
      <c r="I22" s="47">
        <v>30</v>
      </c>
      <c r="J22" s="47">
        <v>181</v>
      </c>
      <c r="K22" s="47">
        <v>19</v>
      </c>
      <c r="L22" s="47">
        <v>3</v>
      </c>
      <c r="M22" s="6">
        <f t="shared" si="1"/>
        <v>241.5</v>
      </c>
      <c r="N22" s="3">
        <f>M19+M20+M21+M22</f>
        <v>990.5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1102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1039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1055</v>
      </c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68</v>
      </c>
      <c r="N24" s="57"/>
      <c r="O24" s="156"/>
      <c r="P24" s="157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tr">
        <f>'G-1'!D5:H5</f>
        <v>CALLE 72 X CARRERA 43</v>
      </c>
      <c r="E5" s="148"/>
      <c r="F5" s="148"/>
      <c r="G5" s="148"/>
      <c r="H5" s="148"/>
      <c r="I5" s="138" t="s">
        <v>53</v>
      </c>
      <c r="J5" s="138"/>
      <c r="K5" s="138"/>
      <c r="L5" s="149">
        <f>'G-1'!L5:N5</f>
        <v>1330</v>
      </c>
      <c r="M5" s="149"/>
      <c r="N5" s="149"/>
      <c r="O5" s="12"/>
      <c r="P5" s="138" t="s">
        <v>57</v>
      </c>
      <c r="Q5" s="138"/>
      <c r="R5" s="138"/>
      <c r="S5" s="147" t="s">
        <v>61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64" t="s">
        <v>152</v>
      </c>
      <c r="E6" s="164"/>
      <c r="F6" s="164"/>
      <c r="G6" s="164"/>
      <c r="H6" s="164"/>
      <c r="I6" s="138" t="s">
        <v>59</v>
      </c>
      <c r="J6" s="138"/>
      <c r="K6" s="138"/>
      <c r="L6" s="150">
        <v>2</v>
      </c>
      <c r="M6" s="150"/>
      <c r="N6" s="150"/>
      <c r="O6" s="42"/>
      <c r="P6" s="138" t="s">
        <v>58</v>
      </c>
      <c r="Q6" s="138"/>
      <c r="R6" s="138"/>
      <c r="S6" s="143">
        <f>'G-1'!S6:U6</f>
        <v>43017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21</v>
      </c>
      <c r="C10" s="46">
        <v>103</v>
      </c>
      <c r="D10" s="46">
        <v>33</v>
      </c>
      <c r="E10" s="46">
        <v>1</v>
      </c>
      <c r="F10" s="6">
        <f t="shared" ref="F10:F22" si="0">B10*0.5+C10*1+D10*2+E10*2.5</f>
        <v>182</v>
      </c>
      <c r="G10" s="2"/>
      <c r="H10" s="19" t="s">
        <v>4</v>
      </c>
      <c r="I10" s="46">
        <v>14</v>
      </c>
      <c r="J10" s="46">
        <v>87</v>
      </c>
      <c r="K10" s="46">
        <v>19</v>
      </c>
      <c r="L10" s="46">
        <v>5</v>
      </c>
      <c r="M10" s="6">
        <f t="shared" ref="M10:M22" si="1">I10*0.5+J10*1+K10*2+L10*2.5</f>
        <v>144.5</v>
      </c>
      <c r="N10" s="9">
        <f>F20+F21+F22+M10</f>
        <v>502.5</v>
      </c>
      <c r="O10" s="19" t="s">
        <v>43</v>
      </c>
      <c r="P10" s="46">
        <v>18</v>
      </c>
      <c r="Q10" s="46">
        <v>75</v>
      </c>
      <c r="R10" s="46">
        <v>17</v>
      </c>
      <c r="S10" s="46">
        <v>6</v>
      </c>
      <c r="T10" s="6">
        <f t="shared" ref="T10:T21" si="2">P10*0.5+Q10*1+R10*2+S10*2.5</f>
        <v>133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110</v>
      </c>
      <c r="D11" s="46">
        <v>35</v>
      </c>
      <c r="E11" s="46">
        <v>2</v>
      </c>
      <c r="F11" s="6">
        <f t="shared" si="0"/>
        <v>197.5</v>
      </c>
      <c r="G11" s="2"/>
      <c r="H11" s="19" t="s">
        <v>5</v>
      </c>
      <c r="I11" s="46">
        <v>20</v>
      </c>
      <c r="J11" s="46">
        <v>88</v>
      </c>
      <c r="K11" s="46">
        <v>17</v>
      </c>
      <c r="L11" s="46">
        <v>2</v>
      </c>
      <c r="M11" s="6">
        <f t="shared" si="1"/>
        <v>137</v>
      </c>
      <c r="N11" s="9">
        <f>F21+F22+M10+M11</f>
        <v>520</v>
      </c>
      <c r="O11" s="19" t="s">
        <v>44</v>
      </c>
      <c r="P11" s="46">
        <v>21</v>
      </c>
      <c r="Q11" s="46">
        <v>70</v>
      </c>
      <c r="R11" s="46">
        <v>20</v>
      </c>
      <c r="S11" s="46">
        <v>3</v>
      </c>
      <c r="T11" s="6">
        <f t="shared" si="2"/>
        <v>128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98</v>
      </c>
      <c r="D12" s="46">
        <v>30</v>
      </c>
      <c r="E12" s="46">
        <v>2</v>
      </c>
      <c r="F12" s="6">
        <f t="shared" si="0"/>
        <v>177</v>
      </c>
      <c r="G12" s="2"/>
      <c r="H12" s="19" t="s">
        <v>6</v>
      </c>
      <c r="I12" s="46">
        <v>22</v>
      </c>
      <c r="J12" s="46">
        <v>90</v>
      </c>
      <c r="K12" s="46">
        <v>15</v>
      </c>
      <c r="L12" s="46">
        <v>2</v>
      </c>
      <c r="M12" s="6">
        <f t="shared" si="1"/>
        <v>136</v>
      </c>
      <c r="N12" s="2">
        <f>F22+M10+M11+M12</f>
        <v>537</v>
      </c>
      <c r="O12" s="19" t="s">
        <v>32</v>
      </c>
      <c r="P12" s="46">
        <v>28</v>
      </c>
      <c r="Q12" s="46">
        <v>81</v>
      </c>
      <c r="R12" s="46">
        <v>18</v>
      </c>
      <c r="S12" s="46">
        <v>1</v>
      </c>
      <c r="T12" s="6">
        <f t="shared" si="2"/>
        <v>133.5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92</v>
      </c>
      <c r="D13" s="46">
        <v>25</v>
      </c>
      <c r="E13" s="46">
        <v>4</v>
      </c>
      <c r="F13" s="6">
        <f t="shared" si="0"/>
        <v>165.5</v>
      </c>
      <c r="G13" s="2">
        <f t="shared" ref="G13:G19" si="3">F10+F11+F12+F13</f>
        <v>722</v>
      </c>
      <c r="H13" s="19" t="s">
        <v>7</v>
      </c>
      <c r="I13" s="46">
        <v>15</v>
      </c>
      <c r="J13" s="46">
        <v>96</v>
      </c>
      <c r="K13" s="46">
        <v>18</v>
      </c>
      <c r="L13" s="46">
        <v>2</v>
      </c>
      <c r="M13" s="6">
        <f t="shared" si="1"/>
        <v>144.5</v>
      </c>
      <c r="N13" s="2">
        <f t="shared" ref="N13:N18" si="4">M10+M11+M12+M13</f>
        <v>562</v>
      </c>
      <c r="O13" s="19" t="s">
        <v>33</v>
      </c>
      <c r="P13" s="46">
        <v>15</v>
      </c>
      <c r="Q13" s="46">
        <v>105</v>
      </c>
      <c r="R13" s="46">
        <v>29</v>
      </c>
      <c r="S13" s="46">
        <v>3</v>
      </c>
      <c r="T13" s="6">
        <f t="shared" si="2"/>
        <v>178</v>
      </c>
      <c r="U13" s="2">
        <f t="shared" ref="U13:U21" si="5">T10+T11+T12+T13</f>
        <v>572.5</v>
      </c>
      <c r="AB13" s="51">
        <v>212.5</v>
      </c>
    </row>
    <row r="14" spans="1:28" ht="24" customHeight="1" x14ac:dyDescent="0.2">
      <c r="A14" s="18" t="s">
        <v>21</v>
      </c>
      <c r="B14" s="46">
        <v>20</v>
      </c>
      <c r="C14" s="46">
        <v>95</v>
      </c>
      <c r="D14" s="46">
        <v>21</v>
      </c>
      <c r="E14" s="46">
        <v>3</v>
      </c>
      <c r="F14" s="6">
        <f t="shared" si="0"/>
        <v>154.5</v>
      </c>
      <c r="G14" s="2">
        <f t="shared" si="3"/>
        <v>694.5</v>
      </c>
      <c r="H14" s="19" t="s">
        <v>9</v>
      </c>
      <c r="I14" s="46">
        <v>10</v>
      </c>
      <c r="J14" s="46">
        <v>71</v>
      </c>
      <c r="K14" s="46">
        <v>15</v>
      </c>
      <c r="L14" s="46">
        <v>6</v>
      </c>
      <c r="M14" s="6">
        <f t="shared" si="1"/>
        <v>121</v>
      </c>
      <c r="N14" s="2">
        <f t="shared" si="4"/>
        <v>538.5</v>
      </c>
      <c r="O14" s="19" t="s">
        <v>29</v>
      </c>
      <c r="P14" s="45">
        <v>21</v>
      </c>
      <c r="Q14" s="45">
        <v>91</v>
      </c>
      <c r="R14" s="45">
        <v>1</v>
      </c>
      <c r="S14" s="45">
        <v>2</v>
      </c>
      <c r="T14" s="6">
        <f t="shared" si="2"/>
        <v>108.5</v>
      </c>
      <c r="U14" s="2">
        <f t="shared" si="5"/>
        <v>548</v>
      </c>
      <c r="AB14" s="51">
        <v>226</v>
      </c>
    </row>
    <row r="15" spans="1:28" ht="24" customHeight="1" x14ac:dyDescent="0.2">
      <c r="A15" s="18" t="s">
        <v>23</v>
      </c>
      <c r="B15" s="46">
        <v>27</v>
      </c>
      <c r="C15" s="46">
        <v>76</v>
      </c>
      <c r="D15" s="46">
        <v>24</v>
      </c>
      <c r="E15" s="46">
        <v>2</v>
      </c>
      <c r="F15" s="6">
        <f t="shared" si="0"/>
        <v>142.5</v>
      </c>
      <c r="G15" s="2">
        <f t="shared" si="3"/>
        <v>639.5</v>
      </c>
      <c r="H15" s="19" t="s">
        <v>12</v>
      </c>
      <c r="I15" s="46">
        <v>15</v>
      </c>
      <c r="J15" s="46">
        <v>79</v>
      </c>
      <c r="K15" s="46">
        <v>20</v>
      </c>
      <c r="L15" s="46">
        <v>5</v>
      </c>
      <c r="M15" s="6">
        <f t="shared" si="1"/>
        <v>139</v>
      </c>
      <c r="N15" s="2">
        <f t="shared" si="4"/>
        <v>540.5</v>
      </c>
      <c r="O15" s="18" t="s">
        <v>30</v>
      </c>
      <c r="P15" s="46">
        <v>23</v>
      </c>
      <c r="Q15" s="46">
        <v>93</v>
      </c>
      <c r="R15" s="46">
        <v>25</v>
      </c>
      <c r="S15" s="46">
        <v>0</v>
      </c>
      <c r="T15" s="6">
        <f t="shared" si="2"/>
        <v>154.5</v>
      </c>
      <c r="U15" s="2">
        <f t="shared" si="5"/>
        <v>574.5</v>
      </c>
      <c r="AB15" s="51">
        <v>233.5</v>
      </c>
    </row>
    <row r="16" spans="1:28" ht="24" customHeight="1" x14ac:dyDescent="0.2">
      <c r="A16" s="18" t="s">
        <v>39</v>
      </c>
      <c r="B16" s="46">
        <v>25</v>
      </c>
      <c r="C16" s="46">
        <v>83</v>
      </c>
      <c r="D16" s="46">
        <v>24</v>
      </c>
      <c r="E16" s="46">
        <v>6</v>
      </c>
      <c r="F16" s="6">
        <f t="shared" si="0"/>
        <v>158.5</v>
      </c>
      <c r="G16" s="2">
        <f t="shared" si="3"/>
        <v>621</v>
      </c>
      <c r="H16" s="19" t="s">
        <v>15</v>
      </c>
      <c r="I16" s="46">
        <v>12</v>
      </c>
      <c r="J16" s="46">
        <v>85</v>
      </c>
      <c r="K16" s="46">
        <v>19</v>
      </c>
      <c r="L16" s="46">
        <v>4</v>
      </c>
      <c r="M16" s="6">
        <f t="shared" si="1"/>
        <v>139</v>
      </c>
      <c r="N16" s="2">
        <f t="shared" si="4"/>
        <v>543.5</v>
      </c>
      <c r="O16" s="19" t="s">
        <v>8</v>
      </c>
      <c r="P16" s="46">
        <v>20</v>
      </c>
      <c r="Q16" s="46">
        <v>96</v>
      </c>
      <c r="R16" s="46">
        <v>23</v>
      </c>
      <c r="S16" s="46">
        <v>1</v>
      </c>
      <c r="T16" s="6">
        <f t="shared" si="2"/>
        <v>154.5</v>
      </c>
      <c r="U16" s="2">
        <f t="shared" si="5"/>
        <v>595.5</v>
      </c>
      <c r="AB16" s="51">
        <v>234</v>
      </c>
    </row>
    <row r="17" spans="1:28" ht="24" customHeight="1" x14ac:dyDescent="0.2">
      <c r="A17" s="18" t="s">
        <v>40</v>
      </c>
      <c r="B17" s="46">
        <v>30</v>
      </c>
      <c r="C17" s="46">
        <v>79</v>
      </c>
      <c r="D17" s="46">
        <v>24</v>
      </c>
      <c r="E17" s="46">
        <v>4</v>
      </c>
      <c r="F17" s="6">
        <f t="shared" si="0"/>
        <v>152</v>
      </c>
      <c r="G17" s="2">
        <f t="shared" si="3"/>
        <v>607.5</v>
      </c>
      <c r="H17" s="19" t="s">
        <v>18</v>
      </c>
      <c r="I17" s="46">
        <v>25</v>
      </c>
      <c r="J17" s="46">
        <v>87</v>
      </c>
      <c r="K17" s="46">
        <v>20</v>
      </c>
      <c r="L17" s="46">
        <v>2</v>
      </c>
      <c r="M17" s="6">
        <f t="shared" si="1"/>
        <v>144.5</v>
      </c>
      <c r="N17" s="2">
        <f t="shared" si="4"/>
        <v>543.5</v>
      </c>
      <c r="O17" s="19" t="s">
        <v>10</v>
      </c>
      <c r="P17" s="46">
        <v>14</v>
      </c>
      <c r="Q17" s="46">
        <v>91</v>
      </c>
      <c r="R17" s="46">
        <v>20</v>
      </c>
      <c r="S17" s="46">
        <v>2</v>
      </c>
      <c r="T17" s="6">
        <f t="shared" si="2"/>
        <v>143</v>
      </c>
      <c r="U17" s="2">
        <f t="shared" si="5"/>
        <v>560.5</v>
      </c>
      <c r="AB17" s="51">
        <v>248</v>
      </c>
    </row>
    <row r="18" spans="1:28" ht="24" customHeight="1" x14ac:dyDescent="0.2">
      <c r="A18" s="18" t="s">
        <v>41</v>
      </c>
      <c r="B18" s="46">
        <v>19</v>
      </c>
      <c r="C18" s="46">
        <v>81</v>
      </c>
      <c r="D18" s="46">
        <v>20</v>
      </c>
      <c r="E18" s="46">
        <v>2</v>
      </c>
      <c r="F18" s="6">
        <f t="shared" si="0"/>
        <v>135.5</v>
      </c>
      <c r="G18" s="2">
        <f t="shared" si="3"/>
        <v>588.5</v>
      </c>
      <c r="H18" s="19" t="s">
        <v>20</v>
      </c>
      <c r="I18" s="46">
        <v>22</v>
      </c>
      <c r="J18" s="46">
        <v>93</v>
      </c>
      <c r="K18" s="46">
        <v>23</v>
      </c>
      <c r="L18" s="46">
        <v>2</v>
      </c>
      <c r="M18" s="6">
        <f t="shared" si="1"/>
        <v>155</v>
      </c>
      <c r="N18" s="2">
        <f t="shared" si="4"/>
        <v>577.5</v>
      </c>
      <c r="O18" s="19" t="s">
        <v>13</v>
      </c>
      <c r="P18" s="46">
        <v>22</v>
      </c>
      <c r="Q18" s="46">
        <v>75</v>
      </c>
      <c r="R18" s="46">
        <v>19</v>
      </c>
      <c r="S18" s="46">
        <v>0</v>
      </c>
      <c r="T18" s="6">
        <f t="shared" si="2"/>
        <v>124</v>
      </c>
      <c r="U18" s="2">
        <f t="shared" si="5"/>
        <v>576</v>
      </c>
      <c r="AB18" s="51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86</v>
      </c>
      <c r="D19" s="47">
        <v>27</v>
      </c>
      <c r="E19" s="47">
        <v>2</v>
      </c>
      <c r="F19" s="7">
        <f t="shared" si="0"/>
        <v>155.5</v>
      </c>
      <c r="G19" s="3">
        <f t="shared" si="3"/>
        <v>601.5</v>
      </c>
      <c r="H19" s="20" t="s">
        <v>22</v>
      </c>
      <c r="I19" s="45">
        <v>28</v>
      </c>
      <c r="J19" s="45">
        <v>104</v>
      </c>
      <c r="K19" s="45">
        <v>25</v>
      </c>
      <c r="L19" s="45">
        <v>3</v>
      </c>
      <c r="M19" s="6">
        <f t="shared" si="1"/>
        <v>175.5</v>
      </c>
      <c r="N19" s="2">
        <f>M16+M17+M18+M19</f>
        <v>614</v>
      </c>
      <c r="O19" s="19" t="s">
        <v>16</v>
      </c>
      <c r="P19" s="46">
        <v>30</v>
      </c>
      <c r="Q19" s="46">
        <v>80</v>
      </c>
      <c r="R19" s="46">
        <v>24</v>
      </c>
      <c r="S19" s="46">
        <v>0</v>
      </c>
      <c r="T19" s="6">
        <f t="shared" si="2"/>
        <v>143</v>
      </c>
      <c r="U19" s="2">
        <f t="shared" si="5"/>
        <v>564.5</v>
      </c>
      <c r="AB19" s="51">
        <v>262</v>
      </c>
    </row>
    <row r="20" spans="1:28" ht="24" customHeight="1" x14ac:dyDescent="0.2">
      <c r="A20" s="19" t="s">
        <v>27</v>
      </c>
      <c r="B20" s="45">
        <v>22</v>
      </c>
      <c r="C20" s="45">
        <v>71</v>
      </c>
      <c r="D20" s="45">
        <v>15</v>
      </c>
      <c r="E20" s="45">
        <v>3</v>
      </c>
      <c r="F20" s="8">
        <f t="shared" si="0"/>
        <v>119.5</v>
      </c>
      <c r="G20" s="35"/>
      <c r="H20" s="19" t="s">
        <v>24</v>
      </c>
      <c r="I20" s="46">
        <v>24</v>
      </c>
      <c r="J20" s="46">
        <v>92</v>
      </c>
      <c r="K20" s="46">
        <v>21</v>
      </c>
      <c r="L20" s="46">
        <v>2</v>
      </c>
      <c r="M20" s="8">
        <f t="shared" si="1"/>
        <v>151</v>
      </c>
      <c r="N20" s="2">
        <f>M17+M18+M19+M20</f>
        <v>626</v>
      </c>
      <c r="O20" s="19" t="s">
        <v>45</v>
      </c>
      <c r="P20" s="45">
        <v>28</v>
      </c>
      <c r="Q20" s="45">
        <v>77</v>
      </c>
      <c r="R20" s="45">
        <v>22</v>
      </c>
      <c r="S20" s="45">
        <v>3</v>
      </c>
      <c r="T20" s="8">
        <f t="shared" si="2"/>
        <v>142.5</v>
      </c>
      <c r="U20" s="2">
        <f t="shared" si="5"/>
        <v>552.5</v>
      </c>
      <c r="AB20" s="5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78</v>
      </c>
      <c r="D21" s="46">
        <v>13</v>
      </c>
      <c r="E21" s="46">
        <v>3</v>
      </c>
      <c r="F21" s="6">
        <f t="shared" si="0"/>
        <v>119</v>
      </c>
      <c r="G21" s="36"/>
      <c r="H21" s="20" t="s">
        <v>25</v>
      </c>
      <c r="I21" s="46">
        <v>32</v>
      </c>
      <c r="J21" s="46">
        <v>119</v>
      </c>
      <c r="K21" s="46">
        <v>19</v>
      </c>
      <c r="L21" s="46">
        <v>3</v>
      </c>
      <c r="M21" s="6">
        <f t="shared" si="1"/>
        <v>180.5</v>
      </c>
      <c r="N21" s="2">
        <f>M18+M19+M20+M21</f>
        <v>662</v>
      </c>
      <c r="O21" s="21" t="s">
        <v>46</v>
      </c>
      <c r="P21" s="47">
        <v>21</v>
      </c>
      <c r="Q21" s="47">
        <v>68</v>
      </c>
      <c r="R21" s="47">
        <v>19</v>
      </c>
      <c r="S21" s="47">
        <v>2</v>
      </c>
      <c r="T21" s="7">
        <f t="shared" si="2"/>
        <v>121.5</v>
      </c>
      <c r="U21" s="3">
        <f t="shared" si="5"/>
        <v>531</v>
      </c>
      <c r="AB21" s="5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70</v>
      </c>
      <c r="D22" s="46">
        <v>18</v>
      </c>
      <c r="E22" s="46">
        <v>2</v>
      </c>
      <c r="F22" s="6">
        <f t="shared" si="0"/>
        <v>119.5</v>
      </c>
      <c r="G22" s="2"/>
      <c r="H22" s="21" t="s">
        <v>26</v>
      </c>
      <c r="I22" s="47">
        <v>25</v>
      </c>
      <c r="J22" s="47">
        <v>105</v>
      </c>
      <c r="K22" s="47">
        <v>23</v>
      </c>
      <c r="L22" s="47">
        <v>2</v>
      </c>
      <c r="M22" s="6">
        <f t="shared" si="1"/>
        <v>168.5</v>
      </c>
      <c r="N22" s="3">
        <f>M19+M20+M21+M22</f>
        <v>675.5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722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675.5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595.5</v>
      </c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93</v>
      </c>
      <c r="N24" s="57"/>
      <c r="O24" s="156"/>
      <c r="P24" s="157"/>
      <c r="Q24" s="52" t="s">
        <v>73</v>
      </c>
      <c r="R24" s="55"/>
      <c r="S24" s="55"/>
      <c r="T24" s="56" t="s">
        <v>153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8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tr">
        <f>'G-1'!D5:H5</f>
        <v>CALLE 72 X CARRERA 43</v>
      </c>
      <c r="E5" s="148"/>
      <c r="F5" s="148"/>
      <c r="G5" s="148"/>
      <c r="H5" s="148"/>
      <c r="I5" s="138" t="s">
        <v>53</v>
      </c>
      <c r="J5" s="138"/>
      <c r="K5" s="138"/>
      <c r="L5" s="149">
        <f>'G-1'!L5:N5</f>
        <v>1330</v>
      </c>
      <c r="M5" s="149"/>
      <c r="N5" s="149"/>
      <c r="O5" s="12"/>
      <c r="P5" s="138" t="s">
        <v>57</v>
      </c>
      <c r="Q5" s="138"/>
      <c r="R5" s="138"/>
      <c r="S5" s="147" t="s">
        <v>94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45" t="s">
        <v>151</v>
      </c>
      <c r="E6" s="145"/>
      <c r="F6" s="145"/>
      <c r="G6" s="145"/>
      <c r="H6" s="145"/>
      <c r="I6" s="138" t="s">
        <v>59</v>
      </c>
      <c r="J6" s="138"/>
      <c r="K6" s="138"/>
      <c r="L6" s="150">
        <v>4</v>
      </c>
      <c r="M6" s="150"/>
      <c r="N6" s="150"/>
      <c r="O6" s="42"/>
      <c r="P6" s="138" t="s">
        <v>58</v>
      </c>
      <c r="Q6" s="138"/>
      <c r="R6" s="138"/>
      <c r="S6" s="143">
        <f>'G-1'!S6:U6</f>
        <v>43017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164</v>
      </c>
      <c r="C10" s="46">
        <v>341</v>
      </c>
      <c r="D10" s="46">
        <v>33</v>
      </c>
      <c r="E10" s="46">
        <v>10</v>
      </c>
      <c r="F10" s="48">
        <f>B10*0.5+C10*1+D10*2+E10*2.5</f>
        <v>514</v>
      </c>
      <c r="G10" s="2"/>
      <c r="H10" s="19" t="s">
        <v>4</v>
      </c>
      <c r="I10" s="46">
        <v>107</v>
      </c>
      <c r="J10" s="46">
        <v>361</v>
      </c>
      <c r="K10" s="46">
        <v>24</v>
      </c>
      <c r="L10" s="46">
        <v>7</v>
      </c>
      <c r="M10" s="6">
        <f>I10*0.5+J10*1+K10*2+L10*2.5</f>
        <v>480</v>
      </c>
      <c r="N10" s="9">
        <f>F20+F21+F22+M10</f>
        <v>1830.5</v>
      </c>
      <c r="O10" s="19" t="s">
        <v>43</v>
      </c>
      <c r="P10" s="46">
        <v>169</v>
      </c>
      <c r="Q10" s="46">
        <v>427</v>
      </c>
      <c r="R10" s="46">
        <v>29</v>
      </c>
      <c r="S10" s="46">
        <v>9</v>
      </c>
      <c r="T10" s="6">
        <f>P10*0.5+Q10*1+R10*2+S10*2.5</f>
        <v>592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159</v>
      </c>
      <c r="C11" s="46">
        <v>349</v>
      </c>
      <c r="D11" s="46">
        <v>36</v>
      </c>
      <c r="E11" s="46">
        <v>14</v>
      </c>
      <c r="F11" s="6">
        <f t="shared" ref="F11:F22" si="0">B11*0.5+C11*1+D11*2+E11*2.5</f>
        <v>535.5</v>
      </c>
      <c r="G11" s="2"/>
      <c r="H11" s="19" t="s">
        <v>5</v>
      </c>
      <c r="I11" s="46">
        <v>121</v>
      </c>
      <c r="J11" s="46">
        <v>335</v>
      </c>
      <c r="K11" s="46">
        <v>25</v>
      </c>
      <c r="L11" s="46">
        <v>6</v>
      </c>
      <c r="M11" s="6">
        <f t="shared" ref="M11:M22" si="1">I11*0.5+J11*1+K11*2+L11*2.5</f>
        <v>460.5</v>
      </c>
      <c r="N11" s="9">
        <f>F21+F22+M10+M11</f>
        <v>1815</v>
      </c>
      <c r="O11" s="19" t="s">
        <v>44</v>
      </c>
      <c r="P11" s="46">
        <v>152</v>
      </c>
      <c r="Q11" s="46">
        <v>411</v>
      </c>
      <c r="R11" s="46">
        <v>28</v>
      </c>
      <c r="S11" s="46">
        <v>7</v>
      </c>
      <c r="T11" s="6">
        <f t="shared" ref="T11:T21" si="2">P11*0.5+Q11*1+R11*2+S11*2.5</f>
        <v>560.5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141</v>
      </c>
      <c r="C12" s="46">
        <v>338</v>
      </c>
      <c r="D12" s="46">
        <v>34</v>
      </c>
      <c r="E12" s="46">
        <v>12</v>
      </c>
      <c r="F12" s="6">
        <f t="shared" si="0"/>
        <v>506.5</v>
      </c>
      <c r="G12" s="2"/>
      <c r="H12" s="19" t="s">
        <v>6</v>
      </c>
      <c r="I12" s="46">
        <v>117</v>
      </c>
      <c r="J12" s="46">
        <v>381</v>
      </c>
      <c r="K12" s="46">
        <v>23</v>
      </c>
      <c r="L12" s="46">
        <v>8</v>
      </c>
      <c r="M12" s="6">
        <f t="shared" si="1"/>
        <v>505.5</v>
      </c>
      <c r="N12" s="2">
        <f>F22+M10+M11+M12</f>
        <v>1864.5</v>
      </c>
      <c r="O12" s="19" t="s">
        <v>32</v>
      </c>
      <c r="P12" s="46">
        <v>126</v>
      </c>
      <c r="Q12" s="46">
        <v>419</v>
      </c>
      <c r="R12" s="46">
        <v>17</v>
      </c>
      <c r="S12" s="46">
        <v>12</v>
      </c>
      <c r="T12" s="6">
        <f t="shared" si="2"/>
        <v>546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112</v>
      </c>
      <c r="C13" s="46">
        <v>395</v>
      </c>
      <c r="D13" s="46">
        <v>36</v>
      </c>
      <c r="E13" s="46">
        <v>13</v>
      </c>
      <c r="F13" s="6">
        <f t="shared" si="0"/>
        <v>555.5</v>
      </c>
      <c r="G13" s="2">
        <f>F10+F11+F12+F13</f>
        <v>2111.5</v>
      </c>
      <c r="H13" s="19" t="s">
        <v>7</v>
      </c>
      <c r="I13" s="46">
        <v>134</v>
      </c>
      <c r="J13" s="46">
        <v>481</v>
      </c>
      <c r="K13" s="46">
        <v>29</v>
      </c>
      <c r="L13" s="46">
        <v>13</v>
      </c>
      <c r="M13" s="6">
        <f t="shared" si="1"/>
        <v>638.5</v>
      </c>
      <c r="N13" s="2">
        <f t="shared" ref="N13:N18" si="3">M10+M11+M12+M13</f>
        <v>2084.5</v>
      </c>
      <c r="O13" s="19" t="s">
        <v>33</v>
      </c>
      <c r="P13" s="46">
        <v>103</v>
      </c>
      <c r="Q13" s="46">
        <v>423</v>
      </c>
      <c r="R13" s="46">
        <v>31</v>
      </c>
      <c r="S13" s="46">
        <v>12</v>
      </c>
      <c r="T13" s="6">
        <f t="shared" si="2"/>
        <v>566.5</v>
      </c>
      <c r="U13" s="2">
        <f t="shared" ref="U13:U21" si="4">T10+T11+T12+T13</f>
        <v>2265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146</v>
      </c>
      <c r="C14" s="46">
        <v>357</v>
      </c>
      <c r="D14" s="46">
        <v>27</v>
      </c>
      <c r="E14" s="46">
        <v>15</v>
      </c>
      <c r="F14" s="6">
        <f t="shared" si="0"/>
        <v>521.5</v>
      </c>
      <c r="G14" s="2">
        <f t="shared" ref="G14:G19" si="5">F11+F12+F13+F14</f>
        <v>2119</v>
      </c>
      <c r="H14" s="19" t="s">
        <v>9</v>
      </c>
      <c r="I14" s="46">
        <v>141</v>
      </c>
      <c r="J14" s="46">
        <v>494</v>
      </c>
      <c r="K14" s="46">
        <v>26</v>
      </c>
      <c r="L14" s="46">
        <v>11</v>
      </c>
      <c r="M14" s="6">
        <f t="shared" si="1"/>
        <v>644</v>
      </c>
      <c r="N14" s="2">
        <f t="shared" si="3"/>
        <v>2248.5</v>
      </c>
      <c r="O14" s="19" t="s">
        <v>29</v>
      </c>
      <c r="P14" s="45">
        <v>129</v>
      </c>
      <c r="Q14" s="45">
        <v>479</v>
      </c>
      <c r="R14" s="45">
        <v>34</v>
      </c>
      <c r="S14" s="45">
        <v>14</v>
      </c>
      <c r="T14" s="6">
        <f t="shared" si="2"/>
        <v>646.5</v>
      </c>
      <c r="U14" s="2">
        <f t="shared" si="4"/>
        <v>2319.5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150</v>
      </c>
      <c r="C15" s="46">
        <v>374</v>
      </c>
      <c r="D15" s="46">
        <v>33</v>
      </c>
      <c r="E15" s="46">
        <v>11</v>
      </c>
      <c r="F15" s="6">
        <f t="shared" si="0"/>
        <v>542.5</v>
      </c>
      <c r="G15" s="2">
        <f t="shared" si="5"/>
        <v>2126</v>
      </c>
      <c r="H15" s="19" t="s">
        <v>12</v>
      </c>
      <c r="I15" s="46">
        <v>135</v>
      </c>
      <c r="J15" s="46">
        <v>350</v>
      </c>
      <c r="K15" s="46">
        <v>22</v>
      </c>
      <c r="L15" s="46">
        <v>12</v>
      </c>
      <c r="M15" s="6">
        <f t="shared" si="1"/>
        <v>491.5</v>
      </c>
      <c r="N15" s="2">
        <f t="shared" si="3"/>
        <v>2279.5</v>
      </c>
      <c r="O15" s="18" t="s">
        <v>30</v>
      </c>
      <c r="P15" s="46">
        <v>104</v>
      </c>
      <c r="Q15" s="46">
        <v>367</v>
      </c>
      <c r="R15" s="46">
        <v>14</v>
      </c>
      <c r="S15" s="46">
        <v>7</v>
      </c>
      <c r="T15" s="6">
        <f t="shared" si="2"/>
        <v>464.5</v>
      </c>
      <c r="U15" s="2">
        <f t="shared" si="4"/>
        <v>2223.5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134</v>
      </c>
      <c r="C16" s="46">
        <v>354</v>
      </c>
      <c r="D16" s="46">
        <v>24</v>
      </c>
      <c r="E16" s="46">
        <v>19</v>
      </c>
      <c r="F16" s="6">
        <f t="shared" si="0"/>
        <v>516.5</v>
      </c>
      <c r="G16" s="2">
        <f t="shared" si="5"/>
        <v>2136</v>
      </c>
      <c r="H16" s="19" t="s">
        <v>15</v>
      </c>
      <c r="I16" s="46">
        <v>142</v>
      </c>
      <c r="J16" s="46">
        <v>355</v>
      </c>
      <c r="K16" s="46">
        <v>20</v>
      </c>
      <c r="L16" s="46">
        <v>10</v>
      </c>
      <c r="M16" s="6">
        <f t="shared" si="1"/>
        <v>491</v>
      </c>
      <c r="N16" s="2">
        <f t="shared" si="3"/>
        <v>2265</v>
      </c>
      <c r="O16" s="19" t="s">
        <v>8</v>
      </c>
      <c r="P16" s="46">
        <v>138</v>
      </c>
      <c r="Q16" s="46">
        <v>407</v>
      </c>
      <c r="R16" s="46">
        <v>28</v>
      </c>
      <c r="S16" s="46">
        <v>7</v>
      </c>
      <c r="T16" s="6">
        <f t="shared" si="2"/>
        <v>549.5</v>
      </c>
      <c r="U16" s="2">
        <f t="shared" si="4"/>
        <v>2227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118</v>
      </c>
      <c r="C17" s="46">
        <v>367</v>
      </c>
      <c r="D17" s="46">
        <v>30</v>
      </c>
      <c r="E17" s="46">
        <v>16</v>
      </c>
      <c r="F17" s="6">
        <f t="shared" si="0"/>
        <v>526</v>
      </c>
      <c r="G17" s="2">
        <f t="shared" si="5"/>
        <v>2106.5</v>
      </c>
      <c r="H17" s="19" t="s">
        <v>18</v>
      </c>
      <c r="I17" s="46">
        <v>159</v>
      </c>
      <c r="J17" s="46">
        <v>424</v>
      </c>
      <c r="K17" s="46">
        <v>25</v>
      </c>
      <c r="L17" s="46">
        <v>9</v>
      </c>
      <c r="M17" s="6">
        <f t="shared" si="1"/>
        <v>576</v>
      </c>
      <c r="N17" s="2">
        <f t="shared" si="3"/>
        <v>2202.5</v>
      </c>
      <c r="O17" s="19" t="s">
        <v>10</v>
      </c>
      <c r="P17" s="46">
        <v>164</v>
      </c>
      <c r="Q17" s="46">
        <v>459</v>
      </c>
      <c r="R17" s="46">
        <v>29</v>
      </c>
      <c r="S17" s="46">
        <v>4</v>
      </c>
      <c r="T17" s="6">
        <f t="shared" si="2"/>
        <v>609</v>
      </c>
      <c r="U17" s="2">
        <f t="shared" si="4"/>
        <v>2269.5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133</v>
      </c>
      <c r="C18" s="46">
        <v>397</v>
      </c>
      <c r="D18" s="46">
        <v>27</v>
      </c>
      <c r="E18" s="46">
        <v>10</v>
      </c>
      <c r="F18" s="6">
        <f t="shared" si="0"/>
        <v>542.5</v>
      </c>
      <c r="G18" s="2">
        <f t="shared" si="5"/>
        <v>2127.5</v>
      </c>
      <c r="H18" s="19" t="s">
        <v>20</v>
      </c>
      <c r="I18" s="46">
        <v>140</v>
      </c>
      <c r="J18" s="46">
        <v>416</v>
      </c>
      <c r="K18" s="46">
        <v>22</v>
      </c>
      <c r="L18" s="46">
        <v>3</v>
      </c>
      <c r="M18" s="6">
        <f t="shared" si="1"/>
        <v>537.5</v>
      </c>
      <c r="N18" s="2">
        <f t="shared" si="3"/>
        <v>2096</v>
      </c>
      <c r="O18" s="19" t="s">
        <v>13</v>
      </c>
      <c r="P18" s="46">
        <v>145</v>
      </c>
      <c r="Q18" s="46">
        <v>389</v>
      </c>
      <c r="R18" s="46">
        <v>16</v>
      </c>
      <c r="S18" s="46">
        <v>5</v>
      </c>
      <c r="T18" s="6">
        <f t="shared" si="2"/>
        <v>506</v>
      </c>
      <c r="U18" s="2">
        <f t="shared" si="4"/>
        <v>2129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124</v>
      </c>
      <c r="C19" s="47">
        <v>417</v>
      </c>
      <c r="D19" s="47">
        <v>29</v>
      </c>
      <c r="E19" s="47">
        <v>13</v>
      </c>
      <c r="F19" s="7">
        <f t="shared" si="0"/>
        <v>569.5</v>
      </c>
      <c r="G19" s="3">
        <f t="shared" si="5"/>
        <v>2154.5</v>
      </c>
      <c r="H19" s="20" t="s">
        <v>22</v>
      </c>
      <c r="I19" s="45">
        <v>133</v>
      </c>
      <c r="J19" s="45">
        <v>419</v>
      </c>
      <c r="K19" s="45">
        <v>24</v>
      </c>
      <c r="L19" s="45">
        <v>10</v>
      </c>
      <c r="M19" s="6">
        <f t="shared" si="1"/>
        <v>558.5</v>
      </c>
      <c r="N19" s="2">
        <f>M16+M17+M18+M19</f>
        <v>2163</v>
      </c>
      <c r="O19" s="19" t="s">
        <v>16</v>
      </c>
      <c r="P19" s="46">
        <v>155</v>
      </c>
      <c r="Q19" s="46">
        <v>421</v>
      </c>
      <c r="R19" s="46">
        <v>27</v>
      </c>
      <c r="S19" s="46">
        <v>3</v>
      </c>
      <c r="T19" s="6">
        <f t="shared" si="2"/>
        <v>560</v>
      </c>
      <c r="U19" s="2">
        <f t="shared" si="4"/>
        <v>2224.5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126</v>
      </c>
      <c r="C20" s="45">
        <v>354</v>
      </c>
      <c r="D20" s="45">
        <v>17</v>
      </c>
      <c r="E20" s="45">
        <v>10</v>
      </c>
      <c r="F20" s="8">
        <f t="shared" si="0"/>
        <v>476</v>
      </c>
      <c r="G20" s="35"/>
      <c r="H20" s="19" t="s">
        <v>24</v>
      </c>
      <c r="I20" s="46">
        <v>128</v>
      </c>
      <c r="J20" s="46">
        <v>379</v>
      </c>
      <c r="K20" s="46">
        <v>25</v>
      </c>
      <c r="L20" s="46">
        <v>6</v>
      </c>
      <c r="M20" s="8">
        <f t="shared" si="1"/>
        <v>508</v>
      </c>
      <c r="N20" s="2">
        <f>M17+M18+M19+M20</f>
        <v>2180</v>
      </c>
      <c r="O20" s="19" t="s">
        <v>45</v>
      </c>
      <c r="P20" s="45">
        <v>128</v>
      </c>
      <c r="Q20" s="45">
        <v>448</v>
      </c>
      <c r="R20" s="45">
        <v>30</v>
      </c>
      <c r="S20" s="45">
        <v>6</v>
      </c>
      <c r="T20" s="8">
        <f t="shared" si="2"/>
        <v>587</v>
      </c>
      <c r="U20" s="2">
        <f t="shared" si="4"/>
        <v>2262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117</v>
      </c>
      <c r="C21" s="46">
        <v>342</v>
      </c>
      <c r="D21" s="46">
        <v>19</v>
      </c>
      <c r="E21" s="46">
        <v>7</v>
      </c>
      <c r="F21" s="6">
        <f t="shared" si="0"/>
        <v>456</v>
      </c>
      <c r="G21" s="36"/>
      <c r="H21" s="20" t="s">
        <v>25</v>
      </c>
      <c r="I21" s="46">
        <v>125</v>
      </c>
      <c r="J21" s="46">
        <v>419</v>
      </c>
      <c r="K21" s="46">
        <v>22</v>
      </c>
      <c r="L21" s="46">
        <v>13</v>
      </c>
      <c r="M21" s="6">
        <f t="shared" si="1"/>
        <v>558</v>
      </c>
      <c r="N21" s="2">
        <f>M18+M19+M20+M21</f>
        <v>2162</v>
      </c>
      <c r="O21" s="21" t="s">
        <v>46</v>
      </c>
      <c r="P21" s="47">
        <v>131</v>
      </c>
      <c r="Q21" s="47">
        <v>459</v>
      </c>
      <c r="R21" s="47">
        <v>33</v>
      </c>
      <c r="S21" s="47">
        <v>4</v>
      </c>
      <c r="T21" s="7">
        <f t="shared" si="2"/>
        <v>600.5</v>
      </c>
      <c r="U21" s="3">
        <f t="shared" si="4"/>
        <v>2253.5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104</v>
      </c>
      <c r="C22" s="46">
        <v>312</v>
      </c>
      <c r="D22" s="46">
        <v>16</v>
      </c>
      <c r="E22" s="46">
        <v>9</v>
      </c>
      <c r="F22" s="6">
        <f t="shared" si="0"/>
        <v>418.5</v>
      </c>
      <c r="G22" s="2"/>
      <c r="H22" s="21" t="s">
        <v>26</v>
      </c>
      <c r="I22" s="47">
        <v>118</v>
      </c>
      <c r="J22" s="47">
        <v>435</v>
      </c>
      <c r="K22" s="47">
        <v>23</v>
      </c>
      <c r="L22" s="47">
        <v>11</v>
      </c>
      <c r="M22" s="6">
        <f t="shared" si="1"/>
        <v>567.5</v>
      </c>
      <c r="N22" s="3">
        <f>M19+M20+M21+M22</f>
        <v>2192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2154.5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2279.5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2319.5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89</v>
      </c>
      <c r="G24" s="57"/>
      <c r="H24" s="156"/>
      <c r="I24" s="157"/>
      <c r="J24" s="52" t="s">
        <v>73</v>
      </c>
      <c r="K24" s="55"/>
      <c r="L24" s="55"/>
      <c r="M24" s="56" t="s">
        <v>80</v>
      </c>
      <c r="N24" s="57"/>
      <c r="O24" s="156"/>
      <c r="P24" s="157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ht="13.5" thickBot="1" x14ac:dyDescent="0.25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27"/>
      <c r="Y27" s="128"/>
      <c r="Z27" s="128"/>
      <c r="AA27" s="128"/>
      <c r="AB27" s="129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X28" s="130">
        <f>B10+C10+D10+E10</f>
        <v>548</v>
      </c>
      <c r="Y28" s="126">
        <f>I10+J10+K10+L10</f>
        <v>499</v>
      </c>
      <c r="Z28" s="126">
        <f>P10+Q10+R10+S10</f>
        <v>634</v>
      </c>
      <c r="AA28" s="126"/>
      <c r="AB28" s="131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X29" s="130">
        <f t="shared" ref="X29:X40" si="6">B11+C11+D11+E11</f>
        <v>558</v>
      </c>
      <c r="Y29" s="126">
        <f t="shared" ref="Y29:Y40" si="7">I11+J11+K11+L11</f>
        <v>487</v>
      </c>
      <c r="Z29" s="126">
        <f t="shared" ref="Z29:Z40" si="8">P11+Q11+R11+S11</f>
        <v>598</v>
      </c>
      <c r="AA29" s="126"/>
      <c r="AB29" s="131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X30" s="130">
        <f t="shared" si="6"/>
        <v>525</v>
      </c>
      <c r="Y30" s="126">
        <f t="shared" si="7"/>
        <v>529</v>
      </c>
      <c r="Z30" s="126">
        <f t="shared" si="8"/>
        <v>574</v>
      </c>
      <c r="AA30" s="126"/>
      <c r="AB30" s="131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X31" s="130">
        <f t="shared" si="6"/>
        <v>556</v>
      </c>
      <c r="Y31" s="126">
        <f t="shared" si="7"/>
        <v>657</v>
      </c>
      <c r="Z31" s="126">
        <f t="shared" si="8"/>
        <v>569</v>
      </c>
      <c r="AA31" s="126"/>
      <c r="AB31" s="131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X32" s="130">
        <f t="shared" si="6"/>
        <v>545</v>
      </c>
      <c r="Y32" s="126">
        <f t="shared" si="7"/>
        <v>672</v>
      </c>
      <c r="Z32" s="126">
        <f t="shared" si="8"/>
        <v>656</v>
      </c>
      <c r="AA32" s="126"/>
      <c r="AB32" s="131"/>
    </row>
    <row r="33" spans="1:28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X33" s="130">
        <f t="shared" si="6"/>
        <v>568</v>
      </c>
      <c r="Y33" s="126">
        <f t="shared" si="7"/>
        <v>519</v>
      </c>
      <c r="Z33" s="126">
        <f t="shared" si="8"/>
        <v>492</v>
      </c>
      <c r="AA33" s="126"/>
      <c r="AB33" s="131"/>
    </row>
    <row r="34" spans="1:28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X34" s="130">
        <f t="shared" si="6"/>
        <v>531</v>
      </c>
      <c r="Y34" s="126">
        <f t="shared" si="7"/>
        <v>527</v>
      </c>
      <c r="Z34" s="126">
        <f t="shared" si="8"/>
        <v>580</v>
      </c>
      <c r="AA34" s="126"/>
      <c r="AB34" s="131"/>
    </row>
    <row r="35" spans="1:28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X35" s="130">
        <f t="shared" si="6"/>
        <v>531</v>
      </c>
      <c r="Y35" s="126">
        <f t="shared" si="7"/>
        <v>617</v>
      </c>
      <c r="Z35" s="126">
        <f t="shared" si="8"/>
        <v>656</v>
      </c>
      <c r="AA35" s="126"/>
      <c r="AB35" s="131"/>
    </row>
    <row r="36" spans="1:28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X36" s="130">
        <f t="shared" si="6"/>
        <v>567</v>
      </c>
      <c r="Y36" s="126">
        <f t="shared" si="7"/>
        <v>581</v>
      </c>
      <c r="Z36" s="126">
        <f t="shared" si="8"/>
        <v>555</v>
      </c>
      <c r="AA36" s="126"/>
      <c r="AB36" s="131"/>
    </row>
    <row r="37" spans="1:28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  <c r="X37" s="130">
        <f t="shared" si="6"/>
        <v>583</v>
      </c>
      <c r="Y37" s="126">
        <f t="shared" si="7"/>
        <v>586</v>
      </c>
      <c r="Z37" s="126">
        <f t="shared" si="8"/>
        <v>606</v>
      </c>
      <c r="AA37" s="126"/>
      <c r="AB37" s="131"/>
    </row>
    <row r="38" spans="1:28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  <c r="X38" s="130">
        <f t="shared" si="6"/>
        <v>507</v>
      </c>
      <c r="Y38" s="126">
        <f t="shared" si="7"/>
        <v>538</v>
      </c>
      <c r="Z38" s="126">
        <f t="shared" si="8"/>
        <v>612</v>
      </c>
      <c r="AA38" s="126"/>
      <c r="AB38" s="131"/>
    </row>
    <row r="39" spans="1:28" ht="10.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  <c r="X39" s="130">
        <f t="shared" si="6"/>
        <v>485</v>
      </c>
      <c r="Y39" s="126">
        <f t="shared" si="7"/>
        <v>579</v>
      </c>
      <c r="Z39" s="126">
        <f t="shared" si="8"/>
        <v>627</v>
      </c>
      <c r="AA39" s="126"/>
      <c r="AB39" s="131"/>
    </row>
    <row r="40" spans="1:28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  <c r="X40" s="130">
        <f t="shared" si="6"/>
        <v>441</v>
      </c>
      <c r="Y40" s="126">
        <f t="shared" si="7"/>
        <v>587</v>
      </c>
      <c r="Z40" s="126">
        <f t="shared" si="8"/>
        <v>0</v>
      </c>
      <c r="AA40" s="126"/>
      <c r="AB40" s="131"/>
    </row>
    <row r="41" spans="1:28" ht="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  <c r="X41" s="130"/>
      <c r="Y41" s="126"/>
      <c r="Z41" s="126"/>
      <c r="AA41" s="126"/>
      <c r="AB41" s="132" t="s">
        <v>111</v>
      </c>
    </row>
    <row r="42" spans="1:28" ht="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  <c r="X42" s="130">
        <f>SUM(X28:X40)</f>
        <v>6945</v>
      </c>
      <c r="Y42" s="126">
        <f>SUM(Y28:Y40)</f>
        <v>7378</v>
      </c>
      <c r="Z42" s="126">
        <f>SUM(Z28:Z40)</f>
        <v>7159</v>
      </c>
      <c r="AA42" s="126"/>
      <c r="AB42" s="132">
        <f>X42+Y42+Z42</f>
        <v>21482</v>
      </c>
    </row>
    <row r="43" spans="1:28" ht="13.5" thickBo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  <c r="X43" s="133"/>
      <c r="Y43" s="134"/>
      <c r="Z43" s="134"/>
      <c r="AA43" s="134"/>
      <c r="AB43" s="135"/>
    </row>
    <row r="44" spans="1:28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8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8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8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8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6" t="s">
        <v>62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4" t="s">
        <v>54</v>
      </c>
      <c r="B5" s="144"/>
      <c r="C5" s="144"/>
      <c r="D5" s="26"/>
      <c r="E5" s="148" t="str">
        <f>'G-1'!E4:H4</f>
        <v>DE OBRA</v>
      </c>
      <c r="F5" s="148"/>
      <c r="G5" s="148"/>
      <c r="H5" s="14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8" t="s">
        <v>56</v>
      </c>
      <c r="B6" s="138"/>
      <c r="C6" s="138"/>
      <c r="D6" s="148" t="str">
        <f>'G-1'!D5:H5</f>
        <v>CALLE 72 X CARRERA 43</v>
      </c>
      <c r="E6" s="148"/>
      <c r="F6" s="148"/>
      <c r="G6" s="148"/>
      <c r="H6" s="148"/>
      <c r="I6" s="138" t="s">
        <v>53</v>
      </c>
      <c r="J6" s="138"/>
      <c r="K6" s="138"/>
      <c r="L6" s="149">
        <f>'G-1'!L5:N5</f>
        <v>1330</v>
      </c>
      <c r="M6" s="149"/>
      <c r="N6" s="149"/>
      <c r="O6" s="12"/>
      <c r="P6" s="138" t="s">
        <v>58</v>
      </c>
      <c r="Q6" s="138"/>
      <c r="R6" s="138"/>
      <c r="S6" s="165">
        <f>'G-1'!S6:U6</f>
        <v>43017</v>
      </c>
      <c r="T6" s="165"/>
      <c r="U6" s="165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f>'G-1'!B10+'G-2'!B10+'G-4'!B10</f>
        <v>226</v>
      </c>
      <c r="C10" s="46">
        <f>'G-1'!C10+'G-2'!C10+'G-4'!C10</f>
        <v>650</v>
      </c>
      <c r="D10" s="46">
        <f>'G-1'!D10+'G-2'!D10+'G-4'!D10</f>
        <v>91</v>
      </c>
      <c r="E10" s="46">
        <f>'G-1'!E10+'G-2'!E10+'G-4'!E10</f>
        <v>15</v>
      </c>
      <c r="F10" s="6">
        <f t="shared" ref="F10:F22" si="0">B10*0.5+C10*1+D10*2+E10*2.5</f>
        <v>982.5</v>
      </c>
      <c r="G10" s="2"/>
      <c r="H10" s="19" t="s">
        <v>4</v>
      </c>
      <c r="I10" s="46">
        <f>'G-1'!I10+'G-2'!I10+'G-4'!I10</f>
        <v>176</v>
      </c>
      <c r="J10" s="46">
        <f>'G-1'!J10+'G-2'!J10+'G-4'!J10</f>
        <v>641</v>
      </c>
      <c r="K10" s="46">
        <f>'G-1'!K10+'G-2'!K10+'G-4'!K10</f>
        <v>59</v>
      </c>
      <c r="L10" s="46">
        <f>'G-1'!L10+'G-2'!L10+'G-4'!L10</f>
        <v>13</v>
      </c>
      <c r="M10" s="6">
        <f t="shared" ref="M10:M22" si="1">I10*0.5+J10*1+K10*2+L10*2.5</f>
        <v>879.5</v>
      </c>
      <c r="N10" s="9">
        <f>F20+F21+F22+M10</f>
        <v>3292</v>
      </c>
      <c r="O10" s="19" t="s">
        <v>43</v>
      </c>
      <c r="P10" s="46">
        <f>'G-1'!P10+'G-2'!P10+'G-4'!P10</f>
        <v>225</v>
      </c>
      <c r="Q10" s="46">
        <f>'G-1'!Q10+'G-2'!Q10+'G-4'!Q10</f>
        <v>686</v>
      </c>
      <c r="R10" s="46">
        <f>'G-1'!R10+'G-2'!R10+'G-4'!R10</f>
        <v>65</v>
      </c>
      <c r="S10" s="46">
        <f>'G-1'!S10+'G-2'!S10+'G-4'!S10</f>
        <v>19</v>
      </c>
      <c r="T10" s="6">
        <f t="shared" ref="T10:T21" si="2">P10*0.5+Q10*1+R10*2+S10*2.5</f>
        <v>976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221</v>
      </c>
      <c r="C11" s="46">
        <f>'G-1'!C11+'G-2'!C11+'G-4'!C11</f>
        <v>656</v>
      </c>
      <c r="D11" s="46">
        <f>'G-1'!D11+'G-2'!D11+'G-4'!D11</f>
        <v>92</v>
      </c>
      <c r="E11" s="46">
        <f>'G-1'!E11+'G-2'!E11+'G-4'!E11</f>
        <v>21</v>
      </c>
      <c r="F11" s="6">
        <f t="shared" si="0"/>
        <v>1003</v>
      </c>
      <c r="G11" s="2"/>
      <c r="H11" s="19" t="s">
        <v>5</v>
      </c>
      <c r="I11" s="46">
        <f>'G-1'!I11+'G-2'!I11+'G-4'!I11</f>
        <v>180</v>
      </c>
      <c r="J11" s="46">
        <f>'G-1'!J11+'G-2'!J11+'G-4'!J11</f>
        <v>582</v>
      </c>
      <c r="K11" s="46">
        <f>'G-1'!K11+'G-2'!K11+'G-4'!K11</f>
        <v>59</v>
      </c>
      <c r="L11" s="46">
        <f>'G-1'!L11+'G-2'!L11+'G-4'!L11</f>
        <v>9</v>
      </c>
      <c r="M11" s="6">
        <f t="shared" si="1"/>
        <v>812.5</v>
      </c>
      <c r="N11" s="9">
        <f>F21+F22+M10+M11</f>
        <v>3267.5</v>
      </c>
      <c r="O11" s="19" t="s">
        <v>44</v>
      </c>
      <c r="P11" s="46">
        <f>'G-1'!P11+'G-2'!P11+'G-4'!P11</f>
        <v>217</v>
      </c>
      <c r="Q11" s="46">
        <f>'G-1'!Q11+'G-2'!Q11+'G-4'!Q11</f>
        <v>690</v>
      </c>
      <c r="R11" s="46">
        <f>'G-1'!R11+'G-2'!R11+'G-4'!R11</f>
        <v>63</v>
      </c>
      <c r="S11" s="46">
        <f>'G-1'!S11+'G-2'!S11+'G-4'!S11</f>
        <v>12</v>
      </c>
      <c r="T11" s="6">
        <f t="shared" si="2"/>
        <v>954.5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204</v>
      </c>
      <c r="C12" s="46">
        <f>'G-1'!C12+'G-2'!C12+'G-4'!C12</f>
        <v>621</v>
      </c>
      <c r="D12" s="46">
        <f>'G-1'!D12+'G-2'!D12+'G-4'!D12</f>
        <v>81</v>
      </c>
      <c r="E12" s="46">
        <f>'G-1'!E12+'G-2'!E12+'G-4'!E12</f>
        <v>18</v>
      </c>
      <c r="F12" s="6">
        <f t="shared" si="0"/>
        <v>930</v>
      </c>
      <c r="G12" s="2"/>
      <c r="H12" s="19" t="s">
        <v>6</v>
      </c>
      <c r="I12" s="46">
        <f>'G-1'!I12+'G-2'!I12+'G-4'!I12</f>
        <v>170</v>
      </c>
      <c r="J12" s="46">
        <f>'G-1'!J12+'G-2'!J12+'G-4'!J12</f>
        <v>636</v>
      </c>
      <c r="K12" s="46">
        <f>'G-1'!K12+'G-2'!K12+'G-4'!K12</f>
        <v>52</v>
      </c>
      <c r="L12" s="46">
        <f>'G-1'!L12+'G-2'!L12+'G-4'!L12</f>
        <v>14</v>
      </c>
      <c r="M12" s="6">
        <f t="shared" si="1"/>
        <v>860</v>
      </c>
      <c r="N12" s="2">
        <f>F22+M10+M11+M12</f>
        <v>3313.5</v>
      </c>
      <c r="O12" s="19" t="s">
        <v>32</v>
      </c>
      <c r="P12" s="46">
        <f>'G-1'!P12+'G-2'!P12+'G-4'!P12</f>
        <v>196</v>
      </c>
      <c r="Q12" s="46">
        <f>'G-1'!Q12+'G-2'!Q12+'G-4'!Q12</f>
        <v>690</v>
      </c>
      <c r="R12" s="46">
        <f>'G-1'!R12+'G-2'!R12+'G-4'!R12</f>
        <v>61</v>
      </c>
      <c r="S12" s="46">
        <f>'G-1'!S12+'G-2'!S12+'G-4'!S12</f>
        <v>14</v>
      </c>
      <c r="T12" s="6">
        <f t="shared" si="2"/>
        <v>945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178</v>
      </c>
      <c r="C13" s="46">
        <f>'G-1'!C13+'G-2'!C13+'G-4'!C13</f>
        <v>714</v>
      </c>
      <c r="D13" s="46">
        <f>'G-1'!D13+'G-2'!D13+'G-4'!D13</f>
        <v>86</v>
      </c>
      <c r="E13" s="46">
        <f>'G-1'!E13+'G-2'!E13+'G-4'!E13</f>
        <v>18</v>
      </c>
      <c r="F13" s="6">
        <f t="shared" si="0"/>
        <v>1020</v>
      </c>
      <c r="G13" s="2">
        <f t="shared" ref="G13:G19" si="3">F10+F11+F12+F13</f>
        <v>3935.5</v>
      </c>
      <c r="H13" s="19" t="s">
        <v>7</v>
      </c>
      <c r="I13" s="46">
        <f>'G-1'!I13+'G-2'!I13+'G-4'!I13</f>
        <v>190</v>
      </c>
      <c r="J13" s="46">
        <f>'G-1'!J13+'G-2'!J13+'G-4'!J13</f>
        <v>753</v>
      </c>
      <c r="K13" s="46">
        <f>'G-1'!K13+'G-2'!K13+'G-4'!K13</f>
        <v>70</v>
      </c>
      <c r="L13" s="46">
        <f>'G-1'!L13+'G-2'!L13+'G-4'!L13</f>
        <v>19</v>
      </c>
      <c r="M13" s="6">
        <f t="shared" si="1"/>
        <v>1035.5</v>
      </c>
      <c r="N13" s="2">
        <f t="shared" ref="N13:N18" si="4">M10+M11+M12+M13</f>
        <v>3587.5</v>
      </c>
      <c r="O13" s="19" t="s">
        <v>33</v>
      </c>
      <c r="P13" s="46">
        <f>'G-1'!P13+'G-2'!P13+'G-4'!P13</f>
        <v>174</v>
      </c>
      <c r="Q13" s="46">
        <f>'G-1'!Q13+'G-2'!Q13+'G-4'!Q13</f>
        <v>728</v>
      </c>
      <c r="R13" s="46">
        <f>'G-1'!R13+'G-2'!R13+'G-4'!R13</f>
        <v>76</v>
      </c>
      <c r="S13" s="46">
        <f>'G-1'!S13+'G-2'!S13+'G-4'!S13</f>
        <v>20</v>
      </c>
      <c r="T13" s="6">
        <f t="shared" si="2"/>
        <v>1017</v>
      </c>
      <c r="U13" s="2">
        <f t="shared" ref="U13:U21" si="5">T10+T11+T12+T13</f>
        <v>3892.5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196</v>
      </c>
      <c r="C14" s="46">
        <f>'G-1'!C14+'G-2'!C14+'G-4'!C14</f>
        <v>603</v>
      </c>
      <c r="D14" s="46">
        <f>'G-1'!D14+'G-2'!D14+'G-4'!D14</f>
        <v>68</v>
      </c>
      <c r="E14" s="46">
        <f>'G-1'!E14+'G-2'!E14+'G-4'!E14</f>
        <v>21</v>
      </c>
      <c r="F14" s="6">
        <f t="shared" si="0"/>
        <v>889.5</v>
      </c>
      <c r="G14" s="2">
        <f t="shared" si="3"/>
        <v>3842.5</v>
      </c>
      <c r="H14" s="19" t="s">
        <v>9</v>
      </c>
      <c r="I14" s="46">
        <f>'G-1'!I14+'G-2'!I14+'G-4'!I14</f>
        <v>189</v>
      </c>
      <c r="J14" s="46">
        <f>'G-1'!J14+'G-2'!J14+'G-4'!J14</f>
        <v>762</v>
      </c>
      <c r="K14" s="46">
        <f>'G-1'!K14+'G-2'!K14+'G-4'!K14</f>
        <v>62</v>
      </c>
      <c r="L14" s="46">
        <f>'G-1'!L14+'G-2'!L14+'G-4'!L14</f>
        <v>20</v>
      </c>
      <c r="M14" s="6">
        <f t="shared" si="1"/>
        <v>1030.5</v>
      </c>
      <c r="N14" s="2">
        <f t="shared" si="4"/>
        <v>3738.5</v>
      </c>
      <c r="O14" s="19" t="s">
        <v>29</v>
      </c>
      <c r="P14" s="46">
        <f>'G-1'!P14+'G-2'!P14+'G-4'!P14</f>
        <v>187</v>
      </c>
      <c r="Q14" s="46">
        <f>'G-1'!Q14+'G-2'!Q14+'G-4'!Q14</f>
        <v>745</v>
      </c>
      <c r="R14" s="46">
        <f>'G-1'!R14+'G-2'!R14+'G-4'!R14</f>
        <v>59</v>
      </c>
      <c r="S14" s="46">
        <f>'G-1'!S14+'G-2'!S14+'G-4'!S14</f>
        <v>19</v>
      </c>
      <c r="T14" s="6">
        <f t="shared" si="2"/>
        <v>1004</v>
      </c>
      <c r="U14" s="2">
        <f t="shared" si="5"/>
        <v>3920.5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204</v>
      </c>
      <c r="C15" s="46">
        <f>'G-1'!C15+'G-2'!C15+'G-4'!C15</f>
        <v>645</v>
      </c>
      <c r="D15" s="46">
        <f>'G-1'!D15+'G-2'!D15+'G-4'!D15</f>
        <v>84</v>
      </c>
      <c r="E15" s="46">
        <f>'G-1'!E15+'G-2'!E15+'G-4'!E15</f>
        <v>20</v>
      </c>
      <c r="F15" s="6">
        <f t="shared" si="0"/>
        <v>965</v>
      </c>
      <c r="G15" s="2">
        <f t="shared" si="3"/>
        <v>3804.5</v>
      </c>
      <c r="H15" s="19" t="s">
        <v>12</v>
      </c>
      <c r="I15" s="46">
        <f>'G-1'!I15+'G-2'!I15+'G-4'!I15</f>
        <v>200</v>
      </c>
      <c r="J15" s="46">
        <f>'G-1'!J15+'G-2'!J15+'G-4'!J15</f>
        <v>630</v>
      </c>
      <c r="K15" s="46">
        <f>'G-1'!K15+'G-2'!K15+'G-4'!K15</f>
        <v>62</v>
      </c>
      <c r="L15" s="46">
        <f>'G-1'!L15+'G-2'!L15+'G-4'!L15</f>
        <v>19</v>
      </c>
      <c r="M15" s="6">
        <f t="shared" si="1"/>
        <v>901.5</v>
      </c>
      <c r="N15" s="2">
        <f t="shared" si="4"/>
        <v>3827.5</v>
      </c>
      <c r="O15" s="18" t="s">
        <v>30</v>
      </c>
      <c r="P15" s="46">
        <f>'G-1'!P15+'G-2'!P15+'G-4'!P15</f>
        <v>178</v>
      </c>
      <c r="Q15" s="46">
        <f>'G-1'!Q15+'G-2'!Q15+'G-4'!Q15</f>
        <v>647</v>
      </c>
      <c r="R15" s="46">
        <f>'G-1'!R15+'G-2'!R15+'G-4'!R15</f>
        <v>58</v>
      </c>
      <c r="S15" s="46">
        <f>'G-1'!S15+'G-2'!S15+'G-4'!S15</f>
        <v>9</v>
      </c>
      <c r="T15" s="6">
        <f t="shared" si="2"/>
        <v>874.5</v>
      </c>
      <c r="U15" s="2">
        <f t="shared" si="5"/>
        <v>3840.5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198</v>
      </c>
      <c r="C16" s="46">
        <f>'G-1'!C16+'G-2'!C16+'G-4'!C16</f>
        <v>606</v>
      </c>
      <c r="D16" s="46">
        <f>'G-1'!D16+'G-2'!D16+'G-4'!D16</f>
        <v>68</v>
      </c>
      <c r="E16" s="46">
        <f>'G-1'!E16+'G-2'!E16+'G-4'!E16</f>
        <v>27</v>
      </c>
      <c r="F16" s="6">
        <f t="shared" si="0"/>
        <v>908.5</v>
      </c>
      <c r="G16" s="2">
        <f t="shared" si="3"/>
        <v>3783</v>
      </c>
      <c r="H16" s="19" t="s">
        <v>15</v>
      </c>
      <c r="I16" s="46">
        <f>'G-1'!I16+'G-2'!I16+'G-4'!I16</f>
        <v>197</v>
      </c>
      <c r="J16" s="46">
        <f>'G-1'!J16+'G-2'!J16+'G-4'!J16</f>
        <v>625</v>
      </c>
      <c r="K16" s="46">
        <f>'G-1'!K16+'G-2'!K16+'G-4'!K16</f>
        <v>57</v>
      </c>
      <c r="L16" s="46">
        <f>'G-1'!L16+'G-2'!L16+'G-4'!L16</f>
        <v>17</v>
      </c>
      <c r="M16" s="6">
        <f t="shared" si="1"/>
        <v>880</v>
      </c>
      <c r="N16" s="2">
        <f t="shared" si="4"/>
        <v>3847.5</v>
      </c>
      <c r="O16" s="19" t="s">
        <v>8</v>
      </c>
      <c r="P16" s="46">
        <f>'G-1'!P16+'G-2'!P16+'G-4'!P16</f>
        <v>215</v>
      </c>
      <c r="Q16" s="46">
        <f>'G-1'!Q16+'G-2'!Q16+'G-4'!Q16</f>
        <v>695</v>
      </c>
      <c r="R16" s="46">
        <f>'G-1'!R16+'G-2'!R16+'G-4'!R16</f>
        <v>69</v>
      </c>
      <c r="S16" s="46">
        <f>'G-1'!S16+'G-2'!S16+'G-4'!S16</f>
        <v>10</v>
      </c>
      <c r="T16" s="6">
        <f t="shared" si="2"/>
        <v>965.5</v>
      </c>
      <c r="U16" s="2">
        <f t="shared" si="5"/>
        <v>3861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200</v>
      </c>
      <c r="C17" s="46">
        <f>'G-1'!C17+'G-2'!C17+'G-4'!C17</f>
        <v>646</v>
      </c>
      <c r="D17" s="46">
        <f>'G-1'!D17+'G-2'!D17+'G-4'!D17</f>
        <v>79</v>
      </c>
      <c r="E17" s="46">
        <f>'G-1'!E17+'G-2'!E17+'G-4'!E17</f>
        <v>28</v>
      </c>
      <c r="F17" s="6">
        <f t="shared" si="0"/>
        <v>974</v>
      </c>
      <c r="G17" s="2">
        <f t="shared" si="3"/>
        <v>3737</v>
      </c>
      <c r="H17" s="19" t="s">
        <v>18</v>
      </c>
      <c r="I17" s="46">
        <f>'G-1'!I17+'G-2'!I17+'G-4'!I17</f>
        <v>222</v>
      </c>
      <c r="J17" s="46">
        <f>'G-1'!J17+'G-2'!J17+'G-4'!J17</f>
        <v>689</v>
      </c>
      <c r="K17" s="46">
        <f>'G-1'!K17+'G-2'!K17+'G-4'!K17</f>
        <v>65</v>
      </c>
      <c r="L17" s="46">
        <f>'G-1'!L17+'G-2'!L17+'G-4'!L17</f>
        <v>14</v>
      </c>
      <c r="M17" s="6">
        <f t="shared" si="1"/>
        <v>965</v>
      </c>
      <c r="N17" s="2">
        <f t="shared" si="4"/>
        <v>3777</v>
      </c>
      <c r="O17" s="19" t="s">
        <v>10</v>
      </c>
      <c r="P17" s="46">
        <f>'G-1'!P17+'G-2'!P17+'G-4'!P17</f>
        <v>223</v>
      </c>
      <c r="Q17" s="46">
        <f>'G-1'!Q17+'G-2'!Q17+'G-4'!Q17</f>
        <v>746</v>
      </c>
      <c r="R17" s="46">
        <f>'G-1'!R17+'G-2'!R17+'G-4'!R17</f>
        <v>71</v>
      </c>
      <c r="S17" s="46">
        <f>'G-1'!S17+'G-2'!S17+'G-4'!S17</f>
        <v>7</v>
      </c>
      <c r="T17" s="6">
        <f t="shared" si="2"/>
        <v>1017</v>
      </c>
      <c r="U17" s="2">
        <f t="shared" si="5"/>
        <v>3861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186</v>
      </c>
      <c r="C18" s="46">
        <f>'G-1'!C18+'G-2'!C18+'G-4'!C18</f>
        <v>633</v>
      </c>
      <c r="D18" s="46">
        <f>'G-1'!D18+'G-2'!D18+'G-4'!D18</f>
        <v>69</v>
      </c>
      <c r="E18" s="46">
        <f>'G-1'!E18+'G-2'!E18+'G-4'!E18</f>
        <v>18</v>
      </c>
      <c r="F18" s="6">
        <f t="shared" si="0"/>
        <v>909</v>
      </c>
      <c r="G18" s="2">
        <f t="shared" si="3"/>
        <v>3756.5</v>
      </c>
      <c r="H18" s="19" t="s">
        <v>20</v>
      </c>
      <c r="I18" s="46">
        <f>'G-1'!I18+'G-2'!I18+'G-4'!I18</f>
        <v>209</v>
      </c>
      <c r="J18" s="46">
        <f>'G-1'!J18+'G-2'!J18+'G-4'!J18</f>
        <v>695</v>
      </c>
      <c r="K18" s="46">
        <f>'G-1'!K18+'G-2'!K18+'G-4'!K18</f>
        <v>63</v>
      </c>
      <c r="L18" s="46">
        <f>'G-1'!L18+'G-2'!L18+'G-4'!L18</f>
        <v>9</v>
      </c>
      <c r="M18" s="6">
        <f t="shared" si="1"/>
        <v>948</v>
      </c>
      <c r="N18" s="2">
        <f t="shared" si="4"/>
        <v>3694.5</v>
      </c>
      <c r="O18" s="19" t="s">
        <v>13</v>
      </c>
      <c r="P18" s="46">
        <f>'G-1'!P18+'G-2'!P18+'G-4'!P18</f>
        <v>218</v>
      </c>
      <c r="Q18" s="46">
        <f>'G-1'!Q18+'G-2'!Q18+'G-4'!Q18</f>
        <v>662</v>
      </c>
      <c r="R18" s="46">
        <f>'G-1'!R18+'G-2'!R18+'G-4'!R18</f>
        <v>51</v>
      </c>
      <c r="S18" s="46">
        <f>'G-1'!S18+'G-2'!S18+'G-4'!S18</f>
        <v>7</v>
      </c>
      <c r="T18" s="6">
        <f t="shared" si="2"/>
        <v>890.5</v>
      </c>
      <c r="U18" s="2">
        <f t="shared" si="5"/>
        <v>3747.5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194</v>
      </c>
      <c r="C19" s="47">
        <f>'G-1'!C19+'G-2'!C19+'G-4'!C19</f>
        <v>677</v>
      </c>
      <c r="D19" s="47">
        <f>'G-1'!D19+'G-2'!D19+'G-4'!D19</f>
        <v>77</v>
      </c>
      <c r="E19" s="47">
        <f>'G-1'!E19+'G-2'!E19+'G-4'!E19</f>
        <v>16</v>
      </c>
      <c r="F19" s="7">
        <f t="shared" si="0"/>
        <v>968</v>
      </c>
      <c r="G19" s="3">
        <f t="shared" si="3"/>
        <v>3759.5</v>
      </c>
      <c r="H19" s="20" t="s">
        <v>22</v>
      </c>
      <c r="I19" s="46">
        <f>'G-1'!I19+'G-2'!I19+'G-4'!I19</f>
        <v>216</v>
      </c>
      <c r="J19" s="46">
        <f>'G-1'!J19+'G-2'!J19+'G-4'!J19</f>
        <v>729</v>
      </c>
      <c r="K19" s="46">
        <f>'G-1'!K19+'G-2'!K19+'G-4'!K19</f>
        <v>67</v>
      </c>
      <c r="L19" s="46">
        <f>'G-1'!L19+'G-2'!L19+'G-4'!L19</f>
        <v>16</v>
      </c>
      <c r="M19" s="6">
        <f t="shared" si="1"/>
        <v>1011</v>
      </c>
      <c r="N19" s="2">
        <f>M16+M17+M18+M19</f>
        <v>3804</v>
      </c>
      <c r="O19" s="19" t="s">
        <v>16</v>
      </c>
      <c r="P19" s="46">
        <f>'G-1'!P19+'G-2'!P19+'G-4'!P19</f>
        <v>228</v>
      </c>
      <c r="Q19" s="46">
        <f>'G-1'!Q19+'G-2'!Q19+'G-4'!Q19</f>
        <v>690</v>
      </c>
      <c r="R19" s="46">
        <f>'G-1'!R19+'G-2'!R19+'G-4'!R19</f>
        <v>66</v>
      </c>
      <c r="S19" s="46">
        <f>'G-1'!S19+'G-2'!S19+'G-4'!S19</f>
        <v>6</v>
      </c>
      <c r="T19" s="6">
        <f t="shared" si="2"/>
        <v>951</v>
      </c>
      <c r="U19" s="2">
        <f t="shared" si="5"/>
        <v>3824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185</v>
      </c>
      <c r="C20" s="45">
        <f>'G-1'!C20+'G-2'!C20+'G-4'!C20</f>
        <v>606</v>
      </c>
      <c r="D20" s="45">
        <f>'G-1'!D20+'G-2'!D20+'G-4'!D20</f>
        <v>48</v>
      </c>
      <c r="E20" s="45">
        <f>'G-1'!E20+'G-2'!E20+'G-4'!E20</f>
        <v>17</v>
      </c>
      <c r="F20" s="8">
        <f t="shared" si="0"/>
        <v>837</v>
      </c>
      <c r="G20" s="35"/>
      <c r="H20" s="19" t="s">
        <v>24</v>
      </c>
      <c r="I20" s="46">
        <f>'G-1'!I20+'G-2'!I20+'G-4'!I20</f>
        <v>189</v>
      </c>
      <c r="J20" s="46">
        <f>'G-1'!J20+'G-2'!J20+'G-4'!J20</f>
        <v>632</v>
      </c>
      <c r="K20" s="46">
        <f>'G-1'!K20+'G-2'!K20+'G-4'!K20</f>
        <v>65</v>
      </c>
      <c r="L20" s="46">
        <f>'G-1'!L20+'G-2'!L20+'G-4'!L20</f>
        <v>11</v>
      </c>
      <c r="M20" s="8">
        <f t="shared" si="1"/>
        <v>884</v>
      </c>
      <c r="N20" s="2">
        <f>M17+M18+M19+M20</f>
        <v>3808</v>
      </c>
      <c r="O20" s="19" t="s">
        <v>45</v>
      </c>
      <c r="P20" s="46">
        <f>'G-1'!P20+'G-2'!P20+'G-4'!P20</f>
        <v>192</v>
      </c>
      <c r="Q20" s="46">
        <f>'G-1'!Q20+'G-2'!Q20+'G-4'!Q20</f>
        <v>705</v>
      </c>
      <c r="R20" s="46">
        <f>'G-1'!R20+'G-2'!R20+'G-4'!R20</f>
        <v>66</v>
      </c>
      <c r="S20" s="46">
        <f>'G-1'!S20+'G-2'!S20+'G-4'!S20</f>
        <v>9</v>
      </c>
      <c r="T20" s="8">
        <f t="shared" si="2"/>
        <v>955.5</v>
      </c>
      <c r="U20" s="2">
        <f t="shared" si="5"/>
        <v>3814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173</v>
      </c>
      <c r="C21" s="45">
        <f>'G-1'!C21+'G-2'!C21+'G-4'!C21</f>
        <v>596</v>
      </c>
      <c r="D21" s="45">
        <f>'G-1'!D21+'G-2'!D21+'G-4'!D21</f>
        <v>47</v>
      </c>
      <c r="E21" s="45">
        <f>'G-1'!E21+'G-2'!E21+'G-4'!E21</f>
        <v>15</v>
      </c>
      <c r="F21" s="6">
        <f t="shared" si="0"/>
        <v>814</v>
      </c>
      <c r="G21" s="36"/>
      <c r="H21" s="20" t="s">
        <v>25</v>
      </c>
      <c r="I21" s="46">
        <f>'G-1'!I21+'G-2'!I21+'G-4'!I21</f>
        <v>201</v>
      </c>
      <c r="J21" s="46">
        <f>'G-1'!J21+'G-2'!J21+'G-4'!J21</f>
        <v>718</v>
      </c>
      <c r="K21" s="46">
        <f>'G-1'!K21+'G-2'!K21+'G-4'!K21</f>
        <v>61</v>
      </c>
      <c r="L21" s="46">
        <f>'G-1'!L21+'G-2'!L21+'G-4'!L21</f>
        <v>18</v>
      </c>
      <c r="M21" s="6">
        <f t="shared" si="1"/>
        <v>985.5</v>
      </c>
      <c r="N21" s="2">
        <f>M18+M19+M20+M21</f>
        <v>3828.5</v>
      </c>
      <c r="O21" s="21" t="s">
        <v>46</v>
      </c>
      <c r="P21" s="47">
        <f>'G-1'!P21+'G-2'!P21+'G-4'!P21</f>
        <v>183</v>
      </c>
      <c r="Q21" s="47">
        <f>'G-1'!Q21+'G-2'!Q21+'G-4'!Q21</f>
        <v>718</v>
      </c>
      <c r="R21" s="47">
        <f>'G-1'!R21+'G-2'!R21+'G-4'!R21</f>
        <v>68</v>
      </c>
      <c r="S21" s="47">
        <f>'G-1'!S21+'G-2'!S21+'G-4'!S21</f>
        <v>8</v>
      </c>
      <c r="T21" s="7">
        <f t="shared" si="2"/>
        <v>965.5</v>
      </c>
      <c r="U21" s="3">
        <f t="shared" si="5"/>
        <v>3762.5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156</v>
      </c>
      <c r="C22" s="45">
        <f>'G-1'!C22+'G-2'!C22+'G-4'!C22</f>
        <v>536</v>
      </c>
      <c r="D22" s="45">
        <f>'G-1'!D22+'G-2'!D22+'G-4'!D22</f>
        <v>55</v>
      </c>
      <c r="E22" s="45">
        <f>'G-1'!E22+'G-2'!E22+'G-4'!E22</f>
        <v>15</v>
      </c>
      <c r="F22" s="6">
        <f t="shared" si="0"/>
        <v>761.5</v>
      </c>
      <c r="G22" s="2"/>
      <c r="H22" s="21" t="s">
        <v>26</v>
      </c>
      <c r="I22" s="46">
        <f>'G-1'!I22+'G-2'!I22+'G-4'!I22</f>
        <v>173</v>
      </c>
      <c r="J22" s="46">
        <f>'G-1'!J22+'G-2'!J22+'G-4'!J22</f>
        <v>721</v>
      </c>
      <c r="K22" s="46">
        <f>'G-1'!K22+'G-2'!K22+'G-4'!K22</f>
        <v>65</v>
      </c>
      <c r="L22" s="46">
        <f>'G-1'!L22+'G-2'!L22+'G-4'!L22</f>
        <v>16</v>
      </c>
      <c r="M22" s="6">
        <f t="shared" si="1"/>
        <v>977.5</v>
      </c>
      <c r="N22" s="3">
        <f>M19+M20+M21+M22</f>
        <v>3858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3935.5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3858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3920.5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93</v>
      </c>
      <c r="N24" s="57"/>
      <c r="O24" s="156"/>
      <c r="P24" s="157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3" t="s">
        <v>112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4" t="s">
        <v>113</v>
      </c>
      <c r="B4" s="184"/>
      <c r="C4" s="185" t="s">
        <v>60</v>
      </c>
      <c r="D4" s="185"/>
      <c r="E4" s="185"/>
      <c r="F4" s="77"/>
      <c r="G4" s="73"/>
      <c r="H4" s="73"/>
      <c r="I4" s="73"/>
      <c r="J4" s="73"/>
    </row>
    <row r="5" spans="1:10" x14ac:dyDescent="0.2">
      <c r="A5" s="138" t="s">
        <v>56</v>
      </c>
      <c r="B5" s="138"/>
      <c r="C5" s="186" t="str">
        <f>'G-1'!D5</f>
        <v>CALLE 72 X CARRERA 43</v>
      </c>
      <c r="D5" s="186"/>
      <c r="E5" s="186"/>
      <c r="F5" s="78"/>
      <c r="G5" s="79"/>
      <c r="H5" s="70" t="s">
        <v>53</v>
      </c>
      <c r="I5" s="187">
        <f>'G-1'!L5</f>
        <v>1330</v>
      </c>
      <c r="J5" s="187"/>
    </row>
    <row r="6" spans="1:10" x14ac:dyDescent="0.2">
      <c r="A6" s="138" t="s">
        <v>114</v>
      </c>
      <c r="B6" s="138"/>
      <c r="C6" s="172" t="s">
        <v>150</v>
      </c>
      <c r="D6" s="172"/>
      <c r="E6" s="172"/>
      <c r="F6" s="78"/>
      <c r="G6" s="79"/>
      <c r="H6" s="70" t="s">
        <v>58</v>
      </c>
      <c r="I6" s="173">
        <f>'G-1'!S6</f>
        <v>43017</v>
      </c>
      <c r="J6" s="173"/>
    </row>
    <row r="7" spans="1:10" x14ac:dyDescent="0.2">
      <c r="A7" s="80"/>
      <c r="B7" s="80"/>
      <c r="C7" s="174"/>
      <c r="D7" s="174"/>
      <c r="E7" s="174"/>
      <c r="F7" s="174"/>
      <c r="G7" s="77"/>
      <c r="H7" s="81"/>
      <c r="I7" s="82"/>
      <c r="J7" s="73"/>
    </row>
    <row r="8" spans="1:10" x14ac:dyDescent="0.2">
      <c r="A8" s="175" t="s">
        <v>115</v>
      </c>
      <c r="B8" s="177" t="s">
        <v>116</v>
      </c>
      <c r="C8" s="175" t="s">
        <v>117</v>
      </c>
      <c r="D8" s="17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9" t="s">
        <v>123</v>
      </c>
      <c r="J8" s="181" t="s">
        <v>124</v>
      </c>
    </row>
    <row r="9" spans="1:10" x14ac:dyDescent="0.2">
      <c r="A9" s="176"/>
      <c r="B9" s="178"/>
      <c r="C9" s="176"/>
      <c r="D9" s="178"/>
      <c r="E9" s="86" t="s">
        <v>52</v>
      </c>
      <c r="F9" s="87" t="s">
        <v>0</v>
      </c>
      <c r="G9" s="88" t="s">
        <v>2</v>
      </c>
      <c r="H9" s="87" t="s">
        <v>3</v>
      </c>
      <c r="I9" s="180"/>
      <c r="J9" s="182"/>
    </row>
    <row r="10" spans="1:10" x14ac:dyDescent="0.2">
      <c r="A10" s="166" t="s">
        <v>125</v>
      </c>
      <c r="B10" s="169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7"/>
      <c r="B11" s="170"/>
      <c r="C11" s="89" t="s">
        <v>127</v>
      </c>
      <c r="D11" s="92" t="s">
        <v>128</v>
      </c>
      <c r="E11" s="93">
        <v>57</v>
      </c>
      <c r="F11" s="93">
        <v>202</v>
      </c>
      <c r="G11" s="93">
        <v>43</v>
      </c>
      <c r="H11" s="93">
        <v>5</v>
      </c>
      <c r="I11" s="50">
        <f t="shared" ref="I11:I18" si="0">E11*0.5+F11+G11*2+H11*2.5</f>
        <v>329</v>
      </c>
      <c r="J11" s="94">
        <f>IF(I11=0,"0,00",I11/SUM(I10:I12)*100)</f>
        <v>60.589318600368323</v>
      </c>
    </row>
    <row r="12" spans="1:10" x14ac:dyDescent="0.2">
      <c r="A12" s="167"/>
      <c r="B12" s="170"/>
      <c r="C12" s="95" t="s">
        <v>137</v>
      </c>
      <c r="D12" s="96" t="s">
        <v>129</v>
      </c>
      <c r="E12" s="49">
        <v>36</v>
      </c>
      <c r="F12" s="49">
        <v>179</v>
      </c>
      <c r="G12" s="49">
        <v>6</v>
      </c>
      <c r="H12" s="49">
        <v>2</v>
      </c>
      <c r="I12" s="50">
        <f t="shared" si="0"/>
        <v>214</v>
      </c>
      <c r="J12" s="98">
        <f>IF(I12=0,"0,00",I12/SUM(I10:I12)*100)</f>
        <v>39.410681399631677</v>
      </c>
    </row>
    <row r="13" spans="1:10" x14ac:dyDescent="0.2">
      <c r="A13" s="167"/>
      <c r="B13" s="170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7"/>
      <c r="B14" s="170"/>
      <c r="C14" s="89" t="s">
        <v>130</v>
      </c>
      <c r="D14" s="92" t="s">
        <v>128</v>
      </c>
      <c r="E14" s="93">
        <v>56</v>
      </c>
      <c r="F14" s="93">
        <v>190</v>
      </c>
      <c r="G14" s="93">
        <v>37</v>
      </c>
      <c r="H14" s="93">
        <v>2</v>
      </c>
      <c r="I14" s="50">
        <f t="shared" si="0"/>
        <v>297</v>
      </c>
      <c r="J14" s="94">
        <f>IF(I14=0,"0,00",I14/SUM(I13:I15)*100)</f>
        <v>60.798362333674518</v>
      </c>
    </row>
    <row r="15" spans="1:10" x14ac:dyDescent="0.2">
      <c r="A15" s="167"/>
      <c r="B15" s="170"/>
      <c r="C15" s="95" t="s">
        <v>138</v>
      </c>
      <c r="D15" s="96" t="s">
        <v>129</v>
      </c>
      <c r="E15" s="49">
        <v>18</v>
      </c>
      <c r="F15" s="49">
        <v>171</v>
      </c>
      <c r="G15" s="49">
        <v>2</v>
      </c>
      <c r="H15" s="49">
        <v>3</v>
      </c>
      <c r="I15" s="50">
        <f t="shared" si="0"/>
        <v>191.5</v>
      </c>
      <c r="J15" s="98">
        <f>IF(I15=0,"0,00",I15/SUM(I13:I15)*100)</f>
        <v>39.201637666325482</v>
      </c>
    </row>
    <row r="16" spans="1:10" x14ac:dyDescent="0.2">
      <c r="A16" s="167"/>
      <c r="B16" s="170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7"/>
      <c r="B17" s="170"/>
      <c r="C17" s="89" t="s">
        <v>131</v>
      </c>
      <c r="D17" s="92" t="s">
        <v>128</v>
      </c>
      <c r="E17" s="93">
        <v>41</v>
      </c>
      <c r="F17" s="93">
        <v>196</v>
      </c>
      <c r="G17" s="93">
        <v>27</v>
      </c>
      <c r="H17" s="93">
        <v>1</v>
      </c>
      <c r="I17" s="50">
        <f t="shared" si="0"/>
        <v>273</v>
      </c>
      <c r="J17" s="94">
        <f>IF(I17=0,"0,00",I17/SUM(I16:I18)*100)</f>
        <v>58.146964856230035</v>
      </c>
    </row>
    <row r="18" spans="1:10" x14ac:dyDescent="0.2">
      <c r="A18" s="168"/>
      <c r="B18" s="171"/>
      <c r="C18" s="100" t="s">
        <v>139</v>
      </c>
      <c r="D18" s="96" t="s">
        <v>129</v>
      </c>
      <c r="E18" s="49">
        <v>26</v>
      </c>
      <c r="F18" s="49">
        <v>175</v>
      </c>
      <c r="G18" s="49">
        <v>3</v>
      </c>
      <c r="H18" s="49">
        <v>1</v>
      </c>
      <c r="I18" s="50">
        <f t="shared" si="0"/>
        <v>196.5</v>
      </c>
      <c r="J18" s="94">
        <f>IF(I18=0,"0,00",I18/SUM(I17:I19)*100)</f>
        <v>41.853035143769965</v>
      </c>
    </row>
    <row r="19" spans="1:10" x14ac:dyDescent="0.2">
      <c r="A19" s="166" t="s">
        <v>132</v>
      </c>
      <c r="B19" s="169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ref="I19:I27" si="1">E19*0.5+F19+G19*2+H19*2.5</f>
        <v>0</v>
      </c>
      <c r="J19" s="91" t="str">
        <f>IF(I19=0,"0,00",I19/SUM(I19:I21)*100)</f>
        <v>0,00</v>
      </c>
    </row>
    <row r="20" spans="1:10" x14ac:dyDescent="0.2">
      <c r="A20" s="167"/>
      <c r="B20" s="170"/>
      <c r="C20" s="89" t="s">
        <v>127</v>
      </c>
      <c r="D20" s="92" t="s">
        <v>128</v>
      </c>
      <c r="E20" s="93">
        <f>'G-2'!B20+'G-2'!B21</f>
        <v>37</v>
      </c>
      <c r="F20" s="93">
        <f>'G-2'!C20+'G-2'!C21</f>
        <v>149</v>
      </c>
      <c r="G20" s="93">
        <f>'G-2'!D20+'G-2'!D21</f>
        <v>28</v>
      </c>
      <c r="H20" s="93">
        <f>'G-2'!E20+'G-2'!E21</f>
        <v>6</v>
      </c>
      <c r="I20" s="93">
        <f>E20*0.5+F20+G20*2+H20*2.5</f>
        <v>238.5</v>
      </c>
      <c r="J20" s="94">
        <f>IF(I20=0,"0,00",I20/SUM(I19:I21)*100)</f>
        <v>100</v>
      </c>
    </row>
    <row r="21" spans="1:10" x14ac:dyDescent="0.2">
      <c r="A21" s="167"/>
      <c r="B21" s="170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>E21*0.5+F21+G21*2+H21*2.5</f>
        <v>0</v>
      </c>
      <c r="J21" s="98" t="str">
        <f>IF(I21=0,"0,00",I21/SUM(I19:I21)*100)</f>
        <v>0,00</v>
      </c>
    </row>
    <row r="22" spans="1:10" x14ac:dyDescent="0.2">
      <c r="A22" s="167"/>
      <c r="B22" s="170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1"/>
        <v>0</v>
      </c>
      <c r="J22" s="91" t="str">
        <f>IF(I22=0,"0,00",I22/SUM(I22:I24)*100)</f>
        <v>0,00</v>
      </c>
    </row>
    <row r="23" spans="1:10" x14ac:dyDescent="0.2">
      <c r="A23" s="167"/>
      <c r="B23" s="170"/>
      <c r="C23" s="89" t="s">
        <v>130</v>
      </c>
      <c r="D23" s="92" t="s">
        <v>128</v>
      </c>
      <c r="E23" s="93">
        <f>'G-2'!I20+'G-2'!I21</f>
        <v>56</v>
      </c>
      <c r="F23" s="93">
        <f>'G-2'!J20+'G-2'!J21</f>
        <v>211</v>
      </c>
      <c r="G23" s="93">
        <f>'G-2'!K20+'G-2'!K21</f>
        <v>40</v>
      </c>
      <c r="H23" s="93">
        <f>'G-2'!L20+'G-2'!L21</f>
        <v>5</v>
      </c>
      <c r="I23" s="93">
        <f t="shared" si="1"/>
        <v>331.5</v>
      </c>
      <c r="J23" s="94">
        <f>IF(I23=0,"0,00",I23/SUM(I22:I24)*100)</f>
        <v>100</v>
      </c>
    </row>
    <row r="24" spans="1:10" x14ac:dyDescent="0.2">
      <c r="A24" s="167"/>
      <c r="B24" s="170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1"/>
        <v>0</v>
      </c>
      <c r="J24" s="98" t="str">
        <f>IF(I24=0,"0,00",I24/SUM(I22:I24)*100)</f>
        <v>0,00</v>
      </c>
    </row>
    <row r="25" spans="1:10" x14ac:dyDescent="0.2">
      <c r="A25" s="167"/>
      <c r="B25" s="170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1"/>
        <v>0</v>
      </c>
      <c r="J25" s="91" t="str">
        <f>IF(I25=0,"0,00",I25/SUM(I25:I27)*100)</f>
        <v>0,00</v>
      </c>
    </row>
    <row r="26" spans="1:10" x14ac:dyDescent="0.2">
      <c r="A26" s="167"/>
      <c r="B26" s="170"/>
      <c r="C26" s="89" t="s">
        <v>131</v>
      </c>
      <c r="D26" s="92" t="s">
        <v>128</v>
      </c>
      <c r="E26" s="93">
        <f>'G-2'!P19+'G-2'!P20</f>
        <v>58</v>
      </c>
      <c r="F26" s="93">
        <f>'G-2'!Q19+'G-2'!Q20</f>
        <v>157</v>
      </c>
      <c r="G26" s="93">
        <f>'G-2'!R19+'G-2'!R20</f>
        <v>46</v>
      </c>
      <c r="H26" s="93">
        <f>'G-2'!S19+'G-2'!S20</f>
        <v>3</v>
      </c>
      <c r="I26" s="93">
        <f t="shared" si="1"/>
        <v>285.5</v>
      </c>
      <c r="J26" s="94">
        <f>IF(I26=0,"0,00",I26/SUM(I25:I27)*100)</f>
        <v>100</v>
      </c>
    </row>
    <row r="27" spans="1:10" x14ac:dyDescent="0.2">
      <c r="A27" s="168"/>
      <c r="B27" s="171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3">
        <f t="shared" si="1"/>
        <v>0</v>
      </c>
      <c r="J27" s="94" t="str">
        <f>IF(I27=0,"0,00",I27/SUM(I26:I28)*100)</f>
        <v>0,00</v>
      </c>
    </row>
    <row r="28" spans="1:10" x14ac:dyDescent="0.2">
      <c r="A28" s="166" t="s">
        <v>133</v>
      </c>
      <c r="B28" s="169"/>
      <c r="C28" s="101"/>
      <c r="D28" s="90" t="s">
        <v>126</v>
      </c>
      <c r="E28" s="123">
        <v>0</v>
      </c>
      <c r="F28" s="123">
        <v>0</v>
      </c>
      <c r="G28" s="123">
        <v>0</v>
      </c>
      <c r="H28" s="123">
        <v>0</v>
      </c>
      <c r="I28" s="50">
        <f t="shared" ref="I28:I44" si="2">E28*0.5+F28+G28*2+H28*2.5</f>
        <v>0</v>
      </c>
      <c r="J28" s="91" t="str">
        <f>IF(I28=0,"0,00",I28/SUM(I28:I30)*100)</f>
        <v>0,00</v>
      </c>
    </row>
    <row r="29" spans="1:10" x14ac:dyDescent="0.2">
      <c r="A29" s="167"/>
      <c r="B29" s="170"/>
      <c r="C29" s="89" t="s">
        <v>127</v>
      </c>
      <c r="D29" s="92" t="s">
        <v>128</v>
      </c>
      <c r="E29" s="125">
        <v>0</v>
      </c>
      <c r="F29" s="125">
        <v>0</v>
      </c>
      <c r="G29" s="125">
        <v>0</v>
      </c>
      <c r="H29" s="125">
        <v>0</v>
      </c>
      <c r="I29" s="93">
        <f t="shared" si="2"/>
        <v>0</v>
      </c>
      <c r="J29" s="94" t="str">
        <f>IF(I29=0,"0,00",I29/SUM(I28:I30)*100)</f>
        <v>0,00</v>
      </c>
    </row>
    <row r="30" spans="1:10" x14ac:dyDescent="0.2">
      <c r="A30" s="167"/>
      <c r="B30" s="170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2"/>
        <v>0</v>
      </c>
      <c r="J30" s="98" t="str">
        <f>IF(I30=0,"0,00",I30/SUM(I28:I30)*100)</f>
        <v>0,00</v>
      </c>
    </row>
    <row r="31" spans="1:10" x14ac:dyDescent="0.2">
      <c r="A31" s="167"/>
      <c r="B31" s="170"/>
      <c r="C31" s="99"/>
      <c r="D31" s="90" t="s">
        <v>126</v>
      </c>
      <c r="E31" s="123">
        <v>0</v>
      </c>
      <c r="F31" s="123">
        <v>0</v>
      </c>
      <c r="G31" s="123">
        <v>0</v>
      </c>
      <c r="H31" s="123">
        <v>0</v>
      </c>
      <c r="I31" s="50">
        <f t="shared" si="2"/>
        <v>0</v>
      </c>
      <c r="J31" s="91" t="str">
        <f>IF(I31=0,"0,00",I31/SUM(I31:I33)*100)</f>
        <v>0,00</v>
      </c>
    </row>
    <row r="32" spans="1:10" x14ac:dyDescent="0.2">
      <c r="A32" s="167"/>
      <c r="B32" s="170"/>
      <c r="C32" s="89" t="s">
        <v>130</v>
      </c>
      <c r="D32" s="92" t="s">
        <v>128</v>
      </c>
      <c r="E32" s="125">
        <v>0</v>
      </c>
      <c r="F32" s="125">
        <v>0</v>
      </c>
      <c r="G32" s="125">
        <v>0</v>
      </c>
      <c r="H32" s="125">
        <v>0</v>
      </c>
      <c r="I32" s="93">
        <f t="shared" si="2"/>
        <v>0</v>
      </c>
      <c r="J32" s="94" t="str">
        <f>IF(I32=0,"0,00",I32/SUM(I31:I33)*100)</f>
        <v>0,00</v>
      </c>
    </row>
    <row r="33" spans="1:10" x14ac:dyDescent="0.2">
      <c r="A33" s="167"/>
      <c r="B33" s="170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2"/>
        <v>0</v>
      </c>
      <c r="J33" s="98" t="str">
        <f>IF(I33=0,"0,00",I33/SUM(I31:I33)*100)</f>
        <v>0,00</v>
      </c>
    </row>
    <row r="34" spans="1:10" x14ac:dyDescent="0.2">
      <c r="A34" s="167"/>
      <c r="B34" s="170"/>
      <c r="C34" s="99"/>
      <c r="D34" s="90" t="s">
        <v>126</v>
      </c>
      <c r="E34" s="123">
        <v>0</v>
      </c>
      <c r="F34" s="123">
        <v>0</v>
      </c>
      <c r="G34" s="123">
        <v>0</v>
      </c>
      <c r="H34" s="123">
        <v>0</v>
      </c>
      <c r="I34" s="50">
        <f t="shared" si="2"/>
        <v>0</v>
      </c>
      <c r="J34" s="91" t="str">
        <f>IF(I34=0,"0,00",I34/SUM(I34:I36)*100)</f>
        <v>0,00</v>
      </c>
    </row>
    <row r="35" spans="1:10" x14ac:dyDescent="0.2">
      <c r="A35" s="167"/>
      <c r="B35" s="170"/>
      <c r="C35" s="89" t="s">
        <v>131</v>
      </c>
      <c r="D35" s="92" t="s">
        <v>128</v>
      </c>
      <c r="E35" s="125">
        <v>0</v>
      </c>
      <c r="F35" s="125">
        <v>0</v>
      </c>
      <c r="G35" s="125">
        <v>0</v>
      </c>
      <c r="H35" s="125">
        <v>0</v>
      </c>
      <c r="I35" s="93">
        <f t="shared" si="2"/>
        <v>0</v>
      </c>
      <c r="J35" s="94" t="str">
        <f>IF(I35=0,"0,00",I35/SUM(I34:I36)*100)</f>
        <v>0,00</v>
      </c>
    </row>
    <row r="36" spans="1:10" x14ac:dyDescent="0.2">
      <c r="A36" s="168"/>
      <c r="B36" s="171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2"/>
        <v>0</v>
      </c>
      <c r="J36" s="98" t="str">
        <f>IF(I36=0,"0,00",I36/SUM(I34:I36)*100)</f>
        <v>0,00</v>
      </c>
    </row>
    <row r="37" spans="1:10" x14ac:dyDescent="0.2">
      <c r="A37" s="166" t="s">
        <v>134</v>
      </c>
      <c r="B37" s="169">
        <v>4</v>
      </c>
      <c r="C37" s="101"/>
      <c r="D37" s="90" t="s">
        <v>126</v>
      </c>
      <c r="E37" s="50">
        <v>6</v>
      </c>
      <c r="F37" s="50">
        <v>10</v>
      </c>
      <c r="G37" s="50">
        <v>2</v>
      </c>
      <c r="H37" s="50">
        <v>0</v>
      </c>
      <c r="I37" s="50">
        <f t="shared" si="2"/>
        <v>17</v>
      </c>
      <c r="J37" s="91">
        <f>IF(I37=0,"0,00",I37/SUM(I37:I39)*100)</f>
        <v>1.6236867239732569</v>
      </c>
    </row>
    <row r="38" spans="1:10" x14ac:dyDescent="0.2">
      <c r="A38" s="167"/>
      <c r="B38" s="170"/>
      <c r="C38" s="89" t="s">
        <v>127</v>
      </c>
      <c r="D38" s="92" t="s">
        <v>128</v>
      </c>
      <c r="E38" s="93">
        <v>207</v>
      </c>
      <c r="F38" s="93">
        <v>680</v>
      </c>
      <c r="G38" s="93">
        <v>47</v>
      </c>
      <c r="H38" s="93">
        <v>11</v>
      </c>
      <c r="I38" s="93">
        <f t="shared" si="2"/>
        <v>905</v>
      </c>
      <c r="J38" s="94">
        <f>IF(I38=0,"0,00",I38/SUM(I37:I39)*100)</f>
        <v>86.43744030563515</v>
      </c>
    </row>
    <row r="39" spans="1:10" x14ac:dyDescent="0.2">
      <c r="A39" s="167"/>
      <c r="B39" s="170"/>
      <c r="C39" s="95" t="s">
        <v>146</v>
      </c>
      <c r="D39" s="96" t="s">
        <v>129</v>
      </c>
      <c r="E39" s="49">
        <v>34</v>
      </c>
      <c r="F39" s="49">
        <v>73</v>
      </c>
      <c r="G39" s="49">
        <v>0</v>
      </c>
      <c r="H39" s="49">
        <v>14</v>
      </c>
      <c r="I39" s="97">
        <f t="shared" si="2"/>
        <v>125</v>
      </c>
      <c r="J39" s="98">
        <f>IF(I39=0,"0,00",I39/SUM(I37:I39)*100)</f>
        <v>11.938872970391595</v>
      </c>
    </row>
    <row r="40" spans="1:10" x14ac:dyDescent="0.2">
      <c r="A40" s="167"/>
      <c r="B40" s="170"/>
      <c r="C40" s="99"/>
      <c r="D40" s="90" t="s">
        <v>126</v>
      </c>
      <c r="E40" s="50">
        <v>12</v>
      </c>
      <c r="F40" s="50">
        <v>24</v>
      </c>
      <c r="G40" s="50">
        <v>4</v>
      </c>
      <c r="H40" s="50">
        <v>1</v>
      </c>
      <c r="I40" s="50">
        <f t="shared" si="2"/>
        <v>40.5</v>
      </c>
      <c r="J40" s="91">
        <f>IF(I40=0,"0,00",I40/SUM(I40:I42)*100)</f>
        <v>3.5984007107952021</v>
      </c>
    </row>
    <row r="41" spans="1:10" x14ac:dyDescent="0.2">
      <c r="A41" s="167"/>
      <c r="B41" s="170"/>
      <c r="C41" s="89" t="s">
        <v>130</v>
      </c>
      <c r="D41" s="92" t="s">
        <v>128</v>
      </c>
      <c r="E41" s="93">
        <v>214</v>
      </c>
      <c r="F41" s="93">
        <v>769</v>
      </c>
      <c r="G41" s="93">
        <v>41</v>
      </c>
      <c r="H41" s="93">
        <v>21</v>
      </c>
      <c r="I41" s="93">
        <f t="shared" si="2"/>
        <v>1010.5</v>
      </c>
      <c r="J41" s="94">
        <f>IF(I41=0,"0,00",I41/SUM(I40:I42)*100)</f>
        <v>89.782318969346946</v>
      </c>
    </row>
    <row r="42" spans="1:10" x14ac:dyDescent="0.2">
      <c r="A42" s="167"/>
      <c r="B42" s="170"/>
      <c r="C42" s="95" t="s">
        <v>147</v>
      </c>
      <c r="D42" s="96" t="s">
        <v>129</v>
      </c>
      <c r="E42" s="49">
        <v>17</v>
      </c>
      <c r="F42" s="49">
        <v>61</v>
      </c>
      <c r="G42" s="49">
        <v>0</v>
      </c>
      <c r="H42" s="49">
        <v>2</v>
      </c>
      <c r="I42" s="97">
        <f t="shared" si="2"/>
        <v>74.5</v>
      </c>
      <c r="J42" s="98">
        <f>IF(I42=0,"0,00",I42/SUM(I40:I42)*100)</f>
        <v>6.6192803198578414</v>
      </c>
    </row>
    <row r="43" spans="1:10" x14ac:dyDescent="0.2">
      <c r="A43" s="167"/>
      <c r="B43" s="170"/>
      <c r="C43" s="99"/>
      <c r="D43" s="90" t="s">
        <v>126</v>
      </c>
      <c r="E43" s="50">
        <v>14</v>
      </c>
      <c r="F43" s="50">
        <v>24</v>
      </c>
      <c r="G43" s="50">
        <v>2</v>
      </c>
      <c r="H43" s="50">
        <v>0</v>
      </c>
      <c r="I43" s="50">
        <f t="shared" si="2"/>
        <v>35</v>
      </c>
      <c r="J43" s="91">
        <f>IF(I43=0,"0,00",I43/SUM(I43:I45)*100)</f>
        <v>2.9473684210526314</v>
      </c>
    </row>
    <row r="44" spans="1:10" x14ac:dyDescent="0.2">
      <c r="A44" s="167"/>
      <c r="B44" s="170"/>
      <c r="C44" s="89" t="s">
        <v>131</v>
      </c>
      <c r="D44" s="92" t="s">
        <v>128</v>
      </c>
      <c r="E44" s="93">
        <v>215</v>
      </c>
      <c r="F44" s="93">
        <v>829</v>
      </c>
      <c r="G44" s="93">
        <v>61</v>
      </c>
      <c r="H44" s="93">
        <v>10</v>
      </c>
      <c r="I44" s="93">
        <f t="shared" si="2"/>
        <v>1083.5</v>
      </c>
      <c r="J44" s="94">
        <f>IF(I44=0,"0,00",I44/SUM(I43:I45)*100)</f>
        <v>91.242105263157896</v>
      </c>
    </row>
    <row r="45" spans="1:10" x14ac:dyDescent="0.2">
      <c r="A45" s="168"/>
      <c r="B45" s="171"/>
      <c r="C45" s="100" t="s">
        <v>148</v>
      </c>
      <c r="D45" s="96" t="s">
        <v>129</v>
      </c>
      <c r="E45" s="49">
        <v>30</v>
      </c>
      <c r="F45" s="49">
        <v>54</v>
      </c>
      <c r="G45" s="49">
        <v>0</v>
      </c>
      <c r="H45" s="49">
        <v>0</v>
      </c>
      <c r="I45" s="93">
        <f t="shared" ref="I45" si="3">E45*0.5+F45+G45*2+H45*2.5</f>
        <v>69</v>
      </c>
      <c r="J45" s="94">
        <f>IF(I45=0,"0,00",I45/SUM(I44:I46)*100)</f>
        <v>5.9869848156182206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1"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5" t="s">
        <v>95</v>
      </c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5" t="s">
        <v>96</v>
      </c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5" t="s">
        <v>97</v>
      </c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1" t="s">
        <v>98</v>
      </c>
      <c r="B8" s="191"/>
      <c r="C8" s="190" t="s">
        <v>99</v>
      </c>
      <c r="D8" s="190"/>
      <c r="E8" s="190"/>
      <c r="F8" s="190"/>
      <c r="G8" s="190"/>
      <c r="H8" s="190"/>
      <c r="I8" s="59"/>
      <c r="J8" s="59"/>
      <c r="K8" s="59"/>
      <c r="L8" s="191" t="s">
        <v>100</v>
      </c>
      <c r="M8" s="191"/>
      <c r="N8" s="191"/>
      <c r="O8" s="190" t="str">
        <f>'G-1'!D5</f>
        <v>CALLE 72 X CARRERA 43</v>
      </c>
      <c r="P8" s="190"/>
      <c r="Q8" s="190"/>
      <c r="R8" s="190"/>
      <c r="S8" s="190"/>
      <c r="T8" s="59"/>
      <c r="U8" s="59"/>
      <c r="V8" s="191" t="s">
        <v>101</v>
      </c>
      <c r="W8" s="191"/>
      <c r="X8" s="191"/>
      <c r="Y8" s="190">
        <f>'G-1'!L5</f>
        <v>1330</v>
      </c>
      <c r="Z8" s="190"/>
      <c r="AA8" s="190"/>
      <c r="AB8" s="59"/>
      <c r="AC8" s="59"/>
      <c r="AD8" s="59"/>
      <c r="AE8" s="59"/>
      <c r="AF8" s="59"/>
      <c r="AG8" s="59"/>
      <c r="AH8" s="191" t="s">
        <v>102</v>
      </c>
      <c r="AI8" s="191"/>
      <c r="AJ8" s="192">
        <f>'G-1'!S6</f>
        <v>43017</v>
      </c>
      <c r="AK8" s="192"/>
      <c r="AL8" s="192"/>
      <c r="AM8" s="19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4" t="s">
        <v>135</v>
      </c>
      <c r="E10" s="194"/>
      <c r="F10" s="194"/>
      <c r="G10" s="19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4" t="s">
        <v>136</v>
      </c>
      <c r="T10" s="194"/>
      <c r="U10" s="194"/>
      <c r="V10" s="19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4" t="s">
        <v>49</v>
      </c>
      <c r="AI10" s="194"/>
      <c r="AJ10" s="194"/>
      <c r="AK10" s="19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3" t="s">
        <v>104</v>
      </c>
      <c r="U12" s="193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1102</v>
      </c>
      <c r="AV12" s="64">
        <f t="shared" si="0"/>
        <v>1029</v>
      </c>
      <c r="AW12" s="64">
        <f t="shared" si="0"/>
        <v>1039</v>
      </c>
      <c r="AX12" s="64">
        <f t="shared" si="0"/>
        <v>1026</v>
      </c>
      <c r="AY12" s="64">
        <f t="shared" si="0"/>
        <v>1023</v>
      </c>
      <c r="AZ12" s="64">
        <f t="shared" si="0"/>
        <v>1040.5</v>
      </c>
      <c r="BA12" s="64">
        <f t="shared" si="0"/>
        <v>1003.5</v>
      </c>
      <c r="BB12" s="64"/>
      <c r="BC12" s="64"/>
      <c r="BD12" s="64"/>
      <c r="BE12" s="64">
        <f t="shared" ref="BE12:BQ12" si="1">P14</f>
        <v>959</v>
      </c>
      <c r="BF12" s="64">
        <f t="shared" si="1"/>
        <v>932.5</v>
      </c>
      <c r="BG12" s="64">
        <f t="shared" si="1"/>
        <v>912</v>
      </c>
      <c r="BH12" s="64">
        <f t="shared" si="1"/>
        <v>941</v>
      </c>
      <c r="BI12" s="64">
        <f t="shared" si="1"/>
        <v>951.5</v>
      </c>
      <c r="BJ12" s="64">
        <f t="shared" si="1"/>
        <v>1007.5</v>
      </c>
      <c r="BK12" s="64">
        <f t="shared" si="1"/>
        <v>1039</v>
      </c>
      <c r="BL12" s="64">
        <f t="shared" si="1"/>
        <v>1031</v>
      </c>
      <c r="BM12" s="64">
        <f t="shared" si="1"/>
        <v>1021</v>
      </c>
      <c r="BN12" s="64">
        <f t="shared" si="1"/>
        <v>1027</v>
      </c>
      <c r="BO12" s="64">
        <f t="shared" si="1"/>
        <v>1002</v>
      </c>
      <c r="BP12" s="64">
        <f t="shared" si="1"/>
        <v>1004.5</v>
      </c>
      <c r="BQ12" s="64">
        <f t="shared" si="1"/>
        <v>990.5</v>
      </c>
      <c r="BR12" s="64"/>
      <c r="BS12" s="64"/>
      <c r="BT12" s="64"/>
      <c r="BU12" s="64">
        <f t="shared" ref="BU12:CC12" si="2">AG14</f>
        <v>1055</v>
      </c>
      <c r="BV12" s="64">
        <f t="shared" si="2"/>
        <v>1053</v>
      </c>
      <c r="BW12" s="64">
        <f t="shared" si="2"/>
        <v>1042.5</v>
      </c>
      <c r="BX12" s="64">
        <f t="shared" si="2"/>
        <v>1038.5</v>
      </c>
      <c r="BY12" s="64">
        <f t="shared" si="2"/>
        <v>1031</v>
      </c>
      <c r="BZ12" s="64">
        <f t="shared" si="2"/>
        <v>1042.5</v>
      </c>
      <c r="CA12" s="64">
        <f t="shared" si="2"/>
        <v>1035</v>
      </c>
      <c r="CB12" s="64">
        <f t="shared" si="2"/>
        <v>999.5</v>
      </c>
      <c r="CC12" s="64">
        <f t="shared" si="2"/>
        <v>978</v>
      </c>
    </row>
    <row r="13" spans="1:81" ht="16.5" customHeight="1" x14ac:dyDescent="0.2">
      <c r="A13" s="67" t="s">
        <v>105</v>
      </c>
      <c r="B13" s="115">
        <f>'G-1'!F10</f>
        <v>286.5</v>
      </c>
      <c r="C13" s="115">
        <f>'G-1'!F11</f>
        <v>270</v>
      </c>
      <c r="D13" s="115">
        <f>'G-1'!F12</f>
        <v>246.5</v>
      </c>
      <c r="E13" s="115">
        <f>'G-1'!F13</f>
        <v>299</v>
      </c>
      <c r="F13" s="115">
        <f>'G-1'!F14</f>
        <v>213.5</v>
      </c>
      <c r="G13" s="115">
        <f>'G-1'!F15</f>
        <v>280</v>
      </c>
      <c r="H13" s="115">
        <f>'G-1'!F16</f>
        <v>233.5</v>
      </c>
      <c r="I13" s="115">
        <f>'G-1'!F17</f>
        <v>296</v>
      </c>
      <c r="J13" s="115">
        <f>'G-1'!F18</f>
        <v>231</v>
      </c>
      <c r="K13" s="115">
        <f>'G-1'!F19</f>
        <v>243</v>
      </c>
      <c r="L13" s="116"/>
      <c r="M13" s="115">
        <f>'G-1'!F20</f>
        <v>241.5</v>
      </c>
      <c r="N13" s="115">
        <f>'G-1'!F21</f>
        <v>239</v>
      </c>
      <c r="O13" s="115">
        <f>'G-1'!F22</f>
        <v>223.5</v>
      </c>
      <c r="P13" s="115">
        <f>'G-1'!M10</f>
        <v>255</v>
      </c>
      <c r="Q13" s="115">
        <f>'G-1'!M11</f>
        <v>215</v>
      </c>
      <c r="R13" s="115">
        <f>'G-1'!M12</f>
        <v>218.5</v>
      </c>
      <c r="S13" s="115">
        <f>'G-1'!M13</f>
        <v>252.5</v>
      </c>
      <c r="T13" s="115">
        <f>'G-1'!M14</f>
        <v>265.5</v>
      </c>
      <c r="U13" s="115">
        <f>'G-1'!M15</f>
        <v>271</v>
      </c>
      <c r="V13" s="115">
        <f>'G-1'!M16</f>
        <v>250</v>
      </c>
      <c r="W13" s="115">
        <f>'G-1'!M17</f>
        <v>244.5</v>
      </c>
      <c r="X13" s="115">
        <f>'G-1'!M18</f>
        <v>255.5</v>
      </c>
      <c r="Y13" s="115">
        <f>'G-1'!M19</f>
        <v>277</v>
      </c>
      <c r="Z13" s="115">
        <f>'G-1'!M20</f>
        <v>225</v>
      </c>
      <c r="AA13" s="115">
        <f>'G-1'!M21</f>
        <v>247</v>
      </c>
      <c r="AB13" s="115">
        <f>'G-1'!M22</f>
        <v>241.5</v>
      </c>
      <c r="AC13" s="116"/>
      <c r="AD13" s="115">
        <f>'G-1'!T10</f>
        <v>251</v>
      </c>
      <c r="AE13" s="115">
        <f>'G-1'!T11</f>
        <v>266</v>
      </c>
      <c r="AF13" s="115">
        <f>'G-1'!T12</f>
        <v>265.5</v>
      </c>
      <c r="AG13" s="115">
        <f>'G-1'!T13</f>
        <v>272.5</v>
      </c>
      <c r="AH13" s="115">
        <f>'G-1'!T14</f>
        <v>249</v>
      </c>
      <c r="AI13" s="115">
        <f>'G-1'!T15</f>
        <v>255.5</v>
      </c>
      <c r="AJ13" s="115">
        <f>'G-1'!T16</f>
        <v>261.5</v>
      </c>
      <c r="AK13" s="115">
        <f>'G-1'!T17</f>
        <v>265</v>
      </c>
      <c r="AL13" s="115">
        <f>'G-1'!T18</f>
        <v>260.5</v>
      </c>
      <c r="AM13" s="115">
        <f>'G-1'!T19</f>
        <v>248</v>
      </c>
      <c r="AN13" s="115">
        <f>'G-1'!T20</f>
        <v>226</v>
      </c>
      <c r="AO13" s="115">
        <f>'G-1'!T21</f>
        <v>243.5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5"/>
      <c r="C14" s="115"/>
      <c r="D14" s="115"/>
      <c r="E14" s="115">
        <f>B13+C13+D13+E13</f>
        <v>1102</v>
      </c>
      <c r="F14" s="115">
        <f t="shared" ref="F14:K14" si="3">C13+D13+E13+F13</f>
        <v>1029</v>
      </c>
      <c r="G14" s="115">
        <f t="shared" si="3"/>
        <v>1039</v>
      </c>
      <c r="H14" s="115">
        <f t="shared" si="3"/>
        <v>1026</v>
      </c>
      <c r="I14" s="115">
        <f t="shared" si="3"/>
        <v>1023</v>
      </c>
      <c r="J14" s="115">
        <f t="shared" si="3"/>
        <v>1040.5</v>
      </c>
      <c r="K14" s="115">
        <f t="shared" si="3"/>
        <v>1003.5</v>
      </c>
      <c r="L14" s="116"/>
      <c r="M14" s="115"/>
      <c r="N14" s="115"/>
      <c r="O14" s="115"/>
      <c r="P14" s="115">
        <f>M13+N13+O13+P13</f>
        <v>959</v>
      </c>
      <c r="Q14" s="115">
        <f t="shared" ref="Q14:AB14" si="4">N13+O13+P13+Q13</f>
        <v>932.5</v>
      </c>
      <c r="R14" s="115">
        <f t="shared" si="4"/>
        <v>912</v>
      </c>
      <c r="S14" s="115">
        <f t="shared" si="4"/>
        <v>941</v>
      </c>
      <c r="T14" s="115">
        <f t="shared" si="4"/>
        <v>951.5</v>
      </c>
      <c r="U14" s="115">
        <f t="shared" si="4"/>
        <v>1007.5</v>
      </c>
      <c r="V14" s="115">
        <f t="shared" si="4"/>
        <v>1039</v>
      </c>
      <c r="W14" s="115">
        <f t="shared" si="4"/>
        <v>1031</v>
      </c>
      <c r="X14" s="115">
        <f t="shared" si="4"/>
        <v>1021</v>
      </c>
      <c r="Y14" s="115">
        <f t="shared" si="4"/>
        <v>1027</v>
      </c>
      <c r="Z14" s="115">
        <f t="shared" si="4"/>
        <v>1002</v>
      </c>
      <c r="AA14" s="115">
        <f t="shared" si="4"/>
        <v>1004.5</v>
      </c>
      <c r="AB14" s="115">
        <f t="shared" si="4"/>
        <v>990.5</v>
      </c>
      <c r="AC14" s="116"/>
      <c r="AD14" s="115"/>
      <c r="AE14" s="115"/>
      <c r="AF14" s="115"/>
      <c r="AG14" s="115">
        <f>AD13+AE13+AF13+AG13</f>
        <v>1055</v>
      </c>
      <c r="AH14" s="115">
        <f t="shared" ref="AH14:AO14" si="5">AE13+AF13+AG13+AH13</f>
        <v>1053</v>
      </c>
      <c r="AI14" s="115">
        <f t="shared" si="5"/>
        <v>1042.5</v>
      </c>
      <c r="AJ14" s="115">
        <f t="shared" si="5"/>
        <v>1038.5</v>
      </c>
      <c r="AK14" s="115">
        <f t="shared" si="5"/>
        <v>1031</v>
      </c>
      <c r="AL14" s="115">
        <f t="shared" si="5"/>
        <v>1042.5</v>
      </c>
      <c r="AM14" s="115">
        <f t="shared" si="5"/>
        <v>1035</v>
      </c>
      <c r="AN14" s="115">
        <f t="shared" si="5"/>
        <v>999.5</v>
      </c>
      <c r="AO14" s="115">
        <f t="shared" si="5"/>
        <v>978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7"/>
      <c r="C15" s="118" t="s">
        <v>108</v>
      </c>
      <c r="D15" s="119">
        <f>'DIRECCIONALES '!J10/100</f>
        <v>0</v>
      </c>
      <c r="E15" s="118"/>
      <c r="F15" s="118" t="s">
        <v>109</v>
      </c>
      <c r="G15" s="119">
        <f>'DIRECCIONALES '!J11/100</f>
        <v>0.60589318600368325</v>
      </c>
      <c r="H15" s="118"/>
      <c r="I15" s="118" t="s">
        <v>110</v>
      </c>
      <c r="J15" s="119">
        <f>'DIRECCIONALES '!J12/100</f>
        <v>0.39410681399631675</v>
      </c>
      <c r="K15" s="120"/>
      <c r="L15" s="114"/>
      <c r="M15" s="117"/>
      <c r="N15" s="118"/>
      <c r="O15" s="118" t="s">
        <v>108</v>
      </c>
      <c r="P15" s="119">
        <f>'DIRECCIONALES '!J13/100</f>
        <v>0</v>
      </c>
      <c r="Q15" s="118"/>
      <c r="R15" s="118"/>
      <c r="S15" s="118"/>
      <c r="T15" s="118" t="s">
        <v>109</v>
      </c>
      <c r="U15" s="119">
        <f>'DIRECCIONALES '!J14/100</f>
        <v>0.60798362333674516</v>
      </c>
      <c r="V15" s="118"/>
      <c r="W15" s="118"/>
      <c r="X15" s="118"/>
      <c r="Y15" s="118" t="s">
        <v>110</v>
      </c>
      <c r="Z15" s="119">
        <f>'DIRECCIONALES '!J15/100</f>
        <v>0.39201637666325484</v>
      </c>
      <c r="AA15" s="118"/>
      <c r="AB15" s="120"/>
      <c r="AC15" s="114"/>
      <c r="AD15" s="117"/>
      <c r="AE15" s="118" t="s">
        <v>108</v>
      </c>
      <c r="AF15" s="119">
        <f>'DIRECCIONALES '!J16/100</f>
        <v>0</v>
      </c>
      <c r="AG15" s="118"/>
      <c r="AH15" s="118"/>
      <c r="AI15" s="118"/>
      <c r="AJ15" s="118" t="s">
        <v>109</v>
      </c>
      <c r="AK15" s="119">
        <f>'DIRECCIONALES '!J17/100</f>
        <v>0.58146964856230032</v>
      </c>
      <c r="AL15" s="118"/>
      <c r="AM15" s="118"/>
      <c r="AN15" s="118" t="s">
        <v>110</v>
      </c>
      <c r="AO15" s="121">
        <f>'DIRECCIONALES '!J18/100</f>
        <v>0.41853035143769968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88" t="s">
        <v>104</v>
      </c>
      <c r="U16" s="188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5">
        <f>'G-2'!F10</f>
        <v>182</v>
      </c>
      <c r="C17" s="115">
        <f>'G-2'!F11</f>
        <v>197.5</v>
      </c>
      <c r="D17" s="115">
        <f>'G-2'!F12</f>
        <v>177</v>
      </c>
      <c r="E17" s="115">
        <f>'G-2'!F13</f>
        <v>165.5</v>
      </c>
      <c r="F17" s="115">
        <f>'G-2'!F14</f>
        <v>154.5</v>
      </c>
      <c r="G17" s="115">
        <f>'G-2'!F15</f>
        <v>142.5</v>
      </c>
      <c r="H17" s="115">
        <f>'G-2'!F16</f>
        <v>158.5</v>
      </c>
      <c r="I17" s="115">
        <f>'G-2'!F17</f>
        <v>152</v>
      </c>
      <c r="J17" s="115">
        <f>'G-2'!F18</f>
        <v>135.5</v>
      </c>
      <c r="K17" s="115">
        <f>'G-2'!F19</f>
        <v>155.5</v>
      </c>
      <c r="L17" s="116"/>
      <c r="M17" s="115">
        <f>'G-2'!F20</f>
        <v>119.5</v>
      </c>
      <c r="N17" s="115">
        <f>'G-2'!F21</f>
        <v>119</v>
      </c>
      <c r="O17" s="115">
        <f>'G-2'!F22</f>
        <v>119.5</v>
      </c>
      <c r="P17" s="115">
        <f>'G-2'!M10</f>
        <v>144.5</v>
      </c>
      <c r="Q17" s="115">
        <f>'G-2'!M11</f>
        <v>137</v>
      </c>
      <c r="R17" s="115">
        <f>'G-2'!M12</f>
        <v>136</v>
      </c>
      <c r="S17" s="115">
        <f>'G-2'!M13</f>
        <v>144.5</v>
      </c>
      <c r="T17" s="115">
        <f>'G-2'!M14</f>
        <v>121</v>
      </c>
      <c r="U17" s="115">
        <f>'G-2'!M15</f>
        <v>139</v>
      </c>
      <c r="V17" s="115">
        <f>'G-2'!M16</f>
        <v>139</v>
      </c>
      <c r="W17" s="115">
        <f>'G-2'!M17</f>
        <v>144.5</v>
      </c>
      <c r="X17" s="115">
        <f>'G-2'!M18</f>
        <v>155</v>
      </c>
      <c r="Y17" s="115">
        <f>'G-2'!M19</f>
        <v>175.5</v>
      </c>
      <c r="Z17" s="115">
        <f>'G-2'!M20</f>
        <v>151</v>
      </c>
      <c r="AA17" s="115">
        <f>'G-2'!M21</f>
        <v>180.5</v>
      </c>
      <c r="AB17" s="115">
        <f>'G-2'!M22</f>
        <v>168.5</v>
      </c>
      <c r="AC17" s="116"/>
      <c r="AD17" s="115">
        <f>'G-2'!T10</f>
        <v>133</v>
      </c>
      <c r="AE17" s="115">
        <f>'G-2'!T11</f>
        <v>128</v>
      </c>
      <c r="AF17" s="115">
        <f>'G-2'!T12</f>
        <v>133.5</v>
      </c>
      <c r="AG17" s="115">
        <f>'G-2'!T13</f>
        <v>178</v>
      </c>
      <c r="AH17" s="115">
        <f>'G-2'!T14</f>
        <v>108.5</v>
      </c>
      <c r="AI17" s="115">
        <f>'G-2'!T15</f>
        <v>154.5</v>
      </c>
      <c r="AJ17" s="115">
        <f>'G-2'!T16</f>
        <v>154.5</v>
      </c>
      <c r="AK17" s="115">
        <f>'G-2'!T17</f>
        <v>143</v>
      </c>
      <c r="AL17" s="115">
        <f>'G-2'!T18</f>
        <v>124</v>
      </c>
      <c r="AM17" s="115">
        <f>'G-2'!T19</f>
        <v>143</v>
      </c>
      <c r="AN17" s="115">
        <f>'G-2'!T20</f>
        <v>142.5</v>
      </c>
      <c r="AO17" s="115">
        <f>'G-2'!T21</f>
        <v>121.5</v>
      </c>
      <c r="AP17" s="68"/>
      <c r="AQ17" s="68"/>
      <c r="AR17" s="68"/>
      <c r="AS17" s="68"/>
      <c r="AT17" s="68"/>
      <c r="AU17" s="68">
        <f t="shared" ref="AU17:BA17" si="6">E18</f>
        <v>722</v>
      </c>
      <c r="AV17" s="68">
        <f t="shared" si="6"/>
        <v>694.5</v>
      </c>
      <c r="AW17" s="68">
        <f t="shared" si="6"/>
        <v>639.5</v>
      </c>
      <c r="AX17" s="68">
        <f t="shared" si="6"/>
        <v>621</v>
      </c>
      <c r="AY17" s="68">
        <f t="shared" si="6"/>
        <v>607.5</v>
      </c>
      <c r="AZ17" s="68">
        <f t="shared" si="6"/>
        <v>588.5</v>
      </c>
      <c r="BA17" s="68">
        <f t="shared" si="6"/>
        <v>601.5</v>
      </c>
      <c r="BB17" s="68"/>
      <c r="BC17" s="68"/>
      <c r="BD17" s="68"/>
      <c r="BE17" s="68">
        <f t="shared" ref="BE17:BQ17" si="7">P18</f>
        <v>502.5</v>
      </c>
      <c r="BF17" s="68">
        <f t="shared" si="7"/>
        <v>520</v>
      </c>
      <c r="BG17" s="68">
        <f t="shared" si="7"/>
        <v>537</v>
      </c>
      <c r="BH17" s="68">
        <f t="shared" si="7"/>
        <v>562</v>
      </c>
      <c r="BI17" s="68">
        <f t="shared" si="7"/>
        <v>538.5</v>
      </c>
      <c r="BJ17" s="68">
        <f t="shared" si="7"/>
        <v>540.5</v>
      </c>
      <c r="BK17" s="68">
        <f t="shared" si="7"/>
        <v>543.5</v>
      </c>
      <c r="BL17" s="68">
        <f t="shared" si="7"/>
        <v>543.5</v>
      </c>
      <c r="BM17" s="68">
        <f t="shared" si="7"/>
        <v>577.5</v>
      </c>
      <c r="BN17" s="68">
        <f t="shared" si="7"/>
        <v>614</v>
      </c>
      <c r="BO17" s="68">
        <f t="shared" si="7"/>
        <v>626</v>
      </c>
      <c r="BP17" s="68">
        <f t="shared" si="7"/>
        <v>662</v>
      </c>
      <c r="BQ17" s="68">
        <f t="shared" si="7"/>
        <v>675.5</v>
      </c>
      <c r="BR17" s="68"/>
      <c r="BS17" s="68"/>
      <c r="BT17" s="68"/>
      <c r="BU17" s="68">
        <f t="shared" ref="BU17:CC17" si="8">AG18</f>
        <v>572.5</v>
      </c>
      <c r="BV17" s="68">
        <f t="shared" si="8"/>
        <v>548</v>
      </c>
      <c r="BW17" s="68">
        <f t="shared" si="8"/>
        <v>574.5</v>
      </c>
      <c r="BX17" s="68">
        <f t="shared" si="8"/>
        <v>595.5</v>
      </c>
      <c r="BY17" s="68">
        <f t="shared" si="8"/>
        <v>560.5</v>
      </c>
      <c r="BZ17" s="68">
        <f t="shared" si="8"/>
        <v>576</v>
      </c>
      <c r="CA17" s="68">
        <f t="shared" si="8"/>
        <v>564.5</v>
      </c>
      <c r="CB17" s="68">
        <f t="shared" si="8"/>
        <v>552.5</v>
      </c>
      <c r="CC17" s="68">
        <f t="shared" si="8"/>
        <v>531</v>
      </c>
    </row>
    <row r="18" spans="1:81" ht="16.5" customHeight="1" x14ac:dyDescent="0.2">
      <c r="A18" s="67" t="s">
        <v>106</v>
      </c>
      <c r="B18" s="115"/>
      <c r="C18" s="115"/>
      <c r="D18" s="115"/>
      <c r="E18" s="115">
        <f>B17+C17+D17+E17</f>
        <v>722</v>
      </c>
      <c r="F18" s="115">
        <f t="shared" ref="F18:K18" si="9">C17+D17+E17+F17</f>
        <v>694.5</v>
      </c>
      <c r="G18" s="115">
        <f t="shared" si="9"/>
        <v>639.5</v>
      </c>
      <c r="H18" s="115">
        <f t="shared" si="9"/>
        <v>621</v>
      </c>
      <c r="I18" s="115">
        <f t="shared" si="9"/>
        <v>607.5</v>
      </c>
      <c r="J18" s="115">
        <f t="shared" si="9"/>
        <v>588.5</v>
      </c>
      <c r="K18" s="115">
        <f t="shared" si="9"/>
        <v>601.5</v>
      </c>
      <c r="L18" s="116"/>
      <c r="M18" s="115"/>
      <c r="N18" s="115"/>
      <c r="O18" s="115"/>
      <c r="P18" s="115">
        <f>M17+N17+O17+P17</f>
        <v>502.5</v>
      </c>
      <c r="Q18" s="115">
        <f t="shared" ref="Q18:AB18" si="10">N17+O17+P17+Q17</f>
        <v>520</v>
      </c>
      <c r="R18" s="115">
        <f t="shared" si="10"/>
        <v>537</v>
      </c>
      <c r="S18" s="115">
        <f t="shared" si="10"/>
        <v>562</v>
      </c>
      <c r="T18" s="115">
        <f t="shared" si="10"/>
        <v>538.5</v>
      </c>
      <c r="U18" s="115">
        <f t="shared" si="10"/>
        <v>540.5</v>
      </c>
      <c r="V18" s="115">
        <f t="shared" si="10"/>
        <v>543.5</v>
      </c>
      <c r="W18" s="115">
        <f t="shared" si="10"/>
        <v>543.5</v>
      </c>
      <c r="X18" s="115">
        <f t="shared" si="10"/>
        <v>577.5</v>
      </c>
      <c r="Y18" s="115">
        <f t="shared" si="10"/>
        <v>614</v>
      </c>
      <c r="Z18" s="115">
        <f t="shared" si="10"/>
        <v>626</v>
      </c>
      <c r="AA18" s="115">
        <f t="shared" si="10"/>
        <v>662</v>
      </c>
      <c r="AB18" s="115">
        <f t="shared" si="10"/>
        <v>675.5</v>
      </c>
      <c r="AC18" s="116"/>
      <c r="AD18" s="115"/>
      <c r="AE18" s="115"/>
      <c r="AF18" s="115"/>
      <c r="AG18" s="115">
        <f>AD17+AE17+AF17+AG17</f>
        <v>572.5</v>
      </c>
      <c r="AH18" s="115">
        <f t="shared" ref="AH18:AO18" si="11">AE17+AF17+AG17+AH17</f>
        <v>548</v>
      </c>
      <c r="AI18" s="115">
        <f t="shared" si="11"/>
        <v>574.5</v>
      </c>
      <c r="AJ18" s="115">
        <f t="shared" si="11"/>
        <v>595.5</v>
      </c>
      <c r="AK18" s="115">
        <f t="shared" si="11"/>
        <v>560.5</v>
      </c>
      <c r="AL18" s="115">
        <f t="shared" si="11"/>
        <v>576</v>
      </c>
      <c r="AM18" s="115">
        <f t="shared" si="11"/>
        <v>564.5</v>
      </c>
      <c r="AN18" s="115">
        <f t="shared" si="11"/>
        <v>552.5</v>
      </c>
      <c r="AO18" s="115">
        <f t="shared" si="11"/>
        <v>531</v>
      </c>
      <c r="AP18" s="68"/>
      <c r="AQ18" s="68"/>
      <c r="AR18" s="68"/>
      <c r="AS18" s="68"/>
      <c r="AT18" s="68"/>
      <c r="AU18" s="68">
        <f t="shared" ref="AU18:BA18" si="12">E26</f>
        <v>2111.5</v>
      </c>
      <c r="AV18" s="68">
        <f t="shared" si="12"/>
        <v>2119</v>
      </c>
      <c r="AW18" s="68">
        <f t="shared" si="12"/>
        <v>2126</v>
      </c>
      <c r="AX18" s="68">
        <f t="shared" si="12"/>
        <v>2136</v>
      </c>
      <c r="AY18" s="68">
        <f t="shared" si="12"/>
        <v>2106.5</v>
      </c>
      <c r="AZ18" s="68">
        <f t="shared" si="12"/>
        <v>2127.5</v>
      </c>
      <c r="BA18" s="68">
        <f t="shared" si="12"/>
        <v>2154.5</v>
      </c>
      <c r="BB18" s="68"/>
      <c r="BC18" s="68"/>
      <c r="BD18" s="68"/>
      <c r="BE18" s="68">
        <f t="shared" ref="BE18:BQ18" si="13">P26</f>
        <v>1830.5</v>
      </c>
      <c r="BF18" s="68">
        <f t="shared" si="13"/>
        <v>1815</v>
      </c>
      <c r="BG18" s="68">
        <f t="shared" si="13"/>
        <v>1864.5</v>
      </c>
      <c r="BH18" s="68">
        <f t="shared" si="13"/>
        <v>2084.5</v>
      </c>
      <c r="BI18" s="68">
        <f t="shared" si="13"/>
        <v>2248.5</v>
      </c>
      <c r="BJ18" s="68">
        <f t="shared" si="13"/>
        <v>2279.5</v>
      </c>
      <c r="BK18" s="68">
        <f t="shared" si="13"/>
        <v>2265</v>
      </c>
      <c r="BL18" s="68">
        <f t="shared" si="13"/>
        <v>2202.5</v>
      </c>
      <c r="BM18" s="68">
        <f t="shared" si="13"/>
        <v>2096</v>
      </c>
      <c r="BN18" s="68">
        <f t="shared" si="13"/>
        <v>2163</v>
      </c>
      <c r="BO18" s="68">
        <f t="shared" si="13"/>
        <v>2180</v>
      </c>
      <c r="BP18" s="68">
        <f t="shared" si="13"/>
        <v>2162</v>
      </c>
      <c r="BQ18" s="68">
        <f t="shared" si="13"/>
        <v>2192</v>
      </c>
      <c r="BR18" s="68"/>
      <c r="BS18" s="68"/>
      <c r="BT18" s="68"/>
      <c r="BU18" s="68">
        <f t="shared" ref="BU18:CC18" si="14">AG26</f>
        <v>2265</v>
      </c>
      <c r="BV18" s="68">
        <f t="shared" si="14"/>
        <v>2319.5</v>
      </c>
      <c r="BW18" s="68">
        <f t="shared" si="14"/>
        <v>2223.5</v>
      </c>
      <c r="BX18" s="68">
        <f t="shared" si="14"/>
        <v>2227</v>
      </c>
      <c r="BY18" s="68">
        <f t="shared" si="14"/>
        <v>2269.5</v>
      </c>
      <c r="BZ18" s="68">
        <f t="shared" si="14"/>
        <v>2129</v>
      </c>
      <c r="CA18" s="68">
        <f t="shared" si="14"/>
        <v>2224.5</v>
      </c>
      <c r="CB18" s="68">
        <f t="shared" si="14"/>
        <v>2262</v>
      </c>
      <c r="CC18" s="68">
        <f t="shared" si="14"/>
        <v>2253.5</v>
      </c>
    </row>
    <row r="19" spans="1:81" ht="16.5" customHeight="1" x14ac:dyDescent="0.2">
      <c r="A19" s="64" t="s">
        <v>107</v>
      </c>
      <c r="B19" s="117"/>
      <c r="C19" s="118" t="s">
        <v>108</v>
      </c>
      <c r="D19" s="119">
        <f>'DIRECCIONALES '!J19/100</f>
        <v>0</v>
      </c>
      <c r="E19" s="118"/>
      <c r="F19" s="118" t="s">
        <v>109</v>
      </c>
      <c r="G19" s="119">
        <f>'DIRECCIONALES '!J20/100</f>
        <v>1</v>
      </c>
      <c r="H19" s="118"/>
      <c r="I19" s="118" t="s">
        <v>110</v>
      </c>
      <c r="J19" s="119">
        <f>'DIRECCIONALES '!J21/100</f>
        <v>0</v>
      </c>
      <c r="K19" s="120"/>
      <c r="L19" s="114"/>
      <c r="M19" s="117"/>
      <c r="N19" s="118"/>
      <c r="O19" s="118" t="s">
        <v>108</v>
      </c>
      <c r="P19" s="119">
        <f>'DIRECCIONALES '!J22/100</f>
        <v>0</v>
      </c>
      <c r="Q19" s="118"/>
      <c r="R19" s="118"/>
      <c r="S19" s="118"/>
      <c r="T19" s="118" t="s">
        <v>109</v>
      </c>
      <c r="U19" s="119">
        <f>'DIRECCIONALES '!J23/100</f>
        <v>1</v>
      </c>
      <c r="V19" s="118"/>
      <c r="W19" s="118"/>
      <c r="X19" s="118"/>
      <c r="Y19" s="118" t="s">
        <v>110</v>
      </c>
      <c r="Z19" s="119">
        <f>'DIRECCIONALES '!J24/100</f>
        <v>0</v>
      </c>
      <c r="AA19" s="118"/>
      <c r="AB19" s="120"/>
      <c r="AC19" s="114"/>
      <c r="AD19" s="117"/>
      <c r="AE19" s="118" t="s">
        <v>108</v>
      </c>
      <c r="AF19" s="119">
        <f>'DIRECCIONALES '!J25/100</f>
        <v>0</v>
      </c>
      <c r="AG19" s="118"/>
      <c r="AH19" s="118"/>
      <c r="AI19" s="118"/>
      <c r="AJ19" s="118" t="s">
        <v>109</v>
      </c>
      <c r="AK19" s="119">
        <f>'DIRECCIONALES '!J26/100</f>
        <v>1</v>
      </c>
      <c r="AL19" s="118"/>
      <c r="AM19" s="118"/>
      <c r="AN19" s="118" t="s">
        <v>110</v>
      </c>
      <c r="AO19" s="121">
        <f>'DIRECCIONALES '!J27/100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88" t="s">
        <v>104</v>
      </c>
      <c r="U20" s="188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9"/>
      <c r="AQ20" s="59"/>
      <c r="AR20" s="59"/>
      <c r="AS20" s="59"/>
      <c r="AT20" s="59"/>
      <c r="AU20" s="59">
        <f t="shared" ref="AU20:BA20" si="18">E30</f>
        <v>3935.5</v>
      </c>
      <c r="AV20" s="59">
        <f t="shared" si="18"/>
        <v>3842.5</v>
      </c>
      <c r="AW20" s="59">
        <f t="shared" si="18"/>
        <v>3804.5</v>
      </c>
      <c r="AX20" s="59">
        <f t="shared" si="18"/>
        <v>3783</v>
      </c>
      <c r="AY20" s="59">
        <f t="shared" si="18"/>
        <v>3737</v>
      </c>
      <c r="AZ20" s="59">
        <f t="shared" si="18"/>
        <v>3756.5</v>
      </c>
      <c r="BA20" s="59">
        <f t="shared" si="18"/>
        <v>3759.5</v>
      </c>
      <c r="BB20" s="59"/>
      <c r="BC20" s="59"/>
      <c r="BD20" s="59"/>
      <c r="BE20" s="59">
        <f t="shared" ref="BE20:BQ20" si="19">P30</f>
        <v>3292</v>
      </c>
      <c r="BF20" s="59">
        <f t="shared" si="19"/>
        <v>3267.5</v>
      </c>
      <c r="BG20" s="59">
        <f t="shared" si="19"/>
        <v>3313.5</v>
      </c>
      <c r="BH20" s="59">
        <f t="shared" si="19"/>
        <v>3587.5</v>
      </c>
      <c r="BI20" s="59">
        <f t="shared" si="19"/>
        <v>3738.5</v>
      </c>
      <c r="BJ20" s="59">
        <f t="shared" si="19"/>
        <v>3827.5</v>
      </c>
      <c r="BK20" s="59">
        <f t="shared" si="19"/>
        <v>3847.5</v>
      </c>
      <c r="BL20" s="59">
        <f t="shared" si="19"/>
        <v>3777</v>
      </c>
      <c r="BM20" s="59">
        <f t="shared" si="19"/>
        <v>3694.5</v>
      </c>
      <c r="BN20" s="59">
        <f t="shared" si="19"/>
        <v>3804</v>
      </c>
      <c r="BO20" s="59">
        <f t="shared" si="19"/>
        <v>3808</v>
      </c>
      <c r="BP20" s="59">
        <f t="shared" si="19"/>
        <v>3828.5</v>
      </c>
      <c r="BQ20" s="59">
        <f t="shared" si="19"/>
        <v>3858</v>
      </c>
      <c r="BR20" s="59"/>
      <c r="BS20" s="59"/>
      <c r="BT20" s="59"/>
      <c r="BU20" s="59">
        <f t="shared" ref="BU20:CC20" si="20">AG30</f>
        <v>3892.5</v>
      </c>
      <c r="BV20" s="59">
        <f t="shared" si="20"/>
        <v>3920.5</v>
      </c>
      <c r="BW20" s="59">
        <f t="shared" si="20"/>
        <v>3840.5</v>
      </c>
      <c r="BX20" s="59">
        <f t="shared" si="20"/>
        <v>3861</v>
      </c>
      <c r="BY20" s="59">
        <f t="shared" si="20"/>
        <v>3861</v>
      </c>
      <c r="BZ20" s="59">
        <f t="shared" si="20"/>
        <v>3747.5</v>
      </c>
      <c r="CA20" s="59">
        <f t="shared" si="20"/>
        <v>3824</v>
      </c>
      <c r="CB20" s="59">
        <f t="shared" si="20"/>
        <v>3814</v>
      </c>
      <c r="CC20" s="59">
        <f t="shared" si="20"/>
        <v>3762.5</v>
      </c>
    </row>
    <row r="21" spans="1:81" ht="16.5" customHeight="1" x14ac:dyDescent="0.2">
      <c r="A21" s="67" t="s">
        <v>105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7"/>
      <c r="C23" s="118" t="s">
        <v>108</v>
      </c>
      <c r="D23" s="119">
        <f>'DIRECCIONALES '!J28/100</f>
        <v>0</v>
      </c>
      <c r="E23" s="118"/>
      <c r="F23" s="118" t="s">
        <v>109</v>
      </c>
      <c r="G23" s="119">
        <f>'DIRECCIONALES '!J29/100</f>
        <v>0</v>
      </c>
      <c r="H23" s="118"/>
      <c r="I23" s="118" t="s">
        <v>110</v>
      </c>
      <c r="J23" s="119">
        <f>'DIRECCIONALES '!J30/100</f>
        <v>0</v>
      </c>
      <c r="K23" s="120"/>
      <c r="L23" s="114"/>
      <c r="M23" s="117"/>
      <c r="N23" s="118"/>
      <c r="O23" s="118" t="s">
        <v>108</v>
      </c>
      <c r="P23" s="119">
        <f>'DIRECCIONALES '!J31/100</f>
        <v>0</v>
      </c>
      <c r="Q23" s="118"/>
      <c r="R23" s="118"/>
      <c r="S23" s="118"/>
      <c r="T23" s="118" t="s">
        <v>109</v>
      </c>
      <c r="U23" s="119">
        <f>'DIRECCIONALES '!J32/100</f>
        <v>0</v>
      </c>
      <c r="V23" s="118"/>
      <c r="W23" s="118"/>
      <c r="X23" s="118"/>
      <c r="Y23" s="118" t="s">
        <v>110</v>
      </c>
      <c r="Z23" s="119">
        <f>'DIRECCIONALES '!J33/100</f>
        <v>0</v>
      </c>
      <c r="AA23" s="118"/>
      <c r="AB23" s="118"/>
      <c r="AC23" s="114"/>
      <c r="AD23" s="117"/>
      <c r="AE23" s="118" t="s">
        <v>108</v>
      </c>
      <c r="AF23" s="119">
        <f>'DIRECCIONALES '!J34/100</f>
        <v>0</v>
      </c>
      <c r="AG23" s="118"/>
      <c r="AH23" s="118"/>
      <c r="AI23" s="118"/>
      <c r="AJ23" s="118" t="s">
        <v>109</v>
      </c>
      <c r="AK23" s="119">
        <f>'DIRECCIONALES '!J35/100</f>
        <v>0</v>
      </c>
      <c r="AL23" s="118"/>
      <c r="AM23" s="118"/>
      <c r="AN23" s="118" t="s">
        <v>110</v>
      </c>
      <c r="AO23" s="119">
        <f>'DIRECCIONALES '!J36/100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88" t="s">
        <v>104</v>
      </c>
      <c r="U24" s="188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5">
        <f>'G-4'!F10</f>
        <v>514</v>
      </c>
      <c r="C25" s="115">
        <f>'G-4'!F11</f>
        <v>535.5</v>
      </c>
      <c r="D25" s="115">
        <f>'G-4'!F12</f>
        <v>506.5</v>
      </c>
      <c r="E25" s="115">
        <f>'G-4'!F13</f>
        <v>555.5</v>
      </c>
      <c r="F25" s="115">
        <f>'G-4'!F14</f>
        <v>521.5</v>
      </c>
      <c r="G25" s="115">
        <f>'G-4'!F15</f>
        <v>542.5</v>
      </c>
      <c r="H25" s="115">
        <f>'G-4'!F16</f>
        <v>516.5</v>
      </c>
      <c r="I25" s="115">
        <f>'G-4'!F17</f>
        <v>526</v>
      </c>
      <c r="J25" s="115">
        <f>'G-4'!F18</f>
        <v>542.5</v>
      </c>
      <c r="K25" s="115">
        <f>'G-4'!F19</f>
        <v>569.5</v>
      </c>
      <c r="L25" s="116"/>
      <c r="M25" s="115">
        <f>'G-4'!F20</f>
        <v>476</v>
      </c>
      <c r="N25" s="115">
        <f>'G-4'!F21</f>
        <v>456</v>
      </c>
      <c r="O25" s="115">
        <f>'G-4'!F22</f>
        <v>418.5</v>
      </c>
      <c r="P25" s="115">
        <f>'G-4'!M10</f>
        <v>480</v>
      </c>
      <c r="Q25" s="115">
        <f>'G-4'!M11</f>
        <v>460.5</v>
      </c>
      <c r="R25" s="115">
        <f>'G-4'!M12</f>
        <v>505.5</v>
      </c>
      <c r="S25" s="115">
        <f>'G-4'!M13</f>
        <v>638.5</v>
      </c>
      <c r="T25" s="115">
        <f>'G-4'!M14</f>
        <v>644</v>
      </c>
      <c r="U25" s="115">
        <f>'G-4'!M15</f>
        <v>491.5</v>
      </c>
      <c r="V25" s="115">
        <f>'G-4'!M16</f>
        <v>491</v>
      </c>
      <c r="W25" s="115">
        <f>'G-4'!M17</f>
        <v>576</v>
      </c>
      <c r="X25" s="115">
        <f>'G-4'!M18</f>
        <v>537.5</v>
      </c>
      <c r="Y25" s="115">
        <f>'G-4'!M19</f>
        <v>558.5</v>
      </c>
      <c r="Z25" s="115">
        <f>'G-4'!M20</f>
        <v>508</v>
      </c>
      <c r="AA25" s="115">
        <f>'G-4'!M21</f>
        <v>558</v>
      </c>
      <c r="AB25" s="115">
        <f>'G-4'!M22</f>
        <v>567.5</v>
      </c>
      <c r="AC25" s="116"/>
      <c r="AD25" s="115">
        <f>'G-4'!T10</f>
        <v>592</v>
      </c>
      <c r="AE25" s="115">
        <f>'G-4'!T11</f>
        <v>560.5</v>
      </c>
      <c r="AF25" s="115">
        <f>'G-4'!T12</f>
        <v>546</v>
      </c>
      <c r="AG25" s="115">
        <f>'G-4'!T13</f>
        <v>566.5</v>
      </c>
      <c r="AH25" s="115">
        <f>'G-4'!T14</f>
        <v>646.5</v>
      </c>
      <c r="AI25" s="115">
        <f>'G-4'!T15</f>
        <v>464.5</v>
      </c>
      <c r="AJ25" s="115">
        <f>'G-4'!T16</f>
        <v>549.5</v>
      </c>
      <c r="AK25" s="115">
        <f>'G-4'!T17</f>
        <v>609</v>
      </c>
      <c r="AL25" s="115">
        <f>'G-4'!T18</f>
        <v>506</v>
      </c>
      <c r="AM25" s="115">
        <f>'G-4'!T19</f>
        <v>560</v>
      </c>
      <c r="AN25" s="115">
        <f>'G-4'!T20</f>
        <v>587</v>
      </c>
      <c r="AO25" s="115">
        <f>'G-4'!T21</f>
        <v>600.5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5"/>
      <c r="C26" s="115"/>
      <c r="D26" s="115"/>
      <c r="E26" s="115">
        <f>B25+C25+D25+E25</f>
        <v>2111.5</v>
      </c>
      <c r="F26" s="115">
        <f t="shared" ref="F26:K26" si="24">C25+D25+E25+F25</f>
        <v>2119</v>
      </c>
      <c r="G26" s="115">
        <f t="shared" si="24"/>
        <v>2126</v>
      </c>
      <c r="H26" s="115">
        <f t="shared" si="24"/>
        <v>2136</v>
      </c>
      <c r="I26" s="115">
        <f t="shared" si="24"/>
        <v>2106.5</v>
      </c>
      <c r="J26" s="115">
        <f t="shared" si="24"/>
        <v>2127.5</v>
      </c>
      <c r="K26" s="115">
        <f t="shared" si="24"/>
        <v>2154.5</v>
      </c>
      <c r="L26" s="116"/>
      <c r="M26" s="115"/>
      <c r="N26" s="115"/>
      <c r="O26" s="115"/>
      <c r="P26" s="115">
        <f>M25+N25+O25+P25</f>
        <v>1830.5</v>
      </c>
      <c r="Q26" s="115">
        <f t="shared" ref="Q26:AB26" si="25">N25+O25+P25+Q25</f>
        <v>1815</v>
      </c>
      <c r="R26" s="115">
        <f t="shared" si="25"/>
        <v>1864.5</v>
      </c>
      <c r="S26" s="115">
        <f t="shared" si="25"/>
        <v>2084.5</v>
      </c>
      <c r="T26" s="115">
        <f t="shared" si="25"/>
        <v>2248.5</v>
      </c>
      <c r="U26" s="115">
        <f t="shared" si="25"/>
        <v>2279.5</v>
      </c>
      <c r="V26" s="115">
        <f t="shared" si="25"/>
        <v>2265</v>
      </c>
      <c r="W26" s="115">
        <f t="shared" si="25"/>
        <v>2202.5</v>
      </c>
      <c r="X26" s="115">
        <f t="shared" si="25"/>
        <v>2096</v>
      </c>
      <c r="Y26" s="115">
        <f t="shared" si="25"/>
        <v>2163</v>
      </c>
      <c r="Z26" s="115">
        <f t="shared" si="25"/>
        <v>2180</v>
      </c>
      <c r="AA26" s="115">
        <f t="shared" si="25"/>
        <v>2162</v>
      </c>
      <c r="AB26" s="115">
        <f t="shared" si="25"/>
        <v>2192</v>
      </c>
      <c r="AC26" s="116"/>
      <c r="AD26" s="115"/>
      <c r="AE26" s="115"/>
      <c r="AF26" s="115"/>
      <c r="AG26" s="115">
        <f>AD25+AE25+AF25+AG25</f>
        <v>2265</v>
      </c>
      <c r="AH26" s="115">
        <f t="shared" ref="AH26:AO26" si="26">AE25+AF25+AG25+AH25</f>
        <v>2319.5</v>
      </c>
      <c r="AI26" s="115">
        <f t="shared" si="26"/>
        <v>2223.5</v>
      </c>
      <c r="AJ26" s="115">
        <f t="shared" si="26"/>
        <v>2227</v>
      </c>
      <c r="AK26" s="115">
        <f t="shared" si="26"/>
        <v>2269.5</v>
      </c>
      <c r="AL26" s="115">
        <f t="shared" si="26"/>
        <v>2129</v>
      </c>
      <c r="AM26" s="115">
        <f t="shared" si="26"/>
        <v>2224.5</v>
      </c>
      <c r="AN26" s="115">
        <f t="shared" si="26"/>
        <v>2262</v>
      </c>
      <c r="AO26" s="115">
        <f t="shared" si="26"/>
        <v>2253.5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7"/>
      <c r="C27" s="118" t="s">
        <v>108</v>
      </c>
      <c r="D27" s="119">
        <f>'DIRECCIONALES '!J37/100</f>
        <v>1.6236867239732569E-2</v>
      </c>
      <c r="E27" s="118"/>
      <c r="F27" s="118" t="s">
        <v>109</v>
      </c>
      <c r="G27" s="119">
        <f>'DIRECCIONALES '!J38/100</f>
        <v>0.86437440305635149</v>
      </c>
      <c r="H27" s="118"/>
      <c r="I27" s="118" t="s">
        <v>110</v>
      </c>
      <c r="J27" s="119">
        <f>'DIRECCIONALES '!J39/100</f>
        <v>0.11938872970391595</v>
      </c>
      <c r="K27" s="120"/>
      <c r="L27" s="114"/>
      <c r="M27" s="117"/>
      <c r="N27" s="118"/>
      <c r="O27" s="118" t="s">
        <v>108</v>
      </c>
      <c r="P27" s="119">
        <f>'DIRECCIONALES '!J40/100</f>
        <v>3.5984007107952021E-2</v>
      </c>
      <c r="Q27" s="118"/>
      <c r="R27" s="118"/>
      <c r="S27" s="118"/>
      <c r="T27" s="118" t="s">
        <v>109</v>
      </c>
      <c r="U27" s="119">
        <f>'DIRECCIONALES '!J41/100</f>
        <v>0.89782318969346941</v>
      </c>
      <c r="V27" s="118"/>
      <c r="W27" s="118"/>
      <c r="X27" s="118"/>
      <c r="Y27" s="118" t="s">
        <v>110</v>
      </c>
      <c r="Z27" s="119">
        <f>'DIRECCIONALES '!J42/100</f>
        <v>6.6192803198578412E-2</v>
      </c>
      <c r="AA27" s="118"/>
      <c r="AB27" s="120"/>
      <c r="AC27" s="114"/>
      <c r="AD27" s="117"/>
      <c r="AE27" s="118" t="s">
        <v>108</v>
      </c>
      <c r="AF27" s="119">
        <f>'DIRECCIONALES '!J43/100</f>
        <v>2.9473684210526315E-2</v>
      </c>
      <c r="AG27" s="118"/>
      <c r="AH27" s="118"/>
      <c r="AI27" s="118"/>
      <c r="AJ27" s="118" t="s">
        <v>109</v>
      </c>
      <c r="AK27" s="119">
        <f>'DIRECCIONALES '!J44/100</f>
        <v>0.91242105263157891</v>
      </c>
      <c r="AL27" s="118"/>
      <c r="AM27" s="118"/>
      <c r="AN27" s="118" t="s">
        <v>110</v>
      </c>
      <c r="AO27" s="121">
        <f>'DIRECCIONALES '!J45/100</f>
        <v>5.9869848156182209E-2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88" t="s">
        <v>104</v>
      </c>
      <c r="U28" s="188"/>
      <c r="V28" s="113" t="s">
        <v>111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5">
        <f>B13+B17+B21+B25</f>
        <v>982.5</v>
      </c>
      <c r="C29" s="115">
        <f t="shared" ref="C29:K29" si="27">C13+C17+C21+C25</f>
        <v>1003</v>
      </c>
      <c r="D29" s="115">
        <f t="shared" si="27"/>
        <v>930</v>
      </c>
      <c r="E29" s="115">
        <f t="shared" si="27"/>
        <v>1020</v>
      </c>
      <c r="F29" s="115">
        <f t="shared" si="27"/>
        <v>889.5</v>
      </c>
      <c r="G29" s="115">
        <f t="shared" si="27"/>
        <v>965</v>
      </c>
      <c r="H29" s="115">
        <f t="shared" si="27"/>
        <v>908.5</v>
      </c>
      <c r="I29" s="115">
        <f t="shared" si="27"/>
        <v>974</v>
      </c>
      <c r="J29" s="115">
        <f t="shared" si="27"/>
        <v>909</v>
      </c>
      <c r="K29" s="115">
        <f t="shared" si="27"/>
        <v>968</v>
      </c>
      <c r="L29" s="116"/>
      <c r="M29" s="115">
        <f>M13+M17+M21+M25</f>
        <v>837</v>
      </c>
      <c r="N29" s="115">
        <f t="shared" ref="N29:AB29" si="28">N13+N17+N21+N25</f>
        <v>814</v>
      </c>
      <c r="O29" s="115">
        <f t="shared" si="28"/>
        <v>761.5</v>
      </c>
      <c r="P29" s="115">
        <f t="shared" si="28"/>
        <v>879.5</v>
      </c>
      <c r="Q29" s="115">
        <f t="shared" si="28"/>
        <v>812.5</v>
      </c>
      <c r="R29" s="115">
        <f t="shared" si="28"/>
        <v>860</v>
      </c>
      <c r="S29" s="115">
        <f t="shared" si="28"/>
        <v>1035.5</v>
      </c>
      <c r="T29" s="115">
        <f t="shared" si="28"/>
        <v>1030.5</v>
      </c>
      <c r="U29" s="115">
        <f t="shared" si="28"/>
        <v>901.5</v>
      </c>
      <c r="V29" s="115">
        <f t="shared" si="28"/>
        <v>880</v>
      </c>
      <c r="W29" s="115">
        <f t="shared" si="28"/>
        <v>965</v>
      </c>
      <c r="X29" s="115">
        <f t="shared" si="28"/>
        <v>948</v>
      </c>
      <c r="Y29" s="115">
        <f t="shared" si="28"/>
        <v>1011</v>
      </c>
      <c r="Z29" s="115">
        <f t="shared" si="28"/>
        <v>884</v>
      </c>
      <c r="AA29" s="115">
        <f t="shared" si="28"/>
        <v>985.5</v>
      </c>
      <c r="AB29" s="115">
        <f t="shared" si="28"/>
        <v>977.5</v>
      </c>
      <c r="AC29" s="116"/>
      <c r="AD29" s="115">
        <f>AD13+AD17+AD21+AD25</f>
        <v>976</v>
      </c>
      <c r="AE29" s="115">
        <f t="shared" ref="AE29:AO29" si="29">AE13+AE17+AE21+AE25</f>
        <v>954.5</v>
      </c>
      <c r="AF29" s="115">
        <f t="shared" si="29"/>
        <v>945</v>
      </c>
      <c r="AG29" s="115">
        <f t="shared" si="29"/>
        <v>1017</v>
      </c>
      <c r="AH29" s="115">
        <f t="shared" si="29"/>
        <v>1004</v>
      </c>
      <c r="AI29" s="115">
        <f t="shared" si="29"/>
        <v>874.5</v>
      </c>
      <c r="AJ29" s="115">
        <f t="shared" si="29"/>
        <v>965.5</v>
      </c>
      <c r="AK29" s="115">
        <f t="shared" si="29"/>
        <v>1017</v>
      </c>
      <c r="AL29" s="115">
        <f t="shared" si="29"/>
        <v>890.5</v>
      </c>
      <c r="AM29" s="115">
        <f t="shared" si="29"/>
        <v>951</v>
      </c>
      <c r="AN29" s="115">
        <f t="shared" si="29"/>
        <v>955.5</v>
      </c>
      <c r="AO29" s="115">
        <f t="shared" si="29"/>
        <v>965.5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5"/>
      <c r="C30" s="115"/>
      <c r="D30" s="115"/>
      <c r="E30" s="115">
        <f>B29+C29+D29+E29</f>
        <v>3935.5</v>
      </c>
      <c r="F30" s="115">
        <f t="shared" ref="F30:K30" si="30">C29+D29+E29+F29</f>
        <v>3842.5</v>
      </c>
      <c r="G30" s="115">
        <f t="shared" si="30"/>
        <v>3804.5</v>
      </c>
      <c r="H30" s="115">
        <f t="shared" si="30"/>
        <v>3783</v>
      </c>
      <c r="I30" s="115">
        <f t="shared" si="30"/>
        <v>3737</v>
      </c>
      <c r="J30" s="115">
        <f t="shared" si="30"/>
        <v>3756.5</v>
      </c>
      <c r="K30" s="115">
        <f t="shared" si="30"/>
        <v>3759.5</v>
      </c>
      <c r="L30" s="116"/>
      <c r="M30" s="115"/>
      <c r="N30" s="115"/>
      <c r="O30" s="115"/>
      <c r="P30" s="115">
        <f>M29+N29+O29+P29</f>
        <v>3292</v>
      </c>
      <c r="Q30" s="115">
        <f t="shared" ref="Q30:AB30" si="31">N29+O29+P29+Q29</f>
        <v>3267.5</v>
      </c>
      <c r="R30" s="115">
        <f t="shared" si="31"/>
        <v>3313.5</v>
      </c>
      <c r="S30" s="115">
        <f t="shared" si="31"/>
        <v>3587.5</v>
      </c>
      <c r="T30" s="115">
        <f t="shared" si="31"/>
        <v>3738.5</v>
      </c>
      <c r="U30" s="115">
        <f t="shared" si="31"/>
        <v>3827.5</v>
      </c>
      <c r="V30" s="115">
        <f t="shared" si="31"/>
        <v>3847.5</v>
      </c>
      <c r="W30" s="115">
        <f t="shared" si="31"/>
        <v>3777</v>
      </c>
      <c r="X30" s="115">
        <f t="shared" si="31"/>
        <v>3694.5</v>
      </c>
      <c r="Y30" s="115">
        <f t="shared" si="31"/>
        <v>3804</v>
      </c>
      <c r="Z30" s="115">
        <f t="shared" si="31"/>
        <v>3808</v>
      </c>
      <c r="AA30" s="115">
        <f t="shared" si="31"/>
        <v>3828.5</v>
      </c>
      <c r="AB30" s="115">
        <f t="shared" si="31"/>
        <v>3858</v>
      </c>
      <c r="AC30" s="116"/>
      <c r="AD30" s="115"/>
      <c r="AE30" s="115"/>
      <c r="AF30" s="115"/>
      <c r="AG30" s="115">
        <f>AD29+AE29+AF29+AG29</f>
        <v>3892.5</v>
      </c>
      <c r="AH30" s="115">
        <f t="shared" ref="AH30:AO30" si="32">AE29+AF29+AG29+AH29</f>
        <v>3920.5</v>
      </c>
      <c r="AI30" s="115">
        <f t="shared" si="32"/>
        <v>3840.5</v>
      </c>
      <c r="AJ30" s="115">
        <f t="shared" si="32"/>
        <v>3861</v>
      </c>
      <c r="AK30" s="115">
        <f t="shared" si="32"/>
        <v>3861</v>
      </c>
      <c r="AL30" s="115">
        <f t="shared" si="32"/>
        <v>3747.5</v>
      </c>
      <c r="AM30" s="115">
        <f t="shared" si="32"/>
        <v>3824</v>
      </c>
      <c r="AN30" s="115">
        <f t="shared" si="32"/>
        <v>3814</v>
      </c>
      <c r="AO30" s="115">
        <f t="shared" si="32"/>
        <v>3762.5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9"/>
      <c r="R32" s="189"/>
      <c r="S32" s="189"/>
      <c r="T32" s="189"/>
      <c r="U32" s="18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DIRECCIONALES 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2017-10-25T23:01:38Z</dcterms:modified>
</cp:coreProperties>
</file>