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71\CR 41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J12" i="4689" l="1"/>
  <c r="P64" i="4686" l="1"/>
  <c r="P82" i="4686" s="1"/>
  <c r="Q64" i="4686"/>
  <c r="Q82" i="4686" s="1"/>
  <c r="R64" i="4686"/>
  <c r="R82" i="4686" s="1"/>
  <c r="S64" i="4686"/>
  <c r="S82" i="4686" s="1"/>
  <c r="P65" i="4686"/>
  <c r="P83" i="4686" s="1"/>
  <c r="Q65" i="4686"/>
  <c r="Q83" i="4686" s="1"/>
  <c r="R65" i="4686"/>
  <c r="S65" i="4686"/>
  <c r="S83" i="4686" s="1"/>
  <c r="P66" i="4686"/>
  <c r="P84" i="4686" s="1"/>
  <c r="Q66" i="4686"/>
  <c r="Q84" i="4686" s="1"/>
  <c r="R66" i="4686"/>
  <c r="S66" i="4686"/>
  <c r="S84" i="4686" s="1"/>
  <c r="P67" i="4686"/>
  <c r="P85" i="4686" s="1"/>
  <c r="Q67" i="4686"/>
  <c r="Q85" i="4686" s="1"/>
  <c r="R67" i="4686"/>
  <c r="R85" i="4686" s="1"/>
  <c r="S67" i="4686"/>
  <c r="S85" i="4686" s="1"/>
  <c r="P68" i="4686"/>
  <c r="P86" i="4686" s="1"/>
  <c r="Q68" i="4686"/>
  <c r="Q86" i="4686" s="1"/>
  <c r="R68" i="4686"/>
  <c r="S68" i="4686"/>
  <c r="S86" i="4686" s="1"/>
  <c r="P69" i="4686"/>
  <c r="Q69" i="4686"/>
  <c r="Q87" i="4686" s="1"/>
  <c r="R69" i="4686"/>
  <c r="R87" i="4686" s="1"/>
  <c r="S69" i="4686"/>
  <c r="S87" i="4686" s="1"/>
  <c r="P70" i="4686"/>
  <c r="Q70" i="4686"/>
  <c r="Q88" i="4686" s="1"/>
  <c r="R70" i="4686"/>
  <c r="S70" i="4686"/>
  <c r="P71" i="4686"/>
  <c r="Q71" i="4686"/>
  <c r="Q89" i="4686" s="1"/>
  <c r="R71" i="4686"/>
  <c r="S71" i="4686"/>
  <c r="S89" i="4686" s="1"/>
  <c r="P72" i="4686"/>
  <c r="P90" i="4686" s="1"/>
  <c r="Q72" i="4686"/>
  <c r="Q90" i="4686" s="1"/>
  <c r="R72" i="4686"/>
  <c r="S72" i="4686"/>
  <c r="S90" i="4686" s="1"/>
  <c r="P73" i="4686"/>
  <c r="P91" i="4686" s="1"/>
  <c r="Q73" i="4686"/>
  <c r="R73" i="4686"/>
  <c r="S73" i="4686"/>
  <c r="S91" i="4686" s="1"/>
  <c r="P74" i="4686"/>
  <c r="Q74" i="4686"/>
  <c r="Q92" i="4686" s="1"/>
  <c r="R74" i="4686"/>
  <c r="S74" i="4686"/>
  <c r="S92" i="4686" s="1"/>
  <c r="Q63" i="4686"/>
  <c r="R63" i="4686"/>
  <c r="R81" i="4686" s="1"/>
  <c r="S63" i="4686"/>
  <c r="P63" i="4686"/>
  <c r="P81" i="4686" s="1"/>
  <c r="I64" i="4686"/>
  <c r="I82" i="4686" s="1"/>
  <c r="J64" i="4686"/>
  <c r="J82" i="4686" s="1"/>
  <c r="K64" i="4686"/>
  <c r="K82" i="4686" s="1"/>
  <c r="L64" i="4686"/>
  <c r="L82" i="4686" s="1"/>
  <c r="I65" i="4686"/>
  <c r="I83" i="4686" s="1"/>
  <c r="J65" i="4686"/>
  <c r="J83" i="4686" s="1"/>
  <c r="K65" i="4686"/>
  <c r="K83" i="4686" s="1"/>
  <c r="L65" i="4686"/>
  <c r="L83" i="4686" s="1"/>
  <c r="I66" i="4686"/>
  <c r="I84" i="4686" s="1"/>
  <c r="J66" i="4686"/>
  <c r="J84" i="4686" s="1"/>
  <c r="K66" i="4686"/>
  <c r="K84" i="4686" s="1"/>
  <c r="L66" i="4686"/>
  <c r="L84" i="4686" s="1"/>
  <c r="I67" i="4686"/>
  <c r="I85" i="4686" s="1"/>
  <c r="J67" i="4686"/>
  <c r="J85" i="4686" s="1"/>
  <c r="K67" i="4686"/>
  <c r="K85" i="4686" s="1"/>
  <c r="L67" i="4686"/>
  <c r="L85" i="4686" s="1"/>
  <c r="I68" i="4686"/>
  <c r="I86" i="4686" s="1"/>
  <c r="J68" i="4686"/>
  <c r="J86" i="4686" s="1"/>
  <c r="K68" i="4686"/>
  <c r="K86" i="4686" s="1"/>
  <c r="L68" i="4686"/>
  <c r="L86" i="4686" s="1"/>
  <c r="I69" i="4686"/>
  <c r="I87" i="4686" s="1"/>
  <c r="J69" i="4686"/>
  <c r="J87" i="4686" s="1"/>
  <c r="K69" i="4686"/>
  <c r="K87" i="4686" s="1"/>
  <c r="L69" i="4686"/>
  <c r="L87" i="4686" s="1"/>
  <c r="I70" i="4686"/>
  <c r="I88" i="4686" s="1"/>
  <c r="J70" i="4686"/>
  <c r="J88" i="4686" s="1"/>
  <c r="K70" i="4686"/>
  <c r="K88" i="4686" s="1"/>
  <c r="L70" i="4686"/>
  <c r="L88" i="4686" s="1"/>
  <c r="I71" i="4686"/>
  <c r="I89" i="4686" s="1"/>
  <c r="J71" i="4686"/>
  <c r="J89" i="4686" s="1"/>
  <c r="K71" i="4686"/>
  <c r="K89" i="4686" s="1"/>
  <c r="L71" i="4686"/>
  <c r="L89" i="4686" s="1"/>
  <c r="I72" i="4686"/>
  <c r="I90" i="4686" s="1"/>
  <c r="J72" i="4686"/>
  <c r="J90" i="4686" s="1"/>
  <c r="K72" i="4686"/>
  <c r="K90" i="4686" s="1"/>
  <c r="L72" i="4686"/>
  <c r="L90" i="4686" s="1"/>
  <c r="I73" i="4686"/>
  <c r="I91" i="4686" s="1"/>
  <c r="J73" i="4686"/>
  <c r="J91" i="4686" s="1"/>
  <c r="K73" i="4686"/>
  <c r="K91" i="4686" s="1"/>
  <c r="L73" i="4686"/>
  <c r="L91" i="4686" s="1"/>
  <c r="I74" i="4686"/>
  <c r="I92" i="4686" s="1"/>
  <c r="J74" i="4686"/>
  <c r="J92" i="4686" s="1"/>
  <c r="K74" i="4686"/>
  <c r="K92" i="4686" s="1"/>
  <c r="L74" i="4686"/>
  <c r="L92" i="4686" s="1"/>
  <c r="I75" i="4686"/>
  <c r="I93" i="4686" s="1"/>
  <c r="J75" i="4686"/>
  <c r="J93" i="4686" s="1"/>
  <c r="K75" i="4686"/>
  <c r="K93" i="4686" s="1"/>
  <c r="L75" i="4686"/>
  <c r="L93" i="4686" s="1"/>
  <c r="J63" i="4686"/>
  <c r="J81" i="4686" s="1"/>
  <c r="K63" i="4686"/>
  <c r="K81" i="4686" s="1"/>
  <c r="L63" i="4686"/>
  <c r="L81" i="4686" s="1"/>
  <c r="I63" i="4686"/>
  <c r="I81" i="4686" s="1"/>
  <c r="B64" i="4686"/>
  <c r="C64" i="4686"/>
  <c r="C82" i="4686" s="1"/>
  <c r="D64" i="4686"/>
  <c r="E64" i="4686"/>
  <c r="E82" i="4686" s="1"/>
  <c r="B65" i="4686"/>
  <c r="B83" i="4686" s="1"/>
  <c r="C65" i="4686"/>
  <c r="C83" i="4686" s="1"/>
  <c r="D65" i="4686"/>
  <c r="D83" i="4686" s="1"/>
  <c r="E65" i="4686"/>
  <c r="E83" i="4686" s="1"/>
  <c r="B66" i="4686"/>
  <c r="B84" i="4686" s="1"/>
  <c r="C66" i="4686"/>
  <c r="C84" i="4686" s="1"/>
  <c r="D66" i="4686"/>
  <c r="D84" i="4686" s="1"/>
  <c r="E66" i="4686"/>
  <c r="B67" i="4686"/>
  <c r="B85" i="4686" s="1"/>
  <c r="C67" i="4686"/>
  <c r="C85" i="4686" s="1"/>
  <c r="D67" i="4686"/>
  <c r="D85" i="4686" s="1"/>
  <c r="E67" i="4686"/>
  <c r="E85" i="4686" s="1"/>
  <c r="B68" i="4686"/>
  <c r="B86" i="4686" s="1"/>
  <c r="C68" i="4686"/>
  <c r="C86" i="4686" s="1"/>
  <c r="D68" i="4686"/>
  <c r="D86" i="4686" s="1"/>
  <c r="E68" i="4686"/>
  <c r="E86" i="4686" s="1"/>
  <c r="B69" i="4686"/>
  <c r="B87" i="4686" s="1"/>
  <c r="C69" i="4686"/>
  <c r="C87" i="4686" s="1"/>
  <c r="D69" i="4686"/>
  <c r="D87" i="4686" s="1"/>
  <c r="E69" i="4686"/>
  <c r="E87" i="4686" s="1"/>
  <c r="B70" i="4686"/>
  <c r="B88" i="4686" s="1"/>
  <c r="C70" i="4686"/>
  <c r="C88" i="4686" s="1"/>
  <c r="D70" i="4686"/>
  <c r="D88" i="4686" s="1"/>
  <c r="E70" i="4686"/>
  <c r="E88" i="4686" s="1"/>
  <c r="B71" i="4686"/>
  <c r="B89" i="4686" s="1"/>
  <c r="C71" i="4686"/>
  <c r="C89" i="4686" s="1"/>
  <c r="D71" i="4686"/>
  <c r="D89" i="4686" s="1"/>
  <c r="E71" i="4686"/>
  <c r="E89" i="4686" s="1"/>
  <c r="B72" i="4686"/>
  <c r="B90" i="4686" s="1"/>
  <c r="C72" i="4686"/>
  <c r="C90" i="4686" s="1"/>
  <c r="D72" i="4686"/>
  <c r="D90" i="4686" s="1"/>
  <c r="E72" i="4686"/>
  <c r="E90" i="4686" s="1"/>
  <c r="B73" i="4686"/>
  <c r="B91" i="4686" s="1"/>
  <c r="C73" i="4686"/>
  <c r="C91" i="4686" s="1"/>
  <c r="D73" i="4686"/>
  <c r="D91" i="4686" s="1"/>
  <c r="E73" i="4686"/>
  <c r="E91" i="4686" s="1"/>
  <c r="B74" i="4686"/>
  <c r="B92" i="4686" s="1"/>
  <c r="C74" i="4686"/>
  <c r="C92" i="4686" s="1"/>
  <c r="D74" i="4686"/>
  <c r="D92" i="4686" s="1"/>
  <c r="E74" i="4686"/>
  <c r="E92" i="4686" s="1"/>
  <c r="B75" i="4686"/>
  <c r="B93" i="4686" s="1"/>
  <c r="C75" i="4686"/>
  <c r="C93" i="4686" s="1"/>
  <c r="D75" i="4686"/>
  <c r="D93" i="4686" s="1"/>
  <c r="E75" i="4686"/>
  <c r="E93" i="4686" s="1"/>
  <c r="C63" i="4686"/>
  <c r="C81" i="4686" s="1"/>
  <c r="D63" i="4686"/>
  <c r="D81" i="4686" s="1"/>
  <c r="E63" i="4686"/>
  <c r="E81" i="4686" s="1"/>
  <c r="B63" i="4686"/>
  <c r="B81" i="4686" s="1"/>
  <c r="R92" i="4686"/>
  <c r="P92" i="4686"/>
  <c r="R91" i="4686"/>
  <c r="Q91" i="4686"/>
  <c r="R90" i="4686"/>
  <c r="R89" i="4686"/>
  <c r="P89" i="4686"/>
  <c r="S88" i="4686"/>
  <c r="R88" i="4686"/>
  <c r="P88" i="4686"/>
  <c r="P87" i="4686"/>
  <c r="R86" i="4686"/>
  <c r="R84" i="4686"/>
  <c r="E84" i="4686"/>
  <c r="R83" i="4686"/>
  <c r="D82" i="4686"/>
  <c r="B82" i="4686"/>
  <c r="S81" i="4686"/>
  <c r="Q81" i="4686"/>
  <c r="P64" i="4678"/>
  <c r="P82" i="4678" s="1"/>
  <c r="Q64" i="4678"/>
  <c r="Q82" i="4678" s="1"/>
  <c r="R64" i="4678"/>
  <c r="R82" i="4678" s="1"/>
  <c r="S64" i="4678"/>
  <c r="S82" i="4678" s="1"/>
  <c r="P65" i="4678"/>
  <c r="Q65" i="4678"/>
  <c r="Q83" i="4678" s="1"/>
  <c r="R65" i="4678"/>
  <c r="R83" i="4678" s="1"/>
  <c r="S65" i="4678"/>
  <c r="S83" i="4678" s="1"/>
  <c r="P66" i="4678"/>
  <c r="P84" i="4678" s="1"/>
  <c r="Q66" i="4678"/>
  <c r="Q84" i="4678" s="1"/>
  <c r="R66" i="4678"/>
  <c r="R84" i="4678" s="1"/>
  <c r="S66" i="4678"/>
  <c r="S84" i="4678" s="1"/>
  <c r="P67" i="4678"/>
  <c r="P85" i="4678" s="1"/>
  <c r="Q67" i="4678"/>
  <c r="Q85" i="4678" s="1"/>
  <c r="R67" i="4678"/>
  <c r="R85" i="4678" s="1"/>
  <c r="S67" i="4678"/>
  <c r="S85" i="4678" s="1"/>
  <c r="P68" i="4678"/>
  <c r="P86" i="4678" s="1"/>
  <c r="Q68" i="4678"/>
  <c r="Q86" i="4678" s="1"/>
  <c r="R68" i="4678"/>
  <c r="R86" i="4678" s="1"/>
  <c r="S68" i="4678"/>
  <c r="S86" i="4678" s="1"/>
  <c r="P69" i="4678"/>
  <c r="P87" i="4678" s="1"/>
  <c r="Q69" i="4678"/>
  <c r="Q87" i="4678" s="1"/>
  <c r="R69" i="4678"/>
  <c r="R87" i="4678" s="1"/>
  <c r="S69" i="4678"/>
  <c r="S87" i="4678" s="1"/>
  <c r="P70" i="4678"/>
  <c r="P88" i="4678" s="1"/>
  <c r="Q70" i="4678"/>
  <c r="Q88" i="4678" s="1"/>
  <c r="R70" i="4678"/>
  <c r="R88" i="4678" s="1"/>
  <c r="S70" i="4678"/>
  <c r="S88" i="4678" s="1"/>
  <c r="P71" i="4678"/>
  <c r="P89" i="4678" s="1"/>
  <c r="Q71" i="4678"/>
  <c r="Q89" i="4678" s="1"/>
  <c r="R71" i="4678"/>
  <c r="R89" i="4678" s="1"/>
  <c r="S71" i="4678"/>
  <c r="S89" i="4678" s="1"/>
  <c r="P72" i="4678"/>
  <c r="Q72" i="4678"/>
  <c r="Q90" i="4678" s="1"/>
  <c r="R72" i="4678"/>
  <c r="R90" i="4678" s="1"/>
  <c r="S72" i="4678"/>
  <c r="S90" i="4678" s="1"/>
  <c r="P73" i="4678"/>
  <c r="P91" i="4678" s="1"/>
  <c r="Q73" i="4678"/>
  <c r="Q91" i="4678" s="1"/>
  <c r="R73" i="4678"/>
  <c r="R91" i="4678" s="1"/>
  <c r="S73" i="4678"/>
  <c r="S91" i="4678" s="1"/>
  <c r="P74" i="4678"/>
  <c r="P92" i="4678" s="1"/>
  <c r="Q74" i="4678"/>
  <c r="Q92" i="4678" s="1"/>
  <c r="R74" i="4678"/>
  <c r="S74" i="4678"/>
  <c r="S92" i="4678" s="1"/>
  <c r="Q63" i="4678"/>
  <c r="R63" i="4678"/>
  <c r="R81" i="4678" s="1"/>
  <c r="S63" i="4678"/>
  <c r="S81" i="4678" s="1"/>
  <c r="P63" i="4678"/>
  <c r="P81" i="4678" s="1"/>
  <c r="I64" i="4678"/>
  <c r="I82" i="4678" s="1"/>
  <c r="J64" i="4678"/>
  <c r="J82" i="4678" s="1"/>
  <c r="K64" i="4678"/>
  <c r="K82" i="4678" s="1"/>
  <c r="L64" i="4678"/>
  <c r="L82" i="4678" s="1"/>
  <c r="I65" i="4678"/>
  <c r="I83" i="4678" s="1"/>
  <c r="J65" i="4678"/>
  <c r="J83" i="4678" s="1"/>
  <c r="K65" i="4678"/>
  <c r="K83" i="4678" s="1"/>
  <c r="L65" i="4678"/>
  <c r="L83" i="4678" s="1"/>
  <c r="I66" i="4678"/>
  <c r="I84" i="4678" s="1"/>
  <c r="J66" i="4678"/>
  <c r="J84" i="4678" s="1"/>
  <c r="K66" i="4678"/>
  <c r="K84" i="4678" s="1"/>
  <c r="L66" i="4678"/>
  <c r="L84" i="4678" s="1"/>
  <c r="I67" i="4678"/>
  <c r="J67" i="4678"/>
  <c r="J85" i="4678" s="1"/>
  <c r="K67" i="4678"/>
  <c r="L67" i="4678"/>
  <c r="L85" i="4678" s="1"/>
  <c r="I68" i="4678"/>
  <c r="I86" i="4678" s="1"/>
  <c r="J68" i="4678"/>
  <c r="J86" i="4678" s="1"/>
  <c r="K68" i="4678"/>
  <c r="K86" i="4678" s="1"/>
  <c r="L68" i="4678"/>
  <c r="L86" i="4678" s="1"/>
  <c r="I69" i="4678"/>
  <c r="I87" i="4678" s="1"/>
  <c r="J69" i="4678"/>
  <c r="J87" i="4678" s="1"/>
  <c r="K69" i="4678"/>
  <c r="K87" i="4678" s="1"/>
  <c r="L69" i="4678"/>
  <c r="L87" i="4678" s="1"/>
  <c r="I70" i="4678"/>
  <c r="J70" i="4678"/>
  <c r="J88" i="4678" s="1"/>
  <c r="K70" i="4678"/>
  <c r="K88" i="4678" s="1"/>
  <c r="L70" i="4678"/>
  <c r="L88" i="4678" s="1"/>
  <c r="I71" i="4678"/>
  <c r="I89" i="4678" s="1"/>
  <c r="J71" i="4678"/>
  <c r="J89" i="4678" s="1"/>
  <c r="K71" i="4678"/>
  <c r="K89" i="4678" s="1"/>
  <c r="L71" i="4678"/>
  <c r="L89" i="4678" s="1"/>
  <c r="I72" i="4678"/>
  <c r="I90" i="4678" s="1"/>
  <c r="J72" i="4678"/>
  <c r="J90" i="4678" s="1"/>
  <c r="K72" i="4678"/>
  <c r="K90" i="4678" s="1"/>
  <c r="L72" i="4678"/>
  <c r="L90" i="4678" s="1"/>
  <c r="I73" i="4678"/>
  <c r="I91" i="4678" s="1"/>
  <c r="J73" i="4678"/>
  <c r="J91" i="4678" s="1"/>
  <c r="K73" i="4678"/>
  <c r="K91" i="4678" s="1"/>
  <c r="L73" i="4678"/>
  <c r="L91" i="4678" s="1"/>
  <c r="I74" i="4678"/>
  <c r="I92" i="4678" s="1"/>
  <c r="J74" i="4678"/>
  <c r="J92" i="4678" s="1"/>
  <c r="K74" i="4678"/>
  <c r="K92" i="4678" s="1"/>
  <c r="L74" i="4678"/>
  <c r="L92" i="4678" s="1"/>
  <c r="I75" i="4678"/>
  <c r="I93" i="4678" s="1"/>
  <c r="J75" i="4678"/>
  <c r="J93" i="4678" s="1"/>
  <c r="K75" i="4678"/>
  <c r="K93" i="4678" s="1"/>
  <c r="L75" i="4678"/>
  <c r="L93" i="4678" s="1"/>
  <c r="J63" i="4678"/>
  <c r="J81" i="4678" s="1"/>
  <c r="K63" i="4678"/>
  <c r="K81" i="4678" s="1"/>
  <c r="L63" i="4678"/>
  <c r="L81" i="4678" s="1"/>
  <c r="I63" i="4678"/>
  <c r="I81" i="4678" s="1"/>
  <c r="B64" i="4678"/>
  <c r="B82" i="4678" s="1"/>
  <c r="C64" i="4678"/>
  <c r="C82" i="4678" s="1"/>
  <c r="D64" i="4678"/>
  <c r="D82" i="4678" s="1"/>
  <c r="E64" i="4678"/>
  <c r="E82" i="4678" s="1"/>
  <c r="B65" i="4678"/>
  <c r="B83" i="4678" s="1"/>
  <c r="C65" i="4678"/>
  <c r="C83" i="4678" s="1"/>
  <c r="D65" i="4678"/>
  <c r="D83" i="4678" s="1"/>
  <c r="E65" i="4678"/>
  <c r="E83" i="4678" s="1"/>
  <c r="B66" i="4678"/>
  <c r="B84" i="4678" s="1"/>
  <c r="C66" i="4678"/>
  <c r="C84" i="4678" s="1"/>
  <c r="D66" i="4678"/>
  <c r="D84" i="4678" s="1"/>
  <c r="E66" i="4678"/>
  <c r="E84" i="4678" s="1"/>
  <c r="B67" i="4678"/>
  <c r="B85" i="4678" s="1"/>
  <c r="C67" i="4678"/>
  <c r="D67" i="4678"/>
  <c r="D85" i="4678" s="1"/>
  <c r="E67" i="4678"/>
  <c r="E85" i="4678" s="1"/>
  <c r="B68" i="4678"/>
  <c r="B86" i="4678" s="1"/>
  <c r="C68" i="4678"/>
  <c r="C86" i="4678" s="1"/>
  <c r="D68" i="4678"/>
  <c r="D86" i="4678" s="1"/>
  <c r="E68" i="4678"/>
  <c r="E86" i="4678" s="1"/>
  <c r="B69" i="4678"/>
  <c r="C69" i="4678"/>
  <c r="C87" i="4678" s="1"/>
  <c r="D69" i="4678"/>
  <c r="D87" i="4678" s="1"/>
  <c r="E69" i="4678"/>
  <c r="E87" i="4678" s="1"/>
  <c r="B70" i="4678"/>
  <c r="B88" i="4678" s="1"/>
  <c r="C70" i="4678"/>
  <c r="C88" i="4678" s="1"/>
  <c r="D70" i="4678"/>
  <c r="D88" i="4678" s="1"/>
  <c r="E70" i="4678"/>
  <c r="E88" i="4678" s="1"/>
  <c r="B71" i="4678"/>
  <c r="B89" i="4678" s="1"/>
  <c r="C71" i="4678"/>
  <c r="C89" i="4678" s="1"/>
  <c r="D71" i="4678"/>
  <c r="D89" i="4678" s="1"/>
  <c r="E71" i="4678"/>
  <c r="E89" i="4678" s="1"/>
  <c r="B72" i="4678"/>
  <c r="B90" i="4678" s="1"/>
  <c r="C72" i="4678"/>
  <c r="C90" i="4678" s="1"/>
  <c r="D72" i="4678"/>
  <c r="D90" i="4678" s="1"/>
  <c r="E72" i="4678"/>
  <c r="E90" i="4678" s="1"/>
  <c r="B73" i="4678"/>
  <c r="B91" i="4678" s="1"/>
  <c r="C73" i="4678"/>
  <c r="C91" i="4678" s="1"/>
  <c r="D73" i="4678"/>
  <c r="D91" i="4678" s="1"/>
  <c r="E73" i="4678"/>
  <c r="E91" i="4678" s="1"/>
  <c r="B74" i="4678"/>
  <c r="B92" i="4678" s="1"/>
  <c r="C74" i="4678"/>
  <c r="C92" i="4678" s="1"/>
  <c r="D74" i="4678"/>
  <c r="D92" i="4678" s="1"/>
  <c r="E74" i="4678"/>
  <c r="E92" i="4678" s="1"/>
  <c r="B75" i="4678"/>
  <c r="B93" i="4678" s="1"/>
  <c r="C75" i="4678"/>
  <c r="C93" i="4678" s="1"/>
  <c r="D75" i="4678"/>
  <c r="D93" i="4678" s="1"/>
  <c r="E75" i="4678"/>
  <c r="E93" i="4678" s="1"/>
  <c r="C63" i="4678"/>
  <c r="C81" i="4678" s="1"/>
  <c r="D63" i="4678"/>
  <c r="D81" i="4678" s="1"/>
  <c r="E63" i="4678"/>
  <c r="E81" i="4678" s="1"/>
  <c r="B63" i="4678"/>
  <c r="B81" i="4678" s="1"/>
  <c r="R92" i="4678"/>
  <c r="P90" i="4678"/>
  <c r="I88" i="4678"/>
  <c r="B87" i="4678"/>
  <c r="K85" i="4678"/>
  <c r="I85" i="4678"/>
  <c r="C85" i="4678"/>
  <c r="P83" i="4678"/>
  <c r="Q81" i="4678"/>
  <c r="T11" i="4686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AE21" i="4688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11" i="4689" l="1"/>
  <c r="J10" i="4689"/>
  <c r="AL13" i="4688"/>
  <c r="AL29" i="4688" s="1"/>
  <c r="U21" i="4678"/>
  <c r="J30" i="4689"/>
  <c r="J23" i="4688" s="1"/>
  <c r="J36" i="4689"/>
  <c r="J33" i="4689"/>
  <c r="Z23" i="4688" s="1"/>
  <c r="J32" i="4689"/>
  <c r="J16" i="4689"/>
  <c r="AF15" i="4688" s="1"/>
  <c r="J14" i="4689"/>
  <c r="U15" i="4688" s="1"/>
  <c r="J13" i="4689"/>
  <c r="P15" i="4688" s="1"/>
  <c r="D15" i="4688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AO15" i="4688" s="1"/>
  <c r="J17" i="4689"/>
  <c r="AK15" i="4688" s="1"/>
  <c r="J15" i="4689"/>
  <c r="Z15" i="4688" s="1"/>
  <c r="J15" i="4688"/>
  <c r="G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O14" i="4688"/>
  <c r="CC12" i="4688" s="1"/>
  <c r="AE29" i="4688"/>
  <c r="AH14" i="4688"/>
  <c r="BV12" i="4688" s="1"/>
  <c r="AJ14" i="4688"/>
  <c r="BX12" i="4688" s="1"/>
  <c r="AG29" i="4688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0" i="4688" l="1"/>
  <c r="BY20" i="4688" s="1"/>
  <c r="AN14" i="4688"/>
  <c r="CB12" i="4688" s="1"/>
  <c r="AM14" i="4688"/>
  <c r="CA12" i="4688" s="1"/>
  <c r="N12" i="4681"/>
  <c r="BU19" i="4688"/>
  <c r="AD24" i="4688"/>
  <c r="AU19" i="4688"/>
  <c r="B24" i="4688"/>
  <c r="BE19" i="4688"/>
  <c r="M24" i="4688"/>
  <c r="BU12" i="4688"/>
  <c r="AU12" i="4688"/>
  <c r="B16" i="4688"/>
  <c r="BE12" i="4688"/>
  <c r="M16" i="4688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H30" i="4688"/>
  <c r="BV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D16" i="4688" l="1"/>
  <c r="AK16" i="4688" s="1"/>
  <c r="AO24" i="4688"/>
  <c r="AK24" i="4688"/>
  <c r="AF24" i="4688"/>
  <c r="Z24" i="4688"/>
  <c r="P24" i="4688"/>
  <c r="U24" i="4688"/>
  <c r="J24" i="4688"/>
  <c r="G24" i="4688"/>
  <c r="D24" i="4688"/>
  <c r="Z16" i="4688"/>
  <c r="P16" i="4688"/>
  <c r="U16" i="4688"/>
  <c r="J16" i="4688"/>
  <c r="G16" i="4688"/>
  <c r="D16" i="4688"/>
  <c r="N23" i="4681"/>
  <c r="U23" i="4681"/>
  <c r="G23" i="4681"/>
  <c r="AO16" i="4688" l="1"/>
  <c r="AF16" i="4688"/>
</calcChain>
</file>

<file path=xl/sharedStrings.xml><?xml version="1.0" encoding="utf-8"?>
<sst xmlns="http://schemas.openxmlformats.org/spreadsheetml/2006/main" count="591" uniqueCount="157">
  <si>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</si>
  <si>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</si>
  <si>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</si>
  <si>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</si>
  <si>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</si>
  <si>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</si>
  <si>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</si>
  <si>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</si>
  <si>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</si>
  <si>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</si>
  <si>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</si>
  <si>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</si>
  <si>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</si>
  <si>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</si>
  <si>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</si>
  <si>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</si>
  <si>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</si>
  <si>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</si>
  <si>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</si>
  <si>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</si>
  <si>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</si>
  <si>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</si>
  <si>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</si>
  <si>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</si>
  <si>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</si>
  <si>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</si>
  <si>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</si>
  <si>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</si>
  <si>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</si>
  <si>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</si>
  <si>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</si>
  <si>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</si>
  <si>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</si>
  <si>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</si>
  <si>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</si>
  <si>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</si>
  <si>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</si>
  <si>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</si>
  <si>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</si>
  <si>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</si>
  <si>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</si>
  <si>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</si>
  <si>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</si>
  <si>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</si>
  <si>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</si>
  <si>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</si>
  <si>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</si>
  <si>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</si>
  <si>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</si>
  <si>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</si>
  <si>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</si>
  <si>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</si>
  <si>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</si>
  <si>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</si>
  <si>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</si>
  <si>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</si>
  <si>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</si>
  <si>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</si>
  <si>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</si>
  <si>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</si>
  <si>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</si>
  <si>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</si>
  <si>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</si>
  <si>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</si>
  <si>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</si>
  <si>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</si>
  <si>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</si>
  <si>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</si>
  <si>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</si>
  <si>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</si>
  <si>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</si>
  <si>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</si>
  <si>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</si>
  <si>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</si>
  <si>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</si>
  <si>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</si>
  <si>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</si>
  <si>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</si>
  <si>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</si>
  <si>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</si>
  <si>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</si>
  <si>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</si>
  <si>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</si>
  <si>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</si>
  <si>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</si>
  <si>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</si>
  <si>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</si>
  <si>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</si>
  <si>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</si>
  <si>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</si>
  <si>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</si>
  <si>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</si>
  <si>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</si>
  <si>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</si>
  <si>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</si>
  <si>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</si>
  <si>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</si>
  <si>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</si>
  <si>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</si>
  <si>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</si>
  <si>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</si>
  <si>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</si>
  <si>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</si>
  <si>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</si>
  <si>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</si>
  <si>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</si>
  <si>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</si>
  <si>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</si>
  <si>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</si>
  <si>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</si>
  <si>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</si>
  <si>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</si>
  <si>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</si>
  <si>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</si>
  <si>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</si>
  <si>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</si>
  <si>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</si>
  <si>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</si>
  <si>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</si>
  <si>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</si>
  <si>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</si>
  <si>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</si>
  <si>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</si>
  <si>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</si>
  <si>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</si>
  <si>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</si>
  <si>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</si>
  <si>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</si>
  <si>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</si>
  <si>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</si>
  <si>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</si>
  <si>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</si>
  <si>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</si>
  <si>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</si>
  <si>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</si>
  <si>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</si>
  <si>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</si>
  <si>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</si>
  <si>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</si>
  <si>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</si>
  <si>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</si>
  <si>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</si>
  <si>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</si>
  <si>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</si>
  <si>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</si>
  <si>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</si>
  <si>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</si>
  <si>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41</t>
  </si>
  <si>
    <t>G1 DI</t>
  </si>
  <si>
    <t>G1 IZ</t>
  </si>
  <si>
    <t>G3 DE</t>
  </si>
  <si>
    <t>G3 DI</t>
  </si>
  <si>
    <t>IVAN FONSECA</t>
  </si>
  <si>
    <t xml:space="preserve">VOL MAX </t>
  </si>
  <si>
    <t>JULIO VASQUEZ</t>
  </si>
  <si>
    <t>LLUVIA E 14:15 HASTA LAS 16:45PM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</si>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</sst>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314.5</c:v>
                </c:pt>
                <c:pt idx="1">
                  <c:v>298.5</c:v>
                </c:pt>
                <c:pt idx="2">
                  <c:v>274.5</c:v>
                </c:pt>
                <c:pt idx="3">
                  <c:v>215.5</c:v>
                </c:pt>
                <c:pt idx="4">
                  <c:v>212.5</c:v>
                </c:pt>
                <c:pt idx="5">
                  <c:v>177.5</c:v>
                </c:pt>
                <c:pt idx="6">
                  <c:v>187</c:v>
                </c:pt>
                <c:pt idx="7">
                  <c:v>207.5</c:v>
                </c:pt>
                <c:pt idx="8">
                  <c:v>212</c:v>
                </c:pt>
                <c:pt idx="9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340896"/>
        <c:axId val="113340504"/>
      </c:barChart>
      <c:catAx>
        <c:axId val="11334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34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34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34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1103</c:v>
                </c:pt>
                <c:pt idx="4">
                  <c:v>1001</c:v>
                </c:pt>
                <c:pt idx="5">
                  <c:v>880</c:v>
                </c:pt>
                <c:pt idx="6">
                  <c:v>792.5</c:v>
                </c:pt>
                <c:pt idx="7">
                  <c:v>784.5</c:v>
                </c:pt>
                <c:pt idx="8">
                  <c:v>784</c:v>
                </c:pt>
                <c:pt idx="9">
                  <c:v>769</c:v>
                </c:pt>
                <c:pt idx="13">
                  <c:v>889.5</c:v>
                </c:pt>
                <c:pt idx="14">
                  <c:v>939</c:v>
                </c:pt>
                <c:pt idx="15">
                  <c:v>940</c:v>
                </c:pt>
                <c:pt idx="16">
                  <c:v>950</c:v>
                </c:pt>
                <c:pt idx="17">
                  <c:v>929.5</c:v>
                </c:pt>
                <c:pt idx="18">
                  <c:v>868.5</c:v>
                </c:pt>
                <c:pt idx="19">
                  <c:v>861.5</c:v>
                </c:pt>
                <c:pt idx="20">
                  <c:v>893</c:v>
                </c:pt>
                <c:pt idx="21">
                  <c:v>894</c:v>
                </c:pt>
                <c:pt idx="22">
                  <c:v>877.5</c:v>
                </c:pt>
                <c:pt idx="23">
                  <c:v>661.5</c:v>
                </c:pt>
                <c:pt idx="24">
                  <c:v>424.5</c:v>
                </c:pt>
                <c:pt idx="25">
                  <c:v>200.5</c:v>
                </c:pt>
                <c:pt idx="29">
                  <c:v>0</c:v>
                </c:pt>
                <c:pt idx="30">
                  <c:v>271</c:v>
                </c:pt>
                <c:pt idx="31">
                  <c:v>526</c:v>
                </c:pt>
                <c:pt idx="32">
                  <c:v>782.5</c:v>
                </c:pt>
                <c:pt idx="33">
                  <c:v>1009.5</c:v>
                </c:pt>
                <c:pt idx="34">
                  <c:v>1014.5</c:v>
                </c:pt>
                <c:pt idx="35">
                  <c:v>1059</c:v>
                </c:pt>
                <c:pt idx="36">
                  <c:v>1076.5</c:v>
                </c:pt>
                <c:pt idx="37">
                  <c:v>1140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1430</c:v>
                </c:pt>
                <c:pt idx="4">
                  <c:v>1401</c:v>
                </c:pt>
                <c:pt idx="5">
                  <c:v>1373</c:v>
                </c:pt>
                <c:pt idx="6">
                  <c:v>1273.5</c:v>
                </c:pt>
                <c:pt idx="7">
                  <c:v>1209</c:v>
                </c:pt>
                <c:pt idx="8">
                  <c:v>1147.5</c:v>
                </c:pt>
                <c:pt idx="9">
                  <c:v>1128</c:v>
                </c:pt>
                <c:pt idx="13">
                  <c:v>1244.5</c:v>
                </c:pt>
                <c:pt idx="14">
                  <c:v>1294.5</c:v>
                </c:pt>
                <c:pt idx="15">
                  <c:v>1341</c:v>
                </c:pt>
                <c:pt idx="16">
                  <c:v>1315.5</c:v>
                </c:pt>
                <c:pt idx="17">
                  <c:v>1242.5</c:v>
                </c:pt>
                <c:pt idx="18">
                  <c:v>1153</c:v>
                </c:pt>
                <c:pt idx="19">
                  <c:v>1072.5</c:v>
                </c:pt>
                <c:pt idx="20">
                  <c:v>978.5</c:v>
                </c:pt>
                <c:pt idx="21">
                  <c:v>931</c:v>
                </c:pt>
                <c:pt idx="22">
                  <c:v>891.5</c:v>
                </c:pt>
                <c:pt idx="23">
                  <c:v>646.5</c:v>
                </c:pt>
                <c:pt idx="24">
                  <c:v>437</c:v>
                </c:pt>
                <c:pt idx="25">
                  <c:v>205.5</c:v>
                </c:pt>
                <c:pt idx="29">
                  <c:v>0</c:v>
                </c:pt>
                <c:pt idx="30">
                  <c:v>284.5</c:v>
                </c:pt>
                <c:pt idx="31">
                  <c:v>581.5</c:v>
                </c:pt>
                <c:pt idx="32">
                  <c:v>934.5</c:v>
                </c:pt>
                <c:pt idx="33">
                  <c:v>1279</c:v>
                </c:pt>
                <c:pt idx="34">
                  <c:v>1367</c:v>
                </c:pt>
                <c:pt idx="35">
                  <c:v>1403</c:v>
                </c:pt>
                <c:pt idx="36">
                  <c:v>1369.5</c:v>
                </c:pt>
                <c:pt idx="37">
                  <c:v>1335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2533</c:v>
                </c:pt>
                <c:pt idx="4">
                  <c:v>2402</c:v>
                </c:pt>
                <c:pt idx="5">
                  <c:v>2253</c:v>
                </c:pt>
                <c:pt idx="6">
                  <c:v>2066</c:v>
                </c:pt>
                <c:pt idx="7">
                  <c:v>1993.5</c:v>
                </c:pt>
                <c:pt idx="8">
                  <c:v>1931.5</c:v>
                </c:pt>
                <c:pt idx="9">
                  <c:v>1897</c:v>
                </c:pt>
                <c:pt idx="13">
                  <c:v>2134</c:v>
                </c:pt>
                <c:pt idx="14">
                  <c:v>2233.5</c:v>
                </c:pt>
                <c:pt idx="15">
                  <c:v>2281</c:v>
                </c:pt>
                <c:pt idx="16">
                  <c:v>2265.5</c:v>
                </c:pt>
                <c:pt idx="17">
                  <c:v>2172</c:v>
                </c:pt>
                <c:pt idx="18">
                  <c:v>2021.5</c:v>
                </c:pt>
                <c:pt idx="19">
                  <c:v>1934</c:v>
                </c:pt>
                <c:pt idx="20">
                  <c:v>1871.5</c:v>
                </c:pt>
                <c:pt idx="21">
                  <c:v>1825</c:v>
                </c:pt>
                <c:pt idx="22">
                  <c:v>1769</c:v>
                </c:pt>
                <c:pt idx="23">
                  <c:v>1308</c:v>
                </c:pt>
                <c:pt idx="24">
                  <c:v>861.5</c:v>
                </c:pt>
                <c:pt idx="25">
                  <c:v>406</c:v>
                </c:pt>
                <c:pt idx="29">
                  <c:v>0</c:v>
                </c:pt>
                <c:pt idx="30">
                  <c:v>555.5</c:v>
                </c:pt>
                <c:pt idx="31">
                  <c:v>1107.5</c:v>
                </c:pt>
                <c:pt idx="32">
                  <c:v>1717</c:v>
                </c:pt>
                <c:pt idx="33">
                  <c:v>2288.5</c:v>
                </c:pt>
                <c:pt idx="34">
                  <c:v>2381.5</c:v>
                </c:pt>
                <c:pt idx="35">
                  <c:v>2462</c:v>
                </c:pt>
                <c:pt idx="36">
                  <c:v>2446</c:v>
                </c:pt>
                <c:pt idx="37">
                  <c:v>2475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87448"/>
        <c:axId val="178287840"/>
      </c:lineChart>
      <c:catAx>
        <c:axId val="178287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2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87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287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228.5</c:v>
                </c:pt>
                <c:pt idx="1">
                  <c:v>222</c:v>
                </c:pt>
                <c:pt idx="2">
                  <c:v>195.5</c:v>
                </c:pt>
                <c:pt idx="3">
                  <c:v>243.5</c:v>
                </c:pt>
                <c:pt idx="4">
                  <c:v>278</c:v>
                </c:pt>
                <c:pt idx="5">
                  <c:v>223</c:v>
                </c:pt>
                <c:pt idx="6">
                  <c:v>205.5</c:v>
                </c:pt>
                <c:pt idx="7">
                  <c:v>223</c:v>
                </c:pt>
                <c:pt idx="8">
                  <c:v>217</c:v>
                </c:pt>
                <c:pt idx="9">
                  <c:v>216</c:v>
                </c:pt>
                <c:pt idx="10">
                  <c:v>237</c:v>
                </c:pt>
                <c:pt idx="11">
                  <c:v>224</c:v>
                </c:pt>
                <c:pt idx="12">
                  <c:v>200.5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343640"/>
        <c:axId val="177250696"/>
      </c:barChart>
      <c:catAx>
        <c:axId val="11334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5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34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271</c:v>
                </c:pt>
                <c:pt idx="5">
                  <c:v>255</c:v>
                </c:pt>
                <c:pt idx="6">
                  <c:v>256.5</c:v>
                </c:pt>
                <c:pt idx="7">
                  <c:v>227</c:v>
                </c:pt>
                <c:pt idx="8">
                  <c:v>276</c:v>
                </c:pt>
                <c:pt idx="9">
                  <c:v>299.5</c:v>
                </c:pt>
                <c:pt idx="10">
                  <c:v>274</c:v>
                </c:pt>
                <c:pt idx="11">
                  <c:v>290.5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51480"/>
        <c:axId val="177251872"/>
      </c:barChart>
      <c:catAx>
        <c:axId val="17725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5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364.5</c:v>
                </c:pt>
                <c:pt idx="1">
                  <c:v>343</c:v>
                </c:pt>
                <c:pt idx="2">
                  <c:v>385.5</c:v>
                </c:pt>
                <c:pt idx="3">
                  <c:v>337</c:v>
                </c:pt>
                <c:pt idx="4">
                  <c:v>335.5</c:v>
                </c:pt>
                <c:pt idx="5">
                  <c:v>315</c:v>
                </c:pt>
                <c:pt idx="6">
                  <c:v>286</c:v>
                </c:pt>
                <c:pt idx="7">
                  <c:v>272.5</c:v>
                </c:pt>
                <c:pt idx="8">
                  <c:v>274</c:v>
                </c:pt>
                <c:pt idx="9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52656"/>
        <c:axId val="177253048"/>
      </c:barChart>
      <c:catAx>
        <c:axId val="17725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5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284.5</c:v>
                </c:pt>
                <c:pt idx="5">
                  <c:v>297</c:v>
                </c:pt>
                <c:pt idx="6">
                  <c:v>353</c:v>
                </c:pt>
                <c:pt idx="7">
                  <c:v>344.5</c:v>
                </c:pt>
                <c:pt idx="8">
                  <c:v>372.5</c:v>
                </c:pt>
                <c:pt idx="9">
                  <c:v>333</c:v>
                </c:pt>
                <c:pt idx="10">
                  <c:v>319.5</c:v>
                </c:pt>
                <c:pt idx="11">
                  <c:v>310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53832"/>
        <c:axId val="178053984"/>
      </c:barChart>
      <c:catAx>
        <c:axId val="17725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5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5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284.5</c:v>
                </c:pt>
                <c:pt idx="1">
                  <c:v>279</c:v>
                </c:pt>
                <c:pt idx="2">
                  <c:v>329</c:v>
                </c:pt>
                <c:pt idx="3">
                  <c:v>352</c:v>
                </c:pt>
                <c:pt idx="4">
                  <c:v>334.5</c:v>
                </c:pt>
                <c:pt idx="5">
                  <c:v>325.5</c:v>
                </c:pt>
                <c:pt idx="6">
                  <c:v>303.5</c:v>
                </c:pt>
                <c:pt idx="7">
                  <c:v>279</c:v>
                </c:pt>
                <c:pt idx="8">
                  <c:v>245</c:v>
                </c:pt>
                <c:pt idx="9">
                  <c:v>245</c:v>
                </c:pt>
                <c:pt idx="10">
                  <c:v>209.5</c:v>
                </c:pt>
                <c:pt idx="11">
                  <c:v>231.5</c:v>
                </c:pt>
                <c:pt idx="12">
                  <c:v>205.5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54768"/>
        <c:axId val="178055160"/>
      </c:barChart>
      <c:catAx>
        <c:axId val="17805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5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5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5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679</c:v>
                </c:pt>
                <c:pt idx="1">
                  <c:v>641.5</c:v>
                </c:pt>
                <c:pt idx="2">
                  <c:v>660</c:v>
                </c:pt>
                <c:pt idx="3">
                  <c:v>552.5</c:v>
                </c:pt>
                <c:pt idx="4">
                  <c:v>548</c:v>
                </c:pt>
                <c:pt idx="5">
                  <c:v>492.5</c:v>
                </c:pt>
                <c:pt idx="6">
                  <c:v>473</c:v>
                </c:pt>
                <c:pt idx="7">
                  <c:v>480</c:v>
                </c:pt>
                <c:pt idx="8">
                  <c:v>486</c:v>
                </c:pt>
                <c:pt idx="9">
                  <c:v>458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54224"/>
        <c:axId val="178055944"/>
      </c:barChart>
      <c:catAx>
        <c:axId val="17725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5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5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5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555.5</c:v>
                </c:pt>
                <c:pt idx="5">
                  <c:v>552</c:v>
                </c:pt>
                <c:pt idx="6">
                  <c:v>609.5</c:v>
                </c:pt>
                <c:pt idx="7">
                  <c:v>571.5</c:v>
                </c:pt>
                <c:pt idx="8">
                  <c:v>648.5</c:v>
                </c:pt>
                <c:pt idx="9">
                  <c:v>632.5</c:v>
                </c:pt>
                <c:pt idx="10">
                  <c:v>593.5</c:v>
                </c:pt>
                <c:pt idx="11">
                  <c:v>600.5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56728"/>
        <c:axId val="178057120"/>
      </c:barChart>
      <c:catAx>
        <c:axId val="17805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5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5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5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513</c:v>
                </c:pt>
                <c:pt idx="1">
                  <c:v>501</c:v>
                </c:pt>
                <c:pt idx="2">
                  <c:v>524.5</c:v>
                </c:pt>
                <c:pt idx="3">
                  <c:v>595.5</c:v>
                </c:pt>
                <c:pt idx="4">
                  <c:v>612.5</c:v>
                </c:pt>
                <c:pt idx="5">
                  <c:v>548.5</c:v>
                </c:pt>
                <c:pt idx="6">
                  <c:v>509</c:v>
                </c:pt>
                <c:pt idx="7">
                  <c:v>502</c:v>
                </c:pt>
                <c:pt idx="8">
                  <c:v>462</c:v>
                </c:pt>
                <c:pt idx="9">
                  <c:v>461</c:v>
                </c:pt>
                <c:pt idx="10">
                  <c:v>446.5</c:v>
                </c:pt>
                <c:pt idx="11">
                  <c:v>455.5</c:v>
                </c:pt>
                <c:pt idx="12">
                  <c:v>406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86272"/>
        <c:axId val="178286664"/>
      </c:barChart>
      <c:catAx>
        <c:axId val="1782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8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8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8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22" zoomScaleNormal="100" workbookViewId="0">
      <selection activeCell="F26" sqref="F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81" t="s">
        <v>147</v>
      </c>
      <c r="E5" s="181"/>
      <c r="F5" s="181"/>
      <c r="G5" s="181"/>
      <c r="H5" s="181"/>
      <c r="I5" s="171" t="s">
        <v>53</v>
      </c>
      <c r="J5" s="171"/>
      <c r="K5" s="171"/>
      <c r="L5" s="182">
        <v>1371</v>
      </c>
      <c r="M5" s="182"/>
      <c r="N5" s="182"/>
      <c r="O5" s="12"/>
      <c r="P5" s="171" t="s">
        <v>57</v>
      </c>
      <c r="Q5" s="171"/>
      <c r="R5" s="171"/>
      <c r="S5" s="180" t="s">
        <v>62</v>
      </c>
      <c r="T5" s="180"/>
      <c r="U5" s="180"/>
    </row>
    <row r="6" spans="1:28" ht="12.75" customHeight="1" x14ac:dyDescent="0.2">
      <c r="A6" s="171" t="s">
        <v>55</v>
      </c>
      <c r="B6" s="171"/>
      <c r="C6" s="171"/>
      <c r="D6" s="178" t="s">
        <v>154</v>
      </c>
      <c r="E6" s="178"/>
      <c r="F6" s="178"/>
      <c r="G6" s="178"/>
      <c r="H6" s="178"/>
      <c r="I6" s="171" t="s">
        <v>59</v>
      </c>
      <c r="J6" s="171"/>
      <c r="K6" s="171"/>
      <c r="L6" s="183">
        <v>2</v>
      </c>
      <c r="M6" s="183"/>
      <c r="N6" s="183"/>
      <c r="O6" s="42"/>
      <c r="P6" s="171" t="s">
        <v>58</v>
      </c>
      <c r="Q6" s="171"/>
      <c r="R6" s="171"/>
      <c r="S6" s="176">
        <v>43350</v>
      </c>
      <c r="T6" s="176"/>
      <c r="U6" s="176"/>
    </row>
    <row r="7" spans="1:28" ht="7.5" customHeight="1" x14ac:dyDescent="0.2">
      <c r="A7" s="13"/>
      <c r="B7" s="11"/>
      <c r="C7" s="11"/>
      <c r="D7" s="11"/>
      <c r="E7" s="175"/>
      <c r="F7" s="175"/>
      <c r="G7" s="175"/>
      <c r="H7" s="175"/>
      <c r="I7" s="175"/>
      <c r="J7" s="175"/>
      <c r="K7" s="17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2" t="s">
        <v>34</v>
      </c>
      <c r="C8" s="173"/>
      <c r="D8" s="173"/>
      <c r="E8" s="174"/>
      <c r="F8" s="169" t="s">
        <v>35</v>
      </c>
      <c r="G8" s="169" t="s">
        <v>37</v>
      </c>
      <c r="H8" s="169" t="s">
        <v>36</v>
      </c>
      <c r="I8" s="172" t="s">
        <v>34</v>
      </c>
      <c r="J8" s="173"/>
      <c r="K8" s="173"/>
      <c r="L8" s="174"/>
      <c r="M8" s="169" t="s">
        <v>35</v>
      </c>
      <c r="N8" s="169" t="s">
        <v>37</v>
      </c>
      <c r="O8" s="169" t="s">
        <v>36</v>
      </c>
      <c r="P8" s="172" t="s">
        <v>34</v>
      </c>
      <c r="Q8" s="173"/>
      <c r="R8" s="173"/>
      <c r="S8" s="174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115</v>
      </c>
      <c r="C10" s="46">
        <v>227</v>
      </c>
      <c r="D10" s="46">
        <v>10</v>
      </c>
      <c r="E10" s="46">
        <v>4</v>
      </c>
      <c r="F10" s="6">
        <f t="shared" ref="F10:F22" si="0">B10*0.5+C10*1+D10*2+E10*2.5</f>
        <v>314.5</v>
      </c>
      <c r="G10" s="2"/>
      <c r="H10" s="19" t="s">
        <v>4</v>
      </c>
      <c r="I10" s="46">
        <v>76</v>
      </c>
      <c r="J10" s="46">
        <v>170</v>
      </c>
      <c r="K10" s="46">
        <v>9</v>
      </c>
      <c r="L10" s="46">
        <v>7</v>
      </c>
      <c r="M10" s="6">
        <f t="shared" ref="M10:M22" si="1">I10*0.5+J10*1+K10*2+L10*2.5</f>
        <v>243.5</v>
      </c>
      <c r="N10" s="9">
        <f>F20+F21+F22+M10</f>
        <v>889.5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105</v>
      </c>
      <c r="C11" s="46">
        <v>211</v>
      </c>
      <c r="D11" s="46">
        <v>10</v>
      </c>
      <c r="E11" s="46">
        <v>6</v>
      </c>
      <c r="F11" s="6">
        <f t="shared" si="0"/>
        <v>298.5</v>
      </c>
      <c r="G11" s="2"/>
      <c r="H11" s="19" t="s">
        <v>5</v>
      </c>
      <c r="I11" s="46">
        <v>111</v>
      </c>
      <c r="J11" s="46">
        <v>176</v>
      </c>
      <c r="K11" s="46">
        <v>12</v>
      </c>
      <c r="L11" s="46">
        <v>9</v>
      </c>
      <c r="M11" s="6">
        <f t="shared" si="1"/>
        <v>278</v>
      </c>
      <c r="N11" s="9">
        <f>F21+F22+M10+M11</f>
        <v>939</v>
      </c>
      <c r="O11" s="19" t="s">
        <v>44</v>
      </c>
      <c r="P11" s="46">
        <v>0</v>
      </c>
      <c r="Q11" s="46">
        <v>0</v>
      </c>
      <c r="R11" s="46">
        <v>0</v>
      </c>
      <c r="S11" s="46">
        <v>0</v>
      </c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99</v>
      </c>
      <c r="C12" s="46">
        <v>191</v>
      </c>
      <c r="D12" s="46">
        <v>12</v>
      </c>
      <c r="E12" s="46">
        <v>4</v>
      </c>
      <c r="F12" s="6">
        <f t="shared" si="0"/>
        <v>274.5</v>
      </c>
      <c r="G12" s="2"/>
      <c r="H12" s="19" t="s">
        <v>6</v>
      </c>
      <c r="I12" s="46">
        <v>86</v>
      </c>
      <c r="J12" s="46">
        <v>153</v>
      </c>
      <c r="K12" s="46">
        <v>11</v>
      </c>
      <c r="L12" s="46">
        <v>2</v>
      </c>
      <c r="M12" s="6">
        <f t="shared" si="1"/>
        <v>223</v>
      </c>
      <c r="N12" s="2">
        <f>F22+M10+M11+M12</f>
        <v>940</v>
      </c>
      <c r="O12" s="19" t="s">
        <v>32</v>
      </c>
      <c r="P12" s="46">
        <v>0</v>
      </c>
      <c r="Q12" s="46">
        <v>0</v>
      </c>
      <c r="R12" s="46">
        <v>0</v>
      </c>
      <c r="S12" s="46">
        <v>0</v>
      </c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73</v>
      </c>
      <c r="C13" s="46">
        <v>139</v>
      </c>
      <c r="D13" s="46">
        <v>15</v>
      </c>
      <c r="E13" s="46">
        <v>4</v>
      </c>
      <c r="F13" s="6">
        <f t="shared" si="0"/>
        <v>215.5</v>
      </c>
      <c r="G13" s="2">
        <f t="shared" ref="G13:G19" si="3">F10+F11+F12+F13</f>
        <v>1103</v>
      </c>
      <c r="H13" s="19" t="s">
        <v>7</v>
      </c>
      <c r="I13" s="46">
        <v>66</v>
      </c>
      <c r="J13" s="46">
        <v>146</v>
      </c>
      <c r="K13" s="46">
        <v>12</v>
      </c>
      <c r="L13" s="46">
        <v>1</v>
      </c>
      <c r="M13" s="6">
        <f t="shared" si="1"/>
        <v>205.5</v>
      </c>
      <c r="N13" s="2">
        <f t="shared" ref="N13:N18" si="4">M10+M11+M12+M13</f>
        <v>950</v>
      </c>
      <c r="O13" s="19" t="s">
        <v>33</v>
      </c>
      <c r="P13" s="46">
        <v>0</v>
      </c>
      <c r="Q13" s="46">
        <v>0</v>
      </c>
      <c r="R13" s="46">
        <v>0</v>
      </c>
      <c r="S13" s="46">
        <v>0</v>
      </c>
      <c r="T13" s="6">
        <f t="shared" si="2"/>
        <v>0</v>
      </c>
      <c r="U13" s="2">
        <f t="shared" ref="U13:U20" si="5">T10+T11+T12+T13</f>
        <v>0</v>
      </c>
      <c r="AB13" s="81">
        <v>241</v>
      </c>
    </row>
    <row r="14" spans="1:28" ht="24" customHeight="1" x14ac:dyDescent="0.2">
      <c r="A14" s="18" t="s">
        <v>21</v>
      </c>
      <c r="B14" s="46">
        <v>70</v>
      </c>
      <c r="C14" s="46">
        <v>150</v>
      </c>
      <c r="D14" s="46">
        <v>10</v>
      </c>
      <c r="E14" s="46">
        <v>3</v>
      </c>
      <c r="F14" s="6">
        <f t="shared" si="0"/>
        <v>212.5</v>
      </c>
      <c r="G14" s="2">
        <f t="shared" si="3"/>
        <v>1001</v>
      </c>
      <c r="H14" s="19" t="s">
        <v>9</v>
      </c>
      <c r="I14" s="46">
        <v>74</v>
      </c>
      <c r="J14" s="46">
        <v>151</v>
      </c>
      <c r="K14" s="46">
        <v>15</v>
      </c>
      <c r="L14" s="46">
        <v>2</v>
      </c>
      <c r="M14" s="6">
        <f t="shared" si="1"/>
        <v>223</v>
      </c>
      <c r="N14" s="2">
        <f t="shared" si="4"/>
        <v>929.5</v>
      </c>
      <c r="O14" s="19" t="s">
        <v>29</v>
      </c>
      <c r="P14" s="45">
        <v>131</v>
      </c>
      <c r="Q14" s="45">
        <v>174</v>
      </c>
      <c r="R14" s="45">
        <v>12</v>
      </c>
      <c r="S14" s="45">
        <v>3</v>
      </c>
      <c r="T14" s="6">
        <f t="shared" si="2"/>
        <v>271</v>
      </c>
      <c r="U14" s="2">
        <f t="shared" si="5"/>
        <v>271</v>
      </c>
      <c r="AB14" s="81">
        <v>250</v>
      </c>
    </row>
    <row r="15" spans="1:28" ht="24" customHeight="1" x14ac:dyDescent="0.2">
      <c r="A15" s="18" t="s">
        <v>23</v>
      </c>
      <c r="B15" s="46">
        <v>55</v>
      </c>
      <c r="C15" s="46">
        <v>131</v>
      </c>
      <c r="D15" s="46">
        <v>7</v>
      </c>
      <c r="E15" s="46">
        <v>2</v>
      </c>
      <c r="F15" s="6">
        <f t="shared" si="0"/>
        <v>177.5</v>
      </c>
      <c r="G15" s="2">
        <f t="shared" si="3"/>
        <v>880</v>
      </c>
      <c r="H15" s="19" t="s">
        <v>12</v>
      </c>
      <c r="I15" s="46">
        <v>72</v>
      </c>
      <c r="J15" s="46">
        <v>150</v>
      </c>
      <c r="K15" s="46">
        <v>13</v>
      </c>
      <c r="L15" s="46">
        <v>2</v>
      </c>
      <c r="M15" s="6">
        <f t="shared" si="1"/>
        <v>217</v>
      </c>
      <c r="N15" s="2">
        <f t="shared" si="4"/>
        <v>868.5</v>
      </c>
      <c r="O15" s="18" t="s">
        <v>30</v>
      </c>
      <c r="P15" s="46">
        <v>122</v>
      </c>
      <c r="Q15" s="46">
        <v>169</v>
      </c>
      <c r="R15" s="45">
        <v>10</v>
      </c>
      <c r="S15" s="46">
        <v>2</v>
      </c>
      <c r="T15" s="6">
        <f t="shared" si="2"/>
        <v>255</v>
      </c>
      <c r="U15" s="2">
        <f t="shared" si="5"/>
        <v>526</v>
      </c>
      <c r="AB15" s="81">
        <v>262</v>
      </c>
    </row>
    <row r="16" spans="1:28" ht="24" customHeight="1" x14ac:dyDescent="0.2">
      <c r="A16" s="18" t="s">
        <v>39</v>
      </c>
      <c r="B16" s="46">
        <v>56</v>
      </c>
      <c r="C16" s="46">
        <v>130</v>
      </c>
      <c r="D16" s="46">
        <v>12</v>
      </c>
      <c r="E16" s="46">
        <v>2</v>
      </c>
      <c r="F16" s="6">
        <f t="shared" si="0"/>
        <v>187</v>
      </c>
      <c r="G16" s="2">
        <f t="shared" si="3"/>
        <v>792.5</v>
      </c>
      <c r="H16" s="19" t="s">
        <v>15</v>
      </c>
      <c r="I16" s="46">
        <v>70</v>
      </c>
      <c r="J16" s="46">
        <v>143</v>
      </c>
      <c r="K16" s="46">
        <v>14</v>
      </c>
      <c r="L16" s="46">
        <v>4</v>
      </c>
      <c r="M16" s="6">
        <f t="shared" si="1"/>
        <v>216</v>
      </c>
      <c r="N16" s="2">
        <f t="shared" si="4"/>
        <v>861.5</v>
      </c>
      <c r="O16" s="19" t="s">
        <v>8</v>
      </c>
      <c r="P16" s="46">
        <v>104</v>
      </c>
      <c r="Q16" s="46">
        <v>168</v>
      </c>
      <c r="R16" s="46">
        <v>12</v>
      </c>
      <c r="S16" s="46">
        <v>5</v>
      </c>
      <c r="T16" s="6">
        <f t="shared" si="2"/>
        <v>256.5</v>
      </c>
      <c r="U16" s="2">
        <f t="shared" si="5"/>
        <v>782.5</v>
      </c>
      <c r="AB16" s="81">
        <v>270.5</v>
      </c>
    </row>
    <row r="17" spans="1:28" ht="24" customHeight="1" x14ac:dyDescent="0.2">
      <c r="A17" s="18" t="s">
        <v>40</v>
      </c>
      <c r="B17" s="46">
        <v>47</v>
      </c>
      <c r="C17" s="46">
        <v>145</v>
      </c>
      <c r="D17" s="46">
        <v>17</v>
      </c>
      <c r="E17" s="46">
        <v>2</v>
      </c>
      <c r="F17" s="6">
        <f t="shared" si="0"/>
        <v>207.5</v>
      </c>
      <c r="G17" s="2">
        <f t="shared" si="3"/>
        <v>784.5</v>
      </c>
      <c r="H17" s="19" t="s">
        <v>18</v>
      </c>
      <c r="I17" s="46">
        <v>79</v>
      </c>
      <c r="J17" s="46">
        <v>167</v>
      </c>
      <c r="K17" s="46">
        <v>9</v>
      </c>
      <c r="L17" s="46">
        <v>5</v>
      </c>
      <c r="M17" s="6">
        <f t="shared" si="1"/>
        <v>237</v>
      </c>
      <c r="N17" s="2">
        <f t="shared" si="4"/>
        <v>893</v>
      </c>
      <c r="O17" s="19" t="s">
        <v>10</v>
      </c>
      <c r="P17" s="46">
        <v>121</v>
      </c>
      <c r="Q17" s="46">
        <v>137</v>
      </c>
      <c r="R17" s="46">
        <v>11</v>
      </c>
      <c r="S17" s="46">
        <v>3</v>
      </c>
      <c r="T17" s="6">
        <f t="shared" si="2"/>
        <v>227</v>
      </c>
      <c r="U17" s="2">
        <f t="shared" si="5"/>
        <v>1009.5</v>
      </c>
      <c r="AB17" s="81">
        <v>289.5</v>
      </c>
    </row>
    <row r="18" spans="1:28" ht="24" customHeight="1" x14ac:dyDescent="0.2">
      <c r="A18" s="18" t="s">
        <v>41</v>
      </c>
      <c r="B18" s="46">
        <v>72</v>
      </c>
      <c r="C18" s="46">
        <v>134</v>
      </c>
      <c r="D18" s="46">
        <v>11</v>
      </c>
      <c r="E18" s="46">
        <v>8</v>
      </c>
      <c r="F18" s="6">
        <f t="shared" si="0"/>
        <v>212</v>
      </c>
      <c r="G18" s="2">
        <f t="shared" si="3"/>
        <v>784</v>
      </c>
      <c r="H18" s="19" t="s">
        <v>20</v>
      </c>
      <c r="I18" s="46">
        <v>76</v>
      </c>
      <c r="J18" s="46">
        <v>154</v>
      </c>
      <c r="K18" s="46">
        <v>11</v>
      </c>
      <c r="L18" s="46">
        <v>4</v>
      </c>
      <c r="M18" s="6">
        <f t="shared" si="1"/>
        <v>224</v>
      </c>
      <c r="N18" s="2">
        <f t="shared" si="4"/>
        <v>894</v>
      </c>
      <c r="O18" s="19" t="s">
        <v>13</v>
      </c>
      <c r="P18" s="46">
        <v>146</v>
      </c>
      <c r="Q18" s="46">
        <v>185</v>
      </c>
      <c r="R18" s="46">
        <v>9</v>
      </c>
      <c r="S18" s="46">
        <v>0</v>
      </c>
      <c r="T18" s="6">
        <f t="shared" si="2"/>
        <v>276</v>
      </c>
      <c r="U18" s="2">
        <f t="shared" si="5"/>
        <v>1014.5</v>
      </c>
      <c r="AB18" s="8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113</v>
      </c>
      <c r="D19" s="47">
        <v>8</v>
      </c>
      <c r="E19" s="47">
        <v>0</v>
      </c>
      <c r="F19" s="7">
        <f t="shared" si="0"/>
        <v>162.5</v>
      </c>
      <c r="G19" s="3">
        <f t="shared" si="3"/>
        <v>769</v>
      </c>
      <c r="H19" s="20" t="s">
        <v>22</v>
      </c>
      <c r="I19" s="45">
        <v>66</v>
      </c>
      <c r="J19" s="45">
        <v>148</v>
      </c>
      <c r="K19" s="45">
        <v>6</v>
      </c>
      <c r="L19" s="45">
        <v>3</v>
      </c>
      <c r="M19" s="6">
        <f t="shared" si="1"/>
        <v>200.5</v>
      </c>
      <c r="N19" s="2">
        <f>M16+M17+M18+M19</f>
        <v>877.5</v>
      </c>
      <c r="O19" s="19" t="s">
        <v>16</v>
      </c>
      <c r="P19" s="46">
        <v>137</v>
      </c>
      <c r="Q19" s="46">
        <v>211</v>
      </c>
      <c r="R19" s="46">
        <v>10</v>
      </c>
      <c r="S19" s="46">
        <v>0</v>
      </c>
      <c r="T19" s="6">
        <f t="shared" si="2"/>
        <v>299.5</v>
      </c>
      <c r="U19" s="2">
        <f t="shared" si="5"/>
        <v>1059</v>
      </c>
      <c r="AB19" s="81">
        <v>294</v>
      </c>
    </row>
    <row r="20" spans="1:28" ht="24" customHeight="1" x14ac:dyDescent="0.2">
      <c r="A20" s="19" t="s">
        <v>27</v>
      </c>
      <c r="B20" s="45">
        <v>80</v>
      </c>
      <c r="C20" s="45">
        <v>145</v>
      </c>
      <c r="D20" s="45">
        <v>13</v>
      </c>
      <c r="E20" s="45">
        <v>7</v>
      </c>
      <c r="F20" s="8">
        <f t="shared" si="0"/>
        <v>228.5</v>
      </c>
      <c r="G20" s="35"/>
      <c r="H20" s="19" t="s">
        <v>24</v>
      </c>
      <c r="I20" s="46">
        <v>0</v>
      </c>
      <c r="J20" s="46">
        <v>0</v>
      </c>
      <c r="K20" s="46">
        <v>0</v>
      </c>
      <c r="L20" s="46">
        <v>0</v>
      </c>
      <c r="M20" s="8">
        <f t="shared" si="1"/>
        <v>0</v>
      </c>
      <c r="N20" s="2">
        <f>M17+M18+M19+M20</f>
        <v>661.5</v>
      </c>
      <c r="O20" s="19" t="s">
        <v>45</v>
      </c>
      <c r="P20" s="45">
        <v>117</v>
      </c>
      <c r="Q20" s="45">
        <v>189</v>
      </c>
      <c r="R20" s="46">
        <v>12</v>
      </c>
      <c r="S20" s="45">
        <v>1</v>
      </c>
      <c r="T20" s="8">
        <f t="shared" si="2"/>
        <v>274</v>
      </c>
      <c r="U20" s="2">
        <f t="shared" si="5"/>
        <v>1076.5</v>
      </c>
      <c r="AB20" s="81">
        <v>299</v>
      </c>
    </row>
    <row r="21" spans="1:28" ht="24" customHeight="1" thickBot="1" x14ac:dyDescent="0.25">
      <c r="A21" s="19" t="s">
        <v>28</v>
      </c>
      <c r="B21" s="46">
        <v>77</v>
      </c>
      <c r="C21" s="46">
        <v>151</v>
      </c>
      <c r="D21" s="46">
        <v>10</v>
      </c>
      <c r="E21" s="46">
        <v>5</v>
      </c>
      <c r="F21" s="6">
        <f t="shared" si="0"/>
        <v>222</v>
      </c>
      <c r="G21" s="36"/>
      <c r="H21" s="20" t="s">
        <v>25</v>
      </c>
      <c r="I21" s="46">
        <v>0</v>
      </c>
      <c r="J21" s="46">
        <v>0</v>
      </c>
      <c r="K21" s="46">
        <v>0</v>
      </c>
      <c r="L21" s="46">
        <v>0</v>
      </c>
      <c r="M21" s="6">
        <f t="shared" si="1"/>
        <v>0</v>
      </c>
      <c r="N21" s="2">
        <f>M18+M19+M20+M21</f>
        <v>424.5</v>
      </c>
      <c r="O21" s="21" t="s">
        <v>46</v>
      </c>
      <c r="P21" s="47">
        <v>131</v>
      </c>
      <c r="Q21" s="47">
        <v>207</v>
      </c>
      <c r="R21" s="47">
        <v>9</v>
      </c>
      <c r="S21" s="47">
        <v>0</v>
      </c>
      <c r="T21" s="7">
        <f t="shared" si="2"/>
        <v>290.5</v>
      </c>
      <c r="U21" s="3">
        <f>T18+T19+T20+T21</f>
        <v>1140</v>
      </c>
      <c r="AB21" s="81">
        <v>299.5</v>
      </c>
    </row>
    <row r="22" spans="1:28" ht="24" customHeight="1" thickBot="1" x14ac:dyDescent="0.25">
      <c r="A22" s="19" t="s">
        <v>1</v>
      </c>
      <c r="B22" s="46">
        <v>76</v>
      </c>
      <c r="C22" s="46">
        <v>135</v>
      </c>
      <c r="D22" s="46">
        <v>10</v>
      </c>
      <c r="E22" s="46">
        <v>1</v>
      </c>
      <c r="F22" s="6">
        <f t="shared" si="0"/>
        <v>195.5</v>
      </c>
      <c r="G22" s="2"/>
      <c r="H22" s="21" t="s">
        <v>26</v>
      </c>
      <c r="I22" s="47">
        <v>0</v>
      </c>
      <c r="J22" s="47">
        <v>0</v>
      </c>
      <c r="K22" s="47">
        <v>0</v>
      </c>
      <c r="L22" s="47">
        <v>0</v>
      </c>
      <c r="M22" s="6">
        <f t="shared" si="1"/>
        <v>0</v>
      </c>
      <c r="N22" s="3">
        <f>M19+M20+M21+M22</f>
        <v>200.5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7" t="s">
        <v>47</v>
      </c>
      <c r="B23" s="188"/>
      <c r="C23" s="193" t="s">
        <v>50</v>
      </c>
      <c r="D23" s="194"/>
      <c r="E23" s="194"/>
      <c r="F23" s="195"/>
      <c r="G23" s="84">
        <f>MAX(G13:G19)</f>
        <v>1103</v>
      </c>
      <c r="H23" s="191" t="s">
        <v>48</v>
      </c>
      <c r="I23" s="192"/>
      <c r="J23" s="184" t="s">
        <v>50</v>
      </c>
      <c r="K23" s="185"/>
      <c r="L23" s="185"/>
      <c r="M23" s="186"/>
      <c r="N23" s="85">
        <f>MAX(N10:N22)</f>
        <v>950</v>
      </c>
      <c r="O23" s="187" t="s">
        <v>49</v>
      </c>
      <c r="P23" s="188"/>
      <c r="Q23" s="193" t="s">
        <v>50</v>
      </c>
      <c r="R23" s="194"/>
      <c r="S23" s="194"/>
      <c r="T23" s="195"/>
      <c r="U23" s="84">
        <f>MAX(U13:U21)</f>
        <v>1140</v>
      </c>
      <c r="AB23" s="1"/>
    </row>
    <row r="24" spans="1:28" ht="13.5" customHeight="1" x14ac:dyDescent="0.2">
      <c r="A24" s="189"/>
      <c r="B24" s="190"/>
      <c r="C24" s="82" t="s">
        <v>72</v>
      </c>
      <c r="D24" s="86"/>
      <c r="E24" s="86"/>
      <c r="F24" s="87" t="s">
        <v>64</v>
      </c>
      <c r="G24" s="88"/>
      <c r="H24" s="189"/>
      <c r="I24" s="190"/>
      <c r="J24" s="82" t="s">
        <v>72</v>
      </c>
      <c r="K24" s="86"/>
      <c r="L24" s="86"/>
      <c r="M24" s="87" t="s">
        <v>75</v>
      </c>
      <c r="N24" s="88"/>
      <c r="O24" s="189"/>
      <c r="P24" s="190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6" t="s">
        <v>51</v>
      </c>
      <c r="B26" s="196"/>
      <c r="C26" s="196"/>
      <c r="D26" s="196"/>
      <c r="E26" s="196"/>
      <c r="F26" s="141" t="s">
        <v>155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149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0" t="s">
        <v>52</v>
      </c>
      <c r="C62" s="160" t="s">
        <v>0</v>
      </c>
      <c r="D62" s="160" t="s">
        <v>2</v>
      </c>
      <c r="E62" s="160" t="s">
        <v>3</v>
      </c>
      <c r="F62" s="160"/>
      <c r="G62" s="160"/>
      <c r="H62" s="160"/>
      <c r="I62" s="160" t="s">
        <v>52</v>
      </c>
      <c r="J62" s="160" t="s">
        <v>0</v>
      </c>
      <c r="K62" s="160" t="s">
        <v>2</v>
      </c>
      <c r="L62" s="160" t="s">
        <v>3</v>
      </c>
      <c r="M62" s="160"/>
      <c r="N62" s="160"/>
      <c r="O62" s="160"/>
      <c r="P62" s="160" t="s">
        <v>52</v>
      </c>
      <c r="Q62" s="160" t="s">
        <v>0</v>
      </c>
      <c r="R62" s="160" t="s">
        <v>2</v>
      </c>
      <c r="S62" s="160" t="s">
        <v>3</v>
      </c>
      <c r="T62" s="4"/>
      <c r="U62" s="4"/>
    </row>
    <row r="63" spans="1:23" x14ac:dyDescent="0.2">
      <c r="A63" s="4"/>
      <c r="B63" s="161">
        <f>B10*0.37</f>
        <v>42.55</v>
      </c>
      <c r="C63" s="161">
        <f t="shared" ref="C63:E63" si="6">C10*0.37</f>
        <v>83.99</v>
      </c>
      <c r="D63" s="161">
        <f t="shared" si="6"/>
        <v>3.7</v>
      </c>
      <c r="E63" s="161">
        <f t="shared" si="6"/>
        <v>1.48</v>
      </c>
      <c r="F63" s="160"/>
      <c r="G63" s="160"/>
      <c r="H63" s="160"/>
      <c r="I63" s="160">
        <f>I10*0.37</f>
        <v>28.12</v>
      </c>
      <c r="J63" s="160">
        <f t="shared" ref="J63:L63" si="7">J10*0.37</f>
        <v>62.9</v>
      </c>
      <c r="K63" s="160">
        <f t="shared" si="7"/>
        <v>3.33</v>
      </c>
      <c r="L63" s="160">
        <f t="shared" si="7"/>
        <v>2.59</v>
      </c>
      <c r="M63" s="160"/>
      <c r="N63" s="160"/>
      <c r="O63" s="160"/>
      <c r="P63" s="160">
        <f>P10*0.37</f>
        <v>0</v>
      </c>
      <c r="Q63" s="160">
        <f t="shared" ref="Q63:S63" si="8">Q10*0.37</f>
        <v>0</v>
      </c>
      <c r="R63" s="160">
        <f t="shared" si="8"/>
        <v>0</v>
      </c>
      <c r="S63" s="160">
        <f t="shared" si="8"/>
        <v>0</v>
      </c>
      <c r="T63" s="4"/>
      <c r="U63" s="4"/>
    </row>
    <row r="64" spans="1:23" x14ac:dyDescent="0.2">
      <c r="A64" s="4"/>
      <c r="B64" s="161">
        <f t="shared" ref="B64:E64" si="9">B11*0.37</f>
        <v>38.85</v>
      </c>
      <c r="C64" s="161">
        <f t="shared" si="9"/>
        <v>78.069999999999993</v>
      </c>
      <c r="D64" s="161">
        <f t="shared" si="9"/>
        <v>3.7</v>
      </c>
      <c r="E64" s="161">
        <f t="shared" si="9"/>
        <v>2.2199999999999998</v>
      </c>
      <c r="F64" s="160"/>
      <c r="G64" s="160"/>
      <c r="H64" s="160"/>
      <c r="I64" s="160">
        <f t="shared" ref="I64:L64" si="10">I11*0.37</f>
        <v>41.07</v>
      </c>
      <c r="J64" s="160">
        <f t="shared" si="10"/>
        <v>65.12</v>
      </c>
      <c r="K64" s="160">
        <f t="shared" si="10"/>
        <v>4.4399999999999995</v>
      </c>
      <c r="L64" s="160">
        <f t="shared" si="10"/>
        <v>3.33</v>
      </c>
      <c r="M64" s="160"/>
      <c r="N64" s="160"/>
      <c r="O64" s="160"/>
      <c r="P64" s="160">
        <f t="shared" ref="P64:S64" si="11">P11*0.37</f>
        <v>0</v>
      </c>
      <c r="Q64" s="160">
        <f t="shared" si="11"/>
        <v>0</v>
      </c>
      <c r="R64" s="160">
        <f t="shared" si="11"/>
        <v>0</v>
      </c>
      <c r="S64" s="160">
        <f t="shared" si="11"/>
        <v>0</v>
      </c>
      <c r="T64" s="4"/>
      <c r="U64" s="4"/>
    </row>
    <row r="65" spans="1:21" x14ac:dyDescent="0.2">
      <c r="A65" s="4"/>
      <c r="B65" s="161">
        <f t="shared" ref="B65:E65" si="12">B12*0.37</f>
        <v>36.630000000000003</v>
      </c>
      <c r="C65" s="161">
        <f t="shared" si="12"/>
        <v>70.67</v>
      </c>
      <c r="D65" s="161">
        <f t="shared" si="12"/>
        <v>4.4399999999999995</v>
      </c>
      <c r="E65" s="161">
        <f t="shared" si="12"/>
        <v>1.48</v>
      </c>
      <c r="F65" s="160"/>
      <c r="G65" s="160"/>
      <c r="H65" s="160"/>
      <c r="I65" s="160">
        <f t="shared" ref="I65:L65" si="13">I12*0.37</f>
        <v>31.82</v>
      </c>
      <c r="J65" s="160">
        <f t="shared" si="13"/>
        <v>56.61</v>
      </c>
      <c r="K65" s="160">
        <f t="shared" si="13"/>
        <v>4.07</v>
      </c>
      <c r="L65" s="160">
        <f t="shared" si="13"/>
        <v>0.74</v>
      </c>
      <c r="M65" s="160"/>
      <c r="N65" s="160"/>
      <c r="O65" s="160"/>
      <c r="P65" s="160">
        <f t="shared" ref="P65:S65" si="14">P12*0.37</f>
        <v>0</v>
      </c>
      <c r="Q65" s="160">
        <f t="shared" si="14"/>
        <v>0</v>
      </c>
      <c r="R65" s="160">
        <f t="shared" si="14"/>
        <v>0</v>
      </c>
      <c r="S65" s="160">
        <f t="shared" si="14"/>
        <v>0</v>
      </c>
      <c r="T65" s="4"/>
      <c r="U65" s="4"/>
    </row>
    <row r="66" spans="1:21" x14ac:dyDescent="0.2">
      <c r="A66" s="4"/>
      <c r="B66" s="161">
        <f t="shared" ref="B66:E66" si="15">B13*0.37</f>
        <v>27.009999999999998</v>
      </c>
      <c r="C66" s="161">
        <f t="shared" si="15"/>
        <v>51.43</v>
      </c>
      <c r="D66" s="161">
        <f t="shared" si="15"/>
        <v>5.55</v>
      </c>
      <c r="E66" s="161">
        <f t="shared" si="15"/>
        <v>1.48</v>
      </c>
      <c r="F66" s="160"/>
      <c r="G66" s="160"/>
      <c r="H66" s="160"/>
      <c r="I66" s="160">
        <f t="shared" ref="I66:L66" si="16">I13*0.37</f>
        <v>24.419999999999998</v>
      </c>
      <c r="J66" s="160">
        <f t="shared" si="16"/>
        <v>54.019999999999996</v>
      </c>
      <c r="K66" s="160">
        <f t="shared" si="16"/>
        <v>4.4399999999999995</v>
      </c>
      <c r="L66" s="160">
        <f t="shared" si="16"/>
        <v>0.37</v>
      </c>
      <c r="M66" s="160"/>
      <c r="N66" s="160"/>
      <c r="O66" s="160"/>
      <c r="P66" s="160">
        <f t="shared" ref="P66:S66" si="17">P13*0.37</f>
        <v>0</v>
      </c>
      <c r="Q66" s="160">
        <f t="shared" si="17"/>
        <v>0</v>
      </c>
      <c r="R66" s="160">
        <f t="shared" si="17"/>
        <v>0</v>
      </c>
      <c r="S66" s="160">
        <f t="shared" si="17"/>
        <v>0</v>
      </c>
      <c r="T66" s="4"/>
      <c r="U66" s="4"/>
    </row>
    <row r="67" spans="1:21" x14ac:dyDescent="0.2">
      <c r="A67" s="4"/>
      <c r="B67" s="161">
        <f t="shared" ref="B67:E67" si="18">B14*0.37</f>
        <v>25.9</v>
      </c>
      <c r="C67" s="161">
        <f t="shared" si="18"/>
        <v>55.5</v>
      </c>
      <c r="D67" s="161">
        <f t="shared" si="18"/>
        <v>3.7</v>
      </c>
      <c r="E67" s="161">
        <f t="shared" si="18"/>
        <v>1.1099999999999999</v>
      </c>
      <c r="F67" s="160"/>
      <c r="G67" s="160"/>
      <c r="H67" s="160"/>
      <c r="I67" s="160">
        <f t="shared" ref="I67:L67" si="19">I14*0.37</f>
        <v>27.38</v>
      </c>
      <c r="J67" s="160">
        <f t="shared" si="19"/>
        <v>55.87</v>
      </c>
      <c r="K67" s="160">
        <f t="shared" si="19"/>
        <v>5.55</v>
      </c>
      <c r="L67" s="160">
        <f t="shared" si="19"/>
        <v>0.74</v>
      </c>
      <c r="M67" s="160"/>
      <c r="N67" s="160"/>
      <c r="O67" s="160"/>
      <c r="P67" s="160">
        <f t="shared" ref="P67:S67" si="20">P14*0.37</f>
        <v>48.47</v>
      </c>
      <c r="Q67" s="160">
        <f t="shared" si="20"/>
        <v>64.38</v>
      </c>
      <c r="R67" s="160">
        <f t="shared" si="20"/>
        <v>4.4399999999999995</v>
      </c>
      <c r="S67" s="160">
        <f t="shared" si="20"/>
        <v>1.1099999999999999</v>
      </c>
      <c r="T67" s="4"/>
      <c r="U67" s="4"/>
    </row>
    <row r="68" spans="1:21" x14ac:dyDescent="0.2">
      <c r="A68" s="4"/>
      <c r="B68" s="161">
        <f t="shared" ref="B68:E68" si="21">B15*0.37</f>
        <v>20.350000000000001</v>
      </c>
      <c r="C68" s="161">
        <f t="shared" si="21"/>
        <v>48.47</v>
      </c>
      <c r="D68" s="161">
        <f t="shared" si="21"/>
        <v>2.59</v>
      </c>
      <c r="E68" s="161">
        <f t="shared" si="21"/>
        <v>0.74</v>
      </c>
      <c r="F68" s="160"/>
      <c r="G68" s="160"/>
      <c r="H68" s="160"/>
      <c r="I68" s="160">
        <f t="shared" ref="I68:L68" si="22">I15*0.37</f>
        <v>26.64</v>
      </c>
      <c r="J68" s="160">
        <f t="shared" si="22"/>
        <v>55.5</v>
      </c>
      <c r="K68" s="160">
        <f t="shared" si="22"/>
        <v>4.8099999999999996</v>
      </c>
      <c r="L68" s="160">
        <f t="shared" si="22"/>
        <v>0.74</v>
      </c>
      <c r="M68" s="160"/>
      <c r="N68" s="160"/>
      <c r="O68" s="160"/>
      <c r="P68" s="160">
        <f t="shared" ref="P68:S68" si="23">P15*0.37</f>
        <v>45.14</v>
      </c>
      <c r="Q68" s="160">
        <f t="shared" si="23"/>
        <v>62.53</v>
      </c>
      <c r="R68" s="160">
        <f t="shared" si="23"/>
        <v>3.7</v>
      </c>
      <c r="S68" s="160">
        <f t="shared" si="23"/>
        <v>0.74</v>
      </c>
      <c r="T68" s="4"/>
      <c r="U68" s="4"/>
    </row>
    <row r="69" spans="1:21" x14ac:dyDescent="0.2">
      <c r="A69" s="4"/>
      <c r="B69" s="161">
        <f t="shared" ref="B69:E69" si="24">B16*0.37</f>
        <v>20.72</v>
      </c>
      <c r="C69" s="161">
        <f t="shared" si="24"/>
        <v>48.1</v>
      </c>
      <c r="D69" s="161">
        <f t="shared" si="24"/>
        <v>4.4399999999999995</v>
      </c>
      <c r="E69" s="161">
        <f t="shared" si="24"/>
        <v>0.74</v>
      </c>
      <c r="F69" s="160"/>
      <c r="G69" s="160"/>
      <c r="H69" s="160"/>
      <c r="I69" s="160">
        <f t="shared" ref="I69:L69" si="25">I16*0.37</f>
        <v>25.9</v>
      </c>
      <c r="J69" s="160">
        <f t="shared" si="25"/>
        <v>52.91</v>
      </c>
      <c r="K69" s="160">
        <f t="shared" si="25"/>
        <v>5.18</v>
      </c>
      <c r="L69" s="160">
        <f t="shared" si="25"/>
        <v>1.48</v>
      </c>
      <c r="M69" s="160"/>
      <c r="N69" s="160"/>
      <c r="O69" s="160"/>
      <c r="P69" s="160">
        <f t="shared" ref="P69:S69" si="26">P16*0.37</f>
        <v>38.479999999999997</v>
      </c>
      <c r="Q69" s="160">
        <f t="shared" si="26"/>
        <v>62.16</v>
      </c>
      <c r="R69" s="160">
        <f t="shared" si="26"/>
        <v>4.4399999999999995</v>
      </c>
      <c r="S69" s="160">
        <f t="shared" si="26"/>
        <v>1.85</v>
      </c>
      <c r="T69" s="4"/>
      <c r="U69" s="4"/>
    </row>
    <row r="70" spans="1:21" x14ac:dyDescent="0.2">
      <c r="A70" s="4"/>
      <c r="B70" s="161">
        <f t="shared" ref="B70:E70" si="27">B17*0.37</f>
        <v>17.39</v>
      </c>
      <c r="C70" s="161">
        <f t="shared" si="27"/>
        <v>53.65</v>
      </c>
      <c r="D70" s="161">
        <f t="shared" si="27"/>
        <v>6.29</v>
      </c>
      <c r="E70" s="161">
        <f t="shared" si="27"/>
        <v>0.74</v>
      </c>
      <c r="F70" s="160"/>
      <c r="G70" s="160"/>
      <c r="H70" s="160"/>
      <c r="I70" s="160">
        <f t="shared" ref="I70:L70" si="28">I17*0.37</f>
        <v>29.23</v>
      </c>
      <c r="J70" s="160">
        <f t="shared" si="28"/>
        <v>61.79</v>
      </c>
      <c r="K70" s="160">
        <f t="shared" si="28"/>
        <v>3.33</v>
      </c>
      <c r="L70" s="160">
        <f t="shared" si="28"/>
        <v>1.85</v>
      </c>
      <c r="M70" s="160"/>
      <c r="N70" s="160"/>
      <c r="O70" s="160"/>
      <c r="P70" s="160">
        <f t="shared" ref="P70:S70" si="29">P17*0.37</f>
        <v>44.769999999999996</v>
      </c>
      <c r="Q70" s="160">
        <f t="shared" si="29"/>
        <v>50.69</v>
      </c>
      <c r="R70" s="160">
        <f t="shared" si="29"/>
        <v>4.07</v>
      </c>
      <c r="S70" s="160">
        <f t="shared" si="29"/>
        <v>1.1099999999999999</v>
      </c>
      <c r="T70" s="4"/>
      <c r="U70" s="4"/>
    </row>
    <row r="71" spans="1:21" x14ac:dyDescent="0.2">
      <c r="A71" s="4"/>
      <c r="B71" s="161">
        <f t="shared" ref="B71:E71" si="30">B18*0.37</f>
        <v>26.64</v>
      </c>
      <c r="C71" s="161">
        <f t="shared" si="30"/>
        <v>49.58</v>
      </c>
      <c r="D71" s="161">
        <f t="shared" si="30"/>
        <v>4.07</v>
      </c>
      <c r="E71" s="161">
        <f t="shared" si="30"/>
        <v>2.96</v>
      </c>
      <c r="F71" s="160"/>
      <c r="G71" s="160"/>
      <c r="H71" s="160"/>
      <c r="I71" s="160">
        <f t="shared" ref="I71:L71" si="31">I18*0.37</f>
        <v>28.12</v>
      </c>
      <c r="J71" s="160">
        <f t="shared" si="31"/>
        <v>56.98</v>
      </c>
      <c r="K71" s="160">
        <f t="shared" si="31"/>
        <v>4.07</v>
      </c>
      <c r="L71" s="160">
        <f t="shared" si="31"/>
        <v>1.48</v>
      </c>
      <c r="M71" s="160"/>
      <c r="N71" s="160"/>
      <c r="O71" s="160"/>
      <c r="P71" s="160">
        <f t="shared" ref="P71:S71" si="32">P18*0.37</f>
        <v>54.019999999999996</v>
      </c>
      <c r="Q71" s="160">
        <f t="shared" si="32"/>
        <v>68.45</v>
      </c>
      <c r="R71" s="160">
        <f t="shared" si="32"/>
        <v>3.33</v>
      </c>
      <c r="S71" s="160">
        <f t="shared" si="32"/>
        <v>0</v>
      </c>
      <c r="T71" s="4"/>
      <c r="U71" s="4"/>
    </row>
    <row r="72" spans="1:21" x14ac:dyDescent="0.2">
      <c r="A72" s="4"/>
      <c r="B72" s="161">
        <f t="shared" ref="B72:E72" si="33">B19*0.37</f>
        <v>24.79</v>
      </c>
      <c r="C72" s="161">
        <f t="shared" si="33"/>
        <v>41.81</v>
      </c>
      <c r="D72" s="161">
        <f t="shared" si="33"/>
        <v>2.96</v>
      </c>
      <c r="E72" s="161">
        <f t="shared" si="33"/>
        <v>0</v>
      </c>
      <c r="F72" s="160"/>
      <c r="G72" s="160"/>
      <c r="H72" s="160"/>
      <c r="I72" s="160">
        <f t="shared" ref="I72:L72" si="34">I19*0.37</f>
        <v>24.419999999999998</v>
      </c>
      <c r="J72" s="160">
        <f t="shared" si="34"/>
        <v>54.76</v>
      </c>
      <c r="K72" s="160">
        <f t="shared" si="34"/>
        <v>2.2199999999999998</v>
      </c>
      <c r="L72" s="160">
        <f t="shared" si="34"/>
        <v>1.1099999999999999</v>
      </c>
      <c r="M72" s="160"/>
      <c r="N72" s="160"/>
      <c r="O72" s="160"/>
      <c r="P72" s="160">
        <f t="shared" ref="P72:S72" si="35">P19*0.37</f>
        <v>50.69</v>
      </c>
      <c r="Q72" s="160">
        <f t="shared" si="35"/>
        <v>78.069999999999993</v>
      </c>
      <c r="R72" s="160">
        <f t="shared" si="35"/>
        <v>3.7</v>
      </c>
      <c r="S72" s="160">
        <f t="shared" si="35"/>
        <v>0</v>
      </c>
      <c r="T72" s="4"/>
      <c r="U72" s="4"/>
    </row>
    <row r="73" spans="1:21" x14ac:dyDescent="0.2">
      <c r="A73" s="4"/>
      <c r="B73" s="161">
        <f t="shared" ref="B73:E73" si="36">B20*0.37</f>
        <v>29.6</v>
      </c>
      <c r="C73" s="161">
        <f t="shared" si="36"/>
        <v>53.65</v>
      </c>
      <c r="D73" s="161">
        <f t="shared" si="36"/>
        <v>4.8099999999999996</v>
      </c>
      <c r="E73" s="161">
        <f t="shared" si="36"/>
        <v>2.59</v>
      </c>
      <c r="F73" s="160"/>
      <c r="G73" s="160"/>
      <c r="H73" s="160"/>
      <c r="I73" s="160">
        <f t="shared" ref="I73:L73" si="37">I20*0.37</f>
        <v>0</v>
      </c>
      <c r="J73" s="160">
        <f t="shared" si="37"/>
        <v>0</v>
      </c>
      <c r="K73" s="160">
        <f t="shared" si="37"/>
        <v>0</v>
      </c>
      <c r="L73" s="160">
        <f t="shared" si="37"/>
        <v>0</v>
      </c>
      <c r="M73" s="160"/>
      <c r="N73" s="160"/>
      <c r="O73" s="160"/>
      <c r="P73" s="160">
        <f t="shared" ref="P73:S73" si="38">P20*0.37</f>
        <v>43.29</v>
      </c>
      <c r="Q73" s="160">
        <f t="shared" si="38"/>
        <v>69.929999999999993</v>
      </c>
      <c r="R73" s="160">
        <f t="shared" si="38"/>
        <v>4.4399999999999995</v>
      </c>
      <c r="S73" s="160">
        <f t="shared" si="38"/>
        <v>0.37</v>
      </c>
      <c r="T73" s="4"/>
      <c r="U73" s="4"/>
    </row>
    <row r="74" spans="1:21" x14ac:dyDescent="0.2">
      <c r="A74" s="4"/>
      <c r="B74" s="161">
        <f t="shared" ref="B74:E74" si="39">B21*0.37</f>
        <v>28.49</v>
      </c>
      <c r="C74" s="161">
        <f t="shared" si="39"/>
        <v>55.87</v>
      </c>
      <c r="D74" s="161">
        <f t="shared" si="39"/>
        <v>3.7</v>
      </c>
      <c r="E74" s="161">
        <f t="shared" si="39"/>
        <v>1.85</v>
      </c>
      <c r="F74" s="160"/>
      <c r="G74" s="160"/>
      <c r="H74" s="160"/>
      <c r="I74" s="160">
        <f t="shared" ref="I74:L74" si="40">I21*0.37</f>
        <v>0</v>
      </c>
      <c r="J74" s="160">
        <f t="shared" si="40"/>
        <v>0</v>
      </c>
      <c r="K74" s="160">
        <f t="shared" si="40"/>
        <v>0</v>
      </c>
      <c r="L74" s="160">
        <f t="shared" si="40"/>
        <v>0</v>
      </c>
      <c r="M74" s="160"/>
      <c r="N74" s="160"/>
      <c r="O74" s="160"/>
      <c r="P74" s="160">
        <f t="shared" ref="P74:S74" si="41">P21*0.37</f>
        <v>48.47</v>
      </c>
      <c r="Q74" s="160">
        <f t="shared" si="41"/>
        <v>76.59</v>
      </c>
      <c r="R74" s="160">
        <f t="shared" si="41"/>
        <v>3.33</v>
      </c>
      <c r="S74" s="160">
        <f t="shared" si="41"/>
        <v>0</v>
      </c>
      <c r="T74" s="4"/>
      <c r="U74" s="4"/>
    </row>
    <row r="75" spans="1:21" x14ac:dyDescent="0.2">
      <c r="A75" s="4"/>
      <c r="B75" s="161">
        <f t="shared" ref="B75:E75" si="42">B22*0.37</f>
        <v>28.12</v>
      </c>
      <c r="C75" s="161">
        <f t="shared" si="42"/>
        <v>49.95</v>
      </c>
      <c r="D75" s="161">
        <f t="shared" si="42"/>
        <v>3.7</v>
      </c>
      <c r="E75" s="161">
        <f t="shared" si="42"/>
        <v>0.37</v>
      </c>
      <c r="F75" s="160"/>
      <c r="G75" s="160"/>
      <c r="H75" s="160"/>
      <c r="I75" s="160">
        <f t="shared" ref="I75:L75" si="43">I22*0.37</f>
        <v>0</v>
      </c>
      <c r="J75" s="160">
        <f t="shared" si="43"/>
        <v>0</v>
      </c>
      <c r="K75" s="160">
        <f t="shared" si="43"/>
        <v>0</v>
      </c>
      <c r="L75" s="160">
        <f t="shared" si="43"/>
        <v>0</v>
      </c>
      <c r="M75" s="160"/>
      <c r="N75" s="160"/>
      <c r="O75" s="160"/>
      <c r="P75" s="160"/>
      <c r="Q75" s="160"/>
      <c r="R75" s="160"/>
      <c r="S75" s="160"/>
      <c r="T75" s="4"/>
      <c r="U75" s="4"/>
    </row>
    <row r="76" spans="1:21" x14ac:dyDescent="0.2">
      <c r="A76" s="4"/>
      <c r="B76" s="161"/>
      <c r="C76" s="161"/>
      <c r="D76" s="161"/>
      <c r="E76" s="161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4"/>
      <c r="U76" s="4"/>
    </row>
    <row r="77" spans="1:21" x14ac:dyDescent="0.2">
      <c r="A77" s="4"/>
      <c r="B77" s="161"/>
      <c r="C77" s="161"/>
      <c r="D77" s="161"/>
      <c r="E77" s="161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4"/>
      <c r="U77" s="4"/>
    </row>
    <row r="78" spans="1:21" x14ac:dyDescent="0.2">
      <c r="A78" s="4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4"/>
      <c r="U78" s="4"/>
    </row>
    <row r="79" spans="1:21" x14ac:dyDescent="0.2">
      <c r="A79" s="4"/>
      <c r="B79" s="161" t="s">
        <v>148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4"/>
      <c r="U79" s="4"/>
    </row>
    <row r="80" spans="1:21" x14ac:dyDescent="0.2">
      <c r="A80" s="4"/>
      <c r="B80" s="160" t="s">
        <v>52</v>
      </c>
      <c r="C80" s="160" t="s">
        <v>0</v>
      </c>
      <c r="D80" s="160" t="s">
        <v>2</v>
      </c>
      <c r="E80" s="160" t="s">
        <v>3</v>
      </c>
      <c r="F80" s="160"/>
      <c r="G80" s="160"/>
      <c r="H80" s="160"/>
      <c r="I80" s="160" t="s">
        <v>52</v>
      </c>
      <c r="J80" s="160" t="s">
        <v>0</v>
      </c>
      <c r="K80" s="160" t="s">
        <v>2</v>
      </c>
      <c r="L80" s="160" t="s">
        <v>3</v>
      </c>
      <c r="M80" s="160"/>
      <c r="N80" s="160"/>
      <c r="O80" s="160"/>
      <c r="P80" s="160" t="s">
        <v>52</v>
      </c>
      <c r="Q80" s="160" t="s">
        <v>0</v>
      </c>
      <c r="R80" s="160" t="s">
        <v>2</v>
      </c>
      <c r="S80" s="160" t="s">
        <v>3</v>
      </c>
      <c r="T80" s="4"/>
      <c r="U80" s="4"/>
    </row>
    <row r="81" spans="1:21" x14ac:dyDescent="0.2">
      <c r="A81" s="4"/>
      <c r="B81" s="161">
        <f t="shared" ref="B81:E93" si="44">B10-B63</f>
        <v>72.45</v>
      </c>
      <c r="C81" s="161">
        <f t="shared" si="44"/>
        <v>143.01</v>
      </c>
      <c r="D81" s="161">
        <f t="shared" si="44"/>
        <v>6.3</v>
      </c>
      <c r="E81" s="161">
        <f t="shared" si="44"/>
        <v>2.52</v>
      </c>
      <c r="F81" s="160"/>
      <c r="G81" s="160"/>
      <c r="H81" s="160"/>
      <c r="I81" s="160">
        <f t="shared" ref="I81:L93" si="45">I10-I63</f>
        <v>47.879999999999995</v>
      </c>
      <c r="J81" s="160">
        <f t="shared" si="45"/>
        <v>107.1</v>
      </c>
      <c r="K81" s="160">
        <f t="shared" si="45"/>
        <v>5.67</v>
      </c>
      <c r="L81" s="160">
        <f t="shared" si="45"/>
        <v>4.41</v>
      </c>
      <c r="M81" s="160"/>
      <c r="N81" s="160"/>
      <c r="O81" s="160"/>
      <c r="P81" s="160">
        <f t="shared" ref="P81:S92" si="46">P10-P63</f>
        <v>0</v>
      </c>
      <c r="Q81" s="160">
        <f t="shared" si="46"/>
        <v>0</v>
      </c>
      <c r="R81" s="160">
        <f t="shared" si="46"/>
        <v>0</v>
      </c>
      <c r="S81" s="160">
        <f t="shared" si="46"/>
        <v>0</v>
      </c>
      <c r="T81" s="4"/>
      <c r="U81" s="4"/>
    </row>
    <row r="82" spans="1:21" x14ac:dyDescent="0.2">
      <c r="A82" s="4"/>
      <c r="B82" s="161">
        <f t="shared" si="44"/>
        <v>66.150000000000006</v>
      </c>
      <c r="C82" s="161">
        <f t="shared" si="44"/>
        <v>132.93</v>
      </c>
      <c r="D82" s="161">
        <f t="shared" si="44"/>
        <v>6.3</v>
      </c>
      <c r="E82" s="161">
        <f t="shared" si="44"/>
        <v>3.7800000000000002</v>
      </c>
      <c r="F82" s="160"/>
      <c r="G82" s="160"/>
      <c r="H82" s="160"/>
      <c r="I82" s="160">
        <f t="shared" si="45"/>
        <v>69.930000000000007</v>
      </c>
      <c r="J82" s="160">
        <f t="shared" si="45"/>
        <v>110.88</v>
      </c>
      <c r="K82" s="160">
        <f t="shared" si="45"/>
        <v>7.5600000000000005</v>
      </c>
      <c r="L82" s="160">
        <f t="shared" si="45"/>
        <v>5.67</v>
      </c>
      <c r="M82" s="160"/>
      <c r="N82" s="160"/>
      <c r="O82" s="160"/>
      <c r="P82" s="160">
        <f t="shared" si="46"/>
        <v>0</v>
      </c>
      <c r="Q82" s="160">
        <f t="shared" si="46"/>
        <v>0</v>
      </c>
      <c r="R82" s="160">
        <f t="shared" si="46"/>
        <v>0</v>
      </c>
      <c r="S82" s="160">
        <f t="shared" si="46"/>
        <v>0</v>
      </c>
      <c r="T82" s="4"/>
      <c r="U82" s="4"/>
    </row>
    <row r="83" spans="1:21" x14ac:dyDescent="0.2">
      <c r="B83" s="161">
        <f t="shared" si="44"/>
        <v>62.37</v>
      </c>
      <c r="C83" s="161">
        <f t="shared" si="44"/>
        <v>120.33</v>
      </c>
      <c r="D83" s="161">
        <f t="shared" si="44"/>
        <v>7.5600000000000005</v>
      </c>
      <c r="E83" s="161">
        <f t="shared" si="44"/>
        <v>2.52</v>
      </c>
      <c r="F83" s="160"/>
      <c r="G83" s="162"/>
      <c r="H83" s="162"/>
      <c r="I83" s="160">
        <f t="shared" si="45"/>
        <v>54.18</v>
      </c>
      <c r="J83" s="160">
        <f t="shared" si="45"/>
        <v>96.39</v>
      </c>
      <c r="K83" s="160">
        <f t="shared" si="45"/>
        <v>6.93</v>
      </c>
      <c r="L83" s="160">
        <f t="shared" si="45"/>
        <v>1.26</v>
      </c>
      <c r="M83" s="162"/>
      <c r="N83" s="162"/>
      <c r="O83" s="162"/>
      <c r="P83" s="160">
        <f t="shared" si="46"/>
        <v>0</v>
      </c>
      <c r="Q83" s="160">
        <f t="shared" si="46"/>
        <v>0</v>
      </c>
      <c r="R83" s="160">
        <f t="shared" si="46"/>
        <v>0</v>
      </c>
      <c r="S83" s="160">
        <f t="shared" si="46"/>
        <v>0</v>
      </c>
    </row>
    <row r="84" spans="1:21" x14ac:dyDescent="0.2">
      <c r="B84" s="161">
        <f t="shared" si="44"/>
        <v>45.99</v>
      </c>
      <c r="C84" s="161">
        <f t="shared" si="44"/>
        <v>87.57</v>
      </c>
      <c r="D84" s="161">
        <f t="shared" si="44"/>
        <v>9.4499999999999993</v>
      </c>
      <c r="E84" s="161">
        <f t="shared" si="44"/>
        <v>2.52</v>
      </c>
      <c r="F84" s="160"/>
      <c r="G84" s="162"/>
      <c r="H84" s="162"/>
      <c r="I84" s="160">
        <f t="shared" si="45"/>
        <v>41.58</v>
      </c>
      <c r="J84" s="160">
        <f t="shared" si="45"/>
        <v>91.98</v>
      </c>
      <c r="K84" s="160">
        <f t="shared" si="45"/>
        <v>7.5600000000000005</v>
      </c>
      <c r="L84" s="160">
        <f t="shared" si="45"/>
        <v>0.63</v>
      </c>
      <c r="M84" s="162"/>
      <c r="N84" s="162"/>
      <c r="O84" s="162"/>
      <c r="P84" s="160">
        <f t="shared" si="46"/>
        <v>0</v>
      </c>
      <c r="Q84" s="160">
        <f t="shared" si="46"/>
        <v>0</v>
      </c>
      <c r="R84" s="160">
        <f t="shared" si="46"/>
        <v>0</v>
      </c>
      <c r="S84" s="160">
        <f t="shared" si="46"/>
        <v>0</v>
      </c>
    </row>
    <row r="85" spans="1:21" x14ac:dyDescent="0.2">
      <c r="B85" s="161">
        <f t="shared" si="44"/>
        <v>44.1</v>
      </c>
      <c r="C85" s="161">
        <f t="shared" si="44"/>
        <v>94.5</v>
      </c>
      <c r="D85" s="161">
        <f t="shared" si="44"/>
        <v>6.3</v>
      </c>
      <c r="E85" s="161">
        <f t="shared" si="44"/>
        <v>1.8900000000000001</v>
      </c>
      <c r="F85" s="160"/>
      <c r="G85" s="162"/>
      <c r="H85" s="162"/>
      <c r="I85" s="160">
        <f t="shared" si="45"/>
        <v>46.620000000000005</v>
      </c>
      <c r="J85" s="160">
        <f t="shared" si="45"/>
        <v>95.13</v>
      </c>
      <c r="K85" s="160">
        <f t="shared" si="45"/>
        <v>9.4499999999999993</v>
      </c>
      <c r="L85" s="160">
        <f t="shared" si="45"/>
        <v>1.26</v>
      </c>
      <c r="M85" s="162"/>
      <c r="N85" s="162"/>
      <c r="O85" s="162"/>
      <c r="P85" s="160">
        <f t="shared" si="46"/>
        <v>82.53</v>
      </c>
      <c r="Q85" s="160">
        <f t="shared" si="46"/>
        <v>109.62</v>
      </c>
      <c r="R85" s="160">
        <f t="shared" si="46"/>
        <v>7.5600000000000005</v>
      </c>
      <c r="S85" s="160">
        <f t="shared" si="46"/>
        <v>1.8900000000000001</v>
      </c>
    </row>
    <row r="86" spans="1:21" x14ac:dyDescent="0.2">
      <c r="B86" s="161">
        <f t="shared" si="44"/>
        <v>34.65</v>
      </c>
      <c r="C86" s="161">
        <f t="shared" si="44"/>
        <v>82.53</v>
      </c>
      <c r="D86" s="161">
        <f t="shared" si="44"/>
        <v>4.41</v>
      </c>
      <c r="E86" s="161">
        <f t="shared" si="44"/>
        <v>1.26</v>
      </c>
      <c r="F86" s="160"/>
      <c r="G86" s="162"/>
      <c r="H86" s="162"/>
      <c r="I86" s="160">
        <f t="shared" si="45"/>
        <v>45.36</v>
      </c>
      <c r="J86" s="160">
        <f t="shared" si="45"/>
        <v>94.5</v>
      </c>
      <c r="K86" s="160">
        <f t="shared" si="45"/>
        <v>8.1900000000000013</v>
      </c>
      <c r="L86" s="160">
        <f t="shared" si="45"/>
        <v>1.26</v>
      </c>
      <c r="M86" s="162"/>
      <c r="N86" s="162"/>
      <c r="O86" s="162"/>
      <c r="P86" s="160">
        <f t="shared" si="46"/>
        <v>76.86</v>
      </c>
      <c r="Q86" s="160">
        <f t="shared" si="46"/>
        <v>106.47</v>
      </c>
      <c r="R86" s="160">
        <f t="shared" si="46"/>
        <v>6.3</v>
      </c>
      <c r="S86" s="160">
        <f t="shared" si="46"/>
        <v>1.26</v>
      </c>
    </row>
    <row r="87" spans="1:21" x14ac:dyDescent="0.2">
      <c r="B87" s="161">
        <f t="shared" si="44"/>
        <v>35.28</v>
      </c>
      <c r="C87" s="161">
        <f t="shared" si="44"/>
        <v>81.900000000000006</v>
      </c>
      <c r="D87" s="161">
        <f t="shared" si="44"/>
        <v>7.5600000000000005</v>
      </c>
      <c r="E87" s="161">
        <f t="shared" si="44"/>
        <v>1.26</v>
      </c>
      <c r="F87" s="160"/>
      <c r="G87" s="162"/>
      <c r="H87" s="162"/>
      <c r="I87" s="160">
        <f t="shared" si="45"/>
        <v>44.1</v>
      </c>
      <c r="J87" s="160">
        <f t="shared" si="45"/>
        <v>90.09</v>
      </c>
      <c r="K87" s="160">
        <f t="shared" si="45"/>
        <v>8.82</v>
      </c>
      <c r="L87" s="160">
        <f t="shared" si="45"/>
        <v>2.52</v>
      </c>
      <c r="M87" s="162"/>
      <c r="N87" s="162"/>
      <c r="O87" s="162"/>
      <c r="P87" s="160">
        <f t="shared" si="46"/>
        <v>65.52000000000001</v>
      </c>
      <c r="Q87" s="160">
        <f t="shared" si="46"/>
        <v>105.84</v>
      </c>
      <c r="R87" s="160">
        <f t="shared" si="46"/>
        <v>7.5600000000000005</v>
      </c>
      <c r="S87" s="160">
        <f t="shared" si="46"/>
        <v>3.15</v>
      </c>
    </row>
    <row r="88" spans="1:21" x14ac:dyDescent="0.2">
      <c r="B88" s="161">
        <f t="shared" si="44"/>
        <v>29.61</v>
      </c>
      <c r="C88" s="161">
        <f t="shared" si="44"/>
        <v>91.35</v>
      </c>
      <c r="D88" s="161">
        <f t="shared" si="44"/>
        <v>10.71</v>
      </c>
      <c r="E88" s="161">
        <f t="shared" si="44"/>
        <v>1.26</v>
      </c>
      <c r="F88" s="160"/>
      <c r="G88" s="162"/>
      <c r="H88" s="162"/>
      <c r="I88" s="160">
        <f t="shared" si="45"/>
        <v>49.769999999999996</v>
      </c>
      <c r="J88" s="160">
        <f t="shared" si="45"/>
        <v>105.21000000000001</v>
      </c>
      <c r="K88" s="160">
        <f t="shared" si="45"/>
        <v>5.67</v>
      </c>
      <c r="L88" s="160">
        <f t="shared" si="45"/>
        <v>3.15</v>
      </c>
      <c r="M88" s="162"/>
      <c r="N88" s="162"/>
      <c r="O88" s="162"/>
      <c r="P88" s="160">
        <f t="shared" si="46"/>
        <v>76.23</v>
      </c>
      <c r="Q88" s="160">
        <f t="shared" si="46"/>
        <v>86.31</v>
      </c>
      <c r="R88" s="160">
        <f t="shared" si="46"/>
        <v>6.93</v>
      </c>
      <c r="S88" s="160">
        <f t="shared" si="46"/>
        <v>1.8900000000000001</v>
      </c>
    </row>
    <row r="89" spans="1:21" x14ac:dyDescent="0.2">
      <c r="B89" s="161">
        <f t="shared" si="44"/>
        <v>45.36</v>
      </c>
      <c r="C89" s="161">
        <f t="shared" si="44"/>
        <v>84.42</v>
      </c>
      <c r="D89" s="161">
        <f t="shared" si="44"/>
        <v>6.93</v>
      </c>
      <c r="E89" s="161">
        <f t="shared" si="44"/>
        <v>5.04</v>
      </c>
      <c r="F89" s="160"/>
      <c r="G89" s="162"/>
      <c r="H89" s="162"/>
      <c r="I89" s="160">
        <f t="shared" si="45"/>
        <v>47.879999999999995</v>
      </c>
      <c r="J89" s="160">
        <f t="shared" si="45"/>
        <v>97.02000000000001</v>
      </c>
      <c r="K89" s="160">
        <f t="shared" si="45"/>
        <v>6.93</v>
      </c>
      <c r="L89" s="160">
        <f t="shared" si="45"/>
        <v>2.52</v>
      </c>
      <c r="M89" s="162"/>
      <c r="N89" s="162"/>
      <c r="O89" s="162"/>
      <c r="P89" s="160">
        <f t="shared" si="46"/>
        <v>91.98</v>
      </c>
      <c r="Q89" s="160">
        <f t="shared" si="46"/>
        <v>116.55</v>
      </c>
      <c r="R89" s="160">
        <f t="shared" si="46"/>
        <v>5.67</v>
      </c>
      <c r="S89" s="160">
        <f t="shared" si="46"/>
        <v>0</v>
      </c>
    </row>
    <row r="90" spans="1:21" x14ac:dyDescent="0.2">
      <c r="B90" s="161">
        <f t="shared" si="44"/>
        <v>42.21</v>
      </c>
      <c r="C90" s="161">
        <f t="shared" si="44"/>
        <v>71.19</v>
      </c>
      <c r="D90" s="161">
        <f t="shared" si="44"/>
        <v>5.04</v>
      </c>
      <c r="E90" s="161">
        <f t="shared" si="44"/>
        <v>0</v>
      </c>
      <c r="F90" s="160"/>
      <c r="G90" s="162"/>
      <c r="H90" s="162"/>
      <c r="I90" s="160">
        <f t="shared" si="45"/>
        <v>41.58</v>
      </c>
      <c r="J90" s="160">
        <f t="shared" si="45"/>
        <v>93.240000000000009</v>
      </c>
      <c r="K90" s="160">
        <f t="shared" si="45"/>
        <v>3.7800000000000002</v>
      </c>
      <c r="L90" s="160">
        <f t="shared" si="45"/>
        <v>1.8900000000000001</v>
      </c>
      <c r="M90" s="162"/>
      <c r="N90" s="162"/>
      <c r="O90" s="162"/>
      <c r="P90" s="160">
        <f t="shared" si="46"/>
        <v>86.31</v>
      </c>
      <c r="Q90" s="160">
        <f t="shared" si="46"/>
        <v>132.93</v>
      </c>
      <c r="R90" s="160">
        <f t="shared" si="46"/>
        <v>6.3</v>
      </c>
      <c r="S90" s="160">
        <f t="shared" si="46"/>
        <v>0</v>
      </c>
    </row>
    <row r="91" spans="1:21" x14ac:dyDescent="0.2">
      <c r="B91" s="161">
        <f t="shared" si="44"/>
        <v>50.4</v>
      </c>
      <c r="C91" s="161">
        <f t="shared" si="44"/>
        <v>91.35</v>
      </c>
      <c r="D91" s="161">
        <f t="shared" si="44"/>
        <v>8.1900000000000013</v>
      </c>
      <c r="E91" s="161">
        <f t="shared" si="44"/>
        <v>4.41</v>
      </c>
      <c r="F91" s="160"/>
      <c r="G91" s="162"/>
      <c r="H91" s="162"/>
      <c r="I91" s="160">
        <f t="shared" si="45"/>
        <v>0</v>
      </c>
      <c r="J91" s="160">
        <f t="shared" si="45"/>
        <v>0</v>
      </c>
      <c r="K91" s="160">
        <f t="shared" si="45"/>
        <v>0</v>
      </c>
      <c r="L91" s="160">
        <f t="shared" si="45"/>
        <v>0</v>
      </c>
      <c r="M91" s="162"/>
      <c r="N91" s="162"/>
      <c r="O91" s="162"/>
      <c r="P91" s="160">
        <f t="shared" si="46"/>
        <v>73.710000000000008</v>
      </c>
      <c r="Q91" s="160">
        <f t="shared" si="46"/>
        <v>119.07000000000001</v>
      </c>
      <c r="R91" s="160">
        <f t="shared" si="46"/>
        <v>7.5600000000000005</v>
      </c>
      <c r="S91" s="160">
        <f t="shared" si="46"/>
        <v>0.63</v>
      </c>
    </row>
    <row r="92" spans="1:21" x14ac:dyDescent="0.2">
      <c r="B92" s="161">
        <f t="shared" si="44"/>
        <v>48.510000000000005</v>
      </c>
      <c r="C92" s="161">
        <f t="shared" si="44"/>
        <v>95.13</v>
      </c>
      <c r="D92" s="161">
        <f t="shared" si="44"/>
        <v>6.3</v>
      </c>
      <c r="E92" s="161">
        <f t="shared" si="44"/>
        <v>3.15</v>
      </c>
      <c r="F92" s="160"/>
      <c r="G92" s="162"/>
      <c r="H92" s="162"/>
      <c r="I92" s="160">
        <f t="shared" si="45"/>
        <v>0</v>
      </c>
      <c r="J92" s="160">
        <f t="shared" si="45"/>
        <v>0</v>
      </c>
      <c r="K92" s="160">
        <f t="shared" si="45"/>
        <v>0</v>
      </c>
      <c r="L92" s="160">
        <f t="shared" si="45"/>
        <v>0</v>
      </c>
      <c r="M92" s="162"/>
      <c r="N92" s="162"/>
      <c r="O92" s="162"/>
      <c r="P92" s="160">
        <f t="shared" si="46"/>
        <v>82.53</v>
      </c>
      <c r="Q92" s="160">
        <f t="shared" si="46"/>
        <v>130.41</v>
      </c>
      <c r="R92" s="160">
        <f t="shared" si="46"/>
        <v>5.67</v>
      </c>
      <c r="S92" s="160">
        <f t="shared" si="46"/>
        <v>0</v>
      </c>
    </row>
    <row r="93" spans="1:21" x14ac:dyDescent="0.2">
      <c r="B93" s="161">
        <f t="shared" si="44"/>
        <v>47.879999999999995</v>
      </c>
      <c r="C93" s="161">
        <f t="shared" si="44"/>
        <v>85.05</v>
      </c>
      <c r="D93" s="161">
        <f t="shared" si="44"/>
        <v>6.3</v>
      </c>
      <c r="E93" s="161">
        <f t="shared" si="44"/>
        <v>0.63</v>
      </c>
      <c r="F93" s="162"/>
      <c r="G93" s="162"/>
      <c r="H93" s="162"/>
      <c r="I93" s="160">
        <f t="shared" si="45"/>
        <v>0</v>
      </c>
      <c r="J93" s="160">
        <f t="shared" si="45"/>
        <v>0</v>
      </c>
      <c r="K93" s="160">
        <f t="shared" si="45"/>
        <v>0</v>
      </c>
      <c r="L93" s="160">
        <f t="shared" si="45"/>
        <v>0</v>
      </c>
      <c r="M93" s="162"/>
      <c r="N93" s="162"/>
      <c r="O93" s="162"/>
      <c r="P93" s="160"/>
      <c r="Q93" s="160"/>
      <c r="R93" s="160"/>
      <c r="S93" s="160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2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8" t="str">
        <f>'G-1'!D5:H5</f>
        <v>CALLE 70 X CARRERA 41</v>
      </c>
      <c r="E5" s="208"/>
      <c r="F5" s="208"/>
      <c r="G5" s="208"/>
      <c r="H5" s="208"/>
      <c r="I5" s="203" t="s">
        <v>53</v>
      </c>
      <c r="J5" s="203"/>
      <c r="K5" s="203"/>
      <c r="L5" s="182">
        <f>'G-1'!L5:N5</f>
        <v>1371</v>
      </c>
      <c r="M5" s="182"/>
      <c r="N5" s="182"/>
      <c r="O5" s="50"/>
      <c r="P5" s="203" t="s">
        <v>57</v>
      </c>
      <c r="Q5" s="203"/>
      <c r="R5" s="203"/>
      <c r="S5" s="182" t="s">
        <v>133</v>
      </c>
      <c r="T5" s="182"/>
      <c r="U5" s="182"/>
    </row>
    <row r="6" spans="1:28" ht="12.75" customHeight="1" x14ac:dyDescent="0.2">
      <c r="A6" s="203" t="s">
        <v>55</v>
      </c>
      <c r="B6" s="203"/>
      <c r="C6" s="203"/>
      <c r="D6" s="206" t="s">
        <v>156</v>
      </c>
      <c r="E6" s="206"/>
      <c r="F6" s="206"/>
      <c r="G6" s="206"/>
      <c r="H6" s="206"/>
      <c r="I6" s="203" t="s">
        <v>59</v>
      </c>
      <c r="J6" s="203"/>
      <c r="K6" s="203"/>
      <c r="L6" s="202">
        <v>2</v>
      </c>
      <c r="M6" s="202"/>
      <c r="N6" s="202"/>
      <c r="O6" s="54"/>
      <c r="P6" s="203" t="s">
        <v>58</v>
      </c>
      <c r="Q6" s="203"/>
      <c r="R6" s="203"/>
      <c r="S6" s="209">
        <f>'G-1'!S6:U6</f>
        <v>43350</v>
      </c>
      <c r="T6" s="209"/>
      <c r="U6" s="209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71</v>
      </c>
      <c r="C10" s="61">
        <v>315</v>
      </c>
      <c r="D10" s="61">
        <v>2</v>
      </c>
      <c r="E10" s="61">
        <v>4</v>
      </c>
      <c r="F10" s="62">
        <f t="shared" ref="F10:F22" si="0">B10*0.5+C10*1+D10*2+E10*2.5</f>
        <v>364.5</v>
      </c>
      <c r="G10" s="63"/>
      <c r="H10" s="64" t="s">
        <v>4</v>
      </c>
      <c r="I10" s="46">
        <v>80</v>
      </c>
      <c r="J10" s="46">
        <v>298</v>
      </c>
      <c r="K10" s="46">
        <v>2</v>
      </c>
      <c r="L10" s="46">
        <v>4</v>
      </c>
      <c r="M10" s="62">
        <f t="shared" ref="M10:M22" si="1">I10*0.5+J10*1+K10*2+L10*2.5</f>
        <v>352</v>
      </c>
      <c r="N10" s="65">
        <f>F20+F21+F22+M10</f>
        <v>1244.5</v>
      </c>
      <c r="O10" s="64" t="s">
        <v>43</v>
      </c>
      <c r="P10" s="46">
        <v>0</v>
      </c>
      <c r="Q10" s="46">
        <v>0</v>
      </c>
      <c r="R10" s="46">
        <v>0</v>
      </c>
      <c r="S10" s="46">
        <v>0</v>
      </c>
      <c r="T10" s="62">
        <f t="shared" ref="T10:T21" si="2">P10*0.5+Q10*1+R10*2+S10*2.5</f>
        <v>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303</v>
      </c>
      <c r="D11" s="61">
        <v>2</v>
      </c>
      <c r="E11" s="61">
        <v>1</v>
      </c>
      <c r="F11" s="62">
        <f t="shared" si="0"/>
        <v>343</v>
      </c>
      <c r="G11" s="63"/>
      <c r="H11" s="64" t="s">
        <v>5</v>
      </c>
      <c r="I11" s="46">
        <v>79</v>
      </c>
      <c r="J11" s="46">
        <v>286</v>
      </c>
      <c r="K11" s="46">
        <v>2</v>
      </c>
      <c r="L11" s="46">
        <v>2</v>
      </c>
      <c r="M11" s="62">
        <f t="shared" si="1"/>
        <v>334.5</v>
      </c>
      <c r="N11" s="65">
        <f>F21+F22+M10+M11</f>
        <v>1294.5</v>
      </c>
      <c r="O11" s="64" t="s">
        <v>44</v>
      </c>
      <c r="P11" s="46">
        <v>0</v>
      </c>
      <c r="Q11" s="46">
        <v>0</v>
      </c>
      <c r="R11" s="46">
        <v>0</v>
      </c>
      <c r="S11" s="46">
        <v>0</v>
      </c>
      <c r="T11" s="62">
        <f t="shared" si="2"/>
        <v>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84</v>
      </c>
      <c r="C12" s="61">
        <v>327</v>
      </c>
      <c r="D12" s="61">
        <v>2</v>
      </c>
      <c r="E12" s="61">
        <v>5</v>
      </c>
      <c r="F12" s="62">
        <f t="shared" si="0"/>
        <v>385.5</v>
      </c>
      <c r="G12" s="63"/>
      <c r="H12" s="64" t="s">
        <v>6</v>
      </c>
      <c r="I12" s="46">
        <v>70</v>
      </c>
      <c r="J12" s="46">
        <v>270</v>
      </c>
      <c r="K12" s="46">
        <v>4</v>
      </c>
      <c r="L12" s="46">
        <v>5</v>
      </c>
      <c r="M12" s="62">
        <f t="shared" si="1"/>
        <v>325.5</v>
      </c>
      <c r="N12" s="63">
        <f>F22+M10+M11+M12</f>
        <v>1341</v>
      </c>
      <c r="O12" s="64" t="s">
        <v>32</v>
      </c>
      <c r="P12" s="46">
        <v>0</v>
      </c>
      <c r="Q12" s="46">
        <v>0</v>
      </c>
      <c r="R12" s="46">
        <v>0</v>
      </c>
      <c r="S12" s="46">
        <v>0</v>
      </c>
      <c r="T12" s="62">
        <f t="shared" si="2"/>
        <v>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71</v>
      </c>
      <c r="C13" s="61">
        <v>290</v>
      </c>
      <c r="D13" s="61">
        <v>2</v>
      </c>
      <c r="E13" s="61">
        <v>3</v>
      </c>
      <c r="F13" s="62">
        <f t="shared" si="0"/>
        <v>337</v>
      </c>
      <c r="G13" s="63">
        <f t="shared" ref="G13:G19" si="3">F10+F11+F12+F13</f>
        <v>1430</v>
      </c>
      <c r="H13" s="64" t="s">
        <v>7</v>
      </c>
      <c r="I13" s="46">
        <v>63</v>
      </c>
      <c r="J13" s="46">
        <v>254</v>
      </c>
      <c r="K13" s="46">
        <v>4</v>
      </c>
      <c r="L13" s="46">
        <v>4</v>
      </c>
      <c r="M13" s="62">
        <f t="shared" si="1"/>
        <v>303.5</v>
      </c>
      <c r="N13" s="63">
        <f t="shared" ref="N13:N18" si="4">M10+M11+M12+M13</f>
        <v>1315.5</v>
      </c>
      <c r="O13" s="64" t="s">
        <v>33</v>
      </c>
      <c r="P13" s="46">
        <v>0</v>
      </c>
      <c r="Q13" s="46">
        <v>0</v>
      </c>
      <c r="R13" s="46">
        <v>0</v>
      </c>
      <c r="S13" s="46">
        <v>0</v>
      </c>
      <c r="T13" s="62">
        <f t="shared" si="2"/>
        <v>0</v>
      </c>
      <c r="U13" s="63">
        <f t="shared" ref="U13:U21" si="5">T10+T11+T12+T13</f>
        <v>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65</v>
      </c>
      <c r="C14" s="61">
        <v>291</v>
      </c>
      <c r="D14" s="61">
        <v>1</v>
      </c>
      <c r="E14" s="61">
        <v>4</v>
      </c>
      <c r="F14" s="62">
        <f t="shared" si="0"/>
        <v>335.5</v>
      </c>
      <c r="G14" s="63">
        <f t="shared" si="3"/>
        <v>1401</v>
      </c>
      <c r="H14" s="64" t="s">
        <v>9</v>
      </c>
      <c r="I14" s="46">
        <v>58</v>
      </c>
      <c r="J14" s="46">
        <v>231</v>
      </c>
      <c r="K14" s="46">
        <v>2</v>
      </c>
      <c r="L14" s="46">
        <v>6</v>
      </c>
      <c r="M14" s="62">
        <f t="shared" si="1"/>
        <v>279</v>
      </c>
      <c r="N14" s="63">
        <f t="shared" si="4"/>
        <v>1242.5</v>
      </c>
      <c r="O14" s="64" t="s">
        <v>29</v>
      </c>
      <c r="P14" s="45">
        <v>70</v>
      </c>
      <c r="Q14" s="45">
        <v>232</v>
      </c>
      <c r="R14" s="45">
        <v>5</v>
      </c>
      <c r="S14" s="45">
        <v>3</v>
      </c>
      <c r="T14" s="62">
        <f t="shared" si="2"/>
        <v>284.5</v>
      </c>
      <c r="U14" s="63">
        <f t="shared" si="5"/>
        <v>284.5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60</v>
      </c>
      <c r="C15" s="61">
        <v>276</v>
      </c>
      <c r="D15" s="61">
        <v>2</v>
      </c>
      <c r="E15" s="61">
        <v>2</v>
      </c>
      <c r="F15" s="62">
        <f t="shared" si="0"/>
        <v>315</v>
      </c>
      <c r="G15" s="63">
        <f t="shared" si="3"/>
        <v>1373</v>
      </c>
      <c r="H15" s="64" t="s">
        <v>12</v>
      </c>
      <c r="I15" s="46">
        <v>45</v>
      </c>
      <c r="J15" s="46">
        <v>213</v>
      </c>
      <c r="K15" s="46">
        <v>1</v>
      </c>
      <c r="L15" s="46">
        <v>3</v>
      </c>
      <c r="M15" s="62">
        <f t="shared" si="1"/>
        <v>245</v>
      </c>
      <c r="N15" s="63">
        <f t="shared" si="4"/>
        <v>1153</v>
      </c>
      <c r="O15" s="60" t="s">
        <v>30</v>
      </c>
      <c r="P15" s="46">
        <v>70</v>
      </c>
      <c r="Q15" s="46">
        <v>242</v>
      </c>
      <c r="R15" s="46">
        <v>5</v>
      </c>
      <c r="S15" s="46">
        <v>4</v>
      </c>
      <c r="T15" s="62">
        <f t="shared" si="2"/>
        <v>297</v>
      </c>
      <c r="U15" s="63">
        <f t="shared" si="5"/>
        <v>581.5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250</v>
      </c>
      <c r="D16" s="61">
        <v>2</v>
      </c>
      <c r="E16" s="61">
        <v>2</v>
      </c>
      <c r="F16" s="62">
        <f t="shared" si="0"/>
        <v>286</v>
      </c>
      <c r="G16" s="63">
        <f t="shared" si="3"/>
        <v>1273.5</v>
      </c>
      <c r="H16" s="64" t="s">
        <v>15</v>
      </c>
      <c r="I16" s="46">
        <v>39</v>
      </c>
      <c r="J16" s="46">
        <v>211</v>
      </c>
      <c r="K16" s="46">
        <v>1</v>
      </c>
      <c r="L16" s="46">
        <v>5</v>
      </c>
      <c r="M16" s="62">
        <f t="shared" si="1"/>
        <v>245</v>
      </c>
      <c r="N16" s="63">
        <f t="shared" si="4"/>
        <v>1072.5</v>
      </c>
      <c r="O16" s="64" t="s">
        <v>8</v>
      </c>
      <c r="P16" s="46">
        <v>93</v>
      </c>
      <c r="Q16" s="46">
        <v>288</v>
      </c>
      <c r="R16" s="46">
        <v>3</v>
      </c>
      <c r="S16" s="46">
        <v>5</v>
      </c>
      <c r="T16" s="62">
        <f t="shared" si="2"/>
        <v>353</v>
      </c>
      <c r="U16" s="63">
        <f t="shared" si="5"/>
        <v>934.5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242</v>
      </c>
      <c r="D17" s="61">
        <v>2</v>
      </c>
      <c r="E17" s="61">
        <v>3</v>
      </c>
      <c r="F17" s="62">
        <f t="shared" si="0"/>
        <v>272.5</v>
      </c>
      <c r="G17" s="63">
        <f t="shared" si="3"/>
        <v>1209</v>
      </c>
      <c r="H17" s="64" t="s">
        <v>18</v>
      </c>
      <c r="I17" s="46">
        <v>38</v>
      </c>
      <c r="J17" s="46">
        <v>186</v>
      </c>
      <c r="K17" s="46">
        <v>1</v>
      </c>
      <c r="L17" s="46">
        <v>1</v>
      </c>
      <c r="M17" s="62">
        <f t="shared" si="1"/>
        <v>209.5</v>
      </c>
      <c r="N17" s="63">
        <f t="shared" si="4"/>
        <v>978.5</v>
      </c>
      <c r="O17" s="64" t="s">
        <v>10</v>
      </c>
      <c r="P17" s="46">
        <v>79</v>
      </c>
      <c r="Q17" s="46">
        <v>296</v>
      </c>
      <c r="R17" s="46">
        <v>2</v>
      </c>
      <c r="S17" s="46">
        <v>2</v>
      </c>
      <c r="T17" s="62">
        <f t="shared" si="2"/>
        <v>344.5</v>
      </c>
      <c r="U17" s="63">
        <f t="shared" si="5"/>
        <v>1279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55</v>
      </c>
      <c r="C18" s="61">
        <v>230</v>
      </c>
      <c r="D18" s="61">
        <v>2</v>
      </c>
      <c r="E18" s="61">
        <v>5</v>
      </c>
      <c r="F18" s="62">
        <f t="shared" si="0"/>
        <v>274</v>
      </c>
      <c r="G18" s="63">
        <f t="shared" si="3"/>
        <v>1147.5</v>
      </c>
      <c r="H18" s="64" t="s">
        <v>20</v>
      </c>
      <c r="I18" s="46">
        <v>33</v>
      </c>
      <c r="J18" s="46">
        <v>201</v>
      </c>
      <c r="K18" s="46">
        <v>2</v>
      </c>
      <c r="L18" s="46">
        <v>4</v>
      </c>
      <c r="M18" s="62">
        <f t="shared" si="1"/>
        <v>231.5</v>
      </c>
      <c r="N18" s="63">
        <f t="shared" si="4"/>
        <v>931</v>
      </c>
      <c r="O18" s="64" t="s">
        <v>13</v>
      </c>
      <c r="P18" s="46">
        <v>116</v>
      </c>
      <c r="Q18" s="46">
        <v>299</v>
      </c>
      <c r="R18" s="46">
        <v>4</v>
      </c>
      <c r="S18" s="46">
        <v>3</v>
      </c>
      <c r="T18" s="62">
        <f t="shared" si="2"/>
        <v>372.5</v>
      </c>
      <c r="U18" s="63">
        <f t="shared" si="5"/>
        <v>1367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77</v>
      </c>
      <c r="C19" s="69">
        <v>245</v>
      </c>
      <c r="D19" s="69">
        <v>1</v>
      </c>
      <c r="E19" s="69">
        <v>4</v>
      </c>
      <c r="F19" s="70">
        <f t="shared" si="0"/>
        <v>295.5</v>
      </c>
      <c r="G19" s="71">
        <f t="shared" si="3"/>
        <v>1128</v>
      </c>
      <c r="H19" s="72" t="s">
        <v>22</v>
      </c>
      <c r="I19" s="45">
        <v>26</v>
      </c>
      <c r="J19" s="45">
        <v>183</v>
      </c>
      <c r="K19" s="45">
        <v>1</v>
      </c>
      <c r="L19" s="45">
        <v>3</v>
      </c>
      <c r="M19" s="62">
        <f t="shared" si="1"/>
        <v>205.5</v>
      </c>
      <c r="N19" s="63">
        <f>M16+M17+M18+M19</f>
        <v>891.5</v>
      </c>
      <c r="O19" s="64" t="s">
        <v>16</v>
      </c>
      <c r="P19" s="46">
        <v>97</v>
      </c>
      <c r="Q19" s="46">
        <v>278</v>
      </c>
      <c r="R19" s="46">
        <v>2</v>
      </c>
      <c r="S19" s="46">
        <v>1</v>
      </c>
      <c r="T19" s="62">
        <f t="shared" si="2"/>
        <v>333</v>
      </c>
      <c r="U19" s="63">
        <f t="shared" si="5"/>
        <v>1403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71</v>
      </c>
      <c r="C20" s="67">
        <v>235</v>
      </c>
      <c r="D20" s="67">
        <v>2</v>
      </c>
      <c r="E20" s="67">
        <v>4</v>
      </c>
      <c r="F20" s="73">
        <f t="shared" si="0"/>
        <v>284.5</v>
      </c>
      <c r="G20" s="74"/>
      <c r="H20" s="64" t="s">
        <v>24</v>
      </c>
      <c r="I20" s="46">
        <v>0</v>
      </c>
      <c r="J20" s="46">
        <v>0</v>
      </c>
      <c r="K20" s="46">
        <v>0</v>
      </c>
      <c r="L20" s="46">
        <v>0</v>
      </c>
      <c r="M20" s="73">
        <f t="shared" si="1"/>
        <v>0</v>
      </c>
      <c r="N20" s="63">
        <f>M17+M18+M19+M20</f>
        <v>646.5</v>
      </c>
      <c r="O20" s="64" t="s">
        <v>45</v>
      </c>
      <c r="P20" s="45">
        <v>67</v>
      </c>
      <c r="Q20" s="45">
        <v>277</v>
      </c>
      <c r="R20" s="45">
        <v>2</v>
      </c>
      <c r="S20" s="45">
        <v>2</v>
      </c>
      <c r="T20" s="73">
        <f t="shared" si="2"/>
        <v>319.5</v>
      </c>
      <c r="U20" s="63">
        <f t="shared" si="5"/>
        <v>1369.5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74</v>
      </c>
      <c r="C21" s="61">
        <v>228</v>
      </c>
      <c r="D21" s="61">
        <v>2</v>
      </c>
      <c r="E21" s="61">
        <v>4</v>
      </c>
      <c r="F21" s="62">
        <f t="shared" si="0"/>
        <v>279</v>
      </c>
      <c r="G21" s="75"/>
      <c r="H21" s="72" t="s">
        <v>25</v>
      </c>
      <c r="I21" s="46">
        <v>0</v>
      </c>
      <c r="J21" s="46">
        <v>0</v>
      </c>
      <c r="K21" s="46">
        <v>0</v>
      </c>
      <c r="L21" s="46">
        <v>0</v>
      </c>
      <c r="M21" s="62">
        <f t="shared" si="1"/>
        <v>0</v>
      </c>
      <c r="N21" s="63">
        <f>M18+M19+M20+M21</f>
        <v>437</v>
      </c>
      <c r="O21" s="68" t="s">
        <v>46</v>
      </c>
      <c r="P21" s="47">
        <v>61</v>
      </c>
      <c r="Q21" s="47">
        <v>268</v>
      </c>
      <c r="R21" s="47">
        <v>2</v>
      </c>
      <c r="S21" s="47">
        <v>3</v>
      </c>
      <c r="T21" s="70">
        <f t="shared" si="2"/>
        <v>310</v>
      </c>
      <c r="U21" s="71">
        <f t="shared" si="5"/>
        <v>1335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99</v>
      </c>
      <c r="C22" s="61">
        <v>270</v>
      </c>
      <c r="D22" s="61">
        <v>1</v>
      </c>
      <c r="E22" s="61">
        <v>3</v>
      </c>
      <c r="F22" s="62">
        <f t="shared" si="0"/>
        <v>329</v>
      </c>
      <c r="G22" s="63"/>
      <c r="H22" s="68" t="s">
        <v>26</v>
      </c>
      <c r="I22" s="47">
        <v>0</v>
      </c>
      <c r="J22" s="47">
        <v>0</v>
      </c>
      <c r="K22" s="47">
        <v>0</v>
      </c>
      <c r="L22" s="47">
        <v>0</v>
      </c>
      <c r="M22" s="62">
        <f t="shared" si="1"/>
        <v>0</v>
      </c>
      <c r="N22" s="71">
        <f>M19+M20+M21+M22</f>
        <v>205.5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3" t="s">
        <v>47</v>
      </c>
      <c r="B23" s="214"/>
      <c r="C23" s="219" t="s">
        <v>50</v>
      </c>
      <c r="D23" s="220"/>
      <c r="E23" s="220"/>
      <c r="F23" s="221"/>
      <c r="G23" s="89">
        <f>MAX(G13:G19)</f>
        <v>1430</v>
      </c>
      <c r="H23" s="217" t="s">
        <v>48</v>
      </c>
      <c r="I23" s="218"/>
      <c r="J23" s="210" t="s">
        <v>50</v>
      </c>
      <c r="K23" s="211"/>
      <c r="L23" s="211"/>
      <c r="M23" s="212"/>
      <c r="N23" s="90">
        <f>MAX(N10:N22)</f>
        <v>1341</v>
      </c>
      <c r="O23" s="213" t="s">
        <v>49</v>
      </c>
      <c r="P23" s="214"/>
      <c r="Q23" s="219" t="s">
        <v>50</v>
      </c>
      <c r="R23" s="220"/>
      <c r="S23" s="220"/>
      <c r="T23" s="221"/>
      <c r="U23" s="89">
        <f>MAX(U13:U21)</f>
        <v>1403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5"/>
      <c r="B24" s="216"/>
      <c r="C24" s="83" t="s">
        <v>72</v>
      </c>
      <c r="D24" s="86"/>
      <c r="E24" s="86"/>
      <c r="F24" s="87" t="s">
        <v>64</v>
      </c>
      <c r="G24" s="88"/>
      <c r="H24" s="215"/>
      <c r="I24" s="216"/>
      <c r="J24" s="83" t="s">
        <v>72</v>
      </c>
      <c r="K24" s="86"/>
      <c r="L24" s="86"/>
      <c r="M24" s="87" t="s">
        <v>74</v>
      </c>
      <c r="N24" s="88"/>
      <c r="O24" s="215"/>
      <c r="P24" s="216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6" t="s">
        <v>51</v>
      </c>
      <c r="B26" s="196"/>
      <c r="C26" s="196"/>
      <c r="D26" s="196"/>
      <c r="E26" s="196"/>
      <c r="F26" s="141" t="s">
        <v>155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150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0" t="s">
        <v>52</v>
      </c>
      <c r="C62" s="160" t="s">
        <v>0</v>
      </c>
      <c r="D62" s="160" t="s">
        <v>2</v>
      </c>
      <c r="E62" s="160" t="s">
        <v>3</v>
      </c>
      <c r="F62" s="160"/>
      <c r="G62" s="160"/>
      <c r="H62" s="160"/>
      <c r="I62" s="160" t="s">
        <v>52</v>
      </c>
      <c r="J62" s="160" t="s">
        <v>0</v>
      </c>
      <c r="K62" s="160" t="s">
        <v>2</v>
      </c>
      <c r="L62" s="160" t="s">
        <v>3</v>
      </c>
      <c r="M62" s="160"/>
      <c r="N62" s="160"/>
      <c r="O62" s="160"/>
      <c r="P62" s="160" t="s">
        <v>52</v>
      </c>
      <c r="Q62" s="160" t="s">
        <v>0</v>
      </c>
      <c r="R62" s="160" t="s">
        <v>2</v>
      </c>
      <c r="S62" s="160" t="s">
        <v>3</v>
      </c>
      <c r="T62" s="4"/>
      <c r="U62" s="4"/>
    </row>
    <row r="63" spans="1:23" x14ac:dyDescent="0.2">
      <c r="A63" s="4"/>
      <c r="B63" s="161">
        <f>B10*0.07</f>
        <v>4.9700000000000006</v>
      </c>
      <c r="C63" s="161">
        <f t="shared" ref="C63:E63" si="6">C10*0.07</f>
        <v>22.05</v>
      </c>
      <c r="D63" s="161">
        <f t="shared" si="6"/>
        <v>0.14000000000000001</v>
      </c>
      <c r="E63" s="161">
        <f t="shared" si="6"/>
        <v>0.28000000000000003</v>
      </c>
      <c r="F63" s="160"/>
      <c r="G63" s="160"/>
      <c r="H63" s="160"/>
      <c r="I63" s="160">
        <f>I10*0.07</f>
        <v>5.6000000000000005</v>
      </c>
      <c r="J63" s="160">
        <f t="shared" ref="J63:L63" si="7">J10*0.07</f>
        <v>20.860000000000003</v>
      </c>
      <c r="K63" s="160">
        <f t="shared" si="7"/>
        <v>0.14000000000000001</v>
      </c>
      <c r="L63" s="160">
        <f t="shared" si="7"/>
        <v>0.28000000000000003</v>
      </c>
      <c r="M63" s="160"/>
      <c r="N63" s="160"/>
      <c r="O63" s="160"/>
      <c r="P63" s="160">
        <f>P10*0.07</f>
        <v>0</v>
      </c>
      <c r="Q63" s="160">
        <f t="shared" ref="Q63:S63" si="8">Q10*0.07</f>
        <v>0</v>
      </c>
      <c r="R63" s="160">
        <f t="shared" si="8"/>
        <v>0</v>
      </c>
      <c r="S63" s="160">
        <f t="shared" si="8"/>
        <v>0</v>
      </c>
      <c r="T63" s="4"/>
      <c r="U63" s="4"/>
    </row>
    <row r="64" spans="1:23" x14ac:dyDescent="0.2">
      <c r="A64" s="4"/>
      <c r="B64" s="161">
        <f t="shared" ref="B64:E64" si="9">B11*0.07</f>
        <v>4.6900000000000004</v>
      </c>
      <c r="C64" s="161">
        <f t="shared" si="9"/>
        <v>21.21</v>
      </c>
      <c r="D64" s="161">
        <f t="shared" si="9"/>
        <v>0.14000000000000001</v>
      </c>
      <c r="E64" s="161">
        <f t="shared" si="9"/>
        <v>7.0000000000000007E-2</v>
      </c>
      <c r="F64" s="160"/>
      <c r="G64" s="160"/>
      <c r="H64" s="160"/>
      <c r="I64" s="160">
        <f t="shared" ref="I64:L64" si="10">I11*0.07</f>
        <v>5.53</v>
      </c>
      <c r="J64" s="160">
        <f t="shared" si="10"/>
        <v>20.020000000000003</v>
      </c>
      <c r="K64" s="160">
        <f t="shared" si="10"/>
        <v>0.14000000000000001</v>
      </c>
      <c r="L64" s="160">
        <f t="shared" si="10"/>
        <v>0.14000000000000001</v>
      </c>
      <c r="M64" s="160"/>
      <c r="N64" s="160"/>
      <c r="O64" s="160"/>
      <c r="P64" s="160">
        <f t="shared" ref="P64:S64" si="11">P11*0.07</f>
        <v>0</v>
      </c>
      <c r="Q64" s="160">
        <f t="shared" si="11"/>
        <v>0</v>
      </c>
      <c r="R64" s="160">
        <f t="shared" si="11"/>
        <v>0</v>
      </c>
      <c r="S64" s="160">
        <f t="shared" si="11"/>
        <v>0</v>
      </c>
      <c r="T64" s="4"/>
      <c r="U64" s="4"/>
    </row>
    <row r="65" spans="1:21" x14ac:dyDescent="0.2">
      <c r="A65" s="4"/>
      <c r="B65" s="161">
        <f t="shared" ref="B65:E65" si="12">B12*0.07</f>
        <v>5.8800000000000008</v>
      </c>
      <c r="C65" s="161">
        <f t="shared" si="12"/>
        <v>22.89</v>
      </c>
      <c r="D65" s="161">
        <f t="shared" si="12"/>
        <v>0.14000000000000001</v>
      </c>
      <c r="E65" s="161">
        <f t="shared" si="12"/>
        <v>0.35000000000000003</v>
      </c>
      <c r="F65" s="160"/>
      <c r="G65" s="160"/>
      <c r="H65" s="160"/>
      <c r="I65" s="160">
        <f t="shared" ref="I65:L65" si="13">I12*0.07</f>
        <v>4.9000000000000004</v>
      </c>
      <c r="J65" s="160">
        <f t="shared" si="13"/>
        <v>18.900000000000002</v>
      </c>
      <c r="K65" s="160">
        <f t="shared" si="13"/>
        <v>0.28000000000000003</v>
      </c>
      <c r="L65" s="160">
        <f t="shared" si="13"/>
        <v>0.35000000000000003</v>
      </c>
      <c r="M65" s="160"/>
      <c r="N65" s="160"/>
      <c r="O65" s="160"/>
      <c r="P65" s="160">
        <f t="shared" ref="P65:S65" si="14">P12*0.07</f>
        <v>0</v>
      </c>
      <c r="Q65" s="160">
        <f t="shared" si="14"/>
        <v>0</v>
      </c>
      <c r="R65" s="160">
        <f t="shared" si="14"/>
        <v>0</v>
      </c>
      <c r="S65" s="160">
        <f t="shared" si="14"/>
        <v>0</v>
      </c>
      <c r="T65" s="4"/>
      <c r="U65" s="4"/>
    </row>
    <row r="66" spans="1:21" x14ac:dyDescent="0.2">
      <c r="A66" s="4"/>
      <c r="B66" s="161">
        <f t="shared" ref="B66:E66" si="15">B13*0.07</f>
        <v>4.9700000000000006</v>
      </c>
      <c r="C66" s="161">
        <f t="shared" si="15"/>
        <v>20.3</v>
      </c>
      <c r="D66" s="161">
        <f t="shared" si="15"/>
        <v>0.14000000000000001</v>
      </c>
      <c r="E66" s="161">
        <f t="shared" si="15"/>
        <v>0.21000000000000002</v>
      </c>
      <c r="F66" s="160"/>
      <c r="G66" s="160"/>
      <c r="H66" s="160"/>
      <c r="I66" s="160">
        <f t="shared" ref="I66:L66" si="16">I13*0.07</f>
        <v>4.41</v>
      </c>
      <c r="J66" s="160">
        <f t="shared" si="16"/>
        <v>17.78</v>
      </c>
      <c r="K66" s="160">
        <f t="shared" si="16"/>
        <v>0.28000000000000003</v>
      </c>
      <c r="L66" s="160">
        <f t="shared" si="16"/>
        <v>0.28000000000000003</v>
      </c>
      <c r="M66" s="160"/>
      <c r="N66" s="160"/>
      <c r="O66" s="160"/>
      <c r="P66" s="160">
        <f t="shared" ref="P66:S66" si="17">P13*0.07</f>
        <v>0</v>
      </c>
      <c r="Q66" s="160">
        <f t="shared" si="17"/>
        <v>0</v>
      </c>
      <c r="R66" s="160">
        <f t="shared" si="17"/>
        <v>0</v>
      </c>
      <c r="S66" s="160">
        <f t="shared" si="17"/>
        <v>0</v>
      </c>
      <c r="T66" s="4"/>
      <c r="U66" s="4"/>
    </row>
    <row r="67" spans="1:21" x14ac:dyDescent="0.2">
      <c r="A67" s="4"/>
      <c r="B67" s="161">
        <f t="shared" ref="B67:E67" si="18">B14*0.07</f>
        <v>4.5500000000000007</v>
      </c>
      <c r="C67" s="161">
        <f t="shared" si="18"/>
        <v>20.37</v>
      </c>
      <c r="D67" s="161">
        <f t="shared" si="18"/>
        <v>7.0000000000000007E-2</v>
      </c>
      <c r="E67" s="161">
        <f t="shared" si="18"/>
        <v>0.28000000000000003</v>
      </c>
      <c r="F67" s="160"/>
      <c r="G67" s="160"/>
      <c r="H67" s="160"/>
      <c r="I67" s="160">
        <f t="shared" ref="I67:L67" si="19">I14*0.07</f>
        <v>4.0600000000000005</v>
      </c>
      <c r="J67" s="160">
        <f t="shared" si="19"/>
        <v>16.170000000000002</v>
      </c>
      <c r="K67" s="160">
        <f t="shared" si="19"/>
        <v>0.14000000000000001</v>
      </c>
      <c r="L67" s="160">
        <f t="shared" si="19"/>
        <v>0.42000000000000004</v>
      </c>
      <c r="M67" s="160"/>
      <c r="N67" s="160"/>
      <c r="O67" s="160"/>
      <c r="P67" s="160">
        <f t="shared" ref="P67:S67" si="20">P14*0.07</f>
        <v>4.9000000000000004</v>
      </c>
      <c r="Q67" s="160">
        <f t="shared" si="20"/>
        <v>16.240000000000002</v>
      </c>
      <c r="R67" s="160">
        <f t="shared" si="20"/>
        <v>0.35000000000000003</v>
      </c>
      <c r="S67" s="160">
        <f t="shared" si="20"/>
        <v>0.21000000000000002</v>
      </c>
      <c r="T67" s="4"/>
      <c r="U67" s="4"/>
    </row>
    <row r="68" spans="1:21" x14ac:dyDescent="0.2">
      <c r="A68" s="4"/>
      <c r="B68" s="161">
        <f t="shared" ref="B68:E68" si="21">B15*0.07</f>
        <v>4.2</v>
      </c>
      <c r="C68" s="161">
        <f t="shared" si="21"/>
        <v>19.32</v>
      </c>
      <c r="D68" s="161">
        <f t="shared" si="21"/>
        <v>0.14000000000000001</v>
      </c>
      <c r="E68" s="161">
        <f t="shared" si="21"/>
        <v>0.14000000000000001</v>
      </c>
      <c r="F68" s="160"/>
      <c r="G68" s="160"/>
      <c r="H68" s="160"/>
      <c r="I68" s="160">
        <f t="shared" ref="I68:L68" si="22">I15*0.07</f>
        <v>3.1500000000000004</v>
      </c>
      <c r="J68" s="160">
        <f t="shared" si="22"/>
        <v>14.910000000000002</v>
      </c>
      <c r="K68" s="160">
        <f t="shared" si="22"/>
        <v>7.0000000000000007E-2</v>
      </c>
      <c r="L68" s="160">
        <f t="shared" si="22"/>
        <v>0.21000000000000002</v>
      </c>
      <c r="M68" s="160"/>
      <c r="N68" s="160"/>
      <c r="O68" s="160"/>
      <c r="P68" s="160">
        <f t="shared" ref="P68:S68" si="23">P15*0.07</f>
        <v>4.9000000000000004</v>
      </c>
      <c r="Q68" s="160">
        <f t="shared" si="23"/>
        <v>16.940000000000001</v>
      </c>
      <c r="R68" s="160">
        <f t="shared" si="23"/>
        <v>0.35000000000000003</v>
      </c>
      <c r="S68" s="160">
        <f t="shared" si="23"/>
        <v>0.28000000000000003</v>
      </c>
      <c r="T68" s="4"/>
      <c r="U68" s="4"/>
    </row>
    <row r="69" spans="1:21" x14ac:dyDescent="0.2">
      <c r="A69" s="4"/>
      <c r="B69" s="161">
        <f t="shared" ref="B69:E69" si="24">B16*0.07</f>
        <v>3.7800000000000002</v>
      </c>
      <c r="C69" s="161">
        <f t="shared" si="24"/>
        <v>17.5</v>
      </c>
      <c r="D69" s="161">
        <f t="shared" si="24"/>
        <v>0.14000000000000001</v>
      </c>
      <c r="E69" s="161">
        <f t="shared" si="24"/>
        <v>0.14000000000000001</v>
      </c>
      <c r="F69" s="160"/>
      <c r="G69" s="160"/>
      <c r="H69" s="160"/>
      <c r="I69" s="160">
        <f t="shared" ref="I69:L69" si="25">I16*0.07</f>
        <v>2.7300000000000004</v>
      </c>
      <c r="J69" s="160">
        <f t="shared" si="25"/>
        <v>14.770000000000001</v>
      </c>
      <c r="K69" s="160">
        <f t="shared" si="25"/>
        <v>7.0000000000000007E-2</v>
      </c>
      <c r="L69" s="160">
        <f t="shared" si="25"/>
        <v>0.35000000000000003</v>
      </c>
      <c r="M69" s="160"/>
      <c r="N69" s="160"/>
      <c r="O69" s="160"/>
      <c r="P69" s="160">
        <f t="shared" ref="P69:S69" si="26">P16*0.07</f>
        <v>6.5100000000000007</v>
      </c>
      <c r="Q69" s="160">
        <f t="shared" si="26"/>
        <v>20.160000000000004</v>
      </c>
      <c r="R69" s="160">
        <f t="shared" si="26"/>
        <v>0.21000000000000002</v>
      </c>
      <c r="S69" s="160">
        <f t="shared" si="26"/>
        <v>0.35000000000000003</v>
      </c>
      <c r="T69" s="4"/>
      <c r="U69" s="4"/>
    </row>
    <row r="70" spans="1:21" x14ac:dyDescent="0.2">
      <c r="A70" s="4"/>
      <c r="B70" s="161">
        <f t="shared" ref="B70:E70" si="27">B17*0.07</f>
        <v>2.66</v>
      </c>
      <c r="C70" s="161">
        <f t="shared" si="27"/>
        <v>16.940000000000001</v>
      </c>
      <c r="D70" s="161">
        <f t="shared" si="27"/>
        <v>0.14000000000000001</v>
      </c>
      <c r="E70" s="161">
        <f t="shared" si="27"/>
        <v>0.21000000000000002</v>
      </c>
      <c r="F70" s="160"/>
      <c r="G70" s="160"/>
      <c r="H70" s="160"/>
      <c r="I70" s="160">
        <f t="shared" ref="I70:L70" si="28">I17*0.07</f>
        <v>2.66</v>
      </c>
      <c r="J70" s="160">
        <f t="shared" si="28"/>
        <v>13.020000000000001</v>
      </c>
      <c r="K70" s="160">
        <f t="shared" si="28"/>
        <v>7.0000000000000007E-2</v>
      </c>
      <c r="L70" s="160">
        <f t="shared" si="28"/>
        <v>7.0000000000000007E-2</v>
      </c>
      <c r="M70" s="160"/>
      <c r="N70" s="160"/>
      <c r="O70" s="160"/>
      <c r="P70" s="160">
        <f t="shared" ref="P70:S70" si="29">P17*0.07</f>
        <v>5.53</v>
      </c>
      <c r="Q70" s="160">
        <f t="shared" si="29"/>
        <v>20.720000000000002</v>
      </c>
      <c r="R70" s="160">
        <f t="shared" si="29"/>
        <v>0.14000000000000001</v>
      </c>
      <c r="S70" s="160">
        <f t="shared" si="29"/>
        <v>0.14000000000000001</v>
      </c>
      <c r="T70" s="4"/>
      <c r="U70" s="4"/>
    </row>
    <row r="71" spans="1:21" x14ac:dyDescent="0.2">
      <c r="A71" s="4"/>
      <c r="B71" s="161">
        <f t="shared" ref="B71:E71" si="30">B18*0.07</f>
        <v>3.8500000000000005</v>
      </c>
      <c r="C71" s="161">
        <f t="shared" si="30"/>
        <v>16.100000000000001</v>
      </c>
      <c r="D71" s="161">
        <f t="shared" si="30"/>
        <v>0.14000000000000001</v>
      </c>
      <c r="E71" s="161">
        <f t="shared" si="30"/>
        <v>0.35000000000000003</v>
      </c>
      <c r="F71" s="160"/>
      <c r="G71" s="160"/>
      <c r="H71" s="160"/>
      <c r="I71" s="160">
        <f t="shared" ref="I71:L71" si="31">I18*0.07</f>
        <v>2.31</v>
      </c>
      <c r="J71" s="160">
        <f t="shared" si="31"/>
        <v>14.070000000000002</v>
      </c>
      <c r="K71" s="160">
        <f t="shared" si="31"/>
        <v>0.14000000000000001</v>
      </c>
      <c r="L71" s="160">
        <f t="shared" si="31"/>
        <v>0.28000000000000003</v>
      </c>
      <c r="M71" s="160"/>
      <c r="N71" s="160"/>
      <c r="O71" s="160"/>
      <c r="P71" s="160">
        <f t="shared" ref="P71:S71" si="32">P18*0.07</f>
        <v>8.120000000000001</v>
      </c>
      <c r="Q71" s="160">
        <f t="shared" si="32"/>
        <v>20.930000000000003</v>
      </c>
      <c r="R71" s="160">
        <f t="shared" si="32"/>
        <v>0.28000000000000003</v>
      </c>
      <c r="S71" s="160">
        <f t="shared" si="32"/>
        <v>0.21000000000000002</v>
      </c>
      <c r="T71" s="4"/>
      <c r="U71" s="4"/>
    </row>
    <row r="72" spans="1:21" x14ac:dyDescent="0.2">
      <c r="A72" s="4"/>
      <c r="B72" s="161">
        <f t="shared" ref="B72:E72" si="33">B19*0.07</f>
        <v>5.3900000000000006</v>
      </c>
      <c r="C72" s="161">
        <f t="shared" si="33"/>
        <v>17.150000000000002</v>
      </c>
      <c r="D72" s="161">
        <f t="shared" si="33"/>
        <v>7.0000000000000007E-2</v>
      </c>
      <c r="E72" s="161">
        <f t="shared" si="33"/>
        <v>0.28000000000000003</v>
      </c>
      <c r="F72" s="160"/>
      <c r="G72" s="160"/>
      <c r="H72" s="160"/>
      <c r="I72" s="160">
        <f t="shared" ref="I72:L72" si="34">I19*0.07</f>
        <v>1.8200000000000003</v>
      </c>
      <c r="J72" s="160">
        <f t="shared" si="34"/>
        <v>12.81</v>
      </c>
      <c r="K72" s="160">
        <f t="shared" si="34"/>
        <v>7.0000000000000007E-2</v>
      </c>
      <c r="L72" s="160">
        <f t="shared" si="34"/>
        <v>0.21000000000000002</v>
      </c>
      <c r="M72" s="160"/>
      <c r="N72" s="160"/>
      <c r="O72" s="160"/>
      <c r="P72" s="160">
        <f t="shared" ref="P72:S72" si="35">P19*0.07</f>
        <v>6.7900000000000009</v>
      </c>
      <c r="Q72" s="160">
        <f t="shared" si="35"/>
        <v>19.46</v>
      </c>
      <c r="R72" s="160">
        <f t="shared" si="35"/>
        <v>0.14000000000000001</v>
      </c>
      <c r="S72" s="160">
        <f t="shared" si="35"/>
        <v>7.0000000000000007E-2</v>
      </c>
      <c r="T72" s="4"/>
      <c r="U72" s="4"/>
    </row>
    <row r="73" spans="1:21" x14ac:dyDescent="0.2">
      <c r="A73" s="4"/>
      <c r="B73" s="161">
        <f t="shared" ref="B73:E73" si="36">B20*0.07</f>
        <v>4.9700000000000006</v>
      </c>
      <c r="C73" s="161">
        <f t="shared" si="36"/>
        <v>16.450000000000003</v>
      </c>
      <c r="D73" s="161">
        <f t="shared" si="36"/>
        <v>0.14000000000000001</v>
      </c>
      <c r="E73" s="161">
        <f t="shared" si="36"/>
        <v>0.28000000000000003</v>
      </c>
      <c r="F73" s="160"/>
      <c r="G73" s="160"/>
      <c r="H73" s="160"/>
      <c r="I73" s="160">
        <f t="shared" ref="I73:L73" si="37">I20*0.07</f>
        <v>0</v>
      </c>
      <c r="J73" s="160">
        <f t="shared" si="37"/>
        <v>0</v>
      </c>
      <c r="K73" s="160">
        <f t="shared" si="37"/>
        <v>0</v>
      </c>
      <c r="L73" s="160">
        <f t="shared" si="37"/>
        <v>0</v>
      </c>
      <c r="M73" s="160"/>
      <c r="N73" s="160"/>
      <c r="O73" s="160"/>
      <c r="P73" s="160">
        <f t="shared" ref="P73:S73" si="38">P20*0.07</f>
        <v>4.6900000000000004</v>
      </c>
      <c r="Q73" s="160">
        <f t="shared" si="38"/>
        <v>19.39</v>
      </c>
      <c r="R73" s="160">
        <f t="shared" si="38"/>
        <v>0.14000000000000001</v>
      </c>
      <c r="S73" s="160">
        <f t="shared" si="38"/>
        <v>0.14000000000000001</v>
      </c>
      <c r="T73" s="4"/>
      <c r="U73" s="4"/>
    </row>
    <row r="74" spans="1:21" x14ac:dyDescent="0.2">
      <c r="A74" s="4"/>
      <c r="B74" s="161">
        <f t="shared" ref="B74:E74" si="39">B21*0.07</f>
        <v>5.1800000000000006</v>
      </c>
      <c r="C74" s="161">
        <f t="shared" si="39"/>
        <v>15.96</v>
      </c>
      <c r="D74" s="161">
        <f t="shared" si="39"/>
        <v>0.14000000000000001</v>
      </c>
      <c r="E74" s="161">
        <f t="shared" si="39"/>
        <v>0.28000000000000003</v>
      </c>
      <c r="F74" s="160"/>
      <c r="G74" s="160"/>
      <c r="H74" s="160"/>
      <c r="I74" s="160">
        <f t="shared" ref="I74:L74" si="40">I21*0.07</f>
        <v>0</v>
      </c>
      <c r="J74" s="160">
        <f t="shared" si="40"/>
        <v>0</v>
      </c>
      <c r="K74" s="160">
        <f t="shared" si="40"/>
        <v>0</v>
      </c>
      <c r="L74" s="160">
        <f t="shared" si="40"/>
        <v>0</v>
      </c>
      <c r="M74" s="160"/>
      <c r="N74" s="160"/>
      <c r="O74" s="160"/>
      <c r="P74" s="160">
        <f t="shared" ref="P74:S74" si="41">P21*0.07</f>
        <v>4.2700000000000005</v>
      </c>
      <c r="Q74" s="160">
        <f t="shared" si="41"/>
        <v>18.760000000000002</v>
      </c>
      <c r="R74" s="160">
        <f t="shared" si="41"/>
        <v>0.14000000000000001</v>
      </c>
      <c r="S74" s="160">
        <f t="shared" si="41"/>
        <v>0.21000000000000002</v>
      </c>
      <c r="T74" s="4"/>
      <c r="U74" s="4"/>
    </row>
    <row r="75" spans="1:21" x14ac:dyDescent="0.2">
      <c r="A75" s="4"/>
      <c r="B75" s="161">
        <f t="shared" ref="B75:E75" si="42">B22*0.07</f>
        <v>6.9300000000000006</v>
      </c>
      <c r="C75" s="161">
        <f t="shared" si="42"/>
        <v>18.900000000000002</v>
      </c>
      <c r="D75" s="161">
        <f t="shared" si="42"/>
        <v>7.0000000000000007E-2</v>
      </c>
      <c r="E75" s="161">
        <f t="shared" si="42"/>
        <v>0.21000000000000002</v>
      </c>
      <c r="F75" s="160"/>
      <c r="G75" s="160"/>
      <c r="H75" s="160"/>
      <c r="I75" s="160">
        <f t="shared" ref="I75:L75" si="43">I22*0.07</f>
        <v>0</v>
      </c>
      <c r="J75" s="160">
        <f t="shared" si="43"/>
        <v>0</v>
      </c>
      <c r="K75" s="160">
        <f t="shared" si="43"/>
        <v>0</v>
      </c>
      <c r="L75" s="160">
        <f t="shared" si="43"/>
        <v>0</v>
      </c>
      <c r="M75" s="160"/>
      <c r="N75" s="160"/>
      <c r="O75" s="160"/>
      <c r="P75" s="160"/>
      <c r="Q75" s="160"/>
      <c r="R75" s="160"/>
      <c r="S75" s="160"/>
      <c r="T75" s="4"/>
      <c r="U75" s="4"/>
    </row>
    <row r="76" spans="1:21" x14ac:dyDescent="0.2">
      <c r="A76" s="4"/>
      <c r="B76" s="161"/>
      <c r="C76" s="161"/>
      <c r="D76" s="161"/>
      <c r="E76" s="161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4"/>
      <c r="U76" s="4"/>
    </row>
    <row r="77" spans="1:21" x14ac:dyDescent="0.2">
      <c r="A77" s="4"/>
      <c r="B77" s="161"/>
      <c r="C77" s="161"/>
      <c r="D77" s="161"/>
      <c r="E77" s="161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4"/>
      <c r="U77" s="4"/>
    </row>
    <row r="78" spans="1:21" x14ac:dyDescent="0.2">
      <c r="A78" s="4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4"/>
      <c r="U78" s="4"/>
    </row>
    <row r="79" spans="1:21" x14ac:dyDescent="0.2">
      <c r="A79" s="4"/>
      <c r="B79" s="163" t="s">
        <v>151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4"/>
      <c r="U79" s="4"/>
    </row>
    <row r="80" spans="1:21" x14ac:dyDescent="0.2">
      <c r="A80" s="4"/>
      <c r="B80" s="160" t="s">
        <v>52</v>
      </c>
      <c r="C80" s="160" t="s">
        <v>0</v>
      </c>
      <c r="D80" s="160" t="s">
        <v>2</v>
      </c>
      <c r="E80" s="160" t="s">
        <v>3</v>
      </c>
      <c r="F80" s="160"/>
      <c r="G80" s="160"/>
      <c r="H80" s="160"/>
      <c r="I80" s="160" t="s">
        <v>52</v>
      </c>
      <c r="J80" s="160" t="s">
        <v>0</v>
      </c>
      <c r="K80" s="160" t="s">
        <v>2</v>
      </c>
      <c r="L80" s="160" t="s">
        <v>3</v>
      </c>
      <c r="M80" s="160"/>
      <c r="N80" s="160"/>
      <c r="O80" s="160"/>
      <c r="P80" s="160" t="s">
        <v>52</v>
      </c>
      <c r="Q80" s="160" t="s">
        <v>0</v>
      </c>
      <c r="R80" s="160" t="s">
        <v>2</v>
      </c>
      <c r="S80" s="160" t="s">
        <v>3</v>
      </c>
      <c r="T80" s="4"/>
      <c r="U80" s="4"/>
    </row>
    <row r="81" spans="1:21" x14ac:dyDescent="0.2">
      <c r="A81" s="4"/>
      <c r="B81" s="161">
        <f t="shared" ref="B81:E93" si="44">B10-B63</f>
        <v>66.03</v>
      </c>
      <c r="C81" s="161">
        <f t="shared" si="44"/>
        <v>292.95</v>
      </c>
      <c r="D81" s="161">
        <f t="shared" si="44"/>
        <v>1.8599999999999999</v>
      </c>
      <c r="E81" s="161">
        <f t="shared" si="44"/>
        <v>3.7199999999999998</v>
      </c>
      <c r="F81" s="160"/>
      <c r="G81" s="160"/>
      <c r="H81" s="160"/>
      <c r="I81" s="160">
        <f t="shared" ref="I81:L93" si="45">I10-I63</f>
        <v>74.400000000000006</v>
      </c>
      <c r="J81" s="160">
        <f t="shared" si="45"/>
        <v>277.14</v>
      </c>
      <c r="K81" s="160">
        <f t="shared" si="45"/>
        <v>1.8599999999999999</v>
      </c>
      <c r="L81" s="160">
        <f t="shared" si="45"/>
        <v>3.7199999999999998</v>
      </c>
      <c r="M81" s="160"/>
      <c r="N81" s="160"/>
      <c r="O81" s="160"/>
      <c r="P81" s="160">
        <f t="shared" ref="P81:S92" si="46">P10-P63</f>
        <v>0</v>
      </c>
      <c r="Q81" s="160">
        <f t="shared" si="46"/>
        <v>0</v>
      </c>
      <c r="R81" s="160">
        <f t="shared" si="46"/>
        <v>0</v>
      </c>
      <c r="S81" s="160">
        <f t="shared" si="46"/>
        <v>0</v>
      </c>
      <c r="T81" s="4"/>
      <c r="U81" s="4"/>
    </row>
    <row r="82" spans="1:21" x14ac:dyDescent="0.2">
      <c r="A82" s="4"/>
      <c r="B82" s="161">
        <f t="shared" si="44"/>
        <v>62.31</v>
      </c>
      <c r="C82" s="161">
        <f t="shared" si="44"/>
        <v>281.79000000000002</v>
      </c>
      <c r="D82" s="161">
        <f t="shared" si="44"/>
        <v>1.8599999999999999</v>
      </c>
      <c r="E82" s="161">
        <f t="shared" si="44"/>
        <v>0.92999999999999994</v>
      </c>
      <c r="F82" s="160"/>
      <c r="G82" s="160"/>
      <c r="H82" s="160"/>
      <c r="I82" s="160">
        <f t="shared" si="45"/>
        <v>73.47</v>
      </c>
      <c r="J82" s="160">
        <f t="shared" si="45"/>
        <v>265.98</v>
      </c>
      <c r="K82" s="160">
        <f t="shared" si="45"/>
        <v>1.8599999999999999</v>
      </c>
      <c r="L82" s="160">
        <f t="shared" si="45"/>
        <v>1.8599999999999999</v>
      </c>
      <c r="M82" s="160"/>
      <c r="N82" s="160"/>
      <c r="O82" s="160"/>
      <c r="P82" s="160">
        <f t="shared" si="46"/>
        <v>0</v>
      </c>
      <c r="Q82" s="160">
        <f t="shared" si="46"/>
        <v>0</v>
      </c>
      <c r="R82" s="160">
        <f t="shared" si="46"/>
        <v>0</v>
      </c>
      <c r="S82" s="160">
        <f t="shared" si="46"/>
        <v>0</v>
      </c>
      <c r="T82" s="4"/>
      <c r="U82" s="4"/>
    </row>
    <row r="83" spans="1:21" x14ac:dyDescent="0.2">
      <c r="B83" s="161">
        <f t="shared" si="44"/>
        <v>78.12</v>
      </c>
      <c r="C83" s="161">
        <f t="shared" si="44"/>
        <v>304.11</v>
      </c>
      <c r="D83" s="161">
        <f t="shared" si="44"/>
        <v>1.8599999999999999</v>
      </c>
      <c r="E83" s="161">
        <f t="shared" si="44"/>
        <v>4.6500000000000004</v>
      </c>
      <c r="F83" s="160"/>
      <c r="G83" s="162"/>
      <c r="H83" s="162"/>
      <c r="I83" s="160">
        <f t="shared" si="45"/>
        <v>65.099999999999994</v>
      </c>
      <c r="J83" s="160">
        <f t="shared" si="45"/>
        <v>251.1</v>
      </c>
      <c r="K83" s="160">
        <f t="shared" si="45"/>
        <v>3.7199999999999998</v>
      </c>
      <c r="L83" s="160">
        <f t="shared" si="45"/>
        <v>4.6500000000000004</v>
      </c>
      <c r="M83" s="162"/>
      <c r="N83" s="162"/>
      <c r="O83" s="162"/>
      <c r="P83" s="160">
        <f t="shared" si="46"/>
        <v>0</v>
      </c>
      <c r="Q83" s="160">
        <f t="shared" si="46"/>
        <v>0</v>
      </c>
      <c r="R83" s="160">
        <f t="shared" si="46"/>
        <v>0</v>
      </c>
      <c r="S83" s="160">
        <f t="shared" si="46"/>
        <v>0</v>
      </c>
    </row>
    <row r="84" spans="1:21" x14ac:dyDescent="0.2">
      <c r="B84" s="161">
        <f t="shared" si="44"/>
        <v>66.03</v>
      </c>
      <c r="C84" s="161">
        <f t="shared" si="44"/>
        <v>269.7</v>
      </c>
      <c r="D84" s="161">
        <f t="shared" si="44"/>
        <v>1.8599999999999999</v>
      </c>
      <c r="E84" s="161">
        <f t="shared" si="44"/>
        <v>2.79</v>
      </c>
      <c r="F84" s="160"/>
      <c r="G84" s="162"/>
      <c r="H84" s="162"/>
      <c r="I84" s="160">
        <f t="shared" si="45"/>
        <v>58.59</v>
      </c>
      <c r="J84" s="160">
        <f t="shared" si="45"/>
        <v>236.22</v>
      </c>
      <c r="K84" s="160">
        <f t="shared" si="45"/>
        <v>3.7199999999999998</v>
      </c>
      <c r="L84" s="160">
        <f t="shared" si="45"/>
        <v>3.7199999999999998</v>
      </c>
      <c r="M84" s="162"/>
      <c r="N84" s="162"/>
      <c r="O84" s="162"/>
      <c r="P84" s="160">
        <f t="shared" si="46"/>
        <v>0</v>
      </c>
      <c r="Q84" s="160">
        <f t="shared" si="46"/>
        <v>0</v>
      </c>
      <c r="R84" s="160">
        <f t="shared" si="46"/>
        <v>0</v>
      </c>
      <c r="S84" s="160">
        <f t="shared" si="46"/>
        <v>0</v>
      </c>
    </row>
    <row r="85" spans="1:21" x14ac:dyDescent="0.2">
      <c r="B85" s="161">
        <f t="shared" si="44"/>
        <v>60.45</v>
      </c>
      <c r="C85" s="161">
        <f t="shared" si="44"/>
        <v>270.63</v>
      </c>
      <c r="D85" s="161">
        <f t="shared" si="44"/>
        <v>0.92999999999999994</v>
      </c>
      <c r="E85" s="161">
        <f t="shared" si="44"/>
        <v>3.7199999999999998</v>
      </c>
      <c r="F85" s="160"/>
      <c r="G85" s="162"/>
      <c r="H85" s="162"/>
      <c r="I85" s="160">
        <f t="shared" si="45"/>
        <v>53.94</v>
      </c>
      <c r="J85" s="160">
        <f t="shared" si="45"/>
        <v>214.82999999999998</v>
      </c>
      <c r="K85" s="160">
        <f t="shared" si="45"/>
        <v>1.8599999999999999</v>
      </c>
      <c r="L85" s="160">
        <f t="shared" si="45"/>
        <v>5.58</v>
      </c>
      <c r="M85" s="162"/>
      <c r="N85" s="162"/>
      <c r="O85" s="162"/>
      <c r="P85" s="160">
        <f t="shared" si="46"/>
        <v>65.099999999999994</v>
      </c>
      <c r="Q85" s="160">
        <f t="shared" si="46"/>
        <v>215.76</v>
      </c>
      <c r="R85" s="160">
        <f t="shared" si="46"/>
        <v>4.6500000000000004</v>
      </c>
      <c r="S85" s="160">
        <f t="shared" si="46"/>
        <v>2.79</v>
      </c>
    </row>
    <row r="86" spans="1:21" x14ac:dyDescent="0.2">
      <c r="B86" s="161">
        <f t="shared" si="44"/>
        <v>55.8</v>
      </c>
      <c r="C86" s="161">
        <f t="shared" si="44"/>
        <v>256.68</v>
      </c>
      <c r="D86" s="161">
        <f t="shared" si="44"/>
        <v>1.8599999999999999</v>
      </c>
      <c r="E86" s="161">
        <f t="shared" si="44"/>
        <v>1.8599999999999999</v>
      </c>
      <c r="F86" s="160"/>
      <c r="G86" s="162"/>
      <c r="H86" s="162"/>
      <c r="I86" s="160">
        <f t="shared" si="45"/>
        <v>41.85</v>
      </c>
      <c r="J86" s="160">
        <f t="shared" si="45"/>
        <v>198.09</v>
      </c>
      <c r="K86" s="160">
        <f t="shared" si="45"/>
        <v>0.92999999999999994</v>
      </c>
      <c r="L86" s="160">
        <f t="shared" si="45"/>
        <v>2.79</v>
      </c>
      <c r="M86" s="162"/>
      <c r="N86" s="162"/>
      <c r="O86" s="162"/>
      <c r="P86" s="160">
        <f t="shared" si="46"/>
        <v>65.099999999999994</v>
      </c>
      <c r="Q86" s="160">
        <f t="shared" si="46"/>
        <v>225.06</v>
      </c>
      <c r="R86" s="160">
        <f t="shared" si="46"/>
        <v>4.6500000000000004</v>
      </c>
      <c r="S86" s="160">
        <f t="shared" si="46"/>
        <v>3.7199999999999998</v>
      </c>
    </row>
    <row r="87" spans="1:21" x14ac:dyDescent="0.2">
      <c r="B87" s="161">
        <f t="shared" si="44"/>
        <v>50.22</v>
      </c>
      <c r="C87" s="161">
        <f t="shared" si="44"/>
        <v>232.5</v>
      </c>
      <c r="D87" s="161">
        <f t="shared" si="44"/>
        <v>1.8599999999999999</v>
      </c>
      <c r="E87" s="161">
        <f t="shared" si="44"/>
        <v>1.8599999999999999</v>
      </c>
      <c r="F87" s="160"/>
      <c r="G87" s="162"/>
      <c r="H87" s="162"/>
      <c r="I87" s="160">
        <f t="shared" si="45"/>
        <v>36.269999999999996</v>
      </c>
      <c r="J87" s="160">
        <f t="shared" si="45"/>
        <v>196.23</v>
      </c>
      <c r="K87" s="160">
        <f t="shared" si="45"/>
        <v>0.92999999999999994</v>
      </c>
      <c r="L87" s="160">
        <f t="shared" si="45"/>
        <v>4.6500000000000004</v>
      </c>
      <c r="M87" s="162"/>
      <c r="N87" s="162"/>
      <c r="O87" s="162"/>
      <c r="P87" s="160">
        <f t="shared" si="46"/>
        <v>86.49</v>
      </c>
      <c r="Q87" s="160">
        <f t="shared" si="46"/>
        <v>267.83999999999997</v>
      </c>
      <c r="R87" s="160">
        <f t="shared" si="46"/>
        <v>2.79</v>
      </c>
      <c r="S87" s="160">
        <f t="shared" si="46"/>
        <v>4.6500000000000004</v>
      </c>
    </row>
    <row r="88" spans="1:21" x14ac:dyDescent="0.2">
      <c r="B88" s="161">
        <f t="shared" si="44"/>
        <v>35.340000000000003</v>
      </c>
      <c r="C88" s="161">
        <f t="shared" si="44"/>
        <v>225.06</v>
      </c>
      <c r="D88" s="161">
        <f t="shared" si="44"/>
        <v>1.8599999999999999</v>
      </c>
      <c r="E88" s="161">
        <f t="shared" si="44"/>
        <v>2.79</v>
      </c>
      <c r="F88" s="160"/>
      <c r="G88" s="162"/>
      <c r="H88" s="162"/>
      <c r="I88" s="160">
        <f t="shared" si="45"/>
        <v>35.340000000000003</v>
      </c>
      <c r="J88" s="160">
        <f t="shared" si="45"/>
        <v>172.98</v>
      </c>
      <c r="K88" s="160">
        <f t="shared" si="45"/>
        <v>0.92999999999999994</v>
      </c>
      <c r="L88" s="160">
        <f t="shared" si="45"/>
        <v>0.92999999999999994</v>
      </c>
      <c r="M88" s="162"/>
      <c r="N88" s="162"/>
      <c r="O88" s="162"/>
      <c r="P88" s="160">
        <f t="shared" si="46"/>
        <v>73.47</v>
      </c>
      <c r="Q88" s="160">
        <f t="shared" si="46"/>
        <v>275.27999999999997</v>
      </c>
      <c r="R88" s="160">
        <f t="shared" si="46"/>
        <v>1.8599999999999999</v>
      </c>
      <c r="S88" s="160">
        <f t="shared" si="46"/>
        <v>1.8599999999999999</v>
      </c>
    </row>
    <row r="89" spans="1:21" x14ac:dyDescent="0.2">
      <c r="B89" s="161">
        <f t="shared" si="44"/>
        <v>51.15</v>
      </c>
      <c r="C89" s="161">
        <f t="shared" si="44"/>
        <v>213.9</v>
      </c>
      <c r="D89" s="161">
        <f t="shared" si="44"/>
        <v>1.8599999999999999</v>
      </c>
      <c r="E89" s="161">
        <f t="shared" si="44"/>
        <v>4.6500000000000004</v>
      </c>
      <c r="F89" s="160"/>
      <c r="G89" s="162"/>
      <c r="H89" s="162"/>
      <c r="I89" s="160">
        <f t="shared" si="45"/>
        <v>30.69</v>
      </c>
      <c r="J89" s="160">
        <f t="shared" si="45"/>
        <v>186.93</v>
      </c>
      <c r="K89" s="160">
        <f t="shared" si="45"/>
        <v>1.8599999999999999</v>
      </c>
      <c r="L89" s="160">
        <f t="shared" si="45"/>
        <v>3.7199999999999998</v>
      </c>
      <c r="M89" s="162"/>
      <c r="N89" s="162"/>
      <c r="O89" s="162"/>
      <c r="P89" s="160">
        <f t="shared" si="46"/>
        <v>107.88</v>
      </c>
      <c r="Q89" s="160">
        <f t="shared" si="46"/>
        <v>278.07</v>
      </c>
      <c r="R89" s="160">
        <f t="shared" si="46"/>
        <v>3.7199999999999998</v>
      </c>
      <c r="S89" s="160">
        <f t="shared" si="46"/>
        <v>2.79</v>
      </c>
    </row>
    <row r="90" spans="1:21" x14ac:dyDescent="0.2">
      <c r="B90" s="161">
        <f t="shared" si="44"/>
        <v>71.61</v>
      </c>
      <c r="C90" s="161">
        <f t="shared" si="44"/>
        <v>227.85</v>
      </c>
      <c r="D90" s="161">
        <f t="shared" si="44"/>
        <v>0.92999999999999994</v>
      </c>
      <c r="E90" s="161">
        <f t="shared" si="44"/>
        <v>3.7199999999999998</v>
      </c>
      <c r="F90" s="160"/>
      <c r="G90" s="162"/>
      <c r="H90" s="162"/>
      <c r="I90" s="160">
        <f t="shared" si="45"/>
        <v>24.18</v>
      </c>
      <c r="J90" s="160">
        <f t="shared" si="45"/>
        <v>170.19</v>
      </c>
      <c r="K90" s="160">
        <f t="shared" si="45"/>
        <v>0.92999999999999994</v>
      </c>
      <c r="L90" s="160">
        <f t="shared" si="45"/>
        <v>2.79</v>
      </c>
      <c r="M90" s="162"/>
      <c r="N90" s="162"/>
      <c r="O90" s="162"/>
      <c r="P90" s="160">
        <f t="shared" si="46"/>
        <v>90.21</v>
      </c>
      <c r="Q90" s="160">
        <f t="shared" si="46"/>
        <v>258.54000000000002</v>
      </c>
      <c r="R90" s="160">
        <f t="shared" si="46"/>
        <v>1.8599999999999999</v>
      </c>
      <c r="S90" s="160">
        <f t="shared" si="46"/>
        <v>0.92999999999999994</v>
      </c>
    </row>
    <row r="91" spans="1:21" x14ac:dyDescent="0.2">
      <c r="B91" s="161">
        <f t="shared" si="44"/>
        <v>66.03</v>
      </c>
      <c r="C91" s="161">
        <f t="shared" si="44"/>
        <v>218.55</v>
      </c>
      <c r="D91" s="161">
        <f t="shared" si="44"/>
        <v>1.8599999999999999</v>
      </c>
      <c r="E91" s="161">
        <f t="shared" si="44"/>
        <v>3.7199999999999998</v>
      </c>
      <c r="F91" s="160"/>
      <c r="G91" s="162"/>
      <c r="H91" s="162"/>
      <c r="I91" s="160">
        <f t="shared" si="45"/>
        <v>0</v>
      </c>
      <c r="J91" s="160">
        <f t="shared" si="45"/>
        <v>0</v>
      </c>
      <c r="K91" s="160">
        <f t="shared" si="45"/>
        <v>0</v>
      </c>
      <c r="L91" s="160">
        <f t="shared" si="45"/>
        <v>0</v>
      </c>
      <c r="M91" s="162"/>
      <c r="N91" s="162"/>
      <c r="O91" s="162"/>
      <c r="P91" s="160">
        <f t="shared" si="46"/>
        <v>62.31</v>
      </c>
      <c r="Q91" s="160">
        <f t="shared" si="46"/>
        <v>257.61</v>
      </c>
      <c r="R91" s="160">
        <f t="shared" si="46"/>
        <v>1.8599999999999999</v>
      </c>
      <c r="S91" s="160">
        <f t="shared" si="46"/>
        <v>1.8599999999999999</v>
      </c>
    </row>
    <row r="92" spans="1:21" x14ac:dyDescent="0.2">
      <c r="B92" s="161">
        <f t="shared" si="44"/>
        <v>68.819999999999993</v>
      </c>
      <c r="C92" s="161">
        <f t="shared" si="44"/>
        <v>212.04</v>
      </c>
      <c r="D92" s="161">
        <f t="shared" si="44"/>
        <v>1.8599999999999999</v>
      </c>
      <c r="E92" s="161">
        <f t="shared" si="44"/>
        <v>3.7199999999999998</v>
      </c>
      <c r="F92" s="160"/>
      <c r="G92" s="162"/>
      <c r="H92" s="162"/>
      <c r="I92" s="160">
        <f t="shared" si="45"/>
        <v>0</v>
      </c>
      <c r="J92" s="160">
        <f t="shared" si="45"/>
        <v>0</v>
      </c>
      <c r="K92" s="160">
        <f t="shared" si="45"/>
        <v>0</v>
      </c>
      <c r="L92" s="160">
        <f t="shared" si="45"/>
        <v>0</v>
      </c>
      <c r="M92" s="162"/>
      <c r="N92" s="162"/>
      <c r="O92" s="162"/>
      <c r="P92" s="160">
        <f t="shared" si="46"/>
        <v>56.73</v>
      </c>
      <c r="Q92" s="160">
        <f t="shared" si="46"/>
        <v>249.24</v>
      </c>
      <c r="R92" s="160">
        <f t="shared" si="46"/>
        <v>1.8599999999999999</v>
      </c>
      <c r="S92" s="160">
        <f t="shared" si="46"/>
        <v>2.79</v>
      </c>
    </row>
    <row r="93" spans="1:21" x14ac:dyDescent="0.2">
      <c r="B93" s="161">
        <f t="shared" si="44"/>
        <v>92.07</v>
      </c>
      <c r="C93" s="161">
        <f t="shared" si="44"/>
        <v>251.1</v>
      </c>
      <c r="D93" s="161">
        <f t="shared" si="44"/>
        <v>0.92999999999999994</v>
      </c>
      <c r="E93" s="161">
        <f t="shared" si="44"/>
        <v>2.79</v>
      </c>
      <c r="F93" s="162"/>
      <c r="G93" s="162"/>
      <c r="H93" s="162"/>
      <c r="I93" s="160">
        <f t="shared" si="45"/>
        <v>0</v>
      </c>
      <c r="J93" s="160">
        <f t="shared" si="45"/>
        <v>0</v>
      </c>
      <c r="K93" s="160">
        <f t="shared" si="45"/>
        <v>0</v>
      </c>
      <c r="L93" s="160">
        <f t="shared" si="45"/>
        <v>0</v>
      </c>
      <c r="M93" s="162"/>
      <c r="N93" s="162"/>
      <c r="O93" s="162"/>
      <c r="P93" s="160"/>
      <c r="Q93" s="160"/>
      <c r="R93" s="160"/>
      <c r="S93" s="160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81" t="str">
        <f>'G-1'!D5:H5</f>
        <v>CALLE 70 X CARRERA 41</v>
      </c>
      <c r="E6" s="181"/>
      <c r="F6" s="181"/>
      <c r="G6" s="181"/>
      <c r="H6" s="181"/>
      <c r="I6" s="171" t="s">
        <v>53</v>
      </c>
      <c r="J6" s="171"/>
      <c r="K6" s="171"/>
      <c r="L6" s="182">
        <f>'G-1'!L5:N5</f>
        <v>1371</v>
      </c>
      <c r="M6" s="182"/>
      <c r="N6" s="182"/>
      <c r="O6" s="12"/>
      <c r="P6" s="171" t="s">
        <v>58</v>
      </c>
      <c r="Q6" s="171"/>
      <c r="R6" s="171"/>
      <c r="S6" s="222">
        <f>'G-1'!S6:U6</f>
        <v>43350</v>
      </c>
      <c r="T6" s="222"/>
      <c r="U6" s="222"/>
    </row>
    <row r="7" spans="1:28" ht="7.5" customHeight="1" x14ac:dyDescent="0.2">
      <c r="A7" s="13"/>
      <c r="B7" s="11"/>
      <c r="C7" s="11"/>
      <c r="D7" s="11"/>
      <c r="E7" s="175"/>
      <c r="F7" s="175"/>
      <c r="G7" s="175"/>
      <c r="H7" s="175"/>
      <c r="I7" s="175"/>
      <c r="J7" s="175"/>
      <c r="K7" s="17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2" t="s">
        <v>34</v>
      </c>
      <c r="C8" s="173"/>
      <c r="D8" s="173"/>
      <c r="E8" s="174"/>
      <c r="F8" s="169" t="s">
        <v>35</v>
      </c>
      <c r="G8" s="169" t="s">
        <v>37</v>
      </c>
      <c r="H8" s="169" t="s">
        <v>36</v>
      </c>
      <c r="I8" s="172" t="s">
        <v>34</v>
      </c>
      <c r="J8" s="173"/>
      <c r="K8" s="173"/>
      <c r="L8" s="174"/>
      <c r="M8" s="169" t="s">
        <v>35</v>
      </c>
      <c r="N8" s="169" t="s">
        <v>37</v>
      </c>
      <c r="O8" s="169" t="s">
        <v>36</v>
      </c>
      <c r="P8" s="172" t="s">
        <v>34</v>
      </c>
      <c r="Q8" s="173"/>
      <c r="R8" s="173"/>
      <c r="S8" s="174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f>'G-1'!B10+'G-3'!B10</f>
        <v>186</v>
      </c>
      <c r="C10" s="46">
        <f>'G-1'!C10+'G-3'!C10</f>
        <v>542</v>
      </c>
      <c r="D10" s="46">
        <f>'G-1'!D10+'G-3'!D10</f>
        <v>12</v>
      </c>
      <c r="E10" s="46">
        <f>'G-1'!E10+'G-3'!E10</f>
        <v>8</v>
      </c>
      <c r="F10" s="6">
        <f t="shared" ref="F10:F22" si="0">B10*0.5+C10*1+D10*2+E10*2.5</f>
        <v>679</v>
      </c>
      <c r="G10" s="2"/>
      <c r="H10" s="19" t="s">
        <v>4</v>
      </c>
      <c r="I10" s="46">
        <f>'G-1'!I10+'G-3'!I10</f>
        <v>156</v>
      </c>
      <c r="J10" s="46">
        <f>'G-1'!J10+'G-3'!J10</f>
        <v>468</v>
      </c>
      <c r="K10" s="46">
        <f>'G-1'!K10+'G-3'!K10</f>
        <v>11</v>
      </c>
      <c r="L10" s="46">
        <f>'G-1'!L10+'G-3'!L10</f>
        <v>11</v>
      </c>
      <c r="M10" s="6">
        <f t="shared" ref="M10:M22" si="1">I10*0.5+J10*1+K10*2+L10*2.5</f>
        <v>595.5</v>
      </c>
      <c r="N10" s="9">
        <f>F20+F21+F22+M10</f>
        <v>2134</v>
      </c>
      <c r="O10" s="19" t="s">
        <v>43</v>
      </c>
      <c r="P10" s="46">
        <f>'G-1'!P10+'G-3'!P10</f>
        <v>0</v>
      </c>
      <c r="Q10" s="46">
        <f>'G-1'!Q10+'G-3'!Q10</f>
        <v>0</v>
      </c>
      <c r="R10" s="46">
        <f>'G-1'!R10+'G-3'!R10</f>
        <v>0</v>
      </c>
      <c r="S10" s="46">
        <f>'G-1'!S10+'G-3'!S10</f>
        <v>0</v>
      </c>
      <c r="T10" s="6">
        <f t="shared" ref="T10:T21" si="2">P10*0.5+Q10*1+R10*2+S10*2.5</f>
        <v>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172</v>
      </c>
      <c r="C11" s="46">
        <f>'G-1'!C11+'G-3'!C11</f>
        <v>514</v>
      </c>
      <c r="D11" s="46">
        <f>'G-1'!D11+'G-3'!D11</f>
        <v>12</v>
      </c>
      <c r="E11" s="46">
        <f>'G-1'!E11+'G-3'!E11</f>
        <v>7</v>
      </c>
      <c r="F11" s="6">
        <f t="shared" si="0"/>
        <v>641.5</v>
      </c>
      <c r="G11" s="2"/>
      <c r="H11" s="19" t="s">
        <v>5</v>
      </c>
      <c r="I11" s="46">
        <f>'G-1'!I11+'G-3'!I11</f>
        <v>190</v>
      </c>
      <c r="J11" s="46">
        <f>'G-1'!J11+'G-3'!J11</f>
        <v>462</v>
      </c>
      <c r="K11" s="46">
        <f>'G-1'!K11+'G-3'!K11</f>
        <v>14</v>
      </c>
      <c r="L11" s="46">
        <f>'G-1'!L11+'G-3'!L11</f>
        <v>11</v>
      </c>
      <c r="M11" s="6">
        <f t="shared" si="1"/>
        <v>612.5</v>
      </c>
      <c r="N11" s="9">
        <f>F21+F22+M10+M11</f>
        <v>2233.5</v>
      </c>
      <c r="O11" s="19" t="s">
        <v>44</v>
      </c>
      <c r="P11" s="46">
        <f>'G-1'!P11+'G-3'!P11</f>
        <v>0</v>
      </c>
      <c r="Q11" s="46">
        <f>'G-1'!Q11+'G-3'!Q11</f>
        <v>0</v>
      </c>
      <c r="R11" s="46">
        <f>'G-1'!R11+'G-3'!R11</f>
        <v>0</v>
      </c>
      <c r="S11" s="46">
        <f>'G-1'!S11+'G-3'!S11</f>
        <v>0</v>
      </c>
      <c r="T11" s="6">
        <f t="shared" si="2"/>
        <v>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183</v>
      </c>
      <c r="C12" s="46">
        <f>'G-1'!C12+'G-3'!C12</f>
        <v>518</v>
      </c>
      <c r="D12" s="46">
        <f>'G-1'!D12+'G-3'!D12</f>
        <v>14</v>
      </c>
      <c r="E12" s="46">
        <f>'G-1'!E12+'G-3'!E12</f>
        <v>9</v>
      </c>
      <c r="F12" s="6">
        <f t="shared" si="0"/>
        <v>660</v>
      </c>
      <c r="G12" s="2"/>
      <c r="H12" s="19" t="s">
        <v>6</v>
      </c>
      <c r="I12" s="46">
        <f>'G-1'!I12+'G-3'!I12</f>
        <v>156</v>
      </c>
      <c r="J12" s="46">
        <f>'G-1'!J12+'G-3'!J12</f>
        <v>423</v>
      </c>
      <c r="K12" s="46">
        <f>'G-1'!K12+'G-3'!K12</f>
        <v>15</v>
      </c>
      <c r="L12" s="46">
        <f>'G-1'!L12+'G-3'!L12</f>
        <v>7</v>
      </c>
      <c r="M12" s="6">
        <f t="shared" si="1"/>
        <v>548.5</v>
      </c>
      <c r="N12" s="2">
        <f>F22+M10+M11+M12</f>
        <v>2281</v>
      </c>
      <c r="O12" s="19" t="s">
        <v>32</v>
      </c>
      <c r="P12" s="46">
        <f>'G-1'!P12+'G-3'!P12</f>
        <v>0</v>
      </c>
      <c r="Q12" s="46">
        <f>'G-1'!Q12+'G-3'!Q12</f>
        <v>0</v>
      </c>
      <c r="R12" s="46">
        <f>'G-1'!R12+'G-3'!R12</f>
        <v>0</v>
      </c>
      <c r="S12" s="46">
        <f>'G-1'!S12+'G-3'!S12</f>
        <v>0</v>
      </c>
      <c r="T12" s="6">
        <f t="shared" si="2"/>
        <v>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144</v>
      </c>
      <c r="C13" s="46">
        <f>'G-1'!C13+'G-3'!C13</f>
        <v>429</v>
      </c>
      <c r="D13" s="46">
        <f>'G-1'!D13+'G-3'!D13</f>
        <v>17</v>
      </c>
      <c r="E13" s="46">
        <f>'G-1'!E13+'G-3'!E13</f>
        <v>7</v>
      </c>
      <c r="F13" s="6">
        <f t="shared" si="0"/>
        <v>552.5</v>
      </c>
      <c r="G13" s="2">
        <f t="shared" ref="G13:G19" si="3">F10+F11+F12+F13</f>
        <v>2533</v>
      </c>
      <c r="H13" s="19" t="s">
        <v>7</v>
      </c>
      <c r="I13" s="46">
        <f>'G-1'!I13+'G-3'!I13</f>
        <v>129</v>
      </c>
      <c r="J13" s="46">
        <f>'G-1'!J13+'G-3'!J13</f>
        <v>400</v>
      </c>
      <c r="K13" s="46">
        <f>'G-1'!K13+'G-3'!K13</f>
        <v>16</v>
      </c>
      <c r="L13" s="46">
        <f>'G-1'!L13+'G-3'!L13</f>
        <v>5</v>
      </c>
      <c r="M13" s="6">
        <f t="shared" si="1"/>
        <v>509</v>
      </c>
      <c r="N13" s="2">
        <f t="shared" ref="N13:N18" si="4">M10+M11+M12+M13</f>
        <v>2265.5</v>
      </c>
      <c r="O13" s="19" t="s">
        <v>33</v>
      </c>
      <c r="P13" s="46">
        <f>'G-1'!P13+'G-3'!P13</f>
        <v>0</v>
      </c>
      <c r="Q13" s="46">
        <f>'G-1'!Q13+'G-3'!Q13</f>
        <v>0</v>
      </c>
      <c r="R13" s="46">
        <f>'G-1'!R13+'G-3'!R13</f>
        <v>0</v>
      </c>
      <c r="S13" s="46">
        <f>'G-1'!S13+'G-3'!S13</f>
        <v>0</v>
      </c>
      <c r="T13" s="6">
        <f t="shared" si="2"/>
        <v>0</v>
      </c>
      <c r="U13" s="2">
        <f t="shared" ref="U13:U21" si="5">T10+T11+T12+T13</f>
        <v>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135</v>
      </c>
      <c r="C14" s="46">
        <f>'G-1'!C14+'G-3'!C14</f>
        <v>441</v>
      </c>
      <c r="D14" s="46">
        <f>'G-1'!D14+'G-3'!D14</f>
        <v>11</v>
      </c>
      <c r="E14" s="46">
        <f>'G-1'!E14+'G-3'!E14</f>
        <v>7</v>
      </c>
      <c r="F14" s="6">
        <f t="shared" si="0"/>
        <v>548</v>
      </c>
      <c r="G14" s="2">
        <f t="shared" si="3"/>
        <v>2402</v>
      </c>
      <c r="H14" s="19" t="s">
        <v>9</v>
      </c>
      <c r="I14" s="46">
        <f>'G-1'!I14+'G-3'!I14</f>
        <v>132</v>
      </c>
      <c r="J14" s="46">
        <f>'G-1'!J14+'G-3'!J14</f>
        <v>382</v>
      </c>
      <c r="K14" s="46">
        <f>'G-1'!K14+'G-3'!K14</f>
        <v>17</v>
      </c>
      <c r="L14" s="46">
        <f>'G-1'!L14+'G-3'!L14</f>
        <v>8</v>
      </c>
      <c r="M14" s="6">
        <f t="shared" si="1"/>
        <v>502</v>
      </c>
      <c r="N14" s="2">
        <f t="shared" si="4"/>
        <v>2172</v>
      </c>
      <c r="O14" s="19" t="s">
        <v>29</v>
      </c>
      <c r="P14" s="46">
        <f>'G-1'!P14+'G-3'!P14</f>
        <v>201</v>
      </c>
      <c r="Q14" s="46">
        <f>'G-1'!Q14+'G-3'!Q14</f>
        <v>406</v>
      </c>
      <c r="R14" s="46">
        <f>'G-1'!R14+'G-3'!R14</f>
        <v>17</v>
      </c>
      <c r="S14" s="46">
        <f>'G-1'!S14+'G-3'!S14</f>
        <v>6</v>
      </c>
      <c r="T14" s="6">
        <f t="shared" si="2"/>
        <v>555.5</v>
      </c>
      <c r="U14" s="2">
        <f t="shared" si="5"/>
        <v>555.5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115</v>
      </c>
      <c r="C15" s="46">
        <f>'G-1'!C15+'G-3'!C15</f>
        <v>407</v>
      </c>
      <c r="D15" s="46">
        <f>'G-1'!D15+'G-3'!D15</f>
        <v>9</v>
      </c>
      <c r="E15" s="46">
        <f>'G-1'!E15+'G-3'!E15</f>
        <v>4</v>
      </c>
      <c r="F15" s="6">
        <f t="shared" si="0"/>
        <v>492.5</v>
      </c>
      <c r="G15" s="2">
        <f t="shared" si="3"/>
        <v>2253</v>
      </c>
      <c r="H15" s="19" t="s">
        <v>12</v>
      </c>
      <c r="I15" s="46">
        <f>'G-1'!I15+'G-3'!I15</f>
        <v>117</v>
      </c>
      <c r="J15" s="46">
        <f>'G-1'!J15+'G-3'!J15</f>
        <v>363</v>
      </c>
      <c r="K15" s="46">
        <f>'G-1'!K15+'G-3'!K15</f>
        <v>14</v>
      </c>
      <c r="L15" s="46">
        <f>'G-1'!L15+'G-3'!L15</f>
        <v>5</v>
      </c>
      <c r="M15" s="6">
        <f t="shared" si="1"/>
        <v>462</v>
      </c>
      <c r="N15" s="2">
        <f t="shared" si="4"/>
        <v>2021.5</v>
      </c>
      <c r="O15" s="18" t="s">
        <v>30</v>
      </c>
      <c r="P15" s="46">
        <f>'G-1'!P15+'G-3'!P15</f>
        <v>192</v>
      </c>
      <c r="Q15" s="46">
        <f>'G-1'!Q15+'G-3'!Q15</f>
        <v>411</v>
      </c>
      <c r="R15" s="46">
        <f>'G-1'!R15+'G-3'!R15</f>
        <v>15</v>
      </c>
      <c r="S15" s="46">
        <f>'G-1'!S15+'G-3'!S15</f>
        <v>6</v>
      </c>
      <c r="T15" s="6">
        <f t="shared" si="2"/>
        <v>552</v>
      </c>
      <c r="U15" s="2">
        <f t="shared" si="5"/>
        <v>1107.5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110</v>
      </c>
      <c r="C16" s="46">
        <f>'G-1'!C16+'G-3'!C16</f>
        <v>380</v>
      </c>
      <c r="D16" s="46">
        <f>'G-1'!D16+'G-3'!D16</f>
        <v>14</v>
      </c>
      <c r="E16" s="46">
        <f>'G-1'!E16+'G-3'!E16</f>
        <v>4</v>
      </c>
      <c r="F16" s="6">
        <f t="shared" si="0"/>
        <v>473</v>
      </c>
      <c r="G16" s="2">
        <f t="shared" si="3"/>
        <v>2066</v>
      </c>
      <c r="H16" s="19" t="s">
        <v>15</v>
      </c>
      <c r="I16" s="46">
        <f>'G-1'!I16+'G-3'!I16</f>
        <v>109</v>
      </c>
      <c r="J16" s="46">
        <f>'G-1'!J16+'G-3'!J16</f>
        <v>354</v>
      </c>
      <c r="K16" s="46">
        <f>'G-1'!K16+'G-3'!K16</f>
        <v>15</v>
      </c>
      <c r="L16" s="46">
        <f>'G-1'!L16+'G-3'!L16</f>
        <v>9</v>
      </c>
      <c r="M16" s="6">
        <f t="shared" si="1"/>
        <v>461</v>
      </c>
      <c r="N16" s="2">
        <f t="shared" si="4"/>
        <v>1934</v>
      </c>
      <c r="O16" s="19" t="s">
        <v>8</v>
      </c>
      <c r="P16" s="46">
        <f>'G-1'!P16+'G-3'!P16</f>
        <v>197</v>
      </c>
      <c r="Q16" s="46">
        <f>'G-1'!Q16+'G-3'!Q16</f>
        <v>456</v>
      </c>
      <c r="R16" s="46">
        <f>'G-1'!R16+'G-3'!R16</f>
        <v>15</v>
      </c>
      <c r="S16" s="46">
        <f>'G-1'!S16+'G-3'!S16</f>
        <v>10</v>
      </c>
      <c r="T16" s="6">
        <f t="shared" si="2"/>
        <v>609.5</v>
      </c>
      <c r="U16" s="2">
        <f t="shared" si="5"/>
        <v>1717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85</v>
      </c>
      <c r="C17" s="46">
        <f>'G-1'!C17+'G-3'!C17</f>
        <v>387</v>
      </c>
      <c r="D17" s="46">
        <f>'G-1'!D17+'G-3'!D17</f>
        <v>19</v>
      </c>
      <c r="E17" s="46">
        <f>'G-1'!E17+'G-3'!E17</f>
        <v>5</v>
      </c>
      <c r="F17" s="6">
        <f t="shared" si="0"/>
        <v>480</v>
      </c>
      <c r="G17" s="2">
        <f t="shared" si="3"/>
        <v>1993.5</v>
      </c>
      <c r="H17" s="19" t="s">
        <v>18</v>
      </c>
      <c r="I17" s="46">
        <f>'G-1'!I17+'G-3'!I17</f>
        <v>117</v>
      </c>
      <c r="J17" s="46">
        <f>'G-1'!J17+'G-3'!J17</f>
        <v>353</v>
      </c>
      <c r="K17" s="46">
        <f>'G-1'!K17+'G-3'!K17</f>
        <v>10</v>
      </c>
      <c r="L17" s="46">
        <f>'G-1'!L17+'G-3'!L17</f>
        <v>6</v>
      </c>
      <c r="M17" s="6">
        <f t="shared" si="1"/>
        <v>446.5</v>
      </c>
      <c r="N17" s="2">
        <f t="shared" si="4"/>
        <v>1871.5</v>
      </c>
      <c r="O17" s="19" t="s">
        <v>10</v>
      </c>
      <c r="P17" s="46">
        <f>'G-1'!P17+'G-3'!P17</f>
        <v>200</v>
      </c>
      <c r="Q17" s="46">
        <f>'G-1'!Q17+'G-3'!Q17</f>
        <v>433</v>
      </c>
      <c r="R17" s="46">
        <f>'G-1'!R17+'G-3'!R17</f>
        <v>13</v>
      </c>
      <c r="S17" s="46">
        <f>'G-1'!S17+'G-3'!S17</f>
        <v>5</v>
      </c>
      <c r="T17" s="6">
        <f t="shared" si="2"/>
        <v>571.5</v>
      </c>
      <c r="U17" s="2">
        <f t="shared" si="5"/>
        <v>2288.5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127</v>
      </c>
      <c r="C18" s="46">
        <f>'G-1'!C18+'G-3'!C18</f>
        <v>364</v>
      </c>
      <c r="D18" s="46">
        <f>'G-1'!D18+'G-3'!D18</f>
        <v>13</v>
      </c>
      <c r="E18" s="46">
        <f>'G-1'!E18+'G-3'!E18</f>
        <v>13</v>
      </c>
      <c r="F18" s="6">
        <f t="shared" si="0"/>
        <v>486</v>
      </c>
      <c r="G18" s="2">
        <f t="shared" si="3"/>
        <v>1931.5</v>
      </c>
      <c r="H18" s="19" t="s">
        <v>20</v>
      </c>
      <c r="I18" s="46">
        <f>'G-1'!I18+'G-3'!I18</f>
        <v>109</v>
      </c>
      <c r="J18" s="46">
        <f>'G-1'!J18+'G-3'!J18</f>
        <v>355</v>
      </c>
      <c r="K18" s="46">
        <f>'G-1'!K18+'G-3'!K18</f>
        <v>13</v>
      </c>
      <c r="L18" s="46">
        <f>'G-1'!L18+'G-3'!L18</f>
        <v>8</v>
      </c>
      <c r="M18" s="6">
        <f t="shared" si="1"/>
        <v>455.5</v>
      </c>
      <c r="N18" s="2">
        <f t="shared" si="4"/>
        <v>1825</v>
      </c>
      <c r="O18" s="19" t="s">
        <v>13</v>
      </c>
      <c r="P18" s="46">
        <f>'G-1'!P18+'G-3'!P18</f>
        <v>262</v>
      </c>
      <c r="Q18" s="46">
        <f>'G-1'!Q18+'G-3'!Q18</f>
        <v>484</v>
      </c>
      <c r="R18" s="46">
        <f>'G-1'!R18+'G-3'!R18</f>
        <v>13</v>
      </c>
      <c r="S18" s="46">
        <f>'G-1'!S18+'G-3'!S18</f>
        <v>3</v>
      </c>
      <c r="T18" s="6">
        <f t="shared" si="2"/>
        <v>648.5</v>
      </c>
      <c r="U18" s="2">
        <f t="shared" si="5"/>
        <v>2381.5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144</v>
      </c>
      <c r="C19" s="47">
        <f>'G-1'!C19+'G-3'!C19</f>
        <v>358</v>
      </c>
      <c r="D19" s="47">
        <f>'G-1'!D19+'G-3'!D19</f>
        <v>9</v>
      </c>
      <c r="E19" s="47">
        <f>'G-1'!E19+'G-3'!E19</f>
        <v>4</v>
      </c>
      <c r="F19" s="7">
        <f t="shared" si="0"/>
        <v>458</v>
      </c>
      <c r="G19" s="3">
        <f t="shared" si="3"/>
        <v>1897</v>
      </c>
      <c r="H19" s="20" t="s">
        <v>22</v>
      </c>
      <c r="I19" s="46">
        <f>'G-1'!I19+'G-3'!I19</f>
        <v>92</v>
      </c>
      <c r="J19" s="46">
        <f>'G-1'!J19+'G-3'!J19</f>
        <v>331</v>
      </c>
      <c r="K19" s="46">
        <f>'G-1'!K19+'G-3'!K19</f>
        <v>7</v>
      </c>
      <c r="L19" s="46">
        <f>'G-1'!L19+'G-3'!L19</f>
        <v>6</v>
      </c>
      <c r="M19" s="6">
        <f t="shared" si="1"/>
        <v>406</v>
      </c>
      <c r="N19" s="2">
        <f>M16+M17+M18+M19</f>
        <v>1769</v>
      </c>
      <c r="O19" s="19" t="s">
        <v>16</v>
      </c>
      <c r="P19" s="46">
        <f>'G-1'!P19+'G-3'!P19</f>
        <v>234</v>
      </c>
      <c r="Q19" s="46">
        <f>'G-1'!Q19+'G-3'!Q19</f>
        <v>489</v>
      </c>
      <c r="R19" s="46">
        <f>'G-1'!R19+'G-3'!R19</f>
        <v>12</v>
      </c>
      <c r="S19" s="46">
        <f>'G-1'!S19+'G-3'!S19</f>
        <v>1</v>
      </c>
      <c r="T19" s="6">
        <f t="shared" si="2"/>
        <v>632.5</v>
      </c>
      <c r="U19" s="2">
        <f t="shared" si="5"/>
        <v>2462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151</v>
      </c>
      <c r="C20" s="45">
        <f>'G-1'!C20+'G-3'!C20</f>
        <v>380</v>
      </c>
      <c r="D20" s="45">
        <f>'G-1'!D20+'G-3'!D20</f>
        <v>15</v>
      </c>
      <c r="E20" s="45">
        <f>'G-1'!E20+'G-3'!E20</f>
        <v>11</v>
      </c>
      <c r="F20" s="8">
        <f t="shared" si="0"/>
        <v>513</v>
      </c>
      <c r="G20" s="35"/>
      <c r="H20" s="19" t="s">
        <v>24</v>
      </c>
      <c r="I20" s="46">
        <f>'G-1'!I20+'G-3'!I20</f>
        <v>0</v>
      </c>
      <c r="J20" s="46">
        <f>'G-1'!J20+'G-3'!J20</f>
        <v>0</v>
      </c>
      <c r="K20" s="46">
        <f>'G-1'!K20+'G-3'!K20</f>
        <v>0</v>
      </c>
      <c r="L20" s="46">
        <f>'G-1'!L20+'G-3'!L20</f>
        <v>0</v>
      </c>
      <c r="M20" s="8">
        <f t="shared" si="1"/>
        <v>0</v>
      </c>
      <c r="N20" s="2">
        <f>M17+M18+M19+M20</f>
        <v>1308</v>
      </c>
      <c r="O20" s="19" t="s">
        <v>45</v>
      </c>
      <c r="P20" s="46">
        <f>'G-1'!P20+'G-3'!P20</f>
        <v>184</v>
      </c>
      <c r="Q20" s="46">
        <f>'G-1'!Q20+'G-3'!Q20</f>
        <v>466</v>
      </c>
      <c r="R20" s="46">
        <f>'G-1'!R20+'G-3'!R20</f>
        <v>14</v>
      </c>
      <c r="S20" s="46">
        <f>'G-1'!S20+'G-3'!S20</f>
        <v>3</v>
      </c>
      <c r="T20" s="8">
        <f t="shared" si="2"/>
        <v>593.5</v>
      </c>
      <c r="U20" s="2">
        <f t="shared" si="5"/>
        <v>2446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151</v>
      </c>
      <c r="C21" s="45">
        <f>'G-1'!C21+'G-3'!C21</f>
        <v>379</v>
      </c>
      <c r="D21" s="45">
        <f>'G-1'!D21+'G-3'!D21</f>
        <v>12</v>
      </c>
      <c r="E21" s="45">
        <f>'G-1'!E21+'G-3'!E21</f>
        <v>9</v>
      </c>
      <c r="F21" s="6">
        <f t="shared" si="0"/>
        <v>501</v>
      </c>
      <c r="G21" s="36"/>
      <c r="H21" s="20" t="s">
        <v>25</v>
      </c>
      <c r="I21" s="46">
        <f>'G-1'!I21+'G-3'!I21</f>
        <v>0</v>
      </c>
      <c r="J21" s="46">
        <f>'G-1'!J21+'G-3'!J21</f>
        <v>0</v>
      </c>
      <c r="K21" s="46">
        <f>'G-1'!K21+'G-3'!K21</f>
        <v>0</v>
      </c>
      <c r="L21" s="46">
        <f>'G-1'!L21+'G-3'!L21</f>
        <v>0</v>
      </c>
      <c r="M21" s="6">
        <f t="shared" si="1"/>
        <v>0</v>
      </c>
      <c r="N21" s="2">
        <f>M18+M19+M20+M21</f>
        <v>861.5</v>
      </c>
      <c r="O21" s="21" t="s">
        <v>46</v>
      </c>
      <c r="P21" s="47">
        <f>'G-1'!P21+'G-3'!P21</f>
        <v>192</v>
      </c>
      <c r="Q21" s="47">
        <f>'G-1'!Q21+'G-3'!Q21</f>
        <v>475</v>
      </c>
      <c r="R21" s="47">
        <f>'G-1'!R21+'G-3'!R21</f>
        <v>11</v>
      </c>
      <c r="S21" s="47">
        <f>'G-1'!S21+'G-3'!S21</f>
        <v>3</v>
      </c>
      <c r="T21" s="7">
        <f t="shared" si="2"/>
        <v>600.5</v>
      </c>
      <c r="U21" s="3">
        <f t="shared" si="5"/>
        <v>2475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175</v>
      </c>
      <c r="C22" s="45">
        <f>'G-1'!C22+'G-3'!C22</f>
        <v>405</v>
      </c>
      <c r="D22" s="45">
        <f>'G-1'!D22+'G-3'!D22</f>
        <v>11</v>
      </c>
      <c r="E22" s="45">
        <f>'G-1'!E22+'G-3'!E22</f>
        <v>4</v>
      </c>
      <c r="F22" s="6">
        <f t="shared" si="0"/>
        <v>524.5</v>
      </c>
      <c r="G22" s="2"/>
      <c r="H22" s="21" t="s">
        <v>26</v>
      </c>
      <c r="I22" s="46">
        <f>'G-1'!I22+'G-3'!I22</f>
        <v>0</v>
      </c>
      <c r="J22" s="46">
        <f>'G-1'!J22+'G-3'!J22</f>
        <v>0</v>
      </c>
      <c r="K22" s="46">
        <f>'G-1'!K22+'G-3'!K22</f>
        <v>0</v>
      </c>
      <c r="L22" s="46">
        <f>'G-1'!L22+'G-3'!L22</f>
        <v>0</v>
      </c>
      <c r="M22" s="6">
        <f t="shared" si="1"/>
        <v>0</v>
      </c>
      <c r="N22" s="3">
        <f>M19+M20+M21+M22</f>
        <v>406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7" t="s">
        <v>47</v>
      </c>
      <c r="B23" s="188"/>
      <c r="C23" s="193" t="s">
        <v>50</v>
      </c>
      <c r="D23" s="194"/>
      <c r="E23" s="194"/>
      <c r="F23" s="195"/>
      <c r="G23" s="84">
        <f>MAX(G13:G19)</f>
        <v>2533</v>
      </c>
      <c r="H23" s="191" t="s">
        <v>48</v>
      </c>
      <c r="I23" s="192"/>
      <c r="J23" s="184" t="s">
        <v>50</v>
      </c>
      <c r="K23" s="185"/>
      <c r="L23" s="185"/>
      <c r="M23" s="186"/>
      <c r="N23" s="85">
        <f>MAX(N10:N22)</f>
        <v>2281</v>
      </c>
      <c r="O23" s="187" t="s">
        <v>49</v>
      </c>
      <c r="P23" s="188"/>
      <c r="Q23" s="193" t="s">
        <v>50</v>
      </c>
      <c r="R23" s="194"/>
      <c r="S23" s="194"/>
      <c r="T23" s="195"/>
      <c r="U23" s="84">
        <f>MAX(U13:U21)</f>
        <v>2475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9"/>
      <c r="B24" s="190"/>
      <c r="C24" s="82" t="s">
        <v>72</v>
      </c>
      <c r="D24" s="86"/>
      <c r="E24" s="86"/>
      <c r="F24" s="87" t="s">
        <v>64</v>
      </c>
      <c r="G24" s="88"/>
      <c r="H24" s="189"/>
      <c r="I24" s="190"/>
      <c r="J24" s="82" t="s">
        <v>72</v>
      </c>
      <c r="K24" s="86"/>
      <c r="L24" s="86"/>
      <c r="M24" s="87" t="s">
        <v>74</v>
      </c>
      <c r="N24" s="88"/>
      <c r="O24" s="189"/>
      <c r="P24" s="190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6" t="s">
        <v>51</v>
      </c>
      <c r="B26" s="196"/>
      <c r="C26" s="196"/>
      <c r="D26" s="196"/>
      <c r="E26" s="19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0" t="s">
        <v>110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1" t="s">
        <v>111</v>
      </c>
      <c r="B4" s="241"/>
      <c r="C4" s="242" t="s">
        <v>60</v>
      </c>
      <c r="D4" s="242"/>
      <c r="E4" s="242"/>
      <c r="F4" s="110"/>
      <c r="G4" s="106"/>
      <c r="H4" s="106"/>
      <c r="I4" s="106"/>
      <c r="J4" s="106"/>
    </row>
    <row r="5" spans="1:10" x14ac:dyDescent="0.2">
      <c r="A5" s="171" t="s">
        <v>56</v>
      </c>
      <c r="B5" s="171"/>
      <c r="C5" s="243" t="str">
        <f>'G-1'!D5</f>
        <v>CALLE 70 X CARRERA 41</v>
      </c>
      <c r="D5" s="243"/>
      <c r="E5" s="243"/>
      <c r="F5" s="111"/>
      <c r="G5" s="112"/>
      <c r="H5" s="103" t="s">
        <v>53</v>
      </c>
      <c r="I5" s="244">
        <f>'G-1'!L5</f>
        <v>1371</v>
      </c>
      <c r="J5" s="244"/>
    </row>
    <row r="6" spans="1:10" x14ac:dyDescent="0.2">
      <c r="A6" s="171" t="s">
        <v>112</v>
      </c>
      <c r="B6" s="171"/>
      <c r="C6" s="229" t="s">
        <v>152</v>
      </c>
      <c r="D6" s="229"/>
      <c r="E6" s="229"/>
      <c r="F6" s="111"/>
      <c r="G6" s="112"/>
      <c r="H6" s="103" t="s">
        <v>58</v>
      </c>
      <c r="I6" s="230">
        <f>'G-1'!S6</f>
        <v>43350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113</v>
      </c>
      <c r="B8" s="234" t="s">
        <v>114</v>
      </c>
      <c r="C8" s="232" t="s">
        <v>115</v>
      </c>
      <c r="D8" s="23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6" t="s">
        <v>121</v>
      </c>
      <c r="J8" s="238" t="s">
        <v>122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23" t="s">
        <v>123</v>
      </c>
      <c r="B10" s="226">
        <v>2</v>
      </c>
      <c r="C10" s="122"/>
      <c r="D10" s="123" t="s">
        <v>124</v>
      </c>
      <c r="E10" s="75">
        <v>97</v>
      </c>
      <c r="F10" s="75">
        <v>263</v>
      </c>
      <c r="G10" s="75">
        <v>9</v>
      </c>
      <c r="H10" s="75">
        <v>5</v>
      </c>
      <c r="I10" s="75">
        <f>E10*0.5+F10+G10*2+H10*2.5</f>
        <v>342</v>
      </c>
      <c r="J10" s="124">
        <f>IF(I10=0,"0,00",I10/SUM(I10:I12)*100)</f>
        <v>22.529644268774703</v>
      </c>
    </row>
    <row r="11" spans="1:10" x14ac:dyDescent="0.2">
      <c r="A11" s="224"/>
      <c r="B11" s="227"/>
      <c r="C11" s="122" t="s">
        <v>125</v>
      </c>
      <c r="D11" s="125" t="s">
        <v>126</v>
      </c>
      <c r="E11" s="126">
        <v>420</v>
      </c>
      <c r="F11" s="126">
        <v>786</v>
      </c>
      <c r="G11" s="126">
        <v>55</v>
      </c>
      <c r="H11" s="126">
        <v>28</v>
      </c>
      <c r="I11" s="126">
        <f t="shared" ref="I11:I37" si="0">E11*0.5+F11+G11*2+H11*2.5</f>
        <v>1176</v>
      </c>
      <c r="J11" s="127">
        <f>IF(I11=0,"0,00",I11/SUM(I10:I12)*100)</f>
        <v>77.470355731225297</v>
      </c>
    </row>
    <row r="12" spans="1:10" x14ac:dyDescent="0.2">
      <c r="A12" s="224"/>
      <c r="B12" s="227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4"/>
      <c r="B13" s="227"/>
      <c r="C13" s="132"/>
      <c r="D13" s="123" t="s">
        <v>124</v>
      </c>
      <c r="E13" s="75">
        <v>124</v>
      </c>
      <c r="F13" s="75">
        <v>259</v>
      </c>
      <c r="G13" s="75">
        <v>7</v>
      </c>
      <c r="H13" s="75">
        <v>7</v>
      </c>
      <c r="I13" s="75">
        <f t="shared" si="0"/>
        <v>352.5</v>
      </c>
      <c r="J13" s="124">
        <f>IF(I13=0,"0,00",I13/SUM(I13:I15)*100)</f>
        <v>19.378779549202861</v>
      </c>
    </row>
    <row r="14" spans="1:10" x14ac:dyDescent="0.2">
      <c r="A14" s="224"/>
      <c r="B14" s="227"/>
      <c r="C14" s="122" t="s">
        <v>128</v>
      </c>
      <c r="D14" s="125" t="s">
        <v>126</v>
      </c>
      <c r="E14" s="126">
        <v>522</v>
      </c>
      <c r="F14" s="126">
        <v>968</v>
      </c>
      <c r="G14" s="126">
        <v>85</v>
      </c>
      <c r="H14" s="126">
        <v>27</v>
      </c>
      <c r="I14" s="126">
        <f t="shared" si="0"/>
        <v>1466.5</v>
      </c>
      <c r="J14" s="127">
        <f>IF(I14=0,"0,00",I14/SUM(I13:I15)*100)</f>
        <v>80.621220450797139</v>
      </c>
    </row>
    <row r="15" spans="1:10" x14ac:dyDescent="0.2">
      <c r="A15" s="224"/>
      <c r="B15" s="227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4"/>
      <c r="B16" s="227"/>
      <c r="C16" s="132"/>
      <c r="D16" s="123" t="s">
        <v>124</v>
      </c>
      <c r="E16" s="75">
        <v>29</v>
      </c>
      <c r="F16" s="75">
        <v>73</v>
      </c>
      <c r="G16" s="75">
        <v>3</v>
      </c>
      <c r="H16" s="75">
        <v>1</v>
      </c>
      <c r="I16" s="75">
        <f t="shared" si="0"/>
        <v>96</v>
      </c>
      <c r="J16" s="124">
        <f>IF(I16=0,"0,00",I16/SUM(I16:I18)*100)</f>
        <v>18.062088428974601</v>
      </c>
    </row>
    <row r="17" spans="1:10" x14ac:dyDescent="0.2">
      <c r="A17" s="224"/>
      <c r="B17" s="227"/>
      <c r="C17" s="122" t="s">
        <v>129</v>
      </c>
      <c r="D17" s="125" t="s">
        <v>126</v>
      </c>
      <c r="E17" s="126">
        <v>227</v>
      </c>
      <c r="F17" s="126">
        <v>270</v>
      </c>
      <c r="G17" s="126">
        <v>21</v>
      </c>
      <c r="H17" s="126">
        <v>4</v>
      </c>
      <c r="I17" s="126">
        <f t="shared" si="0"/>
        <v>435.5</v>
      </c>
      <c r="J17" s="127">
        <f>IF(I17=0,"0,00",I17/SUM(I16:I18)*100)</f>
        <v>81.937911571025396</v>
      </c>
    </row>
    <row r="18" spans="1:10" x14ac:dyDescent="0.2">
      <c r="A18" s="225"/>
      <c r="B18" s="228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3" t="s">
        <v>130</v>
      </c>
      <c r="B19" s="226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4"/>
      <c r="B20" s="227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4"/>
      <c r="B21" s="227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4"/>
      <c r="B22" s="227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4"/>
      <c r="B23" s="227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4"/>
      <c r="B24" s="227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4"/>
      <c r="B25" s="227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4"/>
      <c r="B26" s="227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5"/>
      <c r="B27" s="228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3" t="s">
        <v>131</v>
      </c>
      <c r="B28" s="226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4"/>
      <c r="B29" s="227"/>
      <c r="C29" s="122" t="s">
        <v>125</v>
      </c>
      <c r="D29" s="125" t="s">
        <v>126</v>
      </c>
      <c r="E29" s="126">
        <v>258</v>
      </c>
      <c r="F29" s="126">
        <v>1042</v>
      </c>
      <c r="G29" s="126">
        <v>9</v>
      </c>
      <c r="H29" s="126">
        <v>15</v>
      </c>
      <c r="I29" s="126">
        <f t="shared" si="0"/>
        <v>1226.5</v>
      </c>
      <c r="J29" s="127">
        <f>IF(I29=0,"0,00",I29/SUM(I28:I30)*100)</f>
        <v>87.047551454932588</v>
      </c>
    </row>
    <row r="30" spans="1:10" x14ac:dyDescent="0.2">
      <c r="A30" s="224"/>
      <c r="B30" s="227"/>
      <c r="C30" s="128" t="s">
        <v>141</v>
      </c>
      <c r="D30" s="129" t="s">
        <v>127</v>
      </c>
      <c r="E30" s="74">
        <v>50</v>
      </c>
      <c r="F30" s="74">
        <v>150</v>
      </c>
      <c r="G30" s="74">
        <v>0</v>
      </c>
      <c r="H30" s="74">
        <v>3</v>
      </c>
      <c r="I30" s="130">
        <f t="shared" si="0"/>
        <v>182.5</v>
      </c>
      <c r="J30" s="131">
        <f>IF(I30=0,"0,00",I30/SUM(I28:I30)*100)</f>
        <v>12.952448545067424</v>
      </c>
    </row>
    <row r="31" spans="1:10" x14ac:dyDescent="0.2">
      <c r="A31" s="224"/>
      <c r="B31" s="227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4"/>
      <c r="B32" s="227"/>
      <c r="C32" s="122" t="s">
        <v>128</v>
      </c>
      <c r="D32" s="125" t="s">
        <v>126</v>
      </c>
      <c r="E32" s="126">
        <v>78</v>
      </c>
      <c r="F32" s="126">
        <v>374</v>
      </c>
      <c r="G32" s="126">
        <v>4</v>
      </c>
      <c r="H32" s="126">
        <v>8</v>
      </c>
      <c r="I32" s="126">
        <f t="shared" si="0"/>
        <v>441</v>
      </c>
      <c r="J32" s="127">
        <f>IF(I32=0,"0,00",I32/SUM(I31:I33)*100)</f>
        <v>76.496097137901131</v>
      </c>
    </row>
    <row r="33" spans="1:10" x14ac:dyDescent="0.2">
      <c r="A33" s="224"/>
      <c r="B33" s="227"/>
      <c r="C33" s="128" t="s">
        <v>142</v>
      </c>
      <c r="D33" s="129" t="s">
        <v>127</v>
      </c>
      <c r="E33" s="74">
        <v>19</v>
      </c>
      <c r="F33" s="74">
        <v>126</v>
      </c>
      <c r="G33" s="74">
        <v>0</v>
      </c>
      <c r="H33" s="74">
        <v>0</v>
      </c>
      <c r="I33" s="130">
        <f t="shared" si="0"/>
        <v>135.5</v>
      </c>
      <c r="J33" s="131">
        <f>IF(I33=0,"0,00",I33/SUM(I31:I33)*100)</f>
        <v>23.503902862098872</v>
      </c>
    </row>
    <row r="34" spans="1:10" x14ac:dyDescent="0.2">
      <c r="A34" s="224"/>
      <c r="B34" s="227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4"/>
      <c r="B35" s="227"/>
      <c r="C35" s="122" t="s">
        <v>129</v>
      </c>
      <c r="D35" s="125" t="s">
        <v>126</v>
      </c>
      <c r="E35" s="126">
        <v>453</v>
      </c>
      <c r="F35" s="126">
        <v>1489</v>
      </c>
      <c r="G35" s="126">
        <v>14</v>
      </c>
      <c r="H35" s="126">
        <v>13</v>
      </c>
      <c r="I35" s="126">
        <f t="shared" si="0"/>
        <v>1776</v>
      </c>
      <c r="J35" s="127">
        <f>IF(I35=0,"0,00",I35/SUM(I34:I36)*100)</f>
        <v>86.952264381884945</v>
      </c>
    </row>
    <row r="36" spans="1:10" x14ac:dyDescent="0.2">
      <c r="A36" s="225"/>
      <c r="B36" s="228"/>
      <c r="C36" s="133" t="s">
        <v>143</v>
      </c>
      <c r="D36" s="129" t="s">
        <v>127</v>
      </c>
      <c r="E36" s="74">
        <v>80</v>
      </c>
      <c r="F36" s="74">
        <v>217</v>
      </c>
      <c r="G36" s="74">
        <v>1</v>
      </c>
      <c r="H36" s="74">
        <v>3</v>
      </c>
      <c r="I36" s="130">
        <f t="shared" si="0"/>
        <v>266.5</v>
      </c>
      <c r="J36" s="131">
        <f>IF(I36=0,"0,00",I36/SUM(I34:I36)*100)</f>
        <v>13.047735618115055</v>
      </c>
    </row>
    <row r="37" spans="1:10" x14ac:dyDescent="0.2">
      <c r="A37" s="223" t="s">
        <v>132</v>
      </c>
      <c r="B37" s="226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4"/>
      <c r="B38" s="227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4"/>
      <c r="B39" s="227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4"/>
      <c r="B40" s="227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4"/>
      <c r="B41" s="227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4"/>
      <c r="B42" s="227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4"/>
      <c r="B43" s="227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4"/>
      <c r="B44" s="227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5"/>
      <c r="B45" s="228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.5703125" customWidth="1"/>
    <col min="3" max="4" width="5.28515625" customWidth="1"/>
    <col min="5" max="5" width="5.140625" customWidth="1"/>
    <col min="6" max="7" width="5.85546875" customWidth="1"/>
    <col min="8" max="8" width="4.7109375" customWidth="1"/>
    <col min="9" max="9" width="5.42578125" customWidth="1"/>
    <col min="10" max="10" width="5" customWidth="1"/>
    <col min="11" max="11" width="5.28515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2" t="s">
        <v>93</v>
      </c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2" t="s">
        <v>94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2" t="s">
        <v>95</v>
      </c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96</v>
      </c>
      <c r="B8" s="248"/>
      <c r="C8" s="247" t="s">
        <v>97</v>
      </c>
      <c r="D8" s="247"/>
      <c r="E8" s="247"/>
      <c r="F8" s="247"/>
      <c r="G8" s="247"/>
      <c r="H8" s="247"/>
      <c r="I8" s="92"/>
      <c r="J8" s="92"/>
      <c r="K8" s="92"/>
      <c r="L8" s="248" t="s">
        <v>98</v>
      </c>
      <c r="M8" s="248"/>
      <c r="N8" s="248"/>
      <c r="O8" s="247" t="str">
        <f>'G-1'!D5</f>
        <v>CALLE 70 X CARRERA 41</v>
      </c>
      <c r="P8" s="247"/>
      <c r="Q8" s="247"/>
      <c r="R8" s="247"/>
      <c r="S8" s="247"/>
      <c r="T8" s="92"/>
      <c r="U8" s="92"/>
      <c r="V8" s="248" t="s">
        <v>99</v>
      </c>
      <c r="W8" s="248"/>
      <c r="X8" s="248"/>
      <c r="Y8" s="247">
        <f>'G-1'!L5</f>
        <v>1371</v>
      </c>
      <c r="Z8" s="247"/>
      <c r="AA8" s="247"/>
      <c r="AB8" s="92"/>
      <c r="AC8" s="92"/>
      <c r="AD8" s="92"/>
      <c r="AE8" s="92"/>
      <c r="AF8" s="92"/>
      <c r="AG8" s="92"/>
      <c r="AH8" s="248" t="s">
        <v>100</v>
      </c>
      <c r="AI8" s="248"/>
      <c r="AJ8" s="249">
        <f>'G-1'!S6</f>
        <v>43350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1" t="s">
        <v>47</v>
      </c>
      <c r="E10" s="251"/>
      <c r="F10" s="251"/>
      <c r="G10" s="25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1" t="s">
        <v>134</v>
      </c>
      <c r="T10" s="251"/>
      <c r="U10" s="251"/>
      <c r="V10" s="25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1" t="s">
        <v>49</v>
      </c>
      <c r="AI10" s="251"/>
      <c r="AJ10" s="251"/>
      <c r="AK10" s="25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102</v>
      </c>
      <c r="U12" s="250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1103</v>
      </c>
      <c r="AV12" s="97">
        <f t="shared" si="0"/>
        <v>1001</v>
      </c>
      <c r="AW12" s="97">
        <f t="shared" si="0"/>
        <v>880</v>
      </c>
      <c r="AX12" s="97">
        <f t="shared" si="0"/>
        <v>792.5</v>
      </c>
      <c r="AY12" s="97">
        <f t="shared" si="0"/>
        <v>784.5</v>
      </c>
      <c r="AZ12" s="97">
        <f t="shared" si="0"/>
        <v>784</v>
      </c>
      <c r="BA12" s="97">
        <f t="shared" si="0"/>
        <v>769</v>
      </c>
      <c r="BB12" s="97"/>
      <c r="BC12" s="97"/>
      <c r="BD12" s="97"/>
      <c r="BE12" s="97">
        <f t="shared" ref="BE12:BQ12" si="1">P14</f>
        <v>889.5</v>
      </c>
      <c r="BF12" s="97">
        <f t="shared" si="1"/>
        <v>939</v>
      </c>
      <c r="BG12" s="97">
        <f t="shared" si="1"/>
        <v>940</v>
      </c>
      <c r="BH12" s="97">
        <f t="shared" si="1"/>
        <v>950</v>
      </c>
      <c r="BI12" s="97">
        <f t="shared" si="1"/>
        <v>929.5</v>
      </c>
      <c r="BJ12" s="97">
        <f t="shared" si="1"/>
        <v>868.5</v>
      </c>
      <c r="BK12" s="97">
        <f t="shared" si="1"/>
        <v>861.5</v>
      </c>
      <c r="BL12" s="97">
        <f t="shared" si="1"/>
        <v>893</v>
      </c>
      <c r="BM12" s="97">
        <f t="shared" si="1"/>
        <v>894</v>
      </c>
      <c r="BN12" s="97">
        <f t="shared" si="1"/>
        <v>877.5</v>
      </c>
      <c r="BO12" s="97">
        <f t="shared" si="1"/>
        <v>661.5</v>
      </c>
      <c r="BP12" s="97">
        <f t="shared" si="1"/>
        <v>424.5</v>
      </c>
      <c r="BQ12" s="97">
        <f t="shared" si="1"/>
        <v>200.5</v>
      </c>
      <c r="BR12" s="97"/>
      <c r="BS12" s="97"/>
      <c r="BT12" s="97"/>
      <c r="BU12" s="97">
        <f t="shared" ref="BU12:CC12" si="2">AG14</f>
        <v>0</v>
      </c>
      <c r="BV12" s="97">
        <f t="shared" si="2"/>
        <v>271</v>
      </c>
      <c r="BW12" s="97">
        <f t="shared" si="2"/>
        <v>526</v>
      </c>
      <c r="BX12" s="97">
        <f t="shared" si="2"/>
        <v>782.5</v>
      </c>
      <c r="BY12" s="97">
        <f t="shared" si="2"/>
        <v>1009.5</v>
      </c>
      <c r="BZ12" s="97">
        <f t="shared" si="2"/>
        <v>1014.5</v>
      </c>
      <c r="CA12" s="97">
        <f t="shared" si="2"/>
        <v>1059</v>
      </c>
      <c r="CB12" s="97">
        <f t="shared" si="2"/>
        <v>1076.5</v>
      </c>
      <c r="CC12" s="97">
        <f t="shared" si="2"/>
        <v>1140</v>
      </c>
    </row>
    <row r="13" spans="1:81" ht="16.5" customHeight="1" x14ac:dyDescent="0.2">
      <c r="A13" s="100" t="s">
        <v>103</v>
      </c>
      <c r="B13" s="148">
        <f>'G-1'!F10</f>
        <v>314.5</v>
      </c>
      <c r="C13" s="148">
        <f>'G-1'!F11</f>
        <v>298.5</v>
      </c>
      <c r="D13" s="148">
        <f>'G-1'!F12</f>
        <v>274.5</v>
      </c>
      <c r="E13" s="148">
        <f>'G-1'!F13</f>
        <v>215.5</v>
      </c>
      <c r="F13" s="148">
        <f>'G-1'!F14</f>
        <v>212.5</v>
      </c>
      <c r="G13" s="148">
        <f>'G-1'!F15</f>
        <v>177.5</v>
      </c>
      <c r="H13" s="148">
        <f>'G-1'!F16</f>
        <v>187</v>
      </c>
      <c r="I13" s="148">
        <f>'G-1'!F17</f>
        <v>207.5</v>
      </c>
      <c r="J13" s="148">
        <f>'G-1'!F18</f>
        <v>212</v>
      </c>
      <c r="K13" s="148">
        <f>'G-1'!F19</f>
        <v>162.5</v>
      </c>
      <c r="L13" s="149"/>
      <c r="M13" s="148">
        <f>'G-1'!F20</f>
        <v>228.5</v>
      </c>
      <c r="N13" s="148">
        <f>'G-1'!F21</f>
        <v>222</v>
      </c>
      <c r="O13" s="148">
        <f>'G-1'!F22</f>
        <v>195.5</v>
      </c>
      <c r="P13" s="148">
        <f>'G-1'!M10</f>
        <v>243.5</v>
      </c>
      <c r="Q13" s="148">
        <f>'G-1'!M11</f>
        <v>278</v>
      </c>
      <c r="R13" s="148">
        <f>'G-1'!M12</f>
        <v>223</v>
      </c>
      <c r="S13" s="148">
        <f>'G-1'!M13</f>
        <v>205.5</v>
      </c>
      <c r="T13" s="148">
        <f>'G-1'!M14</f>
        <v>223</v>
      </c>
      <c r="U13" s="148">
        <f>'G-1'!M15</f>
        <v>217</v>
      </c>
      <c r="V13" s="148">
        <f>'G-1'!M16</f>
        <v>216</v>
      </c>
      <c r="W13" s="148">
        <f>'G-1'!M17</f>
        <v>237</v>
      </c>
      <c r="X13" s="148">
        <f>'G-1'!M18</f>
        <v>224</v>
      </c>
      <c r="Y13" s="148">
        <f>'G-1'!M19</f>
        <v>200.5</v>
      </c>
      <c r="Z13" s="148">
        <f>'G-1'!M20</f>
        <v>0</v>
      </c>
      <c r="AA13" s="148">
        <f>'G-1'!M21</f>
        <v>0</v>
      </c>
      <c r="AB13" s="148">
        <f>'G-1'!M22</f>
        <v>0</v>
      </c>
      <c r="AC13" s="149"/>
      <c r="AD13" s="148">
        <f>'G-1'!T10</f>
        <v>0</v>
      </c>
      <c r="AE13" s="148">
        <f>'G-1'!T11</f>
        <v>0</v>
      </c>
      <c r="AF13" s="148">
        <f>'G-1'!T12</f>
        <v>0</v>
      </c>
      <c r="AG13" s="148">
        <f>'G-1'!T13</f>
        <v>0</v>
      </c>
      <c r="AH13" s="148">
        <f>'G-1'!T14</f>
        <v>271</v>
      </c>
      <c r="AI13" s="148">
        <f>'G-1'!T15</f>
        <v>255</v>
      </c>
      <c r="AJ13" s="148">
        <f>'G-1'!T16</f>
        <v>256.5</v>
      </c>
      <c r="AK13" s="148">
        <f>'G-1'!T17</f>
        <v>227</v>
      </c>
      <c r="AL13" s="148">
        <f>'G-1'!T18</f>
        <v>276</v>
      </c>
      <c r="AM13" s="148">
        <f>'G-1'!T19</f>
        <v>299.5</v>
      </c>
      <c r="AN13" s="148">
        <f>'G-1'!T20</f>
        <v>274</v>
      </c>
      <c r="AO13" s="148">
        <f>'G-1'!T21</f>
        <v>290.5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1103</v>
      </c>
      <c r="F14" s="148">
        <f t="shared" ref="F14:K14" si="3">C13+D13+E13+F13</f>
        <v>1001</v>
      </c>
      <c r="G14" s="148">
        <f t="shared" si="3"/>
        <v>880</v>
      </c>
      <c r="H14" s="148">
        <f t="shared" si="3"/>
        <v>792.5</v>
      </c>
      <c r="I14" s="148">
        <f t="shared" si="3"/>
        <v>784.5</v>
      </c>
      <c r="J14" s="148">
        <f t="shared" si="3"/>
        <v>784</v>
      </c>
      <c r="K14" s="148">
        <f t="shared" si="3"/>
        <v>769</v>
      </c>
      <c r="L14" s="149"/>
      <c r="M14" s="148"/>
      <c r="N14" s="148"/>
      <c r="O14" s="148"/>
      <c r="P14" s="148">
        <f>M13+N13+O13+P13</f>
        <v>889.5</v>
      </c>
      <c r="Q14" s="148">
        <f t="shared" ref="Q14:AB14" si="4">N13+O13+P13+Q13</f>
        <v>939</v>
      </c>
      <c r="R14" s="148">
        <f t="shared" si="4"/>
        <v>940</v>
      </c>
      <c r="S14" s="148">
        <f t="shared" si="4"/>
        <v>950</v>
      </c>
      <c r="T14" s="148">
        <f t="shared" si="4"/>
        <v>929.5</v>
      </c>
      <c r="U14" s="148">
        <f t="shared" si="4"/>
        <v>868.5</v>
      </c>
      <c r="V14" s="148">
        <f t="shared" si="4"/>
        <v>861.5</v>
      </c>
      <c r="W14" s="148">
        <f t="shared" si="4"/>
        <v>893</v>
      </c>
      <c r="X14" s="148">
        <f t="shared" si="4"/>
        <v>894</v>
      </c>
      <c r="Y14" s="148">
        <f t="shared" si="4"/>
        <v>877.5</v>
      </c>
      <c r="Z14" s="148">
        <f t="shared" si="4"/>
        <v>661.5</v>
      </c>
      <c r="AA14" s="148">
        <f t="shared" si="4"/>
        <v>424.5</v>
      </c>
      <c r="AB14" s="148">
        <f t="shared" si="4"/>
        <v>200.5</v>
      </c>
      <c r="AC14" s="149"/>
      <c r="AD14" s="148"/>
      <c r="AE14" s="148"/>
      <c r="AF14" s="148"/>
      <c r="AG14" s="148">
        <f>AD13+AE13+AF13+AG13</f>
        <v>0</v>
      </c>
      <c r="AH14" s="148">
        <f t="shared" ref="AH14:AO14" si="5">AE13+AF13+AG13+AH13</f>
        <v>271</v>
      </c>
      <c r="AI14" s="148">
        <f t="shared" si="5"/>
        <v>526</v>
      </c>
      <c r="AJ14" s="148">
        <f t="shared" si="5"/>
        <v>782.5</v>
      </c>
      <c r="AK14" s="148">
        <f t="shared" si="5"/>
        <v>1009.5</v>
      </c>
      <c r="AL14" s="148">
        <f t="shared" si="5"/>
        <v>1014.5</v>
      </c>
      <c r="AM14" s="148">
        <f t="shared" si="5"/>
        <v>1059</v>
      </c>
      <c r="AN14" s="148">
        <f t="shared" si="5"/>
        <v>1076.5</v>
      </c>
      <c r="AO14" s="148">
        <f t="shared" si="5"/>
        <v>1140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0.22529644268774704</v>
      </c>
      <c r="E15" s="151"/>
      <c r="F15" s="151" t="s">
        <v>107</v>
      </c>
      <c r="G15" s="152">
        <f>DIRECCIONALIDAD!J11/100</f>
        <v>0.77470355731225293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0.1937877954920286</v>
      </c>
      <c r="Q15" s="151"/>
      <c r="R15" s="151"/>
      <c r="S15" s="151"/>
      <c r="T15" s="151" t="s">
        <v>107</v>
      </c>
      <c r="U15" s="152">
        <f>DIRECCIONALIDAD!J14/100</f>
        <v>0.80621220450797138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0.18062088428974601</v>
      </c>
      <c r="AG15" s="151"/>
      <c r="AH15" s="151"/>
      <c r="AI15" s="151"/>
      <c r="AJ15" s="151" t="s">
        <v>107</v>
      </c>
      <c r="AK15" s="152">
        <f>DIRECCIONALIDAD!J17/100</f>
        <v>0.8193791157102539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153</v>
      </c>
      <c r="B16" s="165">
        <f>MAX(B14:K14)</f>
        <v>1103</v>
      </c>
      <c r="C16" s="151" t="s">
        <v>106</v>
      </c>
      <c r="D16" s="166">
        <f>+B16*D15</f>
        <v>248.501976284585</v>
      </c>
      <c r="E16" s="151"/>
      <c r="F16" s="151" t="s">
        <v>107</v>
      </c>
      <c r="G16" s="166">
        <f>+B16*G15</f>
        <v>854.498023715415</v>
      </c>
      <c r="H16" s="151"/>
      <c r="I16" s="151" t="s">
        <v>108</v>
      </c>
      <c r="J16" s="166">
        <f>+B16*J15</f>
        <v>0</v>
      </c>
      <c r="K16" s="153"/>
      <c r="L16" s="147"/>
      <c r="M16" s="165">
        <f>MAX(M14:AB14)</f>
        <v>950</v>
      </c>
      <c r="N16" s="151"/>
      <c r="O16" s="151" t="s">
        <v>106</v>
      </c>
      <c r="P16" s="167">
        <f>+M16*P15</f>
        <v>184.09840571742717</v>
      </c>
      <c r="Q16" s="151"/>
      <c r="R16" s="151"/>
      <c r="S16" s="151"/>
      <c r="T16" s="151" t="s">
        <v>107</v>
      </c>
      <c r="U16" s="167">
        <f>+M16*U15</f>
        <v>765.90159428257277</v>
      </c>
      <c r="V16" s="151"/>
      <c r="W16" s="151"/>
      <c r="X16" s="151"/>
      <c r="Y16" s="151" t="s">
        <v>108</v>
      </c>
      <c r="Z16" s="167">
        <f>+M16*Z15</f>
        <v>0</v>
      </c>
      <c r="AA16" s="151"/>
      <c r="AB16" s="153"/>
      <c r="AC16" s="147"/>
      <c r="AD16" s="165">
        <f>MAX(AD14:AO14)</f>
        <v>1140</v>
      </c>
      <c r="AE16" s="151" t="s">
        <v>106</v>
      </c>
      <c r="AF16" s="166">
        <f>+AD16*AF15</f>
        <v>205.90780809031045</v>
      </c>
      <c r="AG16" s="151"/>
      <c r="AH16" s="151"/>
      <c r="AI16" s="151"/>
      <c r="AJ16" s="151" t="s">
        <v>107</v>
      </c>
      <c r="AK16" s="166">
        <f>+AD16*AK15</f>
        <v>934.0921919096894</v>
      </c>
      <c r="AL16" s="151"/>
      <c r="AM16" s="151"/>
      <c r="AN16" s="151" t="s">
        <v>108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1430</v>
      </c>
      <c r="AV19" s="92">
        <f t="shared" si="15"/>
        <v>1401</v>
      </c>
      <c r="AW19" s="92">
        <f t="shared" si="15"/>
        <v>1373</v>
      </c>
      <c r="AX19" s="92">
        <f t="shared" si="15"/>
        <v>1273.5</v>
      </c>
      <c r="AY19" s="92">
        <f t="shared" si="15"/>
        <v>1209</v>
      </c>
      <c r="AZ19" s="92">
        <f t="shared" si="15"/>
        <v>1147.5</v>
      </c>
      <c r="BA19" s="92">
        <f t="shared" si="15"/>
        <v>1128</v>
      </c>
      <c r="BB19" s="92"/>
      <c r="BC19" s="92"/>
      <c r="BD19" s="92"/>
      <c r="BE19" s="92">
        <f t="shared" ref="BE19:BQ19" si="16">P22</f>
        <v>1244.5</v>
      </c>
      <c r="BF19" s="92">
        <f t="shared" si="16"/>
        <v>1294.5</v>
      </c>
      <c r="BG19" s="92">
        <f t="shared" si="16"/>
        <v>1341</v>
      </c>
      <c r="BH19" s="92">
        <f t="shared" si="16"/>
        <v>1315.5</v>
      </c>
      <c r="BI19" s="92">
        <f t="shared" si="16"/>
        <v>1242.5</v>
      </c>
      <c r="BJ19" s="92">
        <f t="shared" si="16"/>
        <v>1153</v>
      </c>
      <c r="BK19" s="92">
        <f t="shared" si="16"/>
        <v>1072.5</v>
      </c>
      <c r="BL19" s="92">
        <f t="shared" si="16"/>
        <v>978.5</v>
      </c>
      <c r="BM19" s="92">
        <f t="shared" si="16"/>
        <v>931</v>
      </c>
      <c r="BN19" s="92">
        <f t="shared" si="16"/>
        <v>891.5</v>
      </c>
      <c r="BO19" s="92">
        <f t="shared" si="16"/>
        <v>646.5</v>
      </c>
      <c r="BP19" s="92">
        <f t="shared" si="16"/>
        <v>437</v>
      </c>
      <c r="BQ19" s="92">
        <f t="shared" si="16"/>
        <v>205.5</v>
      </c>
      <c r="BR19" s="92"/>
      <c r="BS19" s="92"/>
      <c r="BT19" s="92"/>
      <c r="BU19" s="92">
        <f t="shared" ref="BU19:CC19" si="17">AG22</f>
        <v>0</v>
      </c>
      <c r="BV19" s="92">
        <f t="shared" si="17"/>
        <v>284.5</v>
      </c>
      <c r="BW19" s="92">
        <f t="shared" si="17"/>
        <v>581.5</v>
      </c>
      <c r="BX19" s="92">
        <f t="shared" si="17"/>
        <v>934.5</v>
      </c>
      <c r="BY19" s="92">
        <f t="shared" si="17"/>
        <v>1279</v>
      </c>
      <c r="BZ19" s="92">
        <f t="shared" si="17"/>
        <v>1367</v>
      </c>
      <c r="CA19" s="92">
        <f t="shared" si="17"/>
        <v>1403</v>
      </c>
      <c r="CB19" s="92">
        <f t="shared" si="17"/>
        <v>1369.5</v>
      </c>
      <c r="CC19" s="92">
        <f t="shared" si="17"/>
        <v>1335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5" t="s">
        <v>102</v>
      </c>
      <c r="U20" s="245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2533</v>
      </c>
      <c r="AV20" s="92">
        <f t="shared" si="18"/>
        <v>2402</v>
      </c>
      <c r="AW20" s="92">
        <f t="shared" si="18"/>
        <v>2253</v>
      </c>
      <c r="AX20" s="92">
        <f t="shared" si="18"/>
        <v>2066</v>
      </c>
      <c r="AY20" s="92">
        <f t="shared" si="18"/>
        <v>1993.5</v>
      </c>
      <c r="AZ20" s="92">
        <f t="shared" si="18"/>
        <v>1931.5</v>
      </c>
      <c r="BA20" s="92">
        <f t="shared" si="18"/>
        <v>1897</v>
      </c>
      <c r="BB20" s="92"/>
      <c r="BC20" s="92"/>
      <c r="BD20" s="92"/>
      <c r="BE20" s="92">
        <f t="shared" ref="BE20:BQ20" si="19">P30</f>
        <v>2134</v>
      </c>
      <c r="BF20" s="92">
        <f t="shared" si="19"/>
        <v>2233.5</v>
      </c>
      <c r="BG20" s="92">
        <f t="shared" si="19"/>
        <v>2281</v>
      </c>
      <c r="BH20" s="92">
        <f t="shared" si="19"/>
        <v>2265.5</v>
      </c>
      <c r="BI20" s="92">
        <f t="shared" si="19"/>
        <v>2172</v>
      </c>
      <c r="BJ20" s="92">
        <f t="shared" si="19"/>
        <v>2021.5</v>
      </c>
      <c r="BK20" s="92">
        <f t="shared" si="19"/>
        <v>1934</v>
      </c>
      <c r="BL20" s="92">
        <f t="shared" si="19"/>
        <v>1871.5</v>
      </c>
      <c r="BM20" s="92">
        <f t="shared" si="19"/>
        <v>1825</v>
      </c>
      <c r="BN20" s="92">
        <f t="shared" si="19"/>
        <v>1769</v>
      </c>
      <c r="BO20" s="92">
        <f t="shared" si="19"/>
        <v>1308</v>
      </c>
      <c r="BP20" s="92">
        <f t="shared" si="19"/>
        <v>861.5</v>
      </c>
      <c r="BQ20" s="92">
        <f t="shared" si="19"/>
        <v>406</v>
      </c>
      <c r="BR20" s="92"/>
      <c r="BS20" s="92"/>
      <c r="BT20" s="92"/>
      <c r="BU20" s="92">
        <f t="shared" ref="BU20:CC20" si="20">AG30</f>
        <v>0</v>
      </c>
      <c r="BV20" s="92">
        <f t="shared" si="20"/>
        <v>555.5</v>
      </c>
      <c r="BW20" s="92">
        <f t="shared" si="20"/>
        <v>1107.5</v>
      </c>
      <c r="BX20" s="92">
        <f t="shared" si="20"/>
        <v>1717</v>
      </c>
      <c r="BY20" s="92">
        <f t="shared" si="20"/>
        <v>2288.5</v>
      </c>
      <c r="BZ20" s="92">
        <f t="shared" si="20"/>
        <v>2381.5</v>
      </c>
      <c r="CA20" s="92">
        <f t="shared" si="20"/>
        <v>2462</v>
      </c>
      <c r="CB20" s="92">
        <f t="shared" si="20"/>
        <v>2446</v>
      </c>
      <c r="CC20" s="92">
        <f t="shared" si="20"/>
        <v>2475</v>
      </c>
    </row>
    <row r="21" spans="1:81" ht="16.5" customHeight="1" x14ac:dyDescent="0.2">
      <c r="A21" s="100" t="s">
        <v>103</v>
      </c>
      <c r="B21" s="148">
        <f>'G-3'!F10</f>
        <v>364.5</v>
      </c>
      <c r="C21" s="148">
        <f>'G-3'!F11</f>
        <v>343</v>
      </c>
      <c r="D21" s="148">
        <f>'G-3'!F12</f>
        <v>385.5</v>
      </c>
      <c r="E21" s="148">
        <f>'G-3'!F13</f>
        <v>337</v>
      </c>
      <c r="F21" s="148">
        <f>'G-3'!F14</f>
        <v>335.5</v>
      </c>
      <c r="G21" s="148">
        <f>'G-3'!F15</f>
        <v>315</v>
      </c>
      <c r="H21" s="148">
        <f>'G-3'!F16</f>
        <v>286</v>
      </c>
      <c r="I21" s="148">
        <f>'G-3'!F17</f>
        <v>272.5</v>
      </c>
      <c r="J21" s="148">
        <f>'G-3'!F18</f>
        <v>274</v>
      </c>
      <c r="K21" s="148">
        <f>'G-3'!F19</f>
        <v>295.5</v>
      </c>
      <c r="L21" s="149"/>
      <c r="M21" s="148">
        <f>'G-3'!F20</f>
        <v>284.5</v>
      </c>
      <c r="N21" s="148">
        <f>'G-3'!F21</f>
        <v>279</v>
      </c>
      <c r="O21" s="148">
        <f>'G-3'!F22</f>
        <v>329</v>
      </c>
      <c r="P21" s="148">
        <f>'G-3'!M10</f>
        <v>352</v>
      </c>
      <c r="Q21" s="148">
        <f>'G-3'!M11</f>
        <v>334.5</v>
      </c>
      <c r="R21" s="148">
        <f>'G-3'!M12</f>
        <v>325.5</v>
      </c>
      <c r="S21" s="148">
        <f>'G-3'!M13</f>
        <v>303.5</v>
      </c>
      <c r="T21" s="148">
        <f>'G-3'!M14</f>
        <v>279</v>
      </c>
      <c r="U21" s="148">
        <f>'G-3'!M15</f>
        <v>245</v>
      </c>
      <c r="V21" s="148">
        <f>'G-3'!M16</f>
        <v>245</v>
      </c>
      <c r="W21" s="148">
        <f>'G-3'!M17</f>
        <v>209.5</v>
      </c>
      <c r="X21" s="148">
        <f>'G-3'!M18</f>
        <v>231.5</v>
      </c>
      <c r="Y21" s="148">
        <f>'G-3'!M19</f>
        <v>205.5</v>
      </c>
      <c r="Z21" s="148">
        <f>'G-3'!M20</f>
        <v>0</v>
      </c>
      <c r="AA21" s="148">
        <f>'G-3'!M21</f>
        <v>0</v>
      </c>
      <c r="AB21" s="148">
        <f>'G-3'!M22</f>
        <v>0</v>
      </c>
      <c r="AC21" s="149"/>
      <c r="AD21" s="148">
        <f>'G-3'!T10</f>
        <v>0</v>
      </c>
      <c r="AE21" s="148">
        <f>'G-3'!T11</f>
        <v>0</v>
      </c>
      <c r="AF21" s="148">
        <f>'G-3'!T12</f>
        <v>0</v>
      </c>
      <c r="AG21" s="148">
        <f>'G-3'!T13</f>
        <v>0</v>
      </c>
      <c r="AH21" s="148">
        <f>'G-3'!T14</f>
        <v>284.5</v>
      </c>
      <c r="AI21" s="148">
        <f>'G-3'!T15</f>
        <v>297</v>
      </c>
      <c r="AJ21" s="148">
        <f>'G-3'!T16</f>
        <v>353</v>
      </c>
      <c r="AK21" s="148">
        <f>'G-3'!T17</f>
        <v>344.5</v>
      </c>
      <c r="AL21" s="148">
        <f>'G-3'!T18</f>
        <v>372.5</v>
      </c>
      <c r="AM21" s="148">
        <f>'G-3'!T19</f>
        <v>333</v>
      </c>
      <c r="AN21" s="148">
        <f>'G-3'!T20</f>
        <v>319.5</v>
      </c>
      <c r="AO21" s="148">
        <f>'G-3'!T21</f>
        <v>310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1430</v>
      </c>
      <c r="F22" s="148">
        <f t="shared" ref="F22:K22" si="21">C21+D21+E21+F21</f>
        <v>1401</v>
      </c>
      <c r="G22" s="148">
        <f t="shared" si="21"/>
        <v>1373</v>
      </c>
      <c r="H22" s="148">
        <f t="shared" si="21"/>
        <v>1273.5</v>
      </c>
      <c r="I22" s="148">
        <f t="shared" si="21"/>
        <v>1209</v>
      </c>
      <c r="J22" s="148">
        <f t="shared" si="21"/>
        <v>1147.5</v>
      </c>
      <c r="K22" s="148">
        <f t="shared" si="21"/>
        <v>1128</v>
      </c>
      <c r="L22" s="149"/>
      <c r="M22" s="148"/>
      <c r="N22" s="148"/>
      <c r="O22" s="148"/>
      <c r="P22" s="148">
        <f>M21+N21+O21+P21</f>
        <v>1244.5</v>
      </c>
      <c r="Q22" s="148">
        <f t="shared" ref="Q22:AB22" si="22">N21+O21+P21+Q21</f>
        <v>1294.5</v>
      </c>
      <c r="R22" s="148">
        <f t="shared" si="22"/>
        <v>1341</v>
      </c>
      <c r="S22" s="148">
        <f t="shared" si="22"/>
        <v>1315.5</v>
      </c>
      <c r="T22" s="148">
        <f t="shared" si="22"/>
        <v>1242.5</v>
      </c>
      <c r="U22" s="148">
        <f t="shared" si="22"/>
        <v>1153</v>
      </c>
      <c r="V22" s="148">
        <f t="shared" si="22"/>
        <v>1072.5</v>
      </c>
      <c r="W22" s="148">
        <f t="shared" si="22"/>
        <v>978.5</v>
      </c>
      <c r="X22" s="148">
        <f t="shared" si="22"/>
        <v>931</v>
      </c>
      <c r="Y22" s="148">
        <f t="shared" si="22"/>
        <v>891.5</v>
      </c>
      <c r="Z22" s="148">
        <f t="shared" si="22"/>
        <v>646.5</v>
      </c>
      <c r="AA22" s="148">
        <f t="shared" si="22"/>
        <v>437</v>
      </c>
      <c r="AB22" s="148">
        <f t="shared" si="22"/>
        <v>205.5</v>
      </c>
      <c r="AC22" s="149"/>
      <c r="AD22" s="148"/>
      <c r="AE22" s="148"/>
      <c r="AF22" s="148"/>
      <c r="AG22" s="148">
        <f>AD21+AE21+AF21+AG21</f>
        <v>0</v>
      </c>
      <c r="AH22" s="148">
        <f t="shared" ref="AH22:AO22" si="23">AE21+AF21+AG21+AH21</f>
        <v>284.5</v>
      </c>
      <c r="AI22" s="148">
        <f t="shared" si="23"/>
        <v>581.5</v>
      </c>
      <c r="AJ22" s="148">
        <f t="shared" si="23"/>
        <v>934.5</v>
      </c>
      <c r="AK22" s="148">
        <f t="shared" si="23"/>
        <v>1279</v>
      </c>
      <c r="AL22" s="148">
        <f t="shared" si="23"/>
        <v>1367</v>
      </c>
      <c r="AM22" s="148">
        <f t="shared" si="23"/>
        <v>1403</v>
      </c>
      <c r="AN22" s="148">
        <f t="shared" si="23"/>
        <v>1369.5</v>
      </c>
      <c r="AO22" s="148">
        <f t="shared" si="23"/>
        <v>1335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0.87047551454932592</v>
      </c>
      <c r="H23" s="151"/>
      <c r="I23" s="151" t="s">
        <v>108</v>
      </c>
      <c r="J23" s="152">
        <f>DIRECCIONALIDAD!J30/100</f>
        <v>0.12952448545067424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0.76496097137901131</v>
      </c>
      <c r="V23" s="151"/>
      <c r="W23" s="151"/>
      <c r="X23" s="151"/>
      <c r="Y23" s="151" t="s">
        <v>108</v>
      </c>
      <c r="Z23" s="152">
        <f>DIRECCIONALIDAD!J33/100</f>
        <v>0.23503902862098872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0.86952264381884947</v>
      </c>
      <c r="AL23" s="151"/>
      <c r="AM23" s="151"/>
      <c r="AN23" s="151" t="s">
        <v>108</v>
      </c>
      <c r="AO23" s="152">
        <f>DIRECCIONALIDAD!J36/100</f>
        <v>0.13047735618115056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164" t="s">
        <v>153</v>
      </c>
      <c r="B24" s="165">
        <f>MAX(B22:K22)</f>
        <v>1430</v>
      </c>
      <c r="C24" s="151" t="s">
        <v>106</v>
      </c>
      <c r="D24" s="166">
        <f>+B24*D23</f>
        <v>0</v>
      </c>
      <c r="E24" s="151"/>
      <c r="F24" s="151" t="s">
        <v>107</v>
      </c>
      <c r="G24" s="166">
        <f>+B24*G23</f>
        <v>1244.7799858055362</v>
      </c>
      <c r="H24" s="151"/>
      <c r="I24" s="151" t="s">
        <v>108</v>
      </c>
      <c r="J24" s="166">
        <f>+B24*J23</f>
        <v>185.22001419446417</v>
      </c>
      <c r="K24" s="153"/>
      <c r="L24" s="147"/>
      <c r="M24" s="165">
        <f>MAX(M22:AB22)</f>
        <v>1341</v>
      </c>
      <c r="N24" s="151"/>
      <c r="O24" s="151" t="s">
        <v>106</v>
      </c>
      <c r="P24" s="167">
        <f>+M24*P23</f>
        <v>0</v>
      </c>
      <c r="Q24" s="151"/>
      <c r="R24" s="151"/>
      <c r="S24" s="151"/>
      <c r="T24" s="151" t="s">
        <v>107</v>
      </c>
      <c r="U24" s="167">
        <f>+M24*U23</f>
        <v>1025.8126626192541</v>
      </c>
      <c r="V24" s="151"/>
      <c r="W24" s="151"/>
      <c r="X24" s="151"/>
      <c r="Y24" s="151" t="s">
        <v>108</v>
      </c>
      <c r="Z24" s="167">
        <f>+M24*Z23</f>
        <v>315.18733738074587</v>
      </c>
      <c r="AA24" s="151"/>
      <c r="AB24" s="153"/>
      <c r="AC24" s="147"/>
      <c r="AD24" s="165">
        <f>MAX(AD22:AO22)</f>
        <v>1403</v>
      </c>
      <c r="AE24" s="151" t="s">
        <v>106</v>
      </c>
      <c r="AF24" s="166">
        <f>+AD24*AF23</f>
        <v>0</v>
      </c>
      <c r="AG24" s="151"/>
      <c r="AH24" s="151"/>
      <c r="AI24" s="151"/>
      <c r="AJ24" s="151" t="s">
        <v>107</v>
      </c>
      <c r="AK24" s="166">
        <f>+AD24*AK23</f>
        <v>1219.9402692778458</v>
      </c>
      <c r="AL24" s="151"/>
      <c r="AM24" s="151"/>
      <c r="AN24" s="151" t="s">
        <v>108</v>
      </c>
      <c r="AO24" s="168">
        <f>+AD24*AO23</f>
        <v>183.05973072215423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5" t="s">
        <v>102</v>
      </c>
      <c r="U28" s="245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679</v>
      </c>
      <c r="C29" s="148">
        <f t="shared" ref="C29:K29" si="27">C13+C17+C21+C25</f>
        <v>641.5</v>
      </c>
      <c r="D29" s="148">
        <f t="shared" si="27"/>
        <v>660</v>
      </c>
      <c r="E29" s="148">
        <f t="shared" si="27"/>
        <v>552.5</v>
      </c>
      <c r="F29" s="148">
        <f t="shared" si="27"/>
        <v>548</v>
      </c>
      <c r="G29" s="148">
        <f t="shared" si="27"/>
        <v>492.5</v>
      </c>
      <c r="H29" s="148">
        <f t="shared" si="27"/>
        <v>473</v>
      </c>
      <c r="I29" s="148">
        <f t="shared" si="27"/>
        <v>480</v>
      </c>
      <c r="J29" s="148">
        <f t="shared" si="27"/>
        <v>486</v>
      </c>
      <c r="K29" s="148">
        <f t="shared" si="27"/>
        <v>458</v>
      </c>
      <c r="L29" s="149"/>
      <c r="M29" s="148">
        <f>M13+M17+M21+M25</f>
        <v>513</v>
      </c>
      <c r="N29" s="148">
        <f t="shared" ref="N29:AB29" si="28">N13+N17+N21+N25</f>
        <v>501</v>
      </c>
      <c r="O29" s="148">
        <f t="shared" si="28"/>
        <v>524.5</v>
      </c>
      <c r="P29" s="148">
        <f t="shared" si="28"/>
        <v>595.5</v>
      </c>
      <c r="Q29" s="148">
        <f t="shared" si="28"/>
        <v>612.5</v>
      </c>
      <c r="R29" s="148">
        <f t="shared" si="28"/>
        <v>548.5</v>
      </c>
      <c r="S29" s="148">
        <f t="shared" si="28"/>
        <v>509</v>
      </c>
      <c r="T29" s="148">
        <f t="shared" si="28"/>
        <v>502</v>
      </c>
      <c r="U29" s="148">
        <f t="shared" si="28"/>
        <v>462</v>
      </c>
      <c r="V29" s="148">
        <f t="shared" si="28"/>
        <v>461</v>
      </c>
      <c r="W29" s="148">
        <f t="shared" si="28"/>
        <v>446.5</v>
      </c>
      <c r="X29" s="148">
        <f t="shared" si="28"/>
        <v>455.5</v>
      </c>
      <c r="Y29" s="148">
        <f t="shared" si="28"/>
        <v>406</v>
      </c>
      <c r="Z29" s="148">
        <f t="shared" si="28"/>
        <v>0</v>
      </c>
      <c r="AA29" s="148">
        <f t="shared" si="28"/>
        <v>0</v>
      </c>
      <c r="AB29" s="148">
        <f t="shared" si="28"/>
        <v>0</v>
      </c>
      <c r="AC29" s="149"/>
      <c r="AD29" s="148">
        <f>AD13+AD17+AD21+AD25</f>
        <v>0</v>
      </c>
      <c r="AE29" s="148">
        <f t="shared" ref="AE29:AO29" si="29">AE13+AE17+AE21+AE25</f>
        <v>0</v>
      </c>
      <c r="AF29" s="148">
        <f t="shared" si="29"/>
        <v>0</v>
      </c>
      <c r="AG29" s="148">
        <f t="shared" si="29"/>
        <v>0</v>
      </c>
      <c r="AH29" s="148">
        <f t="shared" si="29"/>
        <v>555.5</v>
      </c>
      <c r="AI29" s="148">
        <f t="shared" si="29"/>
        <v>552</v>
      </c>
      <c r="AJ29" s="148">
        <f t="shared" si="29"/>
        <v>609.5</v>
      </c>
      <c r="AK29" s="148">
        <f t="shared" si="29"/>
        <v>571.5</v>
      </c>
      <c r="AL29" s="148">
        <f t="shared" si="29"/>
        <v>648.5</v>
      </c>
      <c r="AM29" s="148">
        <f t="shared" si="29"/>
        <v>632.5</v>
      </c>
      <c r="AN29" s="148">
        <f t="shared" si="29"/>
        <v>593.5</v>
      </c>
      <c r="AO29" s="148">
        <f t="shared" si="29"/>
        <v>600.5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2533</v>
      </c>
      <c r="F30" s="148">
        <f t="shared" ref="F30:K30" si="30">C29+D29+E29+F29</f>
        <v>2402</v>
      </c>
      <c r="G30" s="148">
        <f t="shared" si="30"/>
        <v>2253</v>
      </c>
      <c r="H30" s="148">
        <f t="shared" si="30"/>
        <v>2066</v>
      </c>
      <c r="I30" s="148">
        <f t="shared" si="30"/>
        <v>1993.5</v>
      </c>
      <c r="J30" s="148">
        <f t="shared" si="30"/>
        <v>1931.5</v>
      </c>
      <c r="K30" s="148">
        <f t="shared" si="30"/>
        <v>1897</v>
      </c>
      <c r="L30" s="149"/>
      <c r="M30" s="148"/>
      <c r="N30" s="148"/>
      <c r="O30" s="148"/>
      <c r="P30" s="148">
        <f>M29+N29+O29+P29</f>
        <v>2134</v>
      </c>
      <c r="Q30" s="148">
        <f t="shared" ref="Q30:AB30" si="31">N29+O29+P29+Q29</f>
        <v>2233.5</v>
      </c>
      <c r="R30" s="148">
        <f t="shared" si="31"/>
        <v>2281</v>
      </c>
      <c r="S30" s="148">
        <f t="shared" si="31"/>
        <v>2265.5</v>
      </c>
      <c r="T30" s="148">
        <f t="shared" si="31"/>
        <v>2172</v>
      </c>
      <c r="U30" s="148">
        <f t="shared" si="31"/>
        <v>2021.5</v>
      </c>
      <c r="V30" s="148">
        <f t="shared" si="31"/>
        <v>1934</v>
      </c>
      <c r="W30" s="148">
        <f t="shared" si="31"/>
        <v>1871.5</v>
      </c>
      <c r="X30" s="148">
        <f t="shared" si="31"/>
        <v>1825</v>
      </c>
      <c r="Y30" s="148">
        <f t="shared" si="31"/>
        <v>1769</v>
      </c>
      <c r="Z30" s="148">
        <f t="shared" si="31"/>
        <v>1308</v>
      </c>
      <c r="AA30" s="148">
        <f t="shared" si="31"/>
        <v>861.5</v>
      </c>
      <c r="AB30" s="148">
        <f t="shared" si="31"/>
        <v>406</v>
      </c>
      <c r="AC30" s="149"/>
      <c r="AD30" s="148"/>
      <c r="AE30" s="148"/>
      <c r="AF30" s="148"/>
      <c r="AG30" s="148">
        <f>AD29+AE29+AF29+AG29</f>
        <v>0</v>
      </c>
      <c r="AH30" s="148">
        <f t="shared" ref="AH30:AO30" si="32">AE29+AF29+AG29+AH29</f>
        <v>555.5</v>
      </c>
      <c r="AI30" s="148">
        <f t="shared" si="32"/>
        <v>1107.5</v>
      </c>
      <c r="AJ30" s="148">
        <f t="shared" si="32"/>
        <v>1717</v>
      </c>
      <c r="AK30" s="148">
        <f t="shared" si="32"/>
        <v>2288.5</v>
      </c>
      <c r="AL30" s="148">
        <f t="shared" si="32"/>
        <v>2381.5</v>
      </c>
      <c r="AM30" s="148">
        <f t="shared" si="32"/>
        <v>2462</v>
      </c>
      <c r="AN30" s="148">
        <f t="shared" si="32"/>
        <v>2446</v>
      </c>
      <c r="AO30" s="148">
        <f t="shared" si="32"/>
        <v>2475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6"/>
      <c r="R32" s="246"/>
      <c r="S32" s="246"/>
      <c r="T32" s="246"/>
      <c r="U32" s="24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18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20:U20"/>
  </mergeCells>
  <pageMargins left="0.47244094488188981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2016-08-04T19:56:02Z</cp:lastPrinted>
  <dcterms:created xsi:type="dcterms:W3CDTF">1998-04-02T13:38:56Z</dcterms:created>
  <dcterms:modified xsi:type="dcterms:W3CDTF">2018-09-29T15:55:27Z</dcterms:modified>
</cp:coreProperties>
</file>