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348\CR 46\2018\"/>
    </mc:Choice>
  </mc:AlternateContent>
  <bookViews>
    <workbookView xWindow="240" yWindow="90" windowWidth="9135" windowHeight="4725" tabRatio="736" activeTab="5"/>
  </bookViews>
  <sheets>
    <sheet name="G-2" sheetId="4684" r:id="rId1"/>
    <sheet name="G-3" sheetId="4686" r:id="rId2"/>
    <sheet name="G-4" sheetId="4677" r:id="rId3"/>
    <sheet name="G-Totales" sheetId="4681" r:id="rId4"/>
    <sheet name="G-7" sheetId="4690" r:id="rId5"/>
    <sheet name="DIRECCIONALIDAD" sheetId="4689" r:id="rId6"/>
    <sheet name="DIAGRAMA DE VOL" sheetId="4688" r:id="rId7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4">'G-7'!$A$1:$U$58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10" i="4681" l="1"/>
  <c r="V20" i="4684" l="1"/>
  <c r="W20" i="4684"/>
  <c r="X20" i="4684"/>
  <c r="Y20" i="4684"/>
  <c r="W19" i="4690" l="1"/>
  <c r="X19" i="4690"/>
  <c r="Y19" i="4690"/>
  <c r="V19" i="4690"/>
  <c r="W21" i="4677"/>
  <c r="X21" i="4677"/>
  <c r="Y21" i="4677"/>
  <c r="V21" i="4677"/>
  <c r="F22" i="4677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D5" i="4690"/>
  <c r="E4" i="4690"/>
  <c r="C5" i="4689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O28" i="4688"/>
  <c r="F10" i="4677"/>
  <c r="B28" i="4688" s="1"/>
  <c r="J32" i="4689" l="1"/>
  <c r="U25" i="4688" s="1"/>
  <c r="J26" i="4689"/>
  <c r="AK20" i="4688" s="1"/>
  <c r="J24" i="4689"/>
  <c r="Z20" i="4688" s="1"/>
  <c r="J25" i="4689"/>
  <c r="AF20" i="4688" s="1"/>
  <c r="J34" i="4689"/>
  <c r="J28" i="4689"/>
  <c r="D25" i="4688" s="1"/>
  <c r="G13" i="4690"/>
  <c r="J31" i="4689"/>
  <c r="P25" i="4688" s="1"/>
  <c r="J22" i="4689"/>
  <c r="P20" i="4688" s="1"/>
  <c r="J23" i="4689"/>
  <c r="U20" i="4688" s="1"/>
  <c r="J20" i="4689"/>
  <c r="G20" i="4688" s="1"/>
  <c r="U21" i="4690"/>
  <c r="U20" i="4690"/>
  <c r="U19" i="4690"/>
  <c r="U18" i="4690"/>
  <c r="U17" i="4690"/>
  <c r="U16" i="4690"/>
  <c r="U15" i="4690"/>
  <c r="U14" i="4690"/>
  <c r="U13" i="4690"/>
  <c r="N22" i="4690"/>
  <c r="N21" i="4690"/>
  <c r="N20" i="4690"/>
  <c r="N19" i="4690"/>
  <c r="N18" i="4690"/>
  <c r="N17" i="4690"/>
  <c r="N16" i="4690"/>
  <c r="N15" i="4690"/>
  <c r="N14" i="4690"/>
  <c r="N13" i="4690"/>
  <c r="N11" i="4690"/>
  <c r="N12" i="4690"/>
  <c r="N10" i="4690"/>
  <c r="G19" i="4690"/>
  <c r="G18" i="4690"/>
  <c r="G17" i="4690"/>
  <c r="G14" i="4690"/>
  <c r="G15" i="4690"/>
  <c r="G16" i="4690"/>
  <c r="AN29" i="4688"/>
  <c r="CB19" i="4688" s="1"/>
  <c r="T17" i="468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Z25" i="4688"/>
  <c r="J25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AK34" i="4688" s="1"/>
  <c r="BY22" i="4688" s="1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Z34" i="4688"/>
  <c r="BO22" i="4688" s="1"/>
  <c r="U23" i="4690"/>
  <c r="N23" i="4690"/>
  <c r="G23" i="4690"/>
  <c r="AH34" i="4688"/>
  <c r="BV22" i="4688" s="1"/>
  <c r="W34" i="4688"/>
  <c r="BL22" i="4688" s="1"/>
  <c r="I34" i="4688"/>
  <c r="AY22" i="4688" s="1"/>
  <c r="AM34" i="4688"/>
  <c r="CA22" i="4688" s="1"/>
  <c r="AO34" i="4688"/>
  <c r="CC22" i="4688" s="1"/>
  <c r="AL34" i="4688"/>
  <c r="BZ22" i="4688" s="1"/>
  <c r="U23" i="4684"/>
  <c r="AJ34" i="4688"/>
  <c r="BX22" i="4688" s="1"/>
  <c r="AI34" i="4688"/>
  <c r="BW22" i="4688" s="1"/>
  <c r="R34" i="4688"/>
  <c r="BG22" i="4688" s="1"/>
  <c r="H34" i="4688"/>
  <c r="AX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16" i="4688" l="1"/>
  <c r="AF16" i="4688"/>
  <c r="AO16" i="4688"/>
  <c r="AK31" i="4688"/>
  <c r="AF31" i="4688"/>
  <c r="AO31" i="4688"/>
  <c r="J31" i="4688"/>
  <c r="G31" i="4688"/>
  <c r="D31" i="4688"/>
  <c r="G21" i="4688"/>
  <c r="J21" i="4688"/>
  <c r="D21" i="4688"/>
  <c r="Z31" i="4688"/>
  <c r="U31" i="4688"/>
  <c r="P31" i="4688"/>
  <c r="Z21" i="4688"/>
  <c r="U21" i="4688"/>
  <c r="P21" i="4688"/>
  <c r="G26" i="4688"/>
  <c r="J26" i="4688"/>
  <c r="D26" i="4688"/>
  <c r="AK26" i="4688"/>
  <c r="AF26" i="4688"/>
  <c r="AO26" i="4688"/>
  <c r="Z26" i="4688"/>
  <c r="U26" i="4688"/>
  <c r="P26" i="4688"/>
  <c r="AK21" i="4688"/>
  <c r="AF21" i="4688"/>
  <c r="AO21" i="4688"/>
  <c r="Z16" i="4688"/>
  <c r="U16" i="4688"/>
  <c r="P16" i="4688"/>
  <c r="G16" i="4688"/>
  <c r="J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<sst xmlns="http://schemas.openxmlformats.org/spreadsheetml/2006/main" count="735" uniqueCount="156">
  <si>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</si>
  <si>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</si>
  <si>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</si>
  <si>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</si>
  <si>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</si>
  <si>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</si>
  <si>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</si>
  <si>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</si>
  <si>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</si>
  <si>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</si>
  <si>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</si>
  <si>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</si>
  <si>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</si>
  <si>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</si>
  <si>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</si>
  <si>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</si>
  <si>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</si>
  <si>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</si>
  <si>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</si>
  <si>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</si>
  <si>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</si>
  <si>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</si>
  <si>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</si>
  <si>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</si>
  <si>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</si>
  <si>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</si>
  <si>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</si>
  <si>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</si>
  <si>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</si>
  <si>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</si>
  <si>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</si>
  <si>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</si>
  <si>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</si>
  <si>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</si>
  <si>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</si>
  <si>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</si>
  <si>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</si>
  <si>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</si>
  <si>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</si>
  <si>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</si>
  <si>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</si>
  <si>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</si>
  <si>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</si>
  <si>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</si>
  <si>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</si>
  <si>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</si>
  <si>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</si>
  <si>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</si>
  <si>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</si>
  <si>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</si>
  <si>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</si>
  <si>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</si>
  <si>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</si>
  <si>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</si>
  <si>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</si>
  <si>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</si>
  <si>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</si>
  <si>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</si>
  <si>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</si>
  <si>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</si>
  <si>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</si>
  <si>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</si>
  <si>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</si>
  <si>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</si>
  <si>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</si>
  <si>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</si>
  <si>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</si>
  <si>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</si>
  <si>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</si>
  <si>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</si>
  <si>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</si>
  <si>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</si>
  <si>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</si>
  <si>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</si>
  <si>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</si>
  <si>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</si>
  <si>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</si>
  <si>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</si>
  <si>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</si>
  <si>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</si>
  <si>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</si>
  <si>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</si>
  <si>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</si>
  <si>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</si>
  <si>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</si>
  <si>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</si>
  <si>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</si>
  <si>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</si>
  <si>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</si>
  <si>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</si>
  <si>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</si>
  <si>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</si>
  <si>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</si>
  <si>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</si>
  <si>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</si>
  <si>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</si>
  <si>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</si>
  <si>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</si>
  <si>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</si>
  <si>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</si>
  <si>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</si>
  <si>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</si>
  <si>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</si>
  <si>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</si>
  <si>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</si>
  <si>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</si>
  <si>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</si>
  <si>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</si>
  <si>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</si>
  <si>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</si>
  <si>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</si>
  <si>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</si>
  <si>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</si>
  <si>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</si>
  <si>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</si>
  <si>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</si>
  <si>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</si>
  <si>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</si>
  <si>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</si>
  <si>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</si>
  <si>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</si>
  <si>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</si>
  <si>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</si>
  <si>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</si>
  <si>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</si>
  <si>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</si>
  <si>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</si>
  <si>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</si>
  <si>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</si>
  <si>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</si>
  <si>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</si>
  <si>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</si>
  <si>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</si>
  <si>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</si>
  <si>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</si>
  <si>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</si>
  <si>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</si>
  <si>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</si>
  <si>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</si>
  <si>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</si>
  <si>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</si>
  <si>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</si>
  <si>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</si>
  <si>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</si>
  <si>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</si>
  <si>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</si>
  <si>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</si>
  <si>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</si>
  <si>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7(OR-N)</t>
  </si>
  <si>
    <t>CALLE 87 X CARRERA 46</t>
  </si>
  <si>
    <t xml:space="preserve">  </t>
  </si>
  <si>
    <t>IVAN FONSECA</t>
  </si>
  <si>
    <t xml:space="preserve">VOL MAX </t>
  </si>
  <si>
    <t>JULIO VASQUEZ</t>
  </si>
  <si>
    <t>JHONNY NAVARRO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</si>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</sst>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166</c:v>
                </c:pt>
                <c:pt idx="1">
                  <c:v>162.5</c:v>
                </c:pt>
                <c:pt idx="2">
                  <c:v>162.5</c:v>
                </c:pt>
                <c:pt idx="3">
                  <c:v>163.5</c:v>
                </c:pt>
                <c:pt idx="4">
                  <c:v>156</c:v>
                </c:pt>
                <c:pt idx="5">
                  <c:v>157</c:v>
                </c:pt>
                <c:pt idx="6">
                  <c:v>163.5</c:v>
                </c:pt>
                <c:pt idx="7">
                  <c:v>170.5</c:v>
                </c:pt>
                <c:pt idx="8">
                  <c:v>151.5</c:v>
                </c:pt>
                <c:pt idx="9">
                  <c:v>122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234688"/>
        <c:axId val="191235080"/>
      </c:barChart>
      <c:catAx>
        <c:axId val="19123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35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35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34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630</c:v>
                </c:pt>
                <c:pt idx="1">
                  <c:v>685.5</c:v>
                </c:pt>
                <c:pt idx="2">
                  <c:v>688.5</c:v>
                </c:pt>
                <c:pt idx="3">
                  <c:v>668.5</c:v>
                </c:pt>
                <c:pt idx="4">
                  <c:v>706.5</c:v>
                </c:pt>
                <c:pt idx="5">
                  <c:v>606.5</c:v>
                </c:pt>
                <c:pt idx="6">
                  <c:v>609.5</c:v>
                </c:pt>
                <c:pt idx="7">
                  <c:v>633.5</c:v>
                </c:pt>
                <c:pt idx="8">
                  <c:v>564</c:v>
                </c:pt>
                <c:pt idx="9">
                  <c:v>542.5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500344"/>
        <c:axId val="192500736"/>
      </c:barChart>
      <c:catAx>
        <c:axId val="192500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50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500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500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672</c:v>
                </c:pt>
                <c:pt idx="1">
                  <c:v>727.5</c:v>
                </c:pt>
                <c:pt idx="2">
                  <c:v>751</c:v>
                </c:pt>
                <c:pt idx="3">
                  <c:v>732.5</c:v>
                </c:pt>
                <c:pt idx="4">
                  <c:v>708.5</c:v>
                </c:pt>
                <c:pt idx="5">
                  <c:v>724</c:v>
                </c:pt>
                <c:pt idx="6">
                  <c:v>711</c:v>
                </c:pt>
                <c:pt idx="7">
                  <c:v>679</c:v>
                </c:pt>
                <c:pt idx="8">
                  <c:v>682</c:v>
                </c:pt>
                <c:pt idx="9">
                  <c:v>719</c:v>
                </c:pt>
                <c:pt idx="10">
                  <c:v>690.5</c:v>
                </c:pt>
                <c:pt idx="11">
                  <c:v>630.5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501520"/>
        <c:axId val="270164208"/>
      </c:barChart>
      <c:catAx>
        <c:axId val="19250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16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164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501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531</c:v>
                </c:pt>
                <c:pt idx="1">
                  <c:v>522</c:v>
                </c:pt>
                <c:pt idx="2">
                  <c:v>589</c:v>
                </c:pt>
                <c:pt idx="3">
                  <c:v>564.5</c:v>
                </c:pt>
                <c:pt idx="4">
                  <c:v>696</c:v>
                </c:pt>
                <c:pt idx="5">
                  <c:v>683</c:v>
                </c:pt>
                <c:pt idx="6">
                  <c:v>664</c:v>
                </c:pt>
                <c:pt idx="7">
                  <c:v>609.5</c:v>
                </c:pt>
                <c:pt idx="8">
                  <c:v>623</c:v>
                </c:pt>
                <c:pt idx="9">
                  <c:v>624</c:v>
                </c:pt>
                <c:pt idx="10">
                  <c:v>672</c:v>
                </c:pt>
                <c:pt idx="11">
                  <c:v>709.5</c:v>
                </c:pt>
                <c:pt idx="12">
                  <c:v>717</c:v>
                </c:pt>
                <c:pt idx="13">
                  <c:v>631.5</c:v>
                </c:pt>
                <c:pt idx="14">
                  <c:v>638</c:v>
                </c:pt>
                <c:pt idx="15">
                  <c:v>635.5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164992"/>
        <c:axId val="270165384"/>
      </c:barChart>
      <c:catAx>
        <c:axId val="27016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165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165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16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'G-7'!$A$10:$A$19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'G-7'!$F$10:$F$19</c:f>
              <c:numCache>
                <c:formatCode>0</c:formatCode>
                <c:ptCount val="10"/>
                <c:pt idx="0">
                  <c:v>54</c:v>
                </c:pt>
                <c:pt idx="1">
                  <c:v>75</c:v>
                </c:pt>
                <c:pt idx="2">
                  <c:v>85</c:v>
                </c:pt>
                <c:pt idx="3">
                  <c:v>91.5</c:v>
                </c:pt>
                <c:pt idx="4">
                  <c:v>91</c:v>
                </c:pt>
                <c:pt idx="5">
                  <c:v>77.5</c:v>
                </c:pt>
                <c:pt idx="6">
                  <c:v>91.5</c:v>
                </c:pt>
                <c:pt idx="7">
                  <c:v>74</c:v>
                </c:pt>
                <c:pt idx="8">
                  <c:v>67</c:v>
                </c:pt>
                <c:pt idx="9">
                  <c:v>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166168"/>
        <c:axId val="270166560"/>
      </c:barChart>
      <c:catAx>
        <c:axId val="270166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16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166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166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'G-7'!$O$10:$O$21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'G-7'!$T$10:$T$21</c:f>
              <c:numCache>
                <c:formatCode>0</c:formatCode>
                <c:ptCount val="12"/>
                <c:pt idx="0">
                  <c:v>64.5</c:v>
                </c:pt>
                <c:pt idx="1">
                  <c:v>54</c:v>
                </c:pt>
                <c:pt idx="2">
                  <c:v>44.5</c:v>
                </c:pt>
                <c:pt idx="3">
                  <c:v>45.5</c:v>
                </c:pt>
                <c:pt idx="4">
                  <c:v>49</c:v>
                </c:pt>
                <c:pt idx="5">
                  <c:v>47.5</c:v>
                </c:pt>
                <c:pt idx="6">
                  <c:v>52</c:v>
                </c:pt>
                <c:pt idx="7">
                  <c:v>55</c:v>
                </c:pt>
                <c:pt idx="8">
                  <c:v>42</c:v>
                </c:pt>
                <c:pt idx="9">
                  <c:v>36.5</c:v>
                </c:pt>
                <c:pt idx="10">
                  <c:v>42.5</c:v>
                </c:pt>
                <c:pt idx="11">
                  <c:v>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167344"/>
        <c:axId val="270167736"/>
      </c:barChart>
      <c:catAx>
        <c:axId val="27016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167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167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167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16E-2"/>
          <c:y val="0.21153978578091179"/>
          <c:w val="0.92653184328741933"/>
          <c:h val="0.500003130027603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'G-7'!$W$37:$W$52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('G-7'!$F$20:$F$22,'G-7'!$M$10:$M$22)</c:f>
              <c:numCache>
                <c:formatCode>0</c:formatCode>
                <c:ptCount val="16"/>
                <c:pt idx="0">
                  <c:v>71.5</c:v>
                </c:pt>
                <c:pt idx="1">
                  <c:v>77.5</c:v>
                </c:pt>
                <c:pt idx="2">
                  <c:v>72</c:v>
                </c:pt>
                <c:pt idx="3">
                  <c:v>77.5</c:v>
                </c:pt>
                <c:pt idx="4">
                  <c:v>73</c:v>
                </c:pt>
                <c:pt idx="5">
                  <c:v>68.5</c:v>
                </c:pt>
                <c:pt idx="6">
                  <c:v>57</c:v>
                </c:pt>
                <c:pt idx="7">
                  <c:v>69</c:v>
                </c:pt>
                <c:pt idx="8">
                  <c:v>66</c:v>
                </c:pt>
                <c:pt idx="9">
                  <c:v>67</c:v>
                </c:pt>
                <c:pt idx="10">
                  <c:v>56</c:v>
                </c:pt>
                <c:pt idx="11">
                  <c:v>76.5</c:v>
                </c:pt>
                <c:pt idx="12">
                  <c:v>65</c:v>
                </c:pt>
                <c:pt idx="13">
                  <c:v>69</c:v>
                </c:pt>
                <c:pt idx="14">
                  <c:v>65.5</c:v>
                </c:pt>
                <c:pt idx="15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545248"/>
        <c:axId val="271545640"/>
      </c:barChart>
      <c:catAx>
        <c:axId val="27154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545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1545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545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654.5</c:v>
                </c:pt>
                <c:pt idx="4">
                  <c:v>644.5</c:v>
                </c:pt>
                <c:pt idx="5">
                  <c:v>639</c:v>
                </c:pt>
                <c:pt idx="6">
                  <c:v>640</c:v>
                </c:pt>
                <c:pt idx="7">
                  <c:v>647</c:v>
                </c:pt>
                <c:pt idx="8">
                  <c:v>642.5</c:v>
                </c:pt>
                <c:pt idx="9">
                  <c:v>607.5</c:v>
                </c:pt>
                <c:pt idx="13">
                  <c:v>464</c:v>
                </c:pt>
                <c:pt idx="14">
                  <c:v>507.5</c:v>
                </c:pt>
                <c:pt idx="15">
                  <c:v>583</c:v>
                </c:pt>
                <c:pt idx="16">
                  <c:v>602.5</c:v>
                </c:pt>
                <c:pt idx="17">
                  <c:v>616</c:v>
                </c:pt>
                <c:pt idx="18">
                  <c:v>578.5</c:v>
                </c:pt>
                <c:pt idx="19">
                  <c:v>543.5</c:v>
                </c:pt>
                <c:pt idx="20">
                  <c:v>592</c:v>
                </c:pt>
                <c:pt idx="21">
                  <c:v>665.5</c:v>
                </c:pt>
                <c:pt idx="22">
                  <c:v>726</c:v>
                </c:pt>
                <c:pt idx="23">
                  <c:v>714</c:v>
                </c:pt>
                <c:pt idx="24">
                  <c:v>672.5</c:v>
                </c:pt>
                <c:pt idx="25">
                  <c:v>603.5</c:v>
                </c:pt>
                <c:pt idx="29">
                  <c:v>700.5</c:v>
                </c:pt>
                <c:pt idx="30">
                  <c:v>722.5</c:v>
                </c:pt>
                <c:pt idx="31">
                  <c:v>743</c:v>
                </c:pt>
                <c:pt idx="32">
                  <c:v>731</c:v>
                </c:pt>
                <c:pt idx="33">
                  <c:v>687.5</c:v>
                </c:pt>
                <c:pt idx="34">
                  <c:v>703</c:v>
                </c:pt>
                <c:pt idx="35">
                  <c:v>731</c:v>
                </c:pt>
                <c:pt idx="36">
                  <c:v>738.5</c:v>
                </c:pt>
                <c:pt idx="37">
                  <c:v>759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1301.5</c:v>
                </c:pt>
                <c:pt idx="4">
                  <c:v>1372</c:v>
                </c:pt>
                <c:pt idx="5">
                  <c:v>1357</c:v>
                </c:pt>
                <c:pt idx="6">
                  <c:v>1294.5</c:v>
                </c:pt>
                <c:pt idx="7">
                  <c:v>1276.5</c:v>
                </c:pt>
                <c:pt idx="8">
                  <c:v>1190.5</c:v>
                </c:pt>
                <c:pt idx="9">
                  <c:v>1147.5</c:v>
                </c:pt>
                <c:pt idx="13">
                  <c:v>971</c:v>
                </c:pt>
                <c:pt idx="14">
                  <c:v>1024.5</c:v>
                </c:pt>
                <c:pt idx="15">
                  <c:v>1041.5</c:v>
                </c:pt>
                <c:pt idx="16">
                  <c:v>1055.5</c:v>
                </c:pt>
                <c:pt idx="17">
                  <c:v>1068</c:v>
                </c:pt>
                <c:pt idx="18">
                  <c:v>1037.5</c:v>
                </c:pt>
                <c:pt idx="19">
                  <c:v>1033</c:v>
                </c:pt>
                <c:pt idx="20">
                  <c:v>1033.5</c:v>
                </c:pt>
                <c:pt idx="21">
                  <c:v>1079.5</c:v>
                </c:pt>
                <c:pt idx="22">
                  <c:v>1124</c:v>
                </c:pt>
                <c:pt idx="23">
                  <c:v>1159.5</c:v>
                </c:pt>
                <c:pt idx="24">
                  <c:v>1209.5</c:v>
                </c:pt>
                <c:pt idx="25">
                  <c:v>1201.5</c:v>
                </c:pt>
                <c:pt idx="29">
                  <c:v>1284</c:v>
                </c:pt>
                <c:pt idx="30">
                  <c:v>1265.5</c:v>
                </c:pt>
                <c:pt idx="31">
                  <c:v>1253</c:v>
                </c:pt>
                <c:pt idx="32">
                  <c:v>1227</c:v>
                </c:pt>
                <c:pt idx="33">
                  <c:v>1182</c:v>
                </c:pt>
                <c:pt idx="34">
                  <c:v>1172.5</c:v>
                </c:pt>
                <c:pt idx="35">
                  <c:v>1140.5</c:v>
                </c:pt>
                <c:pt idx="36">
                  <c:v>1125.5</c:v>
                </c:pt>
                <c:pt idx="37">
                  <c:v>1102.5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716.5</c:v>
                </c:pt>
                <c:pt idx="4">
                  <c:v>732.5</c:v>
                </c:pt>
                <c:pt idx="5">
                  <c:v>674</c:v>
                </c:pt>
                <c:pt idx="6">
                  <c:v>656.5</c:v>
                </c:pt>
                <c:pt idx="7">
                  <c:v>632.5</c:v>
                </c:pt>
                <c:pt idx="8">
                  <c:v>580.5</c:v>
                </c:pt>
                <c:pt idx="9">
                  <c:v>594.5</c:v>
                </c:pt>
                <c:pt idx="13">
                  <c:v>771.5</c:v>
                </c:pt>
                <c:pt idx="14">
                  <c:v>839.5</c:v>
                </c:pt>
                <c:pt idx="15">
                  <c:v>908</c:v>
                </c:pt>
                <c:pt idx="16">
                  <c:v>949.5</c:v>
                </c:pt>
                <c:pt idx="17">
                  <c:v>968.5</c:v>
                </c:pt>
                <c:pt idx="18">
                  <c:v>963.5</c:v>
                </c:pt>
                <c:pt idx="19">
                  <c:v>944</c:v>
                </c:pt>
                <c:pt idx="20">
                  <c:v>903</c:v>
                </c:pt>
                <c:pt idx="21">
                  <c:v>883.5</c:v>
                </c:pt>
                <c:pt idx="22">
                  <c:v>872.5</c:v>
                </c:pt>
                <c:pt idx="23">
                  <c:v>856.5</c:v>
                </c:pt>
                <c:pt idx="24">
                  <c:v>814</c:v>
                </c:pt>
                <c:pt idx="25">
                  <c:v>817</c:v>
                </c:pt>
                <c:pt idx="29">
                  <c:v>898.5</c:v>
                </c:pt>
                <c:pt idx="30">
                  <c:v>931.5</c:v>
                </c:pt>
                <c:pt idx="31">
                  <c:v>920</c:v>
                </c:pt>
                <c:pt idx="32">
                  <c:v>918</c:v>
                </c:pt>
                <c:pt idx="33">
                  <c:v>953</c:v>
                </c:pt>
                <c:pt idx="34">
                  <c:v>920.5</c:v>
                </c:pt>
                <c:pt idx="35">
                  <c:v>919.5</c:v>
                </c:pt>
                <c:pt idx="36">
                  <c:v>906.5</c:v>
                </c:pt>
                <c:pt idx="37">
                  <c:v>860.5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2672.5</c:v>
                </c:pt>
                <c:pt idx="4">
                  <c:v>2749</c:v>
                </c:pt>
                <c:pt idx="5">
                  <c:v>2670</c:v>
                </c:pt>
                <c:pt idx="6">
                  <c:v>2591</c:v>
                </c:pt>
                <c:pt idx="7">
                  <c:v>2556</c:v>
                </c:pt>
                <c:pt idx="8">
                  <c:v>2413.5</c:v>
                </c:pt>
                <c:pt idx="9">
                  <c:v>2349.5</c:v>
                </c:pt>
                <c:pt idx="13">
                  <c:v>2206.5</c:v>
                </c:pt>
                <c:pt idx="14">
                  <c:v>2371.5</c:v>
                </c:pt>
                <c:pt idx="15">
                  <c:v>2532.5</c:v>
                </c:pt>
                <c:pt idx="16">
                  <c:v>2607.5</c:v>
                </c:pt>
                <c:pt idx="17">
                  <c:v>2652.5</c:v>
                </c:pt>
                <c:pt idx="18">
                  <c:v>2579.5</c:v>
                </c:pt>
                <c:pt idx="19">
                  <c:v>2520.5</c:v>
                </c:pt>
                <c:pt idx="20">
                  <c:v>2528.5</c:v>
                </c:pt>
                <c:pt idx="21">
                  <c:v>2628.5</c:v>
                </c:pt>
                <c:pt idx="22">
                  <c:v>2722.5</c:v>
                </c:pt>
                <c:pt idx="23">
                  <c:v>2730</c:v>
                </c:pt>
                <c:pt idx="24">
                  <c:v>2696</c:v>
                </c:pt>
                <c:pt idx="25">
                  <c:v>2622</c:v>
                </c:pt>
                <c:pt idx="29">
                  <c:v>2883</c:v>
                </c:pt>
                <c:pt idx="30">
                  <c:v>2919.5</c:v>
                </c:pt>
                <c:pt idx="31">
                  <c:v>2916</c:v>
                </c:pt>
                <c:pt idx="32">
                  <c:v>2876</c:v>
                </c:pt>
                <c:pt idx="33">
                  <c:v>2822.5</c:v>
                </c:pt>
                <c:pt idx="34">
                  <c:v>2796</c:v>
                </c:pt>
                <c:pt idx="35">
                  <c:v>2791</c:v>
                </c:pt>
                <c:pt idx="36">
                  <c:v>2770.5</c:v>
                </c:pt>
                <c:pt idx="37">
                  <c:v>2722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546424"/>
        <c:axId val="271546816"/>
      </c:lineChart>
      <c:catAx>
        <c:axId val="2715464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154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15468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15464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148.5</c:v>
                </c:pt>
                <c:pt idx="1">
                  <c:v>162</c:v>
                </c:pt>
                <c:pt idx="2">
                  <c:v>198.5</c:v>
                </c:pt>
                <c:pt idx="3">
                  <c:v>191.5</c:v>
                </c:pt>
                <c:pt idx="4">
                  <c:v>170.5</c:v>
                </c:pt>
                <c:pt idx="5">
                  <c:v>182.5</c:v>
                </c:pt>
                <c:pt idx="6">
                  <c:v>186.5</c:v>
                </c:pt>
                <c:pt idx="7">
                  <c:v>148</c:v>
                </c:pt>
                <c:pt idx="8">
                  <c:v>186</c:v>
                </c:pt>
                <c:pt idx="9">
                  <c:v>210.5</c:v>
                </c:pt>
                <c:pt idx="10">
                  <c:v>194</c:v>
                </c:pt>
                <c:pt idx="11">
                  <c:v>168.5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235864"/>
        <c:axId val="191236256"/>
      </c:barChart>
      <c:catAx>
        <c:axId val="191235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3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3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35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124.5</c:v>
                </c:pt>
                <c:pt idx="1">
                  <c:v>94.5</c:v>
                </c:pt>
                <c:pt idx="2">
                  <c:v>125.5</c:v>
                </c:pt>
                <c:pt idx="3">
                  <c:v>119.5</c:v>
                </c:pt>
                <c:pt idx="4">
                  <c:v>168</c:v>
                </c:pt>
                <c:pt idx="5">
                  <c:v>170</c:v>
                </c:pt>
                <c:pt idx="6">
                  <c:v>145</c:v>
                </c:pt>
                <c:pt idx="7">
                  <c:v>133</c:v>
                </c:pt>
                <c:pt idx="8">
                  <c:v>130.5</c:v>
                </c:pt>
                <c:pt idx="9">
                  <c:v>135</c:v>
                </c:pt>
                <c:pt idx="10">
                  <c:v>193.5</c:v>
                </c:pt>
                <c:pt idx="11">
                  <c:v>206.5</c:v>
                </c:pt>
                <c:pt idx="12">
                  <c:v>191</c:v>
                </c:pt>
                <c:pt idx="13">
                  <c:v>123</c:v>
                </c:pt>
                <c:pt idx="14">
                  <c:v>152</c:v>
                </c:pt>
                <c:pt idx="15">
                  <c:v>137.5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237040"/>
        <c:axId val="191237432"/>
      </c:barChart>
      <c:catAx>
        <c:axId val="19123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37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37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37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299</c:v>
                </c:pt>
                <c:pt idx="1">
                  <c:v>326</c:v>
                </c:pt>
                <c:pt idx="2">
                  <c:v>343</c:v>
                </c:pt>
                <c:pt idx="3">
                  <c:v>333.5</c:v>
                </c:pt>
                <c:pt idx="4">
                  <c:v>369.5</c:v>
                </c:pt>
                <c:pt idx="5">
                  <c:v>311</c:v>
                </c:pt>
                <c:pt idx="6">
                  <c:v>280.5</c:v>
                </c:pt>
                <c:pt idx="7">
                  <c:v>315.5</c:v>
                </c:pt>
                <c:pt idx="8">
                  <c:v>283.5</c:v>
                </c:pt>
                <c:pt idx="9">
                  <c:v>268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939960"/>
        <c:axId val="270940352"/>
      </c:barChart>
      <c:catAx>
        <c:axId val="270939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94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94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939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314</c:v>
                </c:pt>
                <c:pt idx="1">
                  <c:v>321.5</c:v>
                </c:pt>
                <c:pt idx="2">
                  <c:v>324</c:v>
                </c:pt>
                <c:pt idx="3">
                  <c:v>324.5</c:v>
                </c:pt>
                <c:pt idx="4">
                  <c:v>295.5</c:v>
                </c:pt>
                <c:pt idx="5">
                  <c:v>309</c:v>
                </c:pt>
                <c:pt idx="6">
                  <c:v>298</c:v>
                </c:pt>
                <c:pt idx="7">
                  <c:v>279.5</c:v>
                </c:pt>
                <c:pt idx="8">
                  <c:v>286</c:v>
                </c:pt>
                <c:pt idx="9">
                  <c:v>277</c:v>
                </c:pt>
                <c:pt idx="10">
                  <c:v>283</c:v>
                </c:pt>
                <c:pt idx="11">
                  <c:v>256.5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941136"/>
        <c:axId val="270941528"/>
      </c:barChart>
      <c:catAx>
        <c:axId val="27094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941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941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94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233.5</c:v>
                </c:pt>
                <c:pt idx="1">
                  <c:v>250.5</c:v>
                </c:pt>
                <c:pt idx="2">
                  <c:v>255</c:v>
                </c:pt>
                <c:pt idx="3">
                  <c:v>232</c:v>
                </c:pt>
                <c:pt idx="4">
                  <c:v>287</c:v>
                </c:pt>
                <c:pt idx="5">
                  <c:v>267.5</c:v>
                </c:pt>
                <c:pt idx="6">
                  <c:v>269</c:v>
                </c:pt>
                <c:pt idx="7">
                  <c:v>244.5</c:v>
                </c:pt>
                <c:pt idx="8">
                  <c:v>256.5</c:v>
                </c:pt>
                <c:pt idx="9">
                  <c:v>263</c:v>
                </c:pt>
                <c:pt idx="10">
                  <c:v>269.5</c:v>
                </c:pt>
                <c:pt idx="11">
                  <c:v>290.5</c:v>
                </c:pt>
                <c:pt idx="12">
                  <c:v>301</c:v>
                </c:pt>
                <c:pt idx="13">
                  <c:v>298.5</c:v>
                </c:pt>
                <c:pt idx="14">
                  <c:v>319.5</c:v>
                </c:pt>
                <c:pt idx="15">
                  <c:v>282.5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349816"/>
        <c:axId val="270941920"/>
      </c:barChart>
      <c:catAx>
        <c:axId val="190349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94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941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349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165</c:v>
                </c:pt>
                <c:pt idx="1">
                  <c:v>197</c:v>
                </c:pt>
                <c:pt idx="2">
                  <c:v>183</c:v>
                </c:pt>
                <c:pt idx="3">
                  <c:v>171.5</c:v>
                </c:pt>
                <c:pt idx="4">
                  <c:v>181</c:v>
                </c:pt>
                <c:pt idx="5">
                  <c:v>138.5</c:v>
                </c:pt>
                <c:pt idx="6">
                  <c:v>165.5</c:v>
                </c:pt>
                <c:pt idx="7">
                  <c:v>147.5</c:v>
                </c:pt>
                <c:pt idx="8">
                  <c:v>129</c:v>
                </c:pt>
                <c:pt idx="9">
                  <c:v>152.5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942704"/>
        <c:axId val="270943096"/>
      </c:barChart>
      <c:catAx>
        <c:axId val="27094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943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943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94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209.5</c:v>
                </c:pt>
                <c:pt idx="1">
                  <c:v>244</c:v>
                </c:pt>
                <c:pt idx="2">
                  <c:v>228.5</c:v>
                </c:pt>
                <c:pt idx="3">
                  <c:v>216.5</c:v>
                </c:pt>
                <c:pt idx="4">
                  <c:v>242.5</c:v>
                </c:pt>
                <c:pt idx="5">
                  <c:v>232.5</c:v>
                </c:pt>
                <c:pt idx="6">
                  <c:v>226.5</c:v>
                </c:pt>
                <c:pt idx="7">
                  <c:v>251.5</c:v>
                </c:pt>
                <c:pt idx="8">
                  <c:v>210</c:v>
                </c:pt>
                <c:pt idx="9">
                  <c:v>231.5</c:v>
                </c:pt>
                <c:pt idx="10">
                  <c:v>213.5</c:v>
                </c:pt>
                <c:pt idx="11">
                  <c:v>205.5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497992"/>
        <c:axId val="192498384"/>
      </c:barChart>
      <c:catAx>
        <c:axId val="192497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9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498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97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173</c:v>
                </c:pt>
                <c:pt idx="1">
                  <c:v>177</c:v>
                </c:pt>
                <c:pt idx="2">
                  <c:v>208.5</c:v>
                </c:pt>
                <c:pt idx="3">
                  <c:v>213</c:v>
                </c:pt>
                <c:pt idx="4">
                  <c:v>241</c:v>
                </c:pt>
                <c:pt idx="5">
                  <c:v>245.5</c:v>
                </c:pt>
                <c:pt idx="6">
                  <c:v>250</c:v>
                </c:pt>
                <c:pt idx="7">
                  <c:v>232</c:v>
                </c:pt>
                <c:pt idx="8">
                  <c:v>236</c:v>
                </c:pt>
                <c:pt idx="9">
                  <c:v>226</c:v>
                </c:pt>
                <c:pt idx="10">
                  <c:v>209</c:v>
                </c:pt>
                <c:pt idx="11">
                  <c:v>212.5</c:v>
                </c:pt>
                <c:pt idx="12">
                  <c:v>225</c:v>
                </c:pt>
                <c:pt idx="13">
                  <c:v>210</c:v>
                </c:pt>
                <c:pt idx="14">
                  <c:v>166.5</c:v>
                </c:pt>
                <c:pt idx="15">
                  <c:v>215.5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499168"/>
        <c:axId val="192499560"/>
      </c:barChart>
      <c:catAx>
        <c:axId val="192499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99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499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99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workbookViewId="0">
      <selection activeCell="X24" sqref="X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8" t="s">
        <v>38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2" t="s">
        <v>54</v>
      </c>
      <c r="B4" s="192"/>
      <c r="C4" s="192"/>
      <c r="D4" s="26"/>
      <c r="E4" s="190" t="s">
        <v>60</v>
      </c>
      <c r="F4" s="190"/>
      <c r="G4" s="190"/>
      <c r="H4" s="19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90" t="s">
        <v>149</v>
      </c>
      <c r="E5" s="190"/>
      <c r="F5" s="190"/>
      <c r="G5" s="190"/>
      <c r="H5" s="190"/>
      <c r="I5" s="184" t="s">
        <v>53</v>
      </c>
      <c r="J5" s="184"/>
      <c r="K5" s="184"/>
      <c r="L5" s="191">
        <v>2348</v>
      </c>
      <c r="M5" s="191"/>
      <c r="N5" s="191"/>
      <c r="O5" s="12"/>
      <c r="P5" s="184" t="s">
        <v>57</v>
      </c>
      <c r="Q5" s="184"/>
      <c r="R5" s="184"/>
      <c r="S5" s="189" t="s">
        <v>147</v>
      </c>
      <c r="T5" s="189"/>
      <c r="U5" s="189"/>
    </row>
    <row r="6" spans="1:28" ht="12.75" customHeight="1" x14ac:dyDescent="0.2">
      <c r="A6" s="184" t="s">
        <v>55</v>
      </c>
      <c r="B6" s="184"/>
      <c r="C6" s="184"/>
      <c r="D6" s="193" t="s">
        <v>151</v>
      </c>
      <c r="E6" s="193"/>
      <c r="F6" s="193"/>
      <c r="G6" s="193"/>
      <c r="H6" s="193"/>
      <c r="I6" s="184" t="s">
        <v>59</v>
      </c>
      <c r="J6" s="184"/>
      <c r="K6" s="184"/>
      <c r="L6" s="186">
        <v>2</v>
      </c>
      <c r="M6" s="186"/>
      <c r="N6" s="186"/>
      <c r="O6" s="42"/>
      <c r="P6" s="184" t="s">
        <v>58</v>
      </c>
      <c r="Q6" s="184"/>
      <c r="R6" s="184"/>
      <c r="S6" s="187">
        <v>43125</v>
      </c>
      <c r="T6" s="187"/>
      <c r="U6" s="187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25</v>
      </c>
      <c r="C10" s="46">
        <v>122</v>
      </c>
      <c r="D10" s="46">
        <v>12</v>
      </c>
      <c r="E10" s="46">
        <v>3</v>
      </c>
      <c r="F10" s="6">
        <f t="shared" ref="F10:F22" si="0">B10*0.5+C10*1+D10*2+E10*2.5</f>
        <v>166</v>
      </c>
      <c r="G10" s="2"/>
      <c r="H10" s="19" t="s">
        <v>4</v>
      </c>
      <c r="I10" s="46">
        <v>14</v>
      </c>
      <c r="J10" s="46">
        <v>96</v>
      </c>
      <c r="K10" s="46">
        <v>7</v>
      </c>
      <c r="L10" s="46">
        <v>1</v>
      </c>
      <c r="M10" s="6">
        <f t="shared" ref="M10:M22" si="1">I10*0.5+J10*1+K10*2+L10*2.5</f>
        <v>119.5</v>
      </c>
      <c r="N10" s="9">
        <f>F20+F21+F22+M10</f>
        <v>464</v>
      </c>
      <c r="O10" s="19" t="s">
        <v>43</v>
      </c>
      <c r="P10" s="46">
        <v>21</v>
      </c>
      <c r="Q10" s="46">
        <v>124</v>
      </c>
      <c r="R10" s="46">
        <v>7</v>
      </c>
      <c r="S10" s="46">
        <v>0</v>
      </c>
      <c r="T10" s="6">
        <f t="shared" ref="T10:T21" si="2">P10*0.5+Q10*1+R10*2+S10*2.5</f>
        <v>148.5</v>
      </c>
      <c r="U10" s="10"/>
      <c r="AB10" s="1"/>
    </row>
    <row r="11" spans="1:28" ht="24" customHeight="1" x14ac:dyDescent="0.2">
      <c r="A11" s="18" t="s">
        <v>14</v>
      </c>
      <c r="B11" s="46">
        <v>28</v>
      </c>
      <c r="C11" s="46">
        <v>126</v>
      </c>
      <c r="D11" s="46">
        <v>10</v>
      </c>
      <c r="E11" s="46">
        <v>1</v>
      </c>
      <c r="F11" s="6">
        <f t="shared" si="0"/>
        <v>162.5</v>
      </c>
      <c r="G11" s="2"/>
      <c r="H11" s="19" t="s">
        <v>5</v>
      </c>
      <c r="I11" s="46">
        <v>27</v>
      </c>
      <c r="J11" s="46">
        <v>130</v>
      </c>
      <c r="K11" s="46">
        <v>11</v>
      </c>
      <c r="L11" s="46">
        <v>1</v>
      </c>
      <c r="M11" s="6">
        <f t="shared" si="1"/>
        <v>168</v>
      </c>
      <c r="N11" s="9">
        <f>F21+F22+M10+M11</f>
        <v>507.5</v>
      </c>
      <c r="O11" s="19" t="s">
        <v>44</v>
      </c>
      <c r="P11" s="46">
        <v>22</v>
      </c>
      <c r="Q11" s="46">
        <v>133</v>
      </c>
      <c r="R11" s="46">
        <v>9</v>
      </c>
      <c r="S11" s="46">
        <v>0</v>
      </c>
      <c r="T11" s="6">
        <f t="shared" si="2"/>
        <v>162</v>
      </c>
      <c r="U11" s="2"/>
      <c r="AB11" s="1"/>
    </row>
    <row r="12" spans="1:28" ht="24" customHeight="1" x14ac:dyDescent="0.2">
      <c r="A12" s="18" t="s">
        <v>17</v>
      </c>
      <c r="B12" s="46">
        <v>21</v>
      </c>
      <c r="C12" s="46">
        <v>125</v>
      </c>
      <c r="D12" s="46">
        <v>11</v>
      </c>
      <c r="E12" s="46">
        <v>2</v>
      </c>
      <c r="F12" s="6">
        <f t="shared" si="0"/>
        <v>162.5</v>
      </c>
      <c r="G12" s="2"/>
      <c r="H12" s="19" t="s">
        <v>6</v>
      </c>
      <c r="I12" s="46">
        <v>19</v>
      </c>
      <c r="J12" s="46">
        <v>141</v>
      </c>
      <c r="K12" s="46">
        <v>6</v>
      </c>
      <c r="L12" s="46">
        <v>3</v>
      </c>
      <c r="M12" s="6">
        <f t="shared" si="1"/>
        <v>170</v>
      </c>
      <c r="N12" s="2">
        <f>F22+M10+M11+M12</f>
        <v>583</v>
      </c>
      <c r="O12" s="19" t="s">
        <v>32</v>
      </c>
      <c r="P12" s="46">
        <v>24</v>
      </c>
      <c r="Q12" s="46">
        <v>140</v>
      </c>
      <c r="R12" s="46">
        <v>17</v>
      </c>
      <c r="S12" s="46">
        <v>5</v>
      </c>
      <c r="T12" s="6">
        <f t="shared" si="2"/>
        <v>198.5</v>
      </c>
      <c r="U12" s="2"/>
      <c r="AB12" s="1"/>
    </row>
    <row r="13" spans="1:28" ht="24" customHeight="1" x14ac:dyDescent="0.2">
      <c r="A13" s="18" t="s">
        <v>19</v>
      </c>
      <c r="B13" s="46">
        <v>23</v>
      </c>
      <c r="C13" s="46">
        <v>124</v>
      </c>
      <c r="D13" s="46">
        <v>9</v>
      </c>
      <c r="E13" s="46">
        <v>4</v>
      </c>
      <c r="F13" s="6">
        <f t="shared" si="0"/>
        <v>163.5</v>
      </c>
      <c r="G13" s="2">
        <f t="shared" ref="G13:G19" si="3">F10+F11+F12+F13</f>
        <v>654.5</v>
      </c>
      <c r="H13" s="19" t="s">
        <v>7</v>
      </c>
      <c r="I13" s="46">
        <v>17</v>
      </c>
      <c r="J13" s="46">
        <v>114</v>
      </c>
      <c r="K13" s="46">
        <v>10</v>
      </c>
      <c r="L13" s="46">
        <v>1</v>
      </c>
      <c r="M13" s="6">
        <f t="shared" si="1"/>
        <v>145</v>
      </c>
      <c r="N13" s="2">
        <f t="shared" ref="N13:N18" si="4">M10+M11+M12+M13</f>
        <v>602.5</v>
      </c>
      <c r="O13" s="19" t="s">
        <v>33</v>
      </c>
      <c r="P13" s="46">
        <v>21</v>
      </c>
      <c r="Q13" s="46">
        <v>154</v>
      </c>
      <c r="R13" s="46">
        <v>11</v>
      </c>
      <c r="S13" s="46">
        <v>2</v>
      </c>
      <c r="T13" s="6">
        <f t="shared" si="2"/>
        <v>191.5</v>
      </c>
      <c r="U13" s="2">
        <f t="shared" ref="U13:U21" si="5">T10+T11+T12+T13</f>
        <v>700.5</v>
      </c>
      <c r="AB13" s="81">
        <v>212.5</v>
      </c>
    </row>
    <row r="14" spans="1:28" ht="24" customHeight="1" x14ac:dyDescent="0.2">
      <c r="A14" s="18" t="s">
        <v>21</v>
      </c>
      <c r="B14" s="46">
        <v>22</v>
      </c>
      <c r="C14" s="46">
        <v>120</v>
      </c>
      <c r="D14" s="46">
        <v>10</v>
      </c>
      <c r="E14" s="46">
        <v>2</v>
      </c>
      <c r="F14" s="6">
        <f t="shared" si="0"/>
        <v>156</v>
      </c>
      <c r="G14" s="2">
        <f t="shared" si="3"/>
        <v>644.5</v>
      </c>
      <c r="H14" s="19" t="s">
        <v>9</v>
      </c>
      <c r="I14" s="46">
        <v>10</v>
      </c>
      <c r="J14" s="46">
        <v>109</v>
      </c>
      <c r="K14" s="46">
        <v>7</v>
      </c>
      <c r="L14" s="46">
        <v>2</v>
      </c>
      <c r="M14" s="6">
        <f t="shared" si="1"/>
        <v>133</v>
      </c>
      <c r="N14" s="2">
        <f t="shared" si="4"/>
        <v>616</v>
      </c>
      <c r="O14" s="19" t="s">
        <v>29</v>
      </c>
      <c r="P14" s="45">
        <v>19</v>
      </c>
      <c r="Q14" s="45">
        <v>138</v>
      </c>
      <c r="R14" s="45">
        <v>9</v>
      </c>
      <c r="S14" s="45">
        <v>2</v>
      </c>
      <c r="T14" s="6">
        <f t="shared" si="2"/>
        <v>170.5</v>
      </c>
      <c r="U14" s="2">
        <f t="shared" si="5"/>
        <v>722.5</v>
      </c>
      <c r="AB14" s="81">
        <v>226</v>
      </c>
    </row>
    <row r="15" spans="1:28" ht="24" customHeight="1" x14ac:dyDescent="0.2">
      <c r="A15" s="18" t="s">
        <v>23</v>
      </c>
      <c r="B15" s="46">
        <v>33</v>
      </c>
      <c r="C15" s="46">
        <v>122</v>
      </c>
      <c r="D15" s="46">
        <v>8</v>
      </c>
      <c r="E15" s="46">
        <v>1</v>
      </c>
      <c r="F15" s="6">
        <f t="shared" si="0"/>
        <v>157</v>
      </c>
      <c r="G15" s="2">
        <f t="shared" si="3"/>
        <v>639</v>
      </c>
      <c r="H15" s="19" t="s">
        <v>12</v>
      </c>
      <c r="I15" s="46">
        <v>11</v>
      </c>
      <c r="J15" s="46">
        <v>110</v>
      </c>
      <c r="K15" s="46">
        <v>5</v>
      </c>
      <c r="L15" s="46">
        <v>2</v>
      </c>
      <c r="M15" s="6">
        <f t="shared" si="1"/>
        <v>130.5</v>
      </c>
      <c r="N15" s="2">
        <f t="shared" si="4"/>
        <v>578.5</v>
      </c>
      <c r="O15" s="18" t="s">
        <v>30</v>
      </c>
      <c r="P15" s="46">
        <v>18</v>
      </c>
      <c r="Q15" s="46">
        <v>143</v>
      </c>
      <c r="R15" s="46">
        <v>14</v>
      </c>
      <c r="S15" s="46">
        <v>1</v>
      </c>
      <c r="T15" s="6">
        <f t="shared" si="2"/>
        <v>182.5</v>
      </c>
      <c r="U15" s="2">
        <f t="shared" si="5"/>
        <v>743</v>
      </c>
      <c r="AB15" s="81">
        <v>233.5</v>
      </c>
    </row>
    <row r="16" spans="1:28" ht="24" customHeight="1" x14ac:dyDescent="0.2">
      <c r="A16" s="18" t="s">
        <v>39</v>
      </c>
      <c r="B16" s="46">
        <v>26</v>
      </c>
      <c r="C16" s="46">
        <v>119</v>
      </c>
      <c r="D16" s="46">
        <v>12</v>
      </c>
      <c r="E16" s="46">
        <v>3</v>
      </c>
      <c r="F16" s="6">
        <f t="shared" si="0"/>
        <v>163.5</v>
      </c>
      <c r="G16" s="2">
        <f t="shared" si="3"/>
        <v>640</v>
      </c>
      <c r="H16" s="19" t="s">
        <v>15</v>
      </c>
      <c r="I16" s="46">
        <v>9</v>
      </c>
      <c r="J16" s="46">
        <v>120</v>
      </c>
      <c r="K16" s="46">
        <v>4</v>
      </c>
      <c r="L16" s="46">
        <v>1</v>
      </c>
      <c r="M16" s="6">
        <f t="shared" si="1"/>
        <v>135</v>
      </c>
      <c r="N16" s="2">
        <f t="shared" si="4"/>
        <v>543.5</v>
      </c>
      <c r="O16" s="19" t="s">
        <v>8</v>
      </c>
      <c r="P16" s="46">
        <v>23</v>
      </c>
      <c r="Q16" s="46">
        <v>159</v>
      </c>
      <c r="R16" s="46">
        <v>8</v>
      </c>
      <c r="S16" s="46">
        <v>0</v>
      </c>
      <c r="T16" s="6">
        <f t="shared" si="2"/>
        <v>186.5</v>
      </c>
      <c r="U16" s="2">
        <f t="shared" si="5"/>
        <v>731</v>
      </c>
      <c r="AB16" s="81">
        <v>234</v>
      </c>
    </row>
    <row r="17" spans="1:28" ht="24" customHeight="1" x14ac:dyDescent="0.2">
      <c r="A17" s="18" t="s">
        <v>40</v>
      </c>
      <c r="B17" s="46">
        <v>29</v>
      </c>
      <c r="C17" s="46">
        <v>127</v>
      </c>
      <c r="D17" s="46">
        <v>12</v>
      </c>
      <c r="E17" s="46">
        <v>2</v>
      </c>
      <c r="F17" s="6">
        <f t="shared" si="0"/>
        <v>170.5</v>
      </c>
      <c r="G17" s="2">
        <f t="shared" si="3"/>
        <v>647</v>
      </c>
      <c r="H17" s="19" t="s">
        <v>18</v>
      </c>
      <c r="I17" s="46">
        <v>19</v>
      </c>
      <c r="J17" s="46">
        <v>163</v>
      </c>
      <c r="K17" s="46">
        <v>8</v>
      </c>
      <c r="L17" s="46">
        <v>2</v>
      </c>
      <c r="M17" s="6">
        <f t="shared" si="1"/>
        <v>193.5</v>
      </c>
      <c r="N17" s="2">
        <f t="shared" si="4"/>
        <v>592</v>
      </c>
      <c r="O17" s="19" t="s">
        <v>10</v>
      </c>
      <c r="P17" s="46">
        <v>21</v>
      </c>
      <c r="Q17" s="46">
        <v>127</v>
      </c>
      <c r="R17" s="46">
        <v>4</v>
      </c>
      <c r="S17" s="46">
        <v>1</v>
      </c>
      <c r="T17" s="6">
        <f t="shared" si="2"/>
        <v>148</v>
      </c>
      <c r="U17" s="2">
        <f t="shared" si="5"/>
        <v>687.5</v>
      </c>
      <c r="AB17" s="81">
        <v>248</v>
      </c>
    </row>
    <row r="18" spans="1:28" ht="24" customHeight="1" x14ac:dyDescent="0.2">
      <c r="A18" s="18" t="s">
        <v>41</v>
      </c>
      <c r="B18" s="46">
        <v>22</v>
      </c>
      <c r="C18" s="46">
        <v>116</v>
      </c>
      <c r="D18" s="46">
        <v>11</v>
      </c>
      <c r="E18" s="46">
        <v>1</v>
      </c>
      <c r="F18" s="6">
        <f t="shared" si="0"/>
        <v>151.5</v>
      </c>
      <c r="G18" s="2">
        <f t="shared" si="3"/>
        <v>642.5</v>
      </c>
      <c r="H18" s="19" t="s">
        <v>20</v>
      </c>
      <c r="I18" s="46">
        <v>24</v>
      </c>
      <c r="J18" s="46">
        <v>174</v>
      </c>
      <c r="K18" s="46">
        <v>9</v>
      </c>
      <c r="L18" s="46">
        <v>1</v>
      </c>
      <c r="M18" s="6">
        <f t="shared" si="1"/>
        <v>206.5</v>
      </c>
      <c r="N18" s="2">
        <f t="shared" si="4"/>
        <v>665.5</v>
      </c>
      <c r="O18" s="19" t="s">
        <v>13</v>
      </c>
      <c r="P18" s="46">
        <v>24</v>
      </c>
      <c r="Q18" s="46">
        <v>154</v>
      </c>
      <c r="R18" s="46">
        <v>10</v>
      </c>
      <c r="S18" s="46">
        <v>0</v>
      </c>
      <c r="T18" s="6">
        <f t="shared" si="2"/>
        <v>186</v>
      </c>
      <c r="U18" s="2">
        <f t="shared" si="5"/>
        <v>703</v>
      </c>
      <c r="AB18" s="81">
        <v>248</v>
      </c>
    </row>
    <row r="19" spans="1:28" ht="24" customHeight="1" thickBot="1" x14ac:dyDescent="0.25">
      <c r="A19" s="21" t="s">
        <v>42</v>
      </c>
      <c r="B19" s="47">
        <v>23</v>
      </c>
      <c r="C19" s="47">
        <v>89</v>
      </c>
      <c r="D19" s="47">
        <v>7</v>
      </c>
      <c r="E19" s="47">
        <v>3</v>
      </c>
      <c r="F19" s="7">
        <f t="shared" si="0"/>
        <v>122</v>
      </c>
      <c r="G19" s="3">
        <f t="shared" si="3"/>
        <v>607.5</v>
      </c>
      <c r="H19" s="20" t="s">
        <v>22</v>
      </c>
      <c r="I19" s="45">
        <v>18</v>
      </c>
      <c r="J19" s="45">
        <v>158</v>
      </c>
      <c r="K19" s="45">
        <v>7</v>
      </c>
      <c r="L19" s="45">
        <v>4</v>
      </c>
      <c r="M19" s="6">
        <f t="shared" si="1"/>
        <v>191</v>
      </c>
      <c r="N19" s="2">
        <f>M16+M17+M18+M19</f>
        <v>726</v>
      </c>
      <c r="O19" s="19" t="s">
        <v>16</v>
      </c>
      <c r="P19" s="46">
        <v>29</v>
      </c>
      <c r="Q19" s="46">
        <v>172</v>
      </c>
      <c r="R19" s="46">
        <v>12</v>
      </c>
      <c r="S19" s="46">
        <v>0</v>
      </c>
      <c r="T19" s="6">
        <f t="shared" si="2"/>
        <v>210.5</v>
      </c>
      <c r="U19" s="2">
        <f t="shared" si="5"/>
        <v>731</v>
      </c>
      <c r="AB19" s="81">
        <v>262</v>
      </c>
    </row>
    <row r="20" spans="1:28" ht="24" customHeight="1" x14ac:dyDescent="0.2">
      <c r="A20" s="19" t="s">
        <v>27</v>
      </c>
      <c r="B20" s="45">
        <v>17</v>
      </c>
      <c r="C20" s="45">
        <v>89</v>
      </c>
      <c r="D20" s="45">
        <v>11</v>
      </c>
      <c r="E20" s="45">
        <v>2</v>
      </c>
      <c r="F20" s="8">
        <f t="shared" si="0"/>
        <v>124.5</v>
      </c>
      <c r="G20" s="35"/>
      <c r="H20" s="19" t="s">
        <v>24</v>
      </c>
      <c r="I20" s="46">
        <v>14</v>
      </c>
      <c r="J20" s="46">
        <v>104</v>
      </c>
      <c r="K20" s="46">
        <v>6</v>
      </c>
      <c r="L20" s="46">
        <v>0</v>
      </c>
      <c r="M20" s="8">
        <f t="shared" si="1"/>
        <v>123</v>
      </c>
      <c r="N20" s="2">
        <f>M17+M18+M19+M20</f>
        <v>714</v>
      </c>
      <c r="O20" s="19" t="s">
        <v>45</v>
      </c>
      <c r="P20" s="45">
        <v>26</v>
      </c>
      <c r="Q20" s="45">
        <v>159</v>
      </c>
      <c r="R20" s="45">
        <v>11</v>
      </c>
      <c r="S20" s="45">
        <v>0</v>
      </c>
      <c r="T20" s="8">
        <f t="shared" si="2"/>
        <v>194</v>
      </c>
      <c r="U20" s="2">
        <f t="shared" si="5"/>
        <v>738.5</v>
      </c>
      <c r="V20">
        <f>P20+P19+P18+P17</f>
        <v>100</v>
      </c>
      <c r="W20">
        <f t="shared" ref="W20:Y20" si="6">Q20+Q19+Q18+Q17</f>
        <v>612</v>
      </c>
      <c r="X20">
        <f t="shared" si="6"/>
        <v>37</v>
      </c>
      <c r="Y20">
        <f t="shared" si="6"/>
        <v>1</v>
      </c>
      <c r="AB20" s="81">
        <v>275</v>
      </c>
    </row>
    <row r="21" spans="1:28" ht="24" customHeight="1" thickBot="1" x14ac:dyDescent="0.25">
      <c r="A21" s="19" t="s">
        <v>28</v>
      </c>
      <c r="B21" s="46">
        <v>14</v>
      </c>
      <c r="C21" s="46">
        <v>71</v>
      </c>
      <c r="D21" s="46">
        <v>7</v>
      </c>
      <c r="E21" s="46">
        <v>1</v>
      </c>
      <c r="F21" s="6">
        <f t="shared" si="0"/>
        <v>94.5</v>
      </c>
      <c r="G21" s="36"/>
      <c r="H21" s="20" t="s">
        <v>25</v>
      </c>
      <c r="I21" s="46">
        <v>23</v>
      </c>
      <c r="J21" s="46">
        <v>117</v>
      </c>
      <c r="K21" s="46">
        <v>8</v>
      </c>
      <c r="L21" s="46">
        <v>3</v>
      </c>
      <c r="M21" s="6">
        <f t="shared" si="1"/>
        <v>152</v>
      </c>
      <c r="N21" s="2">
        <f>M18+M19+M20+M21</f>
        <v>672.5</v>
      </c>
      <c r="O21" s="21" t="s">
        <v>46</v>
      </c>
      <c r="P21" s="47">
        <v>21</v>
      </c>
      <c r="Q21" s="47">
        <v>144</v>
      </c>
      <c r="R21" s="47">
        <v>7</v>
      </c>
      <c r="S21" s="47">
        <v>0</v>
      </c>
      <c r="T21" s="7">
        <f t="shared" si="2"/>
        <v>168.5</v>
      </c>
      <c r="U21" s="3">
        <f t="shared" si="5"/>
        <v>759</v>
      </c>
      <c r="AB21" s="81">
        <v>276</v>
      </c>
    </row>
    <row r="22" spans="1:28" ht="24" customHeight="1" thickBot="1" x14ac:dyDescent="0.25">
      <c r="A22" s="19" t="s">
        <v>1</v>
      </c>
      <c r="B22" s="46">
        <v>24</v>
      </c>
      <c r="C22" s="46">
        <v>90</v>
      </c>
      <c r="D22" s="46">
        <v>8</v>
      </c>
      <c r="E22" s="46">
        <v>3</v>
      </c>
      <c r="F22" s="6">
        <f t="shared" si="0"/>
        <v>125.5</v>
      </c>
      <c r="G22" s="2"/>
      <c r="H22" s="21" t="s">
        <v>26</v>
      </c>
      <c r="I22" s="47">
        <v>19</v>
      </c>
      <c r="J22" s="47">
        <v>114</v>
      </c>
      <c r="K22" s="47">
        <v>7</v>
      </c>
      <c r="L22" s="47">
        <v>0</v>
      </c>
      <c r="M22" s="6">
        <f t="shared" si="1"/>
        <v>137.5</v>
      </c>
      <c r="N22" s="3">
        <f>M19+M20+M21+M22</f>
        <v>603.5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654.5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726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759</v>
      </c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63</v>
      </c>
      <c r="G24" s="88"/>
      <c r="H24" s="168"/>
      <c r="I24" s="169"/>
      <c r="J24" s="82" t="s">
        <v>71</v>
      </c>
      <c r="K24" s="86"/>
      <c r="L24" s="86"/>
      <c r="M24" s="87" t="s">
        <v>76</v>
      </c>
      <c r="N24" s="88"/>
      <c r="O24" s="168"/>
      <c r="P24" s="169"/>
      <c r="Q24" s="82" t="s">
        <v>71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workbookViewId="0">
      <selection activeCell="R22" sqref="R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'G-2'!E4:H4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5" t="str">
        <f>'G-2'!D5:H5</f>
        <v>CALLE 87 X CARRERA 46</v>
      </c>
      <c r="E5" s="205"/>
      <c r="F5" s="205"/>
      <c r="G5" s="205"/>
      <c r="H5" s="205"/>
      <c r="I5" s="200" t="s">
        <v>53</v>
      </c>
      <c r="J5" s="200"/>
      <c r="K5" s="200"/>
      <c r="L5" s="191">
        <f>'G-2'!L5:N5</f>
        <v>2348</v>
      </c>
      <c r="M5" s="191"/>
      <c r="N5" s="191"/>
      <c r="O5" s="50"/>
      <c r="P5" s="200" t="s">
        <v>57</v>
      </c>
      <c r="Q5" s="200"/>
      <c r="R5" s="200"/>
      <c r="S5" s="191" t="s">
        <v>133</v>
      </c>
      <c r="T5" s="191"/>
      <c r="U5" s="191"/>
    </row>
    <row r="6" spans="1:28" ht="12.75" customHeight="1" x14ac:dyDescent="0.2">
      <c r="A6" s="200" t="s">
        <v>55</v>
      </c>
      <c r="B6" s="200"/>
      <c r="C6" s="200"/>
      <c r="D6" s="203" t="s">
        <v>155</v>
      </c>
      <c r="E6" s="203"/>
      <c r="F6" s="203"/>
      <c r="G6" s="203"/>
      <c r="H6" s="20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6">
        <f>'G-2'!S6:U6</f>
        <v>43125</v>
      </c>
      <c r="T6" s="206"/>
      <c r="U6" s="206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21</v>
      </c>
      <c r="C10" s="61">
        <v>251</v>
      </c>
      <c r="D10" s="61">
        <v>15</v>
      </c>
      <c r="E10" s="61">
        <v>3</v>
      </c>
      <c r="F10" s="62">
        <f t="shared" ref="F10:F22" si="0">B10*0.5+C10*1+D10*2+E10*2.5</f>
        <v>299</v>
      </c>
      <c r="G10" s="63"/>
      <c r="H10" s="64" t="s">
        <v>4</v>
      </c>
      <c r="I10" s="46">
        <v>26</v>
      </c>
      <c r="J10" s="46">
        <v>186</v>
      </c>
      <c r="K10" s="46">
        <v>9</v>
      </c>
      <c r="L10" s="46">
        <v>6</v>
      </c>
      <c r="M10" s="62">
        <f t="shared" ref="M10:M22" si="1">I10*0.5+J10*1+K10*2+L10*2.5</f>
        <v>232</v>
      </c>
      <c r="N10" s="65">
        <f>F20+F21+F22+M10</f>
        <v>971</v>
      </c>
      <c r="O10" s="64" t="s">
        <v>43</v>
      </c>
      <c r="P10" s="46">
        <v>32</v>
      </c>
      <c r="Q10" s="46">
        <v>268</v>
      </c>
      <c r="R10" s="46">
        <v>10</v>
      </c>
      <c r="S10" s="46">
        <v>4</v>
      </c>
      <c r="T10" s="62">
        <f t="shared" ref="T10:T21" si="2">P10*0.5+Q10*1+R10*2+S10*2.5</f>
        <v>314</v>
      </c>
      <c r="U10" s="66"/>
      <c r="W10" s="1"/>
      <c r="X10" s="1"/>
      <c r="Y10" s="1"/>
      <c r="Z10" s="81"/>
      <c r="AA10" s="1"/>
      <c r="AB10" s="1"/>
    </row>
    <row r="11" spans="1:28" ht="24" customHeight="1" x14ac:dyDescent="0.2">
      <c r="A11" s="60" t="s">
        <v>14</v>
      </c>
      <c r="B11" s="61">
        <v>24</v>
      </c>
      <c r="C11" s="61">
        <v>269</v>
      </c>
      <c r="D11" s="61">
        <v>15</v>
      </c>
      <c r="E11" s="61">
        <v>6</v>
      </c>
      <c r="F11" s="62">
        <f t="shared" si="0"/>
        <v>326</v>
      </c>
      <c r="G11" s="63"/>
      <c r="H11" s="64" t="s">
        <v>5</v>
      </c>
      <c r="I11" s="46">
        <v>24</v>
      </c>
      <c r="J11" s="46">
        <v>245</v>
      </c>
      <c r="K11" s="46">
        <v>10</v>
      </c>
      <c r="L11" s="46">
        <v>4</v>
      </c>
      <c r="M11" s="62">
        <f t="shared" si="1"/>
        <v>287</v>
      </c>
      <c r="N11" s="65">
        <f>F21+F22+M10+M11</f>
        <v>1024.5</v>
      </c>
      <c r="O11" s="64" t="s">
        <v>44</v>
      </c>
      <c r="P11" s="46">
        <v>35</v>
      </c>
      <c r="Q11" s="46">
        <v>275</v>
      </c>
      <c r="R11" s="46">
        <v>12</v>
      </c>
      <c r="S11" s="46">
        <v>2</v>
      </c>
      <c r="T11" s="62">
        <f t="shared" si="2"/>
        <v>321.5</v>
      </c>
      <c r="U11" s="63"/>
      <c r="W11" s="1"/>
      <c r="X11" s="1"/>
      <c r="Y11" s="1"/>
      <c r="Z11" s="81"/>
      <c r="AA11" s="1"/>
      <c r="AB11" s="1"/>
    </row>
    <row r="12" spans="1:28" ht="24" customHeight="1" x14ac:dyDescent="0.2">
      <c r="A12" s="60" t="s">
        <v>17</v>
      </c>
      <c r="B12" s="61">
        <v>22</v>
      </c>
      <c r="C12" s="61">
        <v>280</v>
      </c>
      <c r="D12" s="61">
        <v>21</v>
      </c>
      <c r="E12" s="61">
        <v>4</v>
      </c>
      <c r="F12" s="62">
        <f t="shared" si="0"/>
        <v>343</v>
      </c>
      <c r="G12" s="63"/>
      <c r="H12" s="64" t="s">
        <v>6</v>
      </c>
      <c r="I12" s="46">
        <v>25</v>
      </c>
      <c r="J12" s="46">
        <v>226</v>
      </c>
      <c r="K12" s="46">
        <v>7</v>
      </c>
      <c r="L12" s="46">
        <v>6</v>
      </c>
      <c r="M12" s="62">
        <f t="shared" si="1"/>
        <v>267.5</v>
      </c>
      <c r="N12" s="63">
        <f>F22+M10+M11+M12</f>
        <v>1041.5</v>
      </c>
      <c r="O12" s="64" t="s">
        <v>32</v>
      </c>
      <c r="P12" s="46">
        <v>31</v>
      </c>
      <c r="Q12" s="46">
        <v>263</v>
      </c>
      <c r="R12" s="46">
        <v>14</v>
      </c>
      <c r="S12" s="46">
        <v>7</v>
      </c>
      <c r="T12" s="62">
        <f t="shared" si="2"/>
        <v>324</v>
      </c>
      <c r="U12" s="63"/>
      <c r="W12" s="1"/>
      <c r="X12" s="1"/>
      <c r="Y12" s="1"/>
      <c r="Z12" s="81"/>
      <c r="AA12" s="1"/>
      <c r="AB12" s="1"/>
    </row>
    <row r="13" spans="1:28" ht="24" customHeight="1" x14ac:dyDescent="0.2">
      <c r="A13" s="60" t="s">
        <v>19</v>
      </c>
      <c r="B13" s="61">
        <v>29</v>
      </c>
      <c r="C13" s="61">
        <v>271</v>
      </c>
      <c r="D13" s="61">
        <v>19</v>
      </c>
      <c r="E13" s="61">
        <v>4</v>
      </c>
      <c r="F13" s="62">
        <f t="shared" si="0"/>
        <v>333.5</v>
      </c>
      <c r="G13" s="63">
        <f t="shared" ref="G13:G19" si="3">F10+F11+F12+F13</f>
        <v>1301.5</v>
      </c>
      <c r="H13" s="64" t="s">
        <v>7</v>
      </c>
      <c r="I13" s="46">
        <v>34</v>
      </c>
      <c r="J13" s="46">
        <v>210</v>
      </c>
      <c r="K13" s="46">
        <v>16</v>
      </c>
      <c r="L13" s="46">
        <v>4</v>
      </c>
      <c r="M13" s="62">
        <f t="shared" si="1"/>
        <v>269</v>
      </c>
      <c r="N13" s="63">
        <f t="shared" ref="N13:N18" si="4">M10+M11+M12+M13</f>
        <v>1055.5</v>
      </c>
      <c r="O13" s="64" t="s">
        <v>33</v>
      </c>
      <c r="P13" s="46">
        <v>36</v>
      </c>
      <c r="Q13" s="46">
        <v>265</v>
      </c>
      <c r="R13" s="46">
        <v>12</v>
      </c>
      <c r="S13" s="46">
        <v>7</v>
      </c>
      <c r="T13" s="62">
        <f t="shared" si="2"/>
        <v>324.5</v>
      </c>
      <c r="U13" s="63">
        <f t="shared" ref="U13:U21" si="5">T10+T11+T12+T13</f>
        <v>1284</v>
      </c>
      <c r="W13" s="1"/>
      <c r="X13" s="81"/>
      <c r="Y13" s="1"/>
      <c r="Z13" s="81"/>
      <c r="AA13" s="1"/>
      <c r="AB13" s="81"/>
    </row>
    <row r="14" spans="1:28" ht="24" customHeight="1" x14ac:dyDescent="0.2">
      <c r="A14" s="60" t="s">
        <v>21</v>
      </c>
      <c r="B14" s="61">
        <v>32</v>
      </c>
      <c r="C14" s="61">
        <v>288</v>
      </c>
      <c r="D14" s="61">
        <v>24</v>
      </c>
      <c r="E14" s="61">
        <v>7</v>
      </c>
      <c r="F14" s="62">
        <f t="shared" si="0"/>
        <v>369.5</v>
      </c>
      <c r="G14" s="63">
        <f t="shared" si="3"/>
        <v>1372</v>
      </c>
      <c r="H14" s="64" t="s">
        <v>9</v>
      </c>
      <c r="I14" s="46">
        <v>25</v>
      </c>
      <c r="J14" s="46">
        <v>205</v>
      </c>
      <c r="K14" s="46">
        <v>11</v>
      </c>
      <c r="L14" s="46">
        <v>2</v>
      </c>
      <c r="M14" s="62">
        <f t="shared" si="1"/>
        <v>244.5</v>
      </c>
      <c r="N14" s="63">
        <f t="shared" si="4"/>
        <v>1068</v>
      </c>
      <c r="O14" s="64" t="s">
        <v>29</v>
      </c>
      <c r="P14" s="45">
        <v>24</v>
      </c>
      <c r="Q14" s="45">
        <v>245</v>
      </c>
      <c r="R14" s="45">
        <v>13</v>
      </c>
      <c r="S14" s="45">
        <v>5</v>
      </c>
      <c r="T14" s="62">
        <f t="shared" si="2"/>
        <v>295.5</v>
      </c>
      <c r="U14" s="63">
        <f t="shared" si="5"/>
        <v>1265.5</v>
      </c>
      <c r="W14" s="1"/>
      <c r="X14" s="81"/>
      <c r="Y14" s="1"/>
      <c r="Z14" s="81"/>
      <c r="AA14" s="1"/>
      <c r="AB14" s="81"/>
    </row>
    <row r="15" spans="1:28" ht="24" customHeight="1" x14ac:dyDescent="0.2">
      <c r="A15" s="60" t="s">
        <v>23</v>
      </c>
      <c r="B15" s="61">
        <v>25</v>
      </c>
      <c r="C15" s="61">
        <v>253</v>
      </c>
      <c r="D15" s="61">
        <v>19</v>
      </c>
      <c r="E15" s="61">
        <v>3</v>
      </c>
      <c r="F15" s="62">
        <f t="shared" si="0"/>
        <v>311</v>
      </c>
      <c r="G15" s="63">
        <f t="shared" si="3"/>
        <v>1357</v>
      </c>
      <c r="H15" s="64" t="s">
        <v>12</v>
      </c>
      <c r="I15" s="46">
        <v>22</v>
      </c>
      <c r="J15" s="46">
        <v>220</v>
      </c>
      <c r="K15" s="46">
        <v>9</v>
      </c>
      <c r="L15" s="46">
        <v>3</v>
      </c>
      <c r="M15" s="62">
        <f t="shared" si="1"/>
        <v>256.5</v>
      </c>
      <c r="N15" s="63">
        <f t="shared" si="4"/>
        <v>1037.5</v>
      </c>
      <c r="O15" s="60" t="s">
        <v>30</v>
      </c>
      <c r="P15" s="46">
        <v>28</v>
      </c>
      <c r="Q15" s="46">
        <v>261</v>
      </c>
      <c r="R15" s="46">
        <v>12</v>
      </c>
      <c r="S15" s="46">
        <v>4</v>
      </c>
      <c r="T15" s="62">
        <f t="shared" si="2"/>
        <v>309</v>
      </c>
      <c r="U15" s="63">
        <f t="shared" si="5"/>
        <v>1253</v>
      </c>
      <c r="W15" s="1"/>
      <c r="X15" s="81"/>
      <c r="Y15" s="1"/>
      <c r="Z15" s="81"/>
      <c r="AA15" s="1"/>
      <c r="AB15" s="81"/>
    </row>
    <row r="16" spans="1:28" ht="24" customHeight="1" x14ac:dyDescent="0.2">
      <c r="A16" s="60" t="s">
        <v>39</v>
      </c>
      <c r="B16" s="61">
        <v>24</v>
      </c>
      <c r="C16" s="61">
        <v>235</v>
      </c>
      <c r="D16" s="61">
        <v>13</v>
      </c>
      <c r="E16" s="61">
        <v>3</v>
      </c>
      <c r="F16" s="62">
        <f t="shared" si="0"/>
        <v>280.5</v>
      </c>
      <c r="G16" s="63">
        <f t="shared" si="3"/>
        <v>1294.5</v>
      </c>
      <c r="H16" s="64" t="s">
        <v>15</v>
      </c>
      <c r="I16" s="46">
        <v>25</v>
      </c>
      <c r="J16" s="46">
        <v>222</v>
      </c>
      <c r="K16" s="46">
        <v>8</v>
      </c>
      <c r="L16" s="46">
        <v>5</v>
      </c>
      <c r="M16" s="62">
        <f t="shared" si="1"/>
        <v>263</v>
      </c>
      <c r="N16" s="63">
        <f t="shared" si="4"/>
        <v>1033</v>
      </c>
      <c r="O16" s="64" t="s">
        <v>8</v>
      </c>
      <c r="P16" s="46">
        <v>30</v>
      </c>
      <c r="Q16" s="46">
        <v>250</v>
      </c>
      <c r="R16" s="46">
        <v>14</v>
      </c>
      <c r="S16" s="46">
        <v>2</v>
      </c>
      <c r="T16" s="62">
        <f t="shared" si="2"/>
        <v>298</v>
      </c>
      <c r="U16" s="63">
        <f t="shared" si="5"/>
        <v>1227</v>
      </c>
      <c r="W16" s="1"/>
      <c r="X16" s="81"/>
      <c r="Y16" s="1"/>
      <c r="Z16" s="81"/>
      <c r="AA16" s="1"/>
      <c r="AB16" s="81"/>
    </row>
    <row r="17" spans="1:28" ht="24" customHeight="1" x14ac:dyDescent="0.2">
      <c r="A17" s="60" t="s">
        <v>40</v>
      </c>
      <c r="B17" s="61">
        <v>27</v>
      </c>
      <c r="C17" s="61">
        <v>266</v>
      </c>
      <c r="D17" s="61">
        <v>13</v>
      </c>
      <c r="E17" s="61">
        <v>4</v>
      </c>
      <c r="F17" s="62">
        <f t="shared" si="0"/>
        <v>315.5</v>
      </c>
      <c r="G17" s="63">
        <f t="shared" si="3"/>
        <v>1276.5</v>
      </c>
      <c r="H17" s="64" t="s">
        <v>18</v>
      </c>
      <c r="I17" s="46">
        <v>27</v>
      </c>
      <c r="J17" s="46">
        <v>225</v>
      </c>
      <c r="K17" s="46">
        <v>13</v>
      </c>
      <c r="L17" s="46">
        <v>2</v>
      </c>
      <c r="M17" s="62">
        <f t="shared" si="1"/>
        <v>269.5</v>
      </c>
      <c r="N17" s="63">
        <f t="shared" si="4"/>
        <v>1033.5</v>
      </c>
      <c r="O17" s="64" t="s">
        <v>10</v>
      </c>
      <c r="P17" s="46">
        <v>25</v>
      </c>
      <c r="Q17" s="46">
        <v>237</v>
      </c>
      <c r="R17" s="46">
        <v>10</v>
      </c>
      <c r="S17" s="46">
        <v>4</v>
      </c>
      <c r="T17" s="62">
        <f t="shared" si="2"/>
        <v>279.5</v>
      </c>
      <c r="U17" s="63">
        <f t="shared" si="5"/>
        <v>1182</v>
      </c>
      <c r="W17" s="1"/>
      <c r="X17" s="81"/>
      <c r="Y17" s="1"/>
      <c r="Z17" s="81"/>
      <c r="AA17" s="1"/>
      <c r="AB17" s="81"/>
    </row>
    <row r="18" spans="1:28" ht="24" customHeight="1" x14ac:dyDescent="0.2">
      <c r="A18" s="60" t="s">
        <v>41</v>
      </c>
      <c r="B18" s="61">
        <v>20</v>
      </c>
      <c r="C18" s="61">
        <v>230</v>
      </c>
      <c r="D18" s="61">
        <v>13</v>
      </c>
      <c r="E18" s="61">
        <v>7</v>
      </c>
      <c r="F18" s="62">
        <f t="shared" si="0"/>
        <v>283.5</v>
      </c>
      <c r="G18" s="63">
        <f t="shared" si="3"/>
        <v>1190.5</v>
      </c>
      <c r="H18" s="64" t="s">
        <v>20</v>
      </c>
      <c r="I18" s="46">
        <v>30</v>
      </c>
      <c r="J18" s="46">
        <v>241</v>
      </c>
      <c r="K18" s="46">
        <v>11</v>
      </c>
      <c r="L18" s="46">
        <v>5</v>
      </c>
      <c r="M18" s="62">
        <f t="shared" si="1"/>
        <v>290.5</v>
      </c>
      <c r="N18" s="63">
        <f t="shared" si="4"/>
        <v>1079.5</v>
      </c>
      <c r="O18" s="64" t="s">
        <v>13</v>
      </c>
      <c r="P18" s="46">
        <v>26</v>
      </c>
      <c r="Q18" s="46">
        <v>244</v>
      </c>
      <c r="R18" s="46">
        <v>12</v>
      </c>
      <c r="S18" s="46">
        <v>2</v>
      </c>
      <c r="T18" s="62">
        <f t="shared" si="2"/>
        <v>286</v>
      </c>
      <c r="U18" s="63">
        <f t="shared" si="5"/>
        <v>1172.5</v>
      </c>
      <c r="W18" s="1"/>
      <c r="X18" s="81"/>
      <c r="Y18" s="1"/>
      <c r="Z18" s="81"/>
      <c r="AA18" s="1"/>
      <c r="AB18" s="81"/>
    </row>
    <row r="19" spans="1:28" ht="24" customHeight="1" thickBot="1" x14ac:dyDescent="0.25">
      <c r="A19" s="68" t="s">
        <v>42</v>
      </c>
      <c r="B19" s="69">
        <v>30</v>
      </c>
      <c r="C19" s="69">
        <v>223</v>
      </c>
      <c r="D19" s="69">
        <v>10</v>
      </c>
      <c r="E19" s="69">
        <v>4</v>
      </c>
      <c r="F19" s="70">
        <f t="shared" si="0"/>
        <v>268</v>
      </c>
      <c r="G19" s="71">
        <f t="shared" si="3"/>
        <v>1147.5</v>
      </c>
      <c r="H19" s="72" t="s">
        <v>22</v>
      </c>
      <c r="I19" s="45">
        <v>32</v>
      </c>
      <c r="J19" s="45">
        <v>259</v>
      </c>
      <c r="K19" s="45">
        <v>8</v>
      </c>
      <c r="L19" s="45">
        <v>4</v>
      </c>
      <c r="M19" s="62">
        <f t="shared" si="1"/>
        <v>301</v>
      </c>
      <c r="N19" s="63">
        <f>M16+M17+M18+M19</f>
        <v>1124</v>
      </c>
      <c r="O19" s="64" t="s">
        <v>16</v>
      </c>
      <c r="P19" s="46">
        <v>22</v>
      </c>
      <c r="Q19" s="46">
        <v>236</v>
      </c>
      <c r="R19" s="46">
        <v>10</v>
      </c>
      <c r="S19" s="46">
        <v>4</v>
      </c>
      <c r="T19" s="62">
        <f t="shared" si="2"/>
        <v>277</v>
      </c>
      <c r="U19" s="63">
        <f t="shared" si="5"/>
        <v>1140.5</v>
      </c>
      <c r="W19" s="1"/>
      <c r="X19" s="81"/>
      <c r="Y19" s="1"/>
      <c r="Z19" s="81"/>
      <c r="AA19" s="1"/>
      <c r="AB19" s="81"/>
    </row>
    <row r="20" spans="1:28" ht="24" customHeight="1" x14ac:dyDescent="0.2">
      <c r="A20" s="64" t="s">
        <v>27</v>
      </c>
      <c r="B20" s="67">
        <v>23</v>
      </c>
      <c r="C20" s="67">
        <v>185</v>
      </c>
      <c r="D20" s="67">
        <v>11</v>
      </c>
      <c r="E20" s="67">
        <v>6</v>
      </c>
      <c r="F20" s="73">
        <f t="shared" si="0"/>
        <v>233.5</v>
      </c>
      <c r="G20" s="74"/>
      <c r="H20" s="64" t="s">
        <v>24</v>
      </c>
      <c r="I20" s="46">
        <v>35</v>
      </c>
      <c r="J20" s="46">
        <v>253</v>
      </c>
      <c r="K20" s="46">
        <v>9</v>
      </c>
      <c r="L20" s="46">
        <v>4</v>
      </c>
      <c r="M20" s="73">
        <f t="shared" si="1"/>
        <v>298.5</v>
      </c>
      <c r="N20" s="63">
        <f>M17+M18+M19+M20</f>
        <v>1159.5</v>
      </c>
      <c r="O20" s="64" t="s">
        <v>45</v>
      </c>
      <c r="P20" s="45">
        <v>28</v>
      </c>
      <c r="Q20" s="45">
        <v>240</v>
      </c>
      <c r="R20" s="45">
        <v>12</v>
      </c>
      <c r="S20" s="45">
        <v>2</v>
      </c>
      <c r="T20" s="73">
        <f t="shared" si="2"/>
        <v>283</v>
      </c>
      <c r="U20" s="63">
        <f t="shared" si="5"/>
        <v>1125.5</v>
      </c>
      <c r="W20" s="1"/>
      <c r="X20" s="1"/>
      <c r="Y20" s="1"/>
      <c r="Z20" s="81"/>
      <c r="AA20" s="1"/>
      <c r="AB20" s="81"/>
    </row>
    <row r="21" spans="1:28" ht="24" customHeight="1" thickBot="1" x14ac:dyDescent="0.25">
      <c r="A21" s="64" t="s">
        <v>28</v>
      </c>
      <c r="B21" s="61">
        <v>29</v>
      </c>
      <c r="C21" s="61">
        <v>196</v>
      </c>
      <c r="D21" s="61">
        <v>10</v>
      </c>
      <c r="E21" s="61">
        <v>8</v>
      </c>
      <c r="F21" s="62">
        <f t="shared" si="0"/>
        <v>250.5</v>
      </c>
      <c r="G21" s="75"/>
      <c r="H21" s="72" t="s">
        <v>25</v>
      </c>
      <c r="I21" s="46">
        <v>33</v>
      </c>
      <c r="J21" s="46">
        <v>268</v>
      </c>
      <c r="K21" s="46">
        <v>10</v>
      </c>
      <c r="L21" s="46">
        <v>6</v>
      </c>
      <c r="M21" s="62">
        <f t="shared" si="1"/>
        <v>319.5</v>
      </c>
      <c r="N21" s="63">
        <f>M18+M19+M20+M21</f>
        <v>1209.5</v>
      </c>
      <c r="O21" s="68" t="s">
        <v>46</v>
      </c>
      <c r="P21" s="47">
        <v>20</v>
      </c>
      <c r="Q21" s="47">
        <v>226</v>
      </c>
      <c r="R21" s="47">
        <v>9</v>
      </c>
      <c r="S21" s="47">
        <v>1</v>
      </c>
      <c r="T21" s="70">
        <f t="shared" si="2"/>
        <v>256.5</v>
      </c>
      <c r="U21" s="71">
        <f t="shared" si="5"/>
        <v>1102.5</v>
      </c>
      <c r="Z21" s="81"/>
      <c r="AA21" s="1"/>
      <c r="AB21" s="81"/>
    </row>
    <row r="22" spans="1:28" ht="24" customHeight="1" thickBot="1" x14ac:dyDescent="0.25">
      <c r="A22" s="64" t="s">
        <v>1</v>
      </c>
      <c r="B22" s="61">
        <v>30</v>
      </c>
      <c r="C22" s="61">
        <v>204</v>
      </c>
      <c r="D22" s="61">
        <v>13</v>
      </c>
      <c r="E22" s="61">
        <v>4</v>
      </c>
      <c r="F22" s="62">
        <f t="shared" si="0"/>
        <v>255</v>
      </c>
      <c r="G22" s="63"/>
      <c r="H22" s="68" t="s">
        <v>26</v>
      </c>
      <c r="I22" s="47">
        <v>37</v>
      </c>
      <c r="J22" s="47">
        <v>236</v>
      </c>
      <c r="K22" s="47">
        <v>9</v>
      </c>
      <c r="L22" s="47">
        <v>4</v>
      </c>
      <c r="M22" s="62">
        <f t="shared" si="1"/>
        <v>282.5</v>
      </c>
      <c r="N22" s="71">
        <f>M19+M20+M21+M22</f>
        <v>1201.5</v>
      </c>
      <c r="O22" s="64"/>
      <c r="P22" s="67"/>
      <c r="Q22" s="160"/>
      <c r="R22" s="160"/>
      <c r="S22" s="160"/>
      <c r="T22" s="73"/>
      <c r="U22" s="76"/>
      <c r="W22" s="1"/>
      <c r="X22" s="1"/>
      <c r="Y22" s="1"/>
      <c r="Z22" s="81"/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1372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1209.5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1284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71</v>
      </c>
      <c r="D24" s="86"/>
      <c r="E24" s="86"/>
      <c r="F24" s="87" t="s">
        <v>64</v>
      </c>
      <c r="G24" s="88"/>
      <c r="H24" s="212"/>
      <c r="I24" s="213"/>
      <c r="J24" s="83" t="s">
        <v>71</v>
      </c>
      <c r="K24" s="86"/>
      <c r="L24" s="86"/>
      <c r="M24" s="87" t="s">
        <v>69</v>
      </c>
      <c r="N24" s="88"/>
      <c r="O24" s="212"/>
      <c r="P24" s="213"/>
      <c r="Q24" s="83" t="s">
        <v>71</v>
      </c>
      <c r="R24" s="86"/>
      <c r="S24" s="86"/>
      <c r="T24" s="87" t="s">
        <v>79</v>
      </c>
      <c r="U24" s="88"/>
      <c r="W24" s="1"/>
      <c r="X24" s="1"/>
      <c r="Y24" s="91"/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workbookViewId="0">
      <selection activeCell="X16" sqref="X1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8" t="s">
        <v>38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2" t="s">
        <v>54</v>
      </c>
      <c r="B4" s="192"/>
      <c r="C4" s="192"/>
      <c r="D4" s="26"/>
      <c r="E4" s="190" t="str">
        <f>'G-2'!E4:H4</f>
        <v>DE OBRA</v>
      </c>
      <c r="F4" s="190"/>
      <c r="G4" s="190"/>
      <c r="H4" s="19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90" t="str">
        <f>'G-2'!D5:H5</f>
        <v>CALLE 87 X CARRERA 46</v>
      </c>
      <c r="E5" s="190"/>
      <c r="F5" s="190"/>
      <c r="G5" s="190"/>
      <c r="H5" s="190"/>
      <c r="I5" s="184" t="s">
        <v>53</v>
      </c>
      <c r="J5" s="184"/>
      <c r="K5" s="184"/>
      <c r="L5" s="191">
        <f>'G-2'!L5:N5</f>
        <v>2348</v>
      </c>
      <c r="M5" s="191"/>
      <c r="N5" s="191"/>
      <c r="O5" s="12"/>
      <c r="P5" s="184" t="s">
        <v>57</v>
      </c>
      <c r="Q5" s="184"/>
      <c r="R5" s="184"/>
      <c r="S5" s="189" t="s">
        <v>92</v>
      </c>
      <c r="T5" s="189"/>
      <c r="U5" s="189"/>
    </row>
    <row r="6" spans="1:28" ht="12.75" customHeight="1" x14ac:dyDescent="0.2">
      <c r="A6" s="184" t="s">
        <v>55</v>
      </c>
      <c r="B6" s="184"/>
      <c r="C6" s="184"/>
      <c r="D6" s="193" t="s">
        <v>153</v>
      </c>
      <c r="E6" s="193"/>
      <c r="F6" s="193"/>
      <c r="G6" s="193"/>
      <c r="H6" s="193"/>
      <c r="I6" s="184" t="s">
        <v>59</v>
      </c>
      <c r="J6" s="184"/>
      <c r="K6" s="184"/>
      <c r="L6" s="186">
        <v>2</v>
      </c>
      <c r="M6" s="186"/>
      <c r="N6" s="186"/>
      <c r="O6" s="42"/>
      <c r="P6" s="184" t="s">
        <v>58</v>
      </c>
      <c r="Q6" s="184"/>
      <c r="R6" s="184"/>
      <c r="S6" s="187">
        <f>'G-2'!S6:U6</f>
        <v>43125</v>
      </c>
      <c r="T6" s="187"/>
      <c r="U6" s="187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10</v>
      </c>
      <c r="C10" s="46">
        <v>141</v>
      </c>
      <c r="D10" s="46">
        <v>7</v>
      </c>
      <c r="E10" s="46">
        <v>2</v>
      </c>
      <c r="F10" s="62">
        <f>B10*0.5+C10*1+D10*2+E10*2.5</f>
        <v>165</v>
      </c>
      <c r="G10" s="2"/>
      <c r="H10" s="19" t="s">
        <v>4</v>
      </c>
      <c r="I10" s="46">
        <v>13</v>
      </c>
      <c r="J10" s="46">
        <v>190</v>
      </c>
      <c r="K10" s="46">
        <v>7</v>
      </c>
      <c r="L10" s="46">
        <v>1</v>
      </c>
      <c r="M10" s="6">
        <f>I10*0.5+J10*1+K10*2+L10*2.5</f>
        <v>213</v>
      </c>
      <c r="N10" s="9">
        <f>F20+F21+F22+M10</f>
        <v>771.5</v>
      </c>
      <c r="O10" s="19" t="s">
        <v>43</v>
      </c>
      <c r="P10" s="46">
        <v>16</v>
      </c>
      <c r="Q10" s="46">
        <v>181</v>
      </c>
      <c r="R10" s="46">
        <v>9</v>
      </c>
      <c r="S10" s="46">
        <v>1</v>
      </c>
      <c r="T10" s="6">
        <f>P10*0.5+Q10*1+R10*2+S10*2.5</f>
        <v>209.5</v>
      </c>
      <c r="U10" s="10"/>
      <c r="W10" s="1"/>
      <c r="X10" s="1"/>
      <c r="Y10" s="1"/>
      <c r="Z10" s="81"/>
      <c r="AA10" s="1"/>
      <c r="AB10" s="1"/>
    </row>
    <row r="11" spans="1:28" ht="24" customHeight="1" x14ac:dyDescent="0.2">
      <c r="A11" s="18" t="s">
        <v>14</v>
      </c>
      <c r="B11" s="46">
        <v>17</v>
      </c>
      <c r="C11" s="46">
        <v>158</v>
      </c>
      <c r="D11" s="46">
        <v>9</v>
      </c>
      <c r="E11" s="46">
        <v>5</v>
      </c>
      <c r="F11" s="6">
        <f t="shared" ref="F11:F22" si="0">B11*0.5+C11*1+D11*2+E11*2.5</f>
        <v>197</v>
      </c>
      <c r="G11" s="2"/>
      <c r="H11" s="19" t="s">
        <v>5</v>
      </c>
      <c r="I11" s="46">
        <v>17</v>
      </c>
      <c r="J11" s="46">
        <v>207</v>
      </c>
      <c r="K11" s="46">
        <v>9</v>
      </c>
      <c r="L11" s="46">
        <v>3</v>
      </c>
      <c r="M11" s="6">
        <f t="shared" ref="M11:M22" si="1">I11*0.5+J11*1+K11*2+L11*2.5</f>
        <v>241</v>
      </c>
      <c r="N11" s="9">
        <f>F21+F22+M10+M11</f>
        <v>839.5</v>
      </c>
      <c r="O11" s="19" t="s">
        <v>44</v>
      </c>
      <c r="P11" s="46">
        <v>19</v>
      </c>
      <c r="Q11" s="46">
        <v>200</v>
      </c>
      <c r="R11" s="46">
        <v>11</v>
      </c>
      <c r="S11" s="46">
        <v>5</v>
      </c>
      <c r="T11" s="6">
        <f t="shared" ref="T11:T21" si="2">P11*0.5+Q11*1+R11*2+S11*2.5</f>
        <v>244</v>
      </c>
      <c r="U11" s="2"/>
      <c r="W11" s="1"/>
      <c r="X11" s="1"/>
      <c r="Y11" s="1"/>
      <c r="Z11" s="81"/>
      <c r="AA11" s="1"/>
      <c r="AB11" s="1"/>
    </row>
    <row r="12" spans="1:28" ht="24" customHeight="1" x14ac:dyDescent="0.2">
      <c r="A12" s="18" t="s">
        <v>17</v>
      </c>
      <c r="B12" s="46">
        <v>14</v>
      </c>
      <c r="C12" s="46">
        <v>149</v>
      </c>
      <c r="D12" s="46">
        <v>11</v>
      </c>
      <c r="E12" s="46">
        <v>2</v>
      </c>
      <c r="F12" s="6">
        <f t="shared" si="0"/>
        <v>183</v>
      </c>
      <c r="G12" s="2"/>
      <c r="H12" s="19" t="s">
        <v>6</v>
      </c>
      <c r="I12" s="46">
        <v>16</v>
      </c>
      <c r="J12" s="46">
        <v>211</v>
      </c>
      <c r="K12" s="46">
        <v>7</v>
      </c>
      <c r="L12" s="46">
        <v>5</v>
      </c>
      <c r="M12" s="6">
        <f t="shared" si="1"/>
        <v>245.5</v>
      </c>
      <c r="N12" s="2">
        <f>F22+M10+M11+M12</f>
        <v>908</v>
      </c>
      <c r="O12" s="19" t="s">
        <v>32</v>
      </c>
      <c r="P12" s="46">
        <v>19</v>
      </c>
      <c r="Q12" s="46">
        <v>194</v>
      </c>
      <c r="R12" s="46">
        <v>10</v>
      </c>
      <c r="S12" s="46">
        <v>2</v>
      </c>
      <c r="T12" s="6">
        <f t="shared" si="2"/>
        <v>228.5</v>
      </c>
      <c r="U12" s="2"/>
      <c r="W12" s="1"/>
      <c r="X12" s="1"/>
      <c r="Y12" s="1"/>
      <c r="Z12" s="81"/>
      <c r="AA12" s="1"/>
      <c r="AB12" s="1"/>
    </row>
    <row r="13" spans="1:28" ht="24" customHeight="1" x14ac:dyDescent="0.2">
      <c r="A13" s="18" t="s">
        <v>19</v>
      </c>
      <c r="B13" s="46">
        <v>11</v>
      </c>
      <c r="C13" s="46">
        <v>136</v>
      </c>
      <c r="D13" s="46">
        <v>10</v>
      </c>
      <c r="E13" s="46">
        <v>4</v>
      </c>
      <c r="F13" s="6">
        <f t="shared" si="0"/>
        <v>171.5</v>
      </c>
      <c r="G13" s="2">
        <f>F10+F11+F12+F13</f>
        <v>716.5</v>
      </c>
      <c r="H13" s="19" t="s">
        <v>7</v>
      </c>
      <c r="I13" s="46">
        <v>12</v>
      </c>
      <c r="J13" s="46">
        <v>216</v>
      </c>
      <c r="K13" s="46">
        <v>9</v>
      </c>
      <c r="L13" s="46">
        <v>4</v>
      </c>
      <c r="M13" s="6">
        <f t="shared" si="1"/>
        <v>250</v>
      </c>
      <c r="N13" s="2">
        <f t="shared" ref="N13:N18" si="3">M10+M11+M12+M13</f>
        <v>949.5</v>
      </c>
      <c r="O13" s="19" t="s">
        <v>33</v>
      </c>
      <c r="P13" s="46">
        <v>19</v>
      </c>
      <c r="Q13" s="46">
        <v>193</v>
      </c>
      <c r="R13" s="46">
        <v>7</v>
      </c>
      <c r="S13" s="46">
        <v>0</v>
      </c>
      <c r="T13" s="6">
        <f t="shared" si="2"/>
        <v>216.5</v>
      </c>
      <c r="U13" s="2">
        <f t="shared" ref="U13:U21" si="4">T10+T11+T12+T13</f>
        <v>898.5</v>
      </c>
      <c r="W13" s="1"/>
      <c r="X13" s="81"/>
      <c r="Y13" s="1"/>
      <c r="Z13" s="81"/>
      <c r="AA13" s="1"/>
      <c r="AB13" s="81"/>
    </row>
    <row r="14" spans="1:28" ht="24" customHeight="1" x14ac:dyDescent="0.2">
      <c r="A14" s="18" t="s">
        <v>21</v>
      </c>
      <c r="B14" s="46">
        <v>4</v>
      </c>
      <c r="C14" s="46">
        <v>149</v>
      </c>
      <c r="D14" s="46">
        <v>10</v>
      </c>
      <c r="E14" s="46">
        <v>4</v>
      </c>
      <c r="F14" s="6">
        <f t="shared" si="0"/>
        <v>181</v>
      </c>
      <c r="G14" s="2">
        <f t="shared" ref="G14:G19" si="5">F11+F12+F13+F14</f>
        <v>732.5</v>
      </c>
      <c r="H14" s="19" t="s">
        <v>9</v>
      </c>
      <c r="I14" s="46">
        <v>10</v>
      </c>
      <c r="J14" s="46">
        <v>206</v>
      </c>
      <c r="K14" s="46">
        <v>8</v>
      </c>
      <c r="L14" s="46">
        <v>2</v>
      </c>
      <c r="M14" s="6">
        <f t="shared" si="1"/>
        <v>232</v>
      </c>
      <c r="N14" s="2">
        <f t="shared" si="3"/>
        <v>968.5</v>
      </c>
      <c r="O14" s="19" t="s">
        <v>29</v>
      </c>
      <c r="P14" s="45">
        <v>28</v>
      </c>
      <c r="Q14" s="45">
        <v>207</v>
      </c>
      <c r="R14" s="45">
        <v>7</v>
      </c>
      <c r="S14" s="45">
        <v>3</v>
      </c>
      <c r="T14" s="6">
        <f t="shared" si="2"/>
        <v>242.5</v>
      </c>
      <c r="U14" s="2">
        <f t="shared" si="4"/>
        <v>931.5</v>
      </c>
      <c r="W14" s="1"/>
      <c r="X14" s="81"/>
      <c r="Y14" s="1"/>
      <c r="Z14" s="81"/>
      <c r="AA14" s="1"/>
      <c r="AB14" s="81"/>
    </row>
    <row r="15" spans="1:28" ht="24" customHeight="1" x14ac:dyDescent="0.2">
      <c r="A15" s="18" t="s">
        <v>23</v>
      </c>
      <c r="B15" s="46">
        <v>10</v>
      </c>
      <c r="C15" s="46">
        <v>119</v>
      </c>
      <c r="D15" s="46">
        <v>6</v>
      </c>
      <c r="E15" s="46">
        <v>1</v>
      </c>
      <c r="F15" s="6">
        <f t="shared" si="0"/>
        <v>138.5</v>
      </c>
      <c r="G15" s="2">
        <f t="shared" si="5"/>
        <v>674</v>
      </c>
      <c r="H15" s="19" t="s">
        <v>12</v>
      </c>
      <c r="I15" s="46">
        <v>9</v>
      </c>
      <c r="J15" s="46">
        <v>205</v>
      </c>
      <c r="K15" s="46">
        <v>7</v>
      </c>
      <c r="L15" s="46">
        <v>5</v>
      </c>
      <c r="M15" s="6">
        <f t="shared" si="1"/>
        <v>236</v>
      </c>
      <c r="N15" s="2">
        <f t="shared" si="3"/>
        <v>963.5</v>
      </c>
      <c r="O15" s="18" t="s">
        <v>30</v>
      </c>
      <c r="P15" s="46">
        <v>21</v>
      </c>
      <c r="Q15" s="46">
        <v>199</v>
      </c>
      <c r="R15" s="46">
        <v>9</v>
      </c>
      <c r="S15" s="46">
        <v>2</v>
      </c>
      <c r="T15" s="6">
        <f t="shared" si="2"/>
        <v>232.5</v>
      </c>
      <c r="U15" s="2">
        <f t="shared" si="4"/>
        <v>920</v>
      </c>
      <c r="W15" s="1"/>
      <c r="X15" s="81"/>
      <c r="Y15" s="1"/>
      <c r="Z15" s="81"/>
      <c r="AA15" s="1"/>
      <c r="AB15" s="81"/>
    </row>
    <row r="16" spans="1:28" ht="24" customHeight="1" x14ac:dyDescent="0.2">
      <c r="A16" s="18" t="s">
        <v>39</v>
      </c>
      <c r="B16" s="46">
        <v>12</v>
      </c>
      <c r="C16" s="46">
        <v>128</v>
      </c>
      <c r="D16" s="46">
        <v>12</v>
      </c>
      <c r="E16" s="46">
        <v>3</v>
      </c>
      <c r="F16" s="6">
        <f t="shared" si="0"/>
        <v>165.5</v>
      </c>
      <c r="G16" s="2">
        <f t="shared" si="5"/>
        <v>656.5</v>
      </c>
      <c r="H16" s="19" t="s">
        <v>15</v>
      </c>
      <c r="I16" s="46">
        <v>11</v>
      </c>
      <c r="J16" s="46">
        <v>203</v>
      </c>
      <c r="K16" s="46">
        <v>5</v>
      </c>
      <c r="L16" s="46">
        <v>3</v>
      </c>
      <c r="M16" s="6">
        <f t="shared" si="1"/>
        <v>226</v>
      </c>
      <c r="N16" s="2">
        <f t="shared" si="3"/>
        <v>944</v>
      </c>
      <c r="O16" s="19" t="s">
        <v>8</v>
      </c>
      <c r="P16" s="46">
        <v>18</v>
      </c>
      <c r="Q16" s="46">
        <v>189</v>
      </c>
      <c r="R16" s="46">
        <v>13</v>
      </c>
      <c r="S16" s="46">
        <v>1</v>
      </c>
      <c r="T16" s="6">
        <f t="shared" si="2"/>
        <v>226.5</v>
      </c>
      <c r="U16" s="2">
        <f t="shared" si="4"/>
        <v>918</v>
      </c>
      <c r="W16" s="1"/>
      <c r="X16" s="81"/>
      <c r="Y16" s="1"/>
      <c r="Z16" s="81"/>
      <c r="AA16" s="1"/>
      <c r="AB16" s="81"/>
    </row>
    <row r="17" spans="1:28" ht="24" customHeight="1" x14ac:dyDescent="0.2">
      <c r="A17" s="18" t="s">
        <v>40</v>
      </c>
      <c r="B17" s="46">
        <v>12</v>
      </c>
      <c r="C17" s="46">
        <v>127</v>
      </c>
      <c r="D17" s="46">
        <v>6</v>
      </c>
      <c r="E17" s="46">
        <v>1</v>
      </c>
      <c r="F17" s="6">
        <f t="shared" si="0"/>
        <v>147.5</v>
      </c>
      <c r="G17" s="2">
        <f t="shared" si="5"/>
        <v>632.5</v>
      </c>
      <c r="H17" s="19" t="s">
        <v>18</v>
      </c>
      <c r="I17" s="46">
        <v>17</v>
      </c>
      <c r="J17" s="46">
        <v>176</v>
      </c>
      <c r="K17" s="46">
        <v>11</v>
      </c>
      <c r="L17" s="46">
        <v>1</v>
      </c>
      <c r="M17" s="6">
        <f t="shared" si="1"/>
        <v>209</v>
      </c>
      <c r="N17" s="2">
        <f t="shared" si="3"/>
        <v>903</v>
      </c>
      <c r="O17" s="19" t="s">
        <v>10</v>
      </c>
      <c r="P17" s="46">
        <v>19</v>
      </c>
      <c r="Q17" s="46">
        <v>232</v>
      </c>
      <c r="R17" s="46">
        <v>5</v>
      </c>
      <c r="S17" s="46">
        <v>0</v>
      </c>
      <c r="T17" s="6">
        <f t="shared" si="2"/>
        <v>251.5</v>
      </c>
      <c r="U17" s="2">
        <f t="shared" si="4"/>
        <v>953</v>
      </c>
      <c r="W17" s="1"/>
      <c r="X17" s="81"/>
      <c r="Y17" s="1"/>
      <c r="Z17" s="81"/>
      <c r="AA17" s="1"/>
      <c r="AB17" s="81"/>
    </row>
    <row r="18" spans="1:28" ht="24" customHeight="1" x14ac:dyDescent="0.2">
      <c r="A18" s="18" t="s">
        <v>41</v>
      </c>
      <c r="B18" s="46">
        <v>10</v>
      </c>
      <c r="C18" s="46">
        <v>116</v>
      </c>
      <c r="D18" s="46">
        <v>4</v>
      </c>
      <c r="E18" s="46">
        <v>0</v>
      </c>
      <c r="F18" s="6">
        <f t="shared" si="0"/>
        <v>129</v>
      </c>
      <c r="G18" s="2">
        <f t="shared" si="5"/>
        <v>580.5</v>
      </c>
      <c r="H18" s="19" t="s">
        <v>20</v>
      </c>
      <c r="I18" s="46">
        <v>19</v>
      </c>
      <c r="J18" s="46">
        <v>184</v>
      </c>
      <c r="K18" s="46">
        <v>7</v>
      </c>
      <c r="L18" s="46">
        <v>2</v>
      </c>
      <c r="M18" s="6">
        <f t="shared" si="1"/>
        <v>212.5</v>
      </c>
      <c r="N18" s="2">
        <f t="shared" si="3"/>
        <v>883.5</v>
      </c>
      <c r="O18" s="19" t="s">
        <v>13</v>
      </c>
      <c r="P18" s="46">
        <v>23</v>
      </c>
      <c r="Q18" s="46">
        <v>184</v>
      </c>
      <c r="R18" s="46">
        <v>6</v>
      </c>
      <c r="S18" s="46">
        <v>1</v>
      </c>
      <c r="T18" s="6">
        <f t="shared" si="2"/>
        <v>210</v>
      </c>
      <c r="U18" s="2">
        <f t="shared" si="4"/>
        <v>920.5</v>
      </c>
      <c r="W18" s="1"/>
      <c r="X18" s="81"/>
      <c r="Y18" s="1"/>
      <c r="Z18" s="81"/>
      <c r="AA18" s="1"/>
      <c r="AB18" s="81"/>
    </row>
    <row r="19" spans="1:28" ht="24" customHeight="1" thickBot="1" x14ac:dyDescent="0.25">
      <c r="A19" s="21" t="s">
        <v>42</v>
      </c>
      <c r="B19" s="47">
        <v>16</v>
      </c>
      <c r="C19" s="47">
        <v>123</v>
      </c>
      <c r="D19" s="47">
        <v>7</v>
      </c>
      <c r="E19" s="47">
        <v>3</v>
      </c>
      <c r="F19" s="7">
        <f t="shared" si="0"/>
        <v>152.5</v>
      </c>
      <c r="G19" s="3">
        <f t="shared" si="5"/>
        <v>594.5</v>
      </c>
      <c r="H19" s="20" t="s">
        <v>22</v>
      </c>
      <c r="I19" s="45">
        <v>23</v>
      </c>
      <c r="J19" s="45">
        <v>193</v>
      </c>
      <c r="K19" s="45">
        <v>9</v>
      </c>
      <c r="L19" s="45">
        <v>1</v>
      </c>
      <c r="M19" s="6">
        <f t="shared" si="1"/>
        <v>225</v>
      </c>
      <c r="N19" s="2">
        <f>M16+M17+M18+M19</f>
        <v>872.5</v>
      </c>
      <c r="O19" s="19" t="s">
        <v>16</v>
      </c>
      <c r="P19" s="46">
        <v>27</v>
      </c>
      <c r="Q19" s="46">
        <v>195</v>
      </c>
      <c r="R19" s="46">
        <v>9</v>
      </c>
      <c r="S19" s="46">
        <v>2</v>
      </c>
      <c r="T19" s="6">
        <f t="shared" si="2"/>
        <v>231.5</v>
      </c>
      <c r="U19" s="2">
        <f t="shared" si="4"/>
        <v>919.5</v>
      </c>
      <c r="W19" s="1"/>
      <c r="X19" s="81"/>
      <c r="Y19" s="1"/>
      <c r="Z19" s="81"/>
      <c r="AA19" s="1"/>
      <c r="AB19" s="81"/>
    </row>
    <row r="20" spans="1:28" ht="24" customHeight="1" x14ac:dyDescent="0.2">
      <c r="A20" s="19" t="s">
        <v>27</v>
      </c>
      <c r="B20" s="45">
        <v>15</v>
      </c>
      <c r="C20" s="45">
        <v>149</v>
      </c>
      <c r="D20" s="45">
        <v>7</v>
      </c>
      <c r="E20" s="45">
        <v>1</v>
      </c>
      <c r="F20" s="8">
        <f t="shared" si="0"/>
        <v>173</v>
      </c>
      <c r="G20" s="35"/>
      <c r="H20" s="19" t="s">
        <v>24</v>
      </c>
      <c r="I20" s="46">
        <v>28</v>
      </c>
      <c r="J20" s="46">
        <v>177</v>
      </c>
      <c r="K20" s="46">
        <v>7</v>
      </c>
      <c r="L20" s="46">
        <v>2</v>
      </c>
      <c r="M20" s="8">
        <f t="shared" si="1"/>
        <v>210</v>
      </c>
      <c r="N20" s="2">
        <f>M17+M18+M19+M20</f>
        <v>856.5</v>
      </c>
      <c r="O20" s="19" t="s">
        <v>45</v>
      </c>
      <c r="P20" s="45">
        <v>18</v>
      </c>
      <c r="Q20" s="45">
        <v>188</v>
      </c>
      <c r="R20" s="45">
        <v>7</v>
      </c>
      <c r="S20" s="45">
        <v>1</v>
      </c>
      <c r="T20" s="8">
        <f t="shared" si="2"/>
        <v>213.5</v>
      </c>
      <c r="U20" s="2">
        <f t="shared" si="4"/>
        <v>906.5</v>
      </c>
      <c r="W20" s="1"/>
      <c r="X20" s="1"/>
      <c r="Y20" s="1"/>
      <c r="Z20" s="81"/>
      <c r="AA20" s="1"/>
      <c r="AB20" s="81"/>
    </row>
    <row r="21" spans="1:28" ht="24" customHeight="1" thickBot="1" x14ac:dyDescent="0.25">
      <c r="A21" s="19" t="s">
        <v>28</v>
      </c>
      <c r="B21" s="46">
        <v>18</v>
      </c>
      <c r="C21" s="46">
        <v>156</v>
      </c>
      <c r="D21" s="46">
        <v>6</v>
      </c>
      <c r="E21" s="46">
        <v>0</v>
      </c>
      <c r="F21" s="6">
        <f t="shared" si="0"/>
        <v>177</v>
      </c>
      <c r="G21" s="36"/>
      <c r="H21" s="20" t="s">
        <v>25</v>
      </c>
      <c r="I21" s="46">
        <v>22</v>
      </c>
      <c r="J21" s="46">
        <v>131</v>
      </c>
      <c r="K21" s="46">
        <v>6</v>
      </c>
      <c r="L21" s="46">
        <v>5</v>
      </c>
      <c r="M21" s="6">
        <f t="shared" si="1"/>
        <v>166.5</v>
      </c>
      <c r="N21" s="2">
        <f>M18+M19+M20+M21</f>
        <v>814</v>
      </c>
      <c r="O21" s="21" t="s">
        <v>46</v>
      </c>
      <c r="P21" s="47">
        <v>17</v>
      </c>
      <c r="Q21" s="47">
        <v>179</v>
      </c>
      <c r="R21" s="47">
        <v>9</v>
      </c>
      <c r="S21" s="47">
        <v>0</v>
      </c>
      <c r="T21" s="7">
        <f t="shared" si="2"/>
        <v>205.5</v>
      </c>
      <c r="U21" s="3">
        <f t="shared" si="4"/>
        <v>860.5</v>
      </c>
      <c r="V21">
        <f>P21+P20+P19+P18</f>
        <v>85</v>
      </c>
      <c r="W21">
        <f t="shared" ref="W21:Y21" si="6">Q21+Q20+Q19+Q18</f>
        <v>746</v>
      </c>
      <c r="X21">
        <f t="shared" si="6"/>
        <v>31</v>
      </c>
      <c r="Y21">
        <f t="shared" si="6"/>
        <v>4</v>
      </c>
      <c r="Z21" s="81"/>
      <c r="AA21" s="1"/>
      <c r="AB21" s="81"/>
    </row>
    <row r="22" spans="1:28" ht="24" customHeight="1" thickBot="1" x14ac:dyDescent="0.25">
      <c r="A22" s="19" t="s">
        <v>1</v>
      </c>
      <c r="B22" s="46">
        <v>16</v>
      </c>
      <c r="C22" s="46">
        <v>175</v>
      </c>
      <c r="D22" s="46">
        <v>9</v>
      </c>
      <c r="E22" s="46">
        <v>3</v>
      </c>
      <c r="F22" s="6">
        <f t="shared" si="0"/>
        <v>208.5</v>
      </c>
      <c r="G22" s="2"/>
      <c r="H22" s="21" t="s">
        <v>26</v>
      </c>
      <c r="I22" s="47">
        <v>16</v>
      </c>
      <c r="J22" s="47">
        <v>189</v>
      </c>
      <c r="K22" s="47">
        <v>8</v>
      </c>
      <c r="L22" s="47">
        <v>1</v>
      </c>
      <c r="M22" s="6">
        <f t="shared" si="1"/>
        <v>215.5</v>
      </c>
      <c r="N22" s="3">
        <f>M19+M20+M21+M22</f>
        <v>817</v>
      </c>
      <c r="O22" s="19"/>
      <c r="P22" s="45"/>
      <c r="Q22" s="45"/>
      <c r="R22" s="45"/>
      <c r="S22" s="45"/>
      <c r="T22" s="8"/>
      <c r="U22" s="34"/>
      <c r="W22" s="1"/>
      <c r="X22" s="1"/>
      <c r="Y22" s="1"/>
      <c r="Z22" s="81"/>
      <c r="AA22" s="1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732.5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968.5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953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64</v>
      </c>
      <c r="G24" s="88"/>
      <c r="H24" s="168"/>
      <c r="I24" s="169"/>
      <c r="J24" s="82" t="s">
        <v>71</v>
      </c>
      <c r="K24" s="86"/>
      <c r="L24" s="86"/>
      <c r="M24" s="87" t="s">
        <v>65</v>
      </c>
      <c r="N24" s="88"/>
      <c r="O24" s="168"/>
      <c r="P24" s="169"/>
      <c r="Q24" s="82" t="s">
        <v>71</v>
      </c>
      <c r="R24" s="86"/>
      <c r="S24" s="86"/>
      <c r="T24" s="87" t="s">
        <v>84</v>
      </c>
      <c r="U24" s="88"/>
      <c r="W24" s="1"/>
      <c r="X24" s="1"/>
      <c r="Y24" s="91"/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workbookViewId="0">
      <selection activeCell="U14" sqref="U1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8" t="s">
        <v>61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2" t="s">
        <v>54</v>
      </c>
      <c r="B5" s="192"/>
      <c r="C5" s="192"/>
      <c r="D5" s="26"/>
      <c r="E5" s="190" t="str">
        <f>'G-2'!E4:H4</f>
        <v>DE OBRA</v>
      </c>
      <c r="F5" s="190"/>
      <c r="G5" s="190"/>
      <c r="H5" s="19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4" t="s">
        <v>56</v>
      </c>
      <c r="B6" s="184"/>
      <c r="C6" s="184"/>
      <c r="D6" s="190" t="str">
        <f>'G-2'!D5:H5</f>
        <v>CALLE 87 X CARRERA 46</v>
      </c>
      <c r="E6" s="190"/>
      <c r="F6" s="190"/>
      <c r="G6" s="190"/>
      <c r="H6" s="190"/>
      <c r="I6" s="184" t="s">
        <v>53</v>
      </c>
      <c r="J6" s="184"/>
      <c r="K6" s="184"/>
      <c r="L6" s="191">
        <f>'G-2'!L5:N5</f>
        <v>2348</v>
      </c>
      <c r="M6" s="191"/>
      <c r="N6" s="191"/>
      <c r="O6" s="12"/>
      <c r="P6" s="184" t="s">
        <v>58</v>
      </c>
      <c r="Q6" s="184"/>
      <c r="R6" s="184"/>
      <c r="S6" s="219">
        <f>'G-2'!S6:U6</f>
        <v>43125</v>
      </c>
      <c r="T6" s="219"/>
      <c r="U6" s="219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f>'G-2'!B10+'G-3'!B10+'G-4'!B10</f>
        <v>56</v>
      </c>
      <c r="C10" s="46">
        <f>'G-2'!C10+'G-3'!C10+'G-4'!C10</f>
        <v>514</v>
      </c>
      <c r="D10" s="46">
        <f>'G-2'!D10+'G-3'!D10+'G-4'!D10</f>
        <v>34</v>
      </c>
      <c r="E10" s="46">
        <f>'G-2'!E10+'G-3'!E10+'G-4'!E10</f>
        <v>8</v>
      </c>
      <c r="F10" s="6">
        <f t="shared" ref="F10:F22" si="0">B10*0.5+C10*1+D10*2+E10*2.5</f>
        <v>630</v>
      </c>
      <c r="G10" s="2"/>
      <c r="H10" s="19" t="s">
        <v>4</v>
      </c>
      <c r="I10" s="46">
        <f>'G-2'!I10+'G-3'!I10+'G-4'!I10</f>
        <v>53</v>
      </c>
      <c r="J10" s="46">
        <f>'G-2'!J10+'G-3'!J10+'G-4'!J10</f>
        <v>472</v>
      </c>
      <c r="K10" s="46">
        <f>'G-2'!K10+'G-3'!K10+'G-4'!K10</f>
        <v>23</v>
      </c>
      <c r="L10" s="46">
        <f>'G-2'!L10+'G-3'!L10+'G-4'!L10</f>
        <v>8</v>
      </c>
      <c r="M10" s="6">
        <f t="shared" ref="M10:M22" si="1">I10*0.5+J10*1+K10*2+L10*2.5</f>
        <v>564.5</v>
      </c>
      <c r="N10" s="9">
        <f>F20+F21+F22+M10</f>
        <v>2206.5</v>
      </c>
      <c r="O10" s="19" t="s">
        <v>43</v>
      </c>
      <c r="P10" s="46">
        <f>'G-2'!P10+'G-3'!P10+'G-4'!P10</f>
        <v>69</v>
      </c>
      <c r="Q10" s="46">
        <f>'G-2'!Q10+'G-3'!Q10+'G-4'!Q10</f>
        <v>573</v>
      </c>
      <c r="R10" s="46">
        <f>'G-2'!R10+'G-3'!R10+'G-4'!R10</f>
        <v>26</v>
      </c>
      <c r="S10" s="46">
        <f>'G-2'!S10+'G-3'!S10+'G-4'!S10</f>
        <v>5</v>
      </c>
      <c r="T10" s="6">
        <f t="shared" ref="T10:T21" si="2">P10*0.5+Q10*1+R10*2+S10*2.5</f>
        <v>672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69</v>
      </c>
      <c r="C11" s="46">
        <f>'G-2'!C11+'G-3'!C11+'G-4'!C11</f>
        <v>553</v>
      </c>
      <c r="D11" s="46">
        <f>'G-2'!D11+'G-3'!D11+'G-4'!D11</f>
        <v>34</v>
      </c>
      <c r="E11" s="46">
        <f>'G-2'!E11+'G-3'!E11+'G-4'!E11</f>
        <v>12</v>
      </c>
      <c r="F11" s="6">
        <f t="shared" si="0"/>
        <v>685.5</v>
      </c>
      <c r="G11" s="2"/>
      <c r="H11" s="19" t="s">
        <v>5</v>
      </c>
      <c r="I11" s="46">
        <f>'G-2'!I11+'G-3'!I11+'G-4'!I11</f>
        <v>68</v>
      </c>
      <c r="J11" s="46">
        <f>'G-2'!J11+'G-3'!J11+'G-4'!J11</f>
        <v>582</v>
      </c>
      <c r="K11" s="46">
        <f>'G-2'!K11+'G-3'!K11+'G-4'!K11</f>
        <v>30</v>
      </c>
      <c r="L11" s="46">
        <f>'G-2'!L11+'G-3'!L11+'G-4'!L11</f>
        <v>8</v>
      </c>
      <c r="M11" s="6">
        <f t="shared" si="1"/>
        <v>696</v>
      </c>
      <c r="N11" s="9">
        <f>F21+F22+M10+M11</f>
        <v>2371.5</v>
      </c>
      <c r="O11" s="19" t="s">
        <v>44</v>
      </c>
      <c r="P11" s="46">
        <f>'G-2'!P11+'G-3'!P11+'G-4'!P11</f>
        <v>76</v>
      </c>
      <c r="Q11" s="46">
        <f>'G-2'!Q11+'G-3'!Q11+'G-4'!Q11</f>
        <v>608</v>
      </c>
      <c r="R11" s="46">
        <f>'G-2'!R11+'G-3'!R11+'G-4'!R11</f>
        <v>32</v>
      </c>
      <c r="S11" s="46">
        <f>'G-2'!S11+'G-3'!S11+'G-4'!S11</f>
        <v>7</v>
      </c>
      <c r="T11" s="6">
        <f t="shared" si="2"/>
        <v>727.5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57</v>
      </c>
      <c r="C12" s="46">
        <f>'G-2'!C12+'G-3'!C12+'G-4'!C12</f>
        <v>554</v>
      </c>
      <c r="D12" s="46">
        <f>'G-2'!D12+'G-3'!D12+'G-4'!D12</f>
        <v>43</v>
      </c>
      <c r="E12" s="46">
        <f>'G-2'!E12+'G-3'!E12+'G-4'!E12</f>
        <v>8</v>
      </c>
      <c r="F12" s="6">
        <f t="shared" si="0"/>
        <v>688.5</v>
      </c>
      <c r="G12" s="2"/>
      <c r="H12" s="19" t="s">
        <v>6</v>
      </c>
      <c r="I12" s="46">
        <f>'G-2'!I12+'G-3'!I12+'G-4'!I12</f>
        <v>60</v>
      </c>
      <c r="J12" s="46">
        <f>'G-2'!J12+'G-3'!J12+'G-4'!J12</f>
        <v>578</v>
      </c>
      <c r="K12" s="46">
        <f>'G-2'!K12+'G-3'!K12+'G-4'!K12</f>
        <v>20</v>
      </c>
      <c r="L12" s="46">
        <f>'G-2'!L12+'G-3'!L12+'G-4'!L12</f>
        <v>14</v>
      </c>
      <c r="M12" s="6">
        <f t="shared" si="1"/>
        <v>683</v>
      </c>
      <c r="N12" s="2">
        <f>F22+M10+M11+M12</f>
        <v>2532.5</v>
      </c>
      <c r="O12" s="19" t="s">
        <v>32</v>
      </c>
      <c r="P12" s="46">
        <f>'G-2'!P12+'G-3'!P12+'G-4'!P12</f>
        <v>74</v>
      </c>
      <c r="Q12" s="46">
        <f>'G-2'!Q12+'G-3'!Q12+'G-4'!Q12</f>
        <v>597</v>
      </c>
      <c r="R12" s="46">
        <f>'G-2'!R12+'G-3'!R12+'G-4'!R12</f>
        <v>41</v>
      </c>
      <c r="S12" s="46">
        <f>'G-2'!S12+'G-3'!S12+'G-4'!S12</f>
        <v>14</v>
      </c>
      <c r="T12" s="6">
        <f t="shared" si="2"/>
        <v>751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63</v>
      </c>
      <c r="C13" s="46">
        <f>'G-2'!C13+'G-3'!C13+'G-4'!C13</f>
        <v>531</v>
      </c>
      <c r="D13" s="46">
        <f>'G-2'!D13+'G-3'!D13+'G-4'!D13</f>
        <v>38</v>
      </c>
      <c r="E13" s="46">
        <f>'G-2'!E13+'G-3'!E13+'G-4'!E13</f>
        <v>12</v>
      </c>
      <c r="F13" s="6">
        <f t="shared" si="0"/>
        <v>668.5</v>
      </c>
      <c r="G13" s="2">
        <f t="shared" ref="G13:G19" si="3">F10+F11+F12+F13</f>
        <v>2672.5</v>
      </c>
      <c r="H13" s="19" t="s">
        <v>7</v>
      </c>
      <c r="I13" s="46">
        <f>'G-2'!I13+'G-3'!I13+'G-4'!I13</f>
        <v>63</v>
      </c>
      <c r="J13" s="46">
        <f>'G-2'!J13+'G-3'!J13+'G-4'!J13</f>
        <v>540</v>
      </c>
      <c r="K13" s="46">
        <f>'G-2'!K13+'G-3'!K13+'G-4'!K13</f>
        <v>35</v>
      </c>
      <c r="L13" s="46">
        <f>'G-2'!L13+'G-3'!L13+'G-4'!L13</f>
        <v>9</v>
      </c>
      <c r="M13" s="6">
        <f t="shared" si="1"/>
        <v>664</v>
      </c>
      <c r="N13" s="2">
        <f t="shared" ref="N13:N18" si="4">M10+M11+M12+M13</f>
        <v>2607.5</v>
      </c>
      <c r="O13" s="19" t="s">
        <v>33</v>
      </c>
      <c r="P13" s="46">
        <f>'G-2'!P13+'G-3'!P13+'G-4'!P13</f>
        <v>76</v>
      </c>
      <c r="Q13" s="46">
        <f>'G-2'!Q13+'G-3'!Q13+'G-4'!Q13</f>
        <v>612</v>
      </c>
      <c r="R13" s="46">
        <f>'G-2'!R13+'G-3'!R13+'G-4'!R13</f>
        <v>30</v>
      </c>
      <c r="S13" s="46">
        <f>'G-2'!S13+'G-3'!S13+'G-4'!S13</f>
        <v>9</v>
      </c>
      <c r="T13" s="6">
        <f t="shared" si="2"/>
        <v>732.5</v>
      </c>
      <c r="U13" s="2">
        <f t="shared" ref="U13:U21" si="5">T10+T11+T12+T13</f>
        <v>2883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58</v>
      </c>
      <c r="C14" s="46">
        <f>'G-2'!C14+'G-3'!C14+'G-4'!C14</f>
        <v>557</v>
      </c>
      <c r="D14" s="46">
        <f>'G-2'!D14+'G-3'!D14+'G-4'!D14</f>
        <v>44</v>
      </c>
      <c r="E14" s="46">
        <f>'G-2'!E14+'G-3'!E14+'G-4'!E14</f>
        <v>13</v>
      </c>
      <c r="F14" s="6">
        <f t="shared" si="0"/>
        <v>706.5</v>
      </c>
      <c r="G14" s="2">
        <f t="shared" si="3"/>
        <v>2749</v>
      </c>
      <c r="H14" s="19" t="s">
        <v>9</v>
      </c>
      <c r="I14" s="46">
        <f>'G-2'!I14+'G-3'!I14+'G-4'!I14</f>
        <v>45</v>
      </c>
      <c r="J14" s="46">
        <f>'G-2'!J14+'G-3'!J14+'G-4'!J14</f>
        <v>520</v>
      </c>
      <c r="K14" s="46">
        <f>'G-2'!K14+'G-3'!K14+'G-4'!K14</f>
        <v>26</v>
      </c>
      <c r="L14" s="46">
        <f>'G-2'!L14+'G-3'!L14+'G-4'!L14</f>
        <v>6</v>
      </c>
      <c r="M14" s="6">
        <f t="shared" si="1"/>
        <v>609.5</v>
      </c>
      <c r="N14" s="2">
        <f t="shared" si="4"/>
        <v>2652.5</v>
      </c>
      <c r="O14" s="19" t="s">
        <v>29</v>
      </c>
      <c r="P14" s="46">
        <f>'G-2'!P14+'G-3'!P14+'G-4'!P14</f>
        <v>71</v>
      </c>
      <c r="Q14" s="46">
        <f>'G-2'!Q14+'G-3'!Q14+'G-4'!Q14</f>
        <v>590</v>
      </c>
      <c r="R14" s="46">
        <f>'G-2'!R14+'G-3'!R14+'G-4'!R14</f>
        <v>29</v>
      </c>
      <c r="S14" s="46">
        <f>'G-2'!S14+'G-3'!S14+'G-4'!S14</f>
        <v>10</v>
      </c>
      <c r="T14" s="6">
        <f t="shared" si="2"/>
        <v>708.5</v>
      </c>
      <c r="U14" s="2">
        <f t="shared" si="5"/>
        <v>2919.5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68</v>
      </c>
      <c r="C15" s="46">
        <f>'G-2'!C15+'G-3'!C15+'G-4'!C15</f>
        <v>494</v>
      </c>
      <c r="D15" s="46">
        <f>'G-2'!D15+'G-3'!D15+'G-4'!D15</f>
        <v>33</v>
      </c>
      <c r="E15" s="46">
        <f>'G-2'!E15+'G-3'!E15+'G-4'!E15</f>
        <v>5</v>
      </c>
      <c r="F15" s="6">
        <f t="shared" si="0"/>
        <v>606.5</v>
      </c>
      <c r="G15" s="2">
        <f t="shared" si="3"/>
        <v>2670</v>
      </c>
      <c r="H15" s="19" t="s">
        <v>12</v>
      </c>
      <c r="I15" s="46">
        <f>'G-2'!I15+'G-3'!I15+'G-4'!I15</f>
        <v>42</v>
      </c>
      <c r="J15" s="46">
        <f>'G-2'!J15+'G-3'!J15+'G-4'!J15</f>
        <v>535</v>
      </c>
      <c r="K15" s="46">
        <f>'G-2'!K15+'G-3'!K15+'G-4'!K15</f>
        <v>21</v>
      </c>
      <c r="L15" s="46">
        <f>'G-2'!L15+'G-3'!L15+'G-4'!L15</f>
        <v>10</v>
      </c>
      <c r="M15" s="6">
        <f t="shared" si="1"/>
        <v>623</v>
      </c>
      <c r="N15" s="2">
        <f t="shared" si="4"/>
        <v>2579.5</v>
      </c>
      <c r="O15" s="18" t="s">
        <v>30</v>
      </c>
      <c r="P15" s="46">
        <f>'G-2'!P15+'G-3'!P15+'G-4'!P15</f>
        <v>67</v>
      </c>
      <c r="Q15" s="46">
        <f>'G-2'!Q15+'G-3'!Q15+'G-4'!Q15</f>
        <v>603</v>
      </c>
      <c r="R15" s="46">
        <f>'G-2'!R15+'G-3'!R15+'G-4'!R15</f>
        <v>35</v>
      </c>
      <c r="S15" s="46">
        <f>'G-2'!S15+'G-3'!S15+'G-4'!S15</f>
        <v>7</v>
      </c>
      <c r="T15" s="6">
        <f t="shared" si="2"/>
        <v>724</v>
      </c>
      <c r="U15" s="2">
        <f t="shared" si="5"/>
        <v>2916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62</v>
      </c>
      <c r="C16" s="46">
        <f>'G-2'!C16+'G-3'!C16+'G-4'!C16</f>
        <v>482</v>
      </c>
      <c r="D16" s="46">
        <f>'G-2'!D16+'G-3'!D16+'G-4'!D16</f>
        <v>37</v>
      </c>
      <c r="E16" s="46">
        <f>'G-2'!E16+'G-3'!E16+'G-4'!E16</f>
        <v>9</v>
      </c>
      <c r="F16" s="6">
        <f t="shared" si="0"/>
        <v>609.5</v>
      </c>
      <c r="G16" s="2">
        <f t="shared" si="3"/>
        <v>2591</v>
      </c>
      <c r="H16" s="19" t="s">
        <v>15</v>
      </c>
      <c r="I16" s="46">
        <f>'G-2'!I16+'G-3'!I16+'G-4'!I16</f>
        <v>45</v>
      </c>
      <c r="J16" s="46">
        <f>'G-2'!J16+'G-3'!J16+'G-4'!J16</f>
        <v>545</v>
      </c>
      <c r="K16" s="46">
        <f>'G-2'!K16+'G-3'!K16+'G-4'!K16</f>
        <v>17</v>
      </c>
      <c r="L16" s="46">
        <f>'G-2'!L16+'G-3'!L16+'G-4'!L16</f>
        <v>9</v>
      </c>
      <c r="M16" s="6">
        <f t="shared" si="1"/>
        <v>624</v>
      </c>
      <c r="N16" s="2">
        <f t="shared" si="4"/>
        <v>2520.5</v>
      </c>
      <c r="O16" s="19" t="s">
        <v>8</v>
      </c>
      <c r="P16" s="46">
        <f>'G-2'!P16+'G-3'!P16+'G-4'!P16</f>
        <v>71</v>
      </c>
      <c r="Q16" s="46">
        <f>'G-2'!Q16+'G-3'!Q16+'G-4'!Q16</f>
        <v>598</v>
      </c>
      <c r="R16" s="46">
        <f>'G-2'!R16+'G-3'!R16+'G-4'!R16</f>
        <v>35</v>
      </c>
      <c r="S16" s="46">
        <f>'G-2'!S16+'G-3'!S16+'G-4'!S16</f>
        <v>3</v>
      </c>
      <c r="T16" s="6">
        <f t="shared" si="2"/>
        <v>711</v>
      </c>
      <c r="U16" s="2">
        <f t="shared" si="5"/>
        <v>2876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68</v>
      </c>
      <c r="C17" s="46">
        <f>'G-2'!C17+'G-3'!C17+'G-4'!C17</f>
        <v>520</v>
      </c>
      <c r="D17" s="46">
        <f>'G-2'!D17+'G-3'!D17+'G-4'!D17</f>
        <v>31</v>
      </c>
      <c r="E17" s="46">
        <f>'G-2'!E17+'G-3'!E17+'G-4'!E17</f>
        <v>7</v>
      </c>
      <c r="F17" s="6">
        <f t="shared" si="0"/>
        <v>633.5</v>
      </c>
      <c r="G17" s="2">
        <f t="shared" si="3"/>
        <v>2556</v>
      </c>
      <c r="H17" s="19" t="s">
        <v>18</v>
      </c>
      <c r="I17" s="46">
        <f>'G-2'!I17+'G-3'!I17+'G-4'!I17</f>
        <v>63</v>
      </c>
      <c r="J17" s="46">
        <f>'G-2'!J17+'G-3'!J17+'G-4'!J17</f>
        <v>564</v>
      </c>
      <c r="K17" s="46">
        <f>'G-2'!K17+'G-3'!K17+'G-4'!K17</f>
        <v>32</v>
      </c>
      <c r="L17" s="46">
        <f>'G-2'!L17+'G-3'!L17+'G-4'!L17</f>
        <v>5</v>
      </c>
      <c r="M17" s="6">
        <f t="shared" si="1"/>
        <v>672</v>
      </c>
      <c r="N17" s="2">
        <f t="shared" si="4"/>
        <v>2528.5</v>
      </c>
      <c r="O17" s="19" t="s">
        <v>10</v>
      </c>
      <c r="P17" s="46">
        <f>'G-2'!P17+'G-3'!P17+'G-4'!P17</f>
        <v>65</v>
      </c>
      <c r="Q17" s="46">
        <f>'G-2'!Q17+'G-3'!Q17+'G-4'!Q17</f>
        <v>596</v>
      </c>
      <c r="R17" s="46">
        <f>'G-2'!R17+'G-3'!R17+'G-4'!R17</f>
        <v>19</v>
      </c>
      <c r="S17" s="46">
        <f>'G-2'!S17+'G-3'!S17+'G-4'!S17</f>
        <v>5</v>
      </c>
      <c r="T17" s="6">
        <f t="shared" si="2"/>
        <v>679</v>
      </c>
      <c r="U17" s="2">
        <f t="shared" si="5"/>
        <v>2822.5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52</v>
      </c>
      <c r="C18" s="46">
        <f>'G-2'!C18+'G-3'!C18+'G-4'!C18</f>
        <v>462</v>
      </c>
      <c r="D18" s="46">
        <f>'G-2'!D18+'G-3'!D18+'G-4'!D18</f>
        <v>28</v>
      </c>
      <c r="E18" s="46">
        <f>'G-2'!E18+'G-3'!E18+'G-4'!E18</f>
        <v>8</v>
      </c>
      <c r="F18" s="6">
        <f t="shared" si="0"/>
        <v>564</v>
      </c>
      <c r="G18" s="2">
        <f t="shared" si="3"/>
        <v>2413.5</v>
      </c>
      <c r="H18" s="19" t="s">
        <v>20</v>
      </c>
      <c r="I18" s="46">
        <f>'G-2'!I18+'G-3'!I18+'G-4'!I18</f>
        <v>73</v>
      </c>
      <c r="J18" s="46">
        <f>'G-2'!J18+'G-3'!J18+'G-4'!J18</f>
        <v>599</v>
      </c>
      <c r="K18" s="46">
        <f>'G-2'!K18+'G-3'!K18+'G-4'!K18</f>
        <v>27</v>
      </c>
      <c r="L18" s="46">
        <f>'G-2'!L18+'G-3'!L18+'G-4'!L18</f>
        <v>8</v>
      </c>
      <c r="M18" s="6">
        <f t="shared" si="1"/>
        <v>709.5</v>
      </c>
      <c r="N18" s="2">
        <f t="shared" si="4"/>
        <v>2628.5</v>
      </c>
      <c r="O18" s="19" t="s">
        <v>13</v>
      </c>
      <c r="P18" s="46">
        <f>'G-2'!P18+'G-3'!P18+'G-4'!P18</f>
        <v>73</v>
      </c>
      <c r="Q18" s="46">
        <f>'G-2'!Q18+'G-3'!Q18+'G-4'!Q18</f>
        <v>582</v>
      </c>
      <c r="R18" s="46">
        <f>'G-2'!R18+'G-3'!R18+'G-4'!R18</f>
        <v>28</v>
      </c>
      <c r="S18" s="46">
        <f>'G-2'!S18+'G-3'!S18+'G-4'!S18</f>
        <v>3</v>
      </c>
      <c r="T18" s="6">
        <f t="shared" si="2"/>
        <v>682</v>
      </c>
      <c r="U18" s="2">
        <f t="shared" si="5"/>
        <v>2796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69</v>
      </c>
      <c r="C19" s="47">
        <f>'G-2'!C19+'G-3'!C19+'G-4'!C19</f>
        <v>435</v>
      </c>
      <c r="D19" s="47">
        <f>'G-2'!D19+'G-3'!D19+'G-4'!D19</f>
        <v>24</v>
      </c>
      <c r="E19" s="47">
        <f>'G-2'!E19+'G-3'!E19+'G-4'!E19</f>
        <v>10</v>
      </c>
      <c r="F19" s="7">
        <f t="shared" si="0"/>
        <v>542.5</v>
      </c>
      <c r="G19" s="3">
        <f t="shared" si="3"/>
        <v>2349.5</v>
      </c>
      <c r="H19" s="20" t="s">
        <v>22</v>
      </c>
      <c r="I19" s="46">
        <f>'G-2'!I19+'G-3'!I19+'G-4'!I19</f>
        <v>73</v>
      </c>
      <c r="J19" s="46">
        <f>'G-2'!J19+'G-3'!J19+'G-4'!J19</f>
        <v>610</v>
      </c>
      <c r="K19" s="46">
        <f>'G-2'!K19+'G-3'!K19+'G-4'!K19</f>
        <v>24</v>
      </c>
      <c r="L19" s="46">
        <f>'G-2'!L19+'G-3'!L19+'G-4'!L19</f>
        <v>9</v>
      </c>
      <c r="M19" s="6">
        <f t="shared" si="1"/>
        <v>717</v>
      </c>
      <c r="N19" s="2">
        <f>M16+M17+M18+M19</f>
        <v>2722.5</v>
      </c>
      <c r="O19" s="19" t="s">
        <v>16</v>
      </c>
      <c r="P19" s="46">
        <f>'G-2'!P19+'G-3'!P19+'G-4'!P19</f>
        <v>78</v>
      </c>
      <c r="Q19" s="46">
        <f>'G-2'!Q19+'G-3'!Q19+'G-4'!Q19</f>
        <v>603</v>
      </c>
      <c r="R19" s="46">
        <f>'G-2'!R19+'G-3'!R19+'G-4'!R19</f>
        <v>31</v>
      </c>
      <c r="S19" s="46">
        <f>'G-2'!S19+'G-3'!S19+'G-4'!S19</f>
        <v>6</v>
      </c>
      <c r="T19" s="6">
        <f t="shared" si="2"/>
        <v>719</v>
      </c>
      <c r="U19" s="2">
        <f t="shared" si="5"/>
        <v>2791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55</v>
      </c>
      <c r="C20" s="45">
        <f>'G-2'!C20+'G-3'!C20+'G-4'!C20</f>
        <v>423</v>
      </c>
      <c r="D20" s="45">
        <f>'G-2'!D20+'G-3'!D20+'G-4'!D20</f>
        <v>29</v>
      </c>
      <c r="E20" s="45">
        <f>'G-2'!E20+'G-3'!E20+'G-4'!E20</f>
        <v>9</v>
      </c>
      <c r="F20" s="8">
        <f t="shared" si="0"/>
        <v>531</v>
      </c>
      <c r="G20" s="35"/>
      <c r="H20" s="19" t="s">
        <v>24</v>
      </c>
      <c r="I20" s="46">
        <f>'G-2'!I20+'G-3'!I20+'G-4'!I20</f>
        <v>77</v>
      </c>
      <c r="J20" s="46">
        <f>'G-2'!J20+'G-3'!J20+'G-4'!J20</f>
        <v>534</v>
      </c>
      <c r="K20" s="46">
        <f>'G-2'!K20+'G-3'!K20+'G-4'!K20</f>
        <v>22</v>
      </c>
      <c r="L20" s="46">
        <f>'G-2'!L20+'G-3'!L20+'G-4'!L20</f>
        <v>6</v>
      </c>
      <c r="M20" s="8">
        <f t="shared" si="1"/>
        <v>631.5</v>
      </c>
      <c r="N20" s="2">
        <f>M17+M18+M19+M20</f>
        <v>2730</v>
      </c>
      <c r="O20" s="19" t="s">
        <v>45</v>
      </c>
      <c r="P20" s="46">
        <f>'G-2'!P20+'G-3'!P20+'G-4'!P20</f>
        <v>72</v>
      </c>
      <c r="Q20" s="46">
        <f>'G-2'!Q20+'G-3'!Q20+'G-4'!Q20</f>
        <v>587</v>
      </c>
      <c r="R20" s="46">
        <f>'G-2'!R20+'G-3'!R20+'G-4'!R20</f>
        <v>30</v>
      </c>
      <c r="S20" s="46">
        <f>'G-2'!S20+'G-3'!S20+'G-4'!S20</f>
        <v>3</v>
      </c>
      <c r="T20" s="8">
        <f t="shared" si="2"/>
        <v>690.5</v>
      </c>
      <c r="U20" s="2">
        <f t="shared" si="5"/>
        <v>2770.5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61</v>
      </c>
      <c r="C21" s="45">
        <f>'G-2'!C21+'G-3'!C21+'G-4'!C21</f>
        <v>423</v>
      </c>
      <c r="D21" s="45">
        <f>'G-2'!D21+'G-3'!D21+'G-4'!D21</f>
        <v>23</v>
      </c>
      <c r="E21" s="45">
        <f>'G-2'!E21+'G-3'!E21+'G-4'!E21</f>
        <v>9</v>
      </c>
      <c r="F21" s="6">
        <f t="shared" si="0"/>
        <v>522</v>
      </c>
      <c r="G21" s="36"/>
      <c r="H21" s="20" t="s">
        <v>25</v>
      </c>
      <c r="I21" s="46">
        <f>'G-2'!I21+'G-3'!I21+'G-4'!I21</f>
        <v>78</v>
      </c>
      <c r="J21" s="46">
        <f>'G-2'!J21+'G-3'!J21+'G-4'!J21</f>
        <v>516</v>
      </c>
      <c r="K21" s="46">
        <f>'G-2'!K21+'G-3'!K21+'G-4'!K21</f>
        <v>24</v>
      </c>
      <c r="L21" s="46">
        <f>'G-2'!L21+'G-3'!L21+'G-4'!L21</f>
        <v>14</v>
      </c>
      <c r="M21" s="6">
        <f t="shared" si="1"/>
        <v>638</v>
      </c>
      <c r="N21" s="2">
        <f>M18+M19+M20+M21</f>
        <v>2696</v>
      </c>
      <c r="O21" s="21" t="s">
        <v>46</v>
      </c>
      <c r="P21" s="47">
        <f>'G-2'!P21+'G-3'!P21+'G-4'!P21</f>
        <v>58</v>
      </c>
      <c r="Q21" s="47">
        <f>'G-2'!Q21+'G-3'!Q21+'G-4'!Q21</f>
        <v>549</v>
      </c>
      <c r="R21" s="47">
        <f>'G-2'!R21+'G-3'!R21+'G-4'!R21</f>
        <v>25</v>
      </c>
      <c r="S21" s="47">
        <f>'G-2'!S21+'G-3'!S21+'G-4'!S21</f>
        <v>1</v>
      </c>
      <c r="T21" s="7">
        <f t="shared" si="2"/>
        <v>630.5</v>
      </c>
      <c r="U21" s="3">
        <f t="shared" si="5"/>
        <v>2722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70</v>
      </c>
      <c r="C22" s="45">
        <f>'G-2'!C22+'G-3'!C22+'G-4'!C22</f>
        <v>469</v>
      </c>
      <c r="D22" s="45">
        <f>'G-2'!D22+'G-3'!D22+'G-4'!D22</f>
        <v>30</v>
      </c>
      <c r="E22" s="45">
        <f>'G-2'!E22+'G-3'!E22+'G-4'!E22</f>
        <v>10</v>
      </c>
      <c r="F22" s="6">
        <f t="shared" si="0"/>
        <v>589</v>
      </c>
      <c r="G22" s="2"/>
      <c r="H22" s="21" t="s">
        <v>26</v>
      </c>
      <c r="I22" s="46">
        <f>'G-2'!I22+'G-3'!I22+'G-4'!I22</f>
        <v>72</v>
      </c>
      <c r="J22" s="46">
        <f>'G-2'!J22+'G-3'!J22+'G-4'!J22</f>
        <v>539</v>
      </c>
      <c r="K22" s="46">
        <f>'G-2'!K22+'G-3'!K22+'G-4'!K22</f>
        <v>24</v>
      </c>
      <c r="L22" s="46">
        <f>'G-2'!L22+'G-3'!L22+'G-4'!L22</f>
        <v>5</v>
      </c>
      <c r="M22" s="6">
        <f t="shared" si="1"/>
        <v>635.5</v>
      </c>
      <c r="N22" s="3">
        <f>M19+M20+M21+M22</f>
        <v>2622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2749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2730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2919.5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64</v>
      </c>
      <c r="G24" s="88"/>
      <c r="H24" s="168"/>
      <c r="I24" s="169"/>
      <c r="J24" s="82" t="s">
        <v>71</v>
      </c>
      <c r="K24" s="86"/>
      <c r="L24" s="86"/>
      <c r="M24" s="87" t="s">
        <v>90</v>
      </c>
      <c r="N24" s="88"/>
      <c r="O24" s="168"/>
      <c r="P24" s="169"/>
      <c r="Q24" s="82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workbookViewId="0">
      <selection activeCell="Y25" sqref="Y2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8" t="s">
        <v>38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2" t="s">
        <v>54</v>
      </c>
      <c r="B4" s="192"/>
      <c r="C4" s="192"/>
      <c r="D4" s="26"/>
      <c r="E4" s="190" t="str">
        <f>'G-2'!E4:H4</f>
        <v>DE OBRA</v>
      </c>
      <c r="F4" s="190"/>
      <c r="G4" s="190"/>
      <c r="H4" s="19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90" t="str">
        <f>'G-2'!D5:H5</f>
        <v>CALLE 87 X CARRERA 46</v>
      </c>
      <c r="E5" s="190"/>
      <c r="F5" s="190"/>
      <c r="G5" s="190"/>
      <c r="H5" s="190"/>
      <c r="I5" s="184" t="s">
        <v>53</v>
      </c>
      <c r="J5" s="184"/>
      <c r="K5" s="184"/>
      <c r="L5" s="191"/>
      <c r="M5" s="191"/>
      <c r="N5" s="191"/>
      <c r="O5" s="12"/>
      <c r="P5" s="184" t="s">
        <v>57</v>
      </c>
      <c r="Q5" s="184"/>
      <c r="R5" s="184"/>
      <c r="S5" s="189" t="s">
        <v>148</v>
      </c>
      <c r="T5" s="189"/>
      <c r="U5" s="189"/>
    </row>
    <row r="6" spans="1:28" ht="12.75" customHeight="1" x14ac:dyDescent="0.2">
      <c r="A6" s="184" t="s">
        <v>55</v>
      </c>
      <c r="B6" s="184"/>
      <c r="C6" s="184"/>
      <c r="D6" s="193" t="s">
        <v>154</v>
      </c>
      <c r="E6" s="193"/>
      <c r="F6" s="193"/>
      <c r="G6" s="193"/>
      <c r="H6" s="193"/>
      <c r="I6" s="184" t="s">
        <v>59</v>
      </c>
      <c r="J6" s="184"/>
      <c r="K6" s="184"/>
      <c r="L6" s="186">
        <v>1</v>
      </c>
      <c r="M6" s="186"/>
      <c r="N6" s="186"/>
      <c r="O6" s="42"/>
      <c r="P6" s="184" t="s">
        <v>58</v>
      </c>
      <c r="Q6" s="184"/>
      <c r="R6" s="184"/>
      <c r="S6" s="187">
        <f>'G-2'!S6:U6</f>
        <v>43125</v>
      </c>
      <c r="T6" s="187"/>
      <c r="U6" s="187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7" t="s">
        <v>52</v>
      </c>
      <c r="C9" s="17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10</v>
      </c>
      <c r="C10" s="46">
        <v>30</v>
      </c>
      <c r="D10" s="46">
        <v>7</v>
      </c>
      <c r="E10" s="46">
        <v>2</v>
      </c>
      <c r="F10" s="62">
        <f>B10*0.5+C10*1+D10*2+E10*2.5</f>
        <v>54</v>
      </c>
      <c r="G10" s="2"/>
      <c r="H10" s="19" t="s">
        <v>4</v>
      </c>
      <c r="I10" s="46">
        <v>13</v>
      </c>
      <c r="J10" s="46">
        <v>50</v>
      </c>
      <c r="K10" s="46">
        <v>8</v>
      </c>
      <c r="L10" s="46">
        <v>2</v>
      </c>
      <c r="M10" s="6">
        <f>I10*0.5+J10*1+K10*2+L10*2.5</f>
        <v>77.5</v>
      </c>
      <c r="N10" s="9">
        <f>F20+F21+F22+M10</f>
        <v>298.5</v>
      </c>
      <c r="O10" s="19" t="s">
        <v>43</v>
      </c>
      <c r="P10" s="46">
        <v>6</v>
      </c>
      <c r="Q10" s="46">
        <v>49</v>
      </c>
      <c r="R10" s="46">
        <v>5</v>
      </c>
      <c r="S10" s="46">
        <v>1</v>
      </c>
      <c r="T10" s="6">
        <f>P10*0.5+Q10*1+R10*2+S10*2.5</f>
        <v>64.5</v>
      </c>
      <c r="U10" s="10"/>
      <c r="W10" s="1"/>
      <c r="X10" s="1"/>
      <c r="Y10" s="1"/>
      <c r="Z10" s="81"/>
      <c r="AA10" s="1"/>
      <c r="AB10" s="1"/>
    </row>
    <row r="11" spans="1:28" ht="24" customHeight="1" x14ac:dyDescent="0.2">
      <c r="A11" s="18" t="s">
        <v>14</v>
      </c>
      <c r="B11" s="46">
        <v>17</v>
      </c>
      <c r="C11" s="46">
        <v>36</v>
      </c>
      <c r="D11" s="46">
        <v>9</v>
      </c>
      <c r="E11" s="46">
        <v>5</v>
      </c>
      <c r="F11" s="6">
        <f t="shared" ref="F11:F22" si="0">B11*0.5+C11*1+D11*2+E11*2.5</f>
        <v>75</v>
      </c>
      <c r="G11" s="2"/>
      <c r="H11" s="19" t="s">
        <v>5</v>
      </c>
      <c r="I11" s="46">
        <v>14</v>
      </c>
      <c r="J11" s="46">
        <v>49</v>
      </c>
      <c r="K11" s="46">
        <v>6</v>
      </c>
      <c r="L11" s="46">
        <v>2</v>
      </c>
      <c r="M11" s="6">
        <f t="shared" ref="M11:M22" si="1">I11*0.5+J11*1+K11*2+L11*2.5</f>
        <v>73</v>
      </c>
      <c r="N11" s="9">
        <f>F21+F22+M10+M11</f>
        <v>300</v>
      </c>
      <c r="O11" s="19" t="s">
        <v>44</v>
      </c>
      <c r="P11" s="46">
        <v>8</v>
      </c>
      <c r="Q11" s="46">
        <v>38</v>
      </c>
      <c r="R11" s="46">
        <v>6</v>
      </c>
      <c r="S11" s="46">
        <v>0</v>
      </c>
      <c r="T11" s="6">
        <f t="shared" ref="T11:T22" si="2">P11*0.5+Q11*1+R11*2+S11*2.5</f>
        <v>54</v>
      </c>
      <c r="U11" s="2"/>
      <c r="W11" s="1"/>
      <c r="X11" s="1"/>
      <c r="Y11" s="1"/>
      <c r="Z11" s="81"/>
      <c r="AA11" s="1"/>
      <c r="AB11" s="1"/>
    </row>
    <row r="12" spans="1:28" ht="24" customHeight="1" x14ac:dyDescent="0.2">
      <c r="A12" s="18" t="s">
        <v>17</v>
      </c>
      <c r="B12" s="46">
        <v>14</v>
      </c>
      <c r="C12" s="46">
        <v>51</v>
      </c>
      <c r="D12" s="46">
        <v>11</v>
      </c>
      <c r="E12" s="46">
        <v>2</v>
      </c>
      <c r="F12" s="6">
        <f t="shared" si="0"/>
        <v>85</v>
      </c>
      <c r="G12" s="2"/>
      <c r="H12" s="19" t="s">
        <v>6</v>
      </c>
      <c r="I12" s="46">
        <v>13</v>
      </c>
      <c r="J12" s="46">
        <v>52</v>
      </c>
      <c r="K12" s="46">
        <v>5</v>
      </c>
      <c r="L12" s="46">
        <v>0</v>
      </c>
      <c r="M12" s="6">
        <f t="shared" si="1"/>
        <v>68.5</v>
      </c>
      <c r="N12" s="2">
        <f>F22+M10+M11+M12</f>
        <v>291</v>
      </c>
      <c r="O12" s="19" t="s">
        <v>32</v>
      </c>
      <c r="P12" s="46">
        <v>5</v>
      </c>
      <c r="Q12" s="46">
        <v>32</v>
      </c>
      <c r="R12" s="46">
        <v>5</v>
      </c>
      <c r="S12" s="46">
        <v>0</v>
      </c>
      <c r="T12" s="6">
        <f t="shared" si="2"/>
        <v>44.5</v>
      </c>
      <c r="U12" s="2"/>
      <c r="W12" s="1"/>
      <c r="X12" s="1"/>
      <c r="Y12" s="1"/>
      <c r="Z12" s="81"/>
      <c r="AA12" s="1"/>
      <c r="AB12" s="1"/>
    </row>
    <row r="13" spans="1:28" ht="24" customHeight="1" x14ac:dyDescent="0.2">
      <c r="A13" s="18" t="s">
        <v>19</v>
      </c>
      <c r="B13" s="46">
        <v>11</v>
      </c>
      <c r="C13" s="46">
        <v>56</v>
      </c>
      <c r="D13" s="46">
        <v>10</v>
      </c>
      <c r="E13" s="46">
        <v>4</v>
      </c>
      <c r="F13" s="6">
        <f t="shared" si="0"/>
        <v>91.5</v>
      </c>
      <c r="G13" s="2">
        <f>F10+F11+F12+F13</f>
        <v>305.5</v>
      </c>
      <c r="H13" s="19" t="s">
        <v>7</v>
      </c>
      <c r="I13" s="46">
        <v>12</v>
      </c>
      <c r="J13" s="46">
        <v>47</v>
      </c>
      <c r="K13" s="46">
        <v>2</v>
      </c>
      <c r="L13" s="46">
        <v>0</v>
      </c>
      <c r="M13" s="6">
        <f t="shared" si="1"/>
        <v>57</v>
      </c>
      <c r="N13" s="2">
        <f t="shared" ref="N13:N18" si="3">M10+M11+M12+M13</f>
        <v>276</v>
      </c>
      <c r="O13" s="19" t="s">
        <v>33</v>
      </c>
      <c r="P13" s="46">
        <v>3</v>
      </c>
      <c r="Q13" s="46">
        <v>35</v>
      </c>
      <c r="R13" s="46">
        <v>2</v>
      </c>
      <c r="S13" s="46">
        <v>2</v>
      </c>
      <c r="T13" s="6">
        <f t="shared" si="2"/>
        <v>45.5</v>
      </c>
      <c r="U13" s="2">
        <f t="shared" ref="U13:U21" si="4">T10+T11+T12+T13</f>
        <v>208.5</v>
      </c>
      <c r="W13" s="1"/>
      <c r="X13" s="81"/>
      <c r="Y13" s="1"/>
      <c r="Z13" s="81"/>
      <c r="AA13" s="1"/>
      <c r="AB13" s="81"/>
    </row>
    <row r="14" spans="1:28" ht="24" customHeight="1" x14ac:dyDescent="0.2">
      <c r="A14" s="18" t="s">
        <v>21</v>
      </c>
      <c r="B14" s="46">
        <v>4</v>
      </c>
      <c r="C14" s="46">
        <v>59</v>
      </c>
      <c r="D14" s="46">
        <v>10</v>
      </c>
      <c r="E14" s="46">
        <v>4</v>
      </c>
      <c r="F14" s="6">
        <f t="shared" si="0"/>
        <v>91</v>
      </c>
      <c r="G14" s="2">
        <f t="shared" ref="G14:G19" si="5">F11+F12+F13+F14</f>
        <v>342.5</v>
      </c>
      <c r="H14" s="19" t="s">
        <v>9</v>
      </c>
      <c r="I14" s="46">
        <v>11</v>
      </c>
      <c r="J14" s="46">
        <v>53</v>
      </c>
      <c r="K14" s="46">
        <v>4</v>
      </c>
      <c r="L14" s="46">
        <v>1</v>
      </c>
      <c r="M14" s="6">
        <f t="shared" si="1"/>
        <v>69</v>
      </c>
      <c r="N14" s="2">
        <f t="shared" si="3"/>
        <v>267.5</v>
      </c>
      <c r="O14" s="19" t="s">
        <v>29</v>
      </c>
      <c r="P14" s="45">
        <v>7</v>
      </c>
      <c r="Q14" s="45">
        <v>41</v>
      </c>
      <c r="R14" s="45">
        <v>1</v>
      </c>
      <c r="S14" s="45">
        <v>1</v>
      </c>
      <c r="T14" s="6">
        <f t="shared" si="2"/>
        <v>49</v>
      </c>
      <c r="U14" s="2">
        <f t="shared" si="4"/>
        <v>193</v>
      </c>
      <c r="W14" s="1"/>
      <c r="X14" s="81"/>
      <c r="Y14" s="1"/>
      <c r="Z14" s="81"/>
      <c r="AA14" s="1"/>
      <c r="AB14" s="81"/>
    </row>
    <row r="15" spans="1:28" ht="24" customHeight="1" x14ac:dyDescent="0.2">
      <c r="A15" s="18" t="s">
        <v>23</v>
      </c>
      <c r="B15" s="46">
        <v>10</v>
      </c>
      <c r="C15" s="46">
        <v>58</v>
      </c>
      <c r="D15" s="46">
        <v>6</v>
      </c>
      <c r="E15" s="46">
        <v>1</v>
      </c>
      <c r="F15" s="6">
        <f t="shared" si="0"/>
        <v>77.5</v>
      </c>
      <c r="G15" s="2">
        <f t="shared" si="5"/>
        <v>345</v>
      </c>
      <c r="H15" s="19" t="s">
        <v>12</v>
      </c>
      <c r="I15" s="46">
        <v>10</v>
      </c>
      <c r="J15" s="46">
        <v>50</v>
      </c>
      <c r="K15" s="46">
        <v>3</v>
      </c>
      <c r="L15" s="46">
        <v>2</v>
      </c>
      <c r="M15" s="6">
        <f t="shared" si="1"/>
        <v>66</v>
      </c>
      <c r="N15" s="2">
        <f t="shared" si="3"/>
        <v>260.5</v>
      </c>
      <c r="O15" s="18" t="s">
        <v>30</v>
      </c>
      <c r="P15" s="46">
        <v>9</v>
      </c>
      <c r="Q15" s="46">
        <v>39</v>
      </c>
      <c r="R15" s="46">
        <v>2</v>
      </c>
      <c r="S15" s="46">
        <v>0</v>
      </c>
      <c r="T15" s="6">
        <f t="shared" si="2"/>
        <v>47.5</v>
      </c>
      <c r="U15" s="2">
        <f t="shared" si="4"/>
        <v>186.5</v>
      </c>
      <c r="W15" s="1"/>
      <c r="X15" s="81"/>
      <c r="Y15" s="1"/>
      <c r="Z15" s="81"/>
      <c r="AA15" s="1"/>
      <c r="AB15" s="81"/>
    </row>
    <row r="16" spans="1:28" ht="24" customHeight="1" x14ac:dyDescent="0.2">
      <c r="A16" s="18" t="s">
        <v>39</v>
      </c>
      <c r="B16" s="46">
        <v>12</v>
      </c>
      <c r="C16" s="46">
        <v>54</v>
      </c>
      <c r="D16" s="46">
        <v>12</v>
      </c>
      <c r="E16" s="46">
        <v>3</v>
      </c>
      <c r="F16" s="6">
        <f t="shared" si="0"/>
        <v>91.5</v>
      </c>
      <c r="G16" s="2">
        <f t="shared" si="5"/>
        <v>351.5</v>
      </c>
      <c r="H16" s="19" t="s">
        <v>15</v>
      </c>
      <c r="I16" s="46">
        <v>13</v>
      </c>
      <c r="J16" s="46">
        <v>44</v>
      </c>
      <c r="K16" s="46">
        <v>7</v>
      </c>
      <c r="L16" s="46">
        <v>1</v>
      </c>
      <c r="M16" s="6">
        <f t="shared" si="1"/>
        <v>67</v>
      </c>
      <c r="N16" s="2">
        <f t="shared" si="3"/>
        <v>259</v>
      </c>
      <c r="O16" s="19" t="s">
        <v>8</v>
      </c>
      <c r="P16" s="46">
        <v>8</v>
      </c>
      <c r="Q16" s="46">
        <v>37</v>
      </c>
      <c r="R16" s="46">
        <v>3</v>
      </c>
      <c r="S16" s="46">
        <v>2</v>
      </c>
      <c r="T16" s="6">
        <f t="shared" si="2"/>
        <v>52</v>
      </c>
      <c r="U16" s="2">
        <f t="shared" si="4"/>
        <v>194</v>
      </c>
      <c r="W16" s="1"/>
      <c r="X16" s="81"/>
      <c r="Y16" s="1"/>
      <c r="Z16" s="81"/>
      <c r="AA16" s="1"/>
      <c r="AB16" s="81"/>
    </row>
    <row r="17" spans="1:28" ht="24" customHeight="1" x14ac:dyDescent="0.2">
      <c r="A17" s="18" t="s">
        <v>40</v>
      </c>
      <c r="B17" s="46">
        <v>12</v>
      </c>
      <c r="C17" s="46">
        <v>53</v>
      </c>
      <c r="D17" s="46">
        <v>5</v>
      </c>
      <c r="E17" s="46">
        <v>2</v>
      </c>
      <c r="F17" s="6">
        <f t="shared" si="0"/>
        <v>74</v>
      </c>
      <c r="G17" s="2">
        <f t="shared" si="5"/>
        <v>334</v>
      </c>
      <c r="H17" s="19" t="s">
        <v>18</v>
      </c>
      <c r="I17" s="46">
        <v>12</v>
      </c>
      <c r="J17" s="46">
        <v>46</v>
      </c>
      <c r="K17" s="46">
        <v>2</v>
      </c>
      <c r="L17" s="46">
        <v>0</v>
      </c>
      <c r="M17" s="6">
        <f t="shared" si="1"/>
        <v>56</v>
      </c>
      <c r="N17" s="2">
        <f t="shared" si="3"/>
        <v>258</v>
      </c>
      <c r="O17" s="19" t="s">
        <v>10</v>
      </c>
      <c r="P17" s="46">
        <v>5</v>
      </c>
      <c r="Q17" s="46">
        <v>40</v>
      </c>
      <c r="R17" s="46">
        <v>5</v>
      </c>
      <c r="S17" s="46">
        <v>1</v>
      </c>
      <c r="T17" s="6">
        <f t="shared" si="2"/>
        <v>55</v>
      </c>
      <c r="U17" s="2">
        <f t="shared" si="4"/>
        <v>203.5</v>
      </c>
      <c r="W17" s="1"/>
      <c r="X17" s="81"/>
      <c r="Y17" s="1"/>
      <c r="Z17" s="81"/>
      <c r="AA17" s="1"/>
      <c r="AB17" s="81"/>
    </row>
    <row r="18" spans="1:28" ht="24" customHeight="1" x14ac:dyDescent="0.2">
      <c r="A18" s="18" t="s">
        <v>41</v>
      </c>
      <c r="B18" s="46">
        <v>13</v>
      </c>
      <c r="C18" s="46">
        <v>50</v>
      </c>
      <c r="D18" s="46">
        <v>4</v>
      </c>
      <c r="E18" s="46">
        <v>1</v>
      </c>
      <c r="F18" s="6">
        <f t="shared" si="0"/>
        <v>67</v>
      </c>
      <c r="G18" s="2">
        <f t="shared" si="5"/>
        <v>310</v>
      </c>
      <c r="H18" s="19" t="s">
        <v>20</v>
      </c>
      <c r="I18" s="46">
        <v>9</v>
      </c>
      <c r="J18" s="46">
        <v>51</v>
      </c>
      <c r="K18" s="46">
        <v>8</v>
      </c>
      <c r="L18" s="46">
        <v>2</v>
      </c>
      <c r="M18" s="6">
        <f t="shared" si="1"/>
        <v>76.5</v>
      </c>
      <c r="N18" s="2">
        <f t="shared" si="3"/>
        <v>265.5</v>
      </c>
      <c r="O18" s="19" t="s">
        <v>13</v>
      </c>
      <c r="P18" s="46">
        <v>4</v>
      </c>
      <c r="Q18" s="46">
        <v>36</v>
      </c>
      <c r="R18" s="46">
        <v>2</v>
      </c>
      <c r="S18" s="46">
        <v>0</v>
      </c>
      <c r="T18" s="6">
        <f t="shared" si="2"/>
        <v>42</v>
      </c>
      <c r="U18" s="2">
        <f t="shared" si="4"/>
        <v>196.5</v>
      </c>
      <c r="W18" s="1"/>
      <c r="X18" s="81"/>
      <c r="Y18" s="1"/>
      <c r="Z18" s="81"/>
      <c r="AA18" s="1"/>
      <c r="AB18" s="81"/>
    </row>
    <row r="19" spans="1:28" ht="24" customHeight="1" thickBot="1" x14ac:dyDescent="0.25">
      <c r="A19" s="21" t="s">
        <v>42</v>
      </c>
      <c r="B19" s="47">
        <v>15</v>
      </c>
      <c r="C19" s="47">
        <v>49</v>
      </c>
      <c r="D19" s="47">
        <v>6</v>
      </c>
      <c r="E19" s="47">
        <v>0</v>
      </c>
      <c r="F19" s="7">
        <f t="shared" si="0"/>
        <v>68.5</v>
      </c>
      <c r="G19" s="3">
        <f t="shared" si="5"/>
        <v>301</v>
      </c>
      <c r="H19" s="20" t="s">
        <v>22</v>
      </c>
      <c r="I19" s="45">
        <v>7</v>
      </c>
      <c r="J19" s="45">
        <v>49</v>
      </c>
      <c r="K19" s="45">
        <v>5</v>
      </c>
      <c r="L19" s="45">
        <v>1</v>
      </c>
      <c r="M19" s="6">
        <f t="shared" si="1"/>
        <v>65</v>
      </c>
      <c r="N19" s="2">
        <f>M16+M17+M18+M19</f>
        <v>264.5</v>
      </c>
      <c r="O19" s="19" t="s">
        <v>16</v>
      </c>
      <c r="P19" s="46">
        <v>2</v>
      </c>
      <c r="Q19" s="46">
        <v>25</v>
      </c>
      <c r="R19" s="46">
        <v>4</v>
      </c>
      <c r="S19" s="46">
        <v>1</v>
      </c>
      <c r="T19" s="6">
        <f t="shared" si="2"/>
        <v>36.5</v>
      </c>
      <c r="U19" s="2">
        <f t="shared" si="4"/>
        <v>185.5</v>
      </c>
      <c r="V19">
        <f>P19+P18+P17+P16</f>
        <v>19</v>
      </c>
      <c r="W19">
        <f t="shared" ref="W19:Y19" si="6">Q19+Q18+Q17+Q16</f>
        <v>138</v>
      </c>
      <c r="X19">
        <f t="shared" si="6"/>
        <v>14</v>
      </c>
      <c r="Y19">
        <f t="shared" si="6"/>
        <v>4</v>
      </c>
      <c r="Z19" s="81"/>
      <c r="AA19" s="1"/>
      <c r="AB19" s="81"/>
    </row>
    <row r="20" spans="1:28" ht="24" customHeight="1" x14ac:dyDescent="0.2">
      <c r="A20" s="19" t="s">
        <v>27</v>
      </c>
      <c r="B20" s="45">
        <v>12</v>
      </c>
      <c r="C20" s="45">
        <v>47</v>
      </c>
      <c r="D20" s="45">
        <v>8</v>
      </c>
      <c r="E20" s="45">
        <v>1</v>
      </c>
      <c r="F20" s="8">
        <f t="shared" si="0"/>
        <v>71.5</v>
      </c>
      <c r="G20" s="35"/>
      <c r="H20" s="19" t="s">
        <v>24</v>
      </c>
      <c r="I20" s="46">
        <v>10</v>
      </c>
      <c r="J20" s="46">
        <v>46</v>
      </c>
      <c r="K20" s="46">
        <v>4</v>
      </c>
      <c r="L20" s="46">
        <v>4</v>
      </c>
      <c r="M20" s="8">
        <f t="shared" si="1"/>
        <v>69</v>
      </c>
      <c r="N20" s="2">
        <f>M17+M18+M19+M20</f>
        <v>266.5</v>
      </c>
      <c r="O20" s="19" t="s">
        <v>45</v>
      </c>
      <c r="P20" s="45">
        <v>4</v>
      </c>
      <c r="Q20" s="45">
        <v>28</v>
      </c>
      <c r="R20" s="45">
        <v>5</v>
      </c>
      <c r="S20" s="45">
        <v>1</v>
      </c>
      <c r="T20" s="8">
        <f t="shared" si="2"/>
        <v>42.5</v>
      </c>
      <c r="U20" s="2">
        <f t="shared" si="4"/>
        <v>176</v>
      </c>
      <c r="W20" s="1"/>
      <c r="X20" s="1"/>
      <c r="Y20" s="1"/>
      <c r="Z20" s="81"/>
      <c r="AA20" s="1"/>
      <c r="AB20" s="81"/>
    </row>
    <row r="21" spans="1:28" ht="24" customHeight="1" thickBot="1" x14ac:dyDescent="0.25">
      <c r="A21" s="19" t="s">
        <v>28</v>
      </c>
      <c r="B21" s="46">
        <v>10</v>
      </c>
      <c r="C21" s="46">
        <v>50</v>
      </c>
      <c r="D21" s="46">
        <v>10</v>
      </c>
      <c r="E21" s="46">
        <v>1</v>
      </c>
      <c r="F21" s="6">
        <f t="shared" si="0"/>
        <v>77.5</v>
      </c>
      <c r="G21" s="36"/>
      <c r="H21" s="20" t="s">
        <v>25</v>
      </c>
      <c r="I21" s="46">
        <v>8</v>
      </c>
      <c r="J21" s="46">
        <v>47</v>
      </c>
      <c r="K21" s="46">
        <v>6</v>
      </c>
      <c r="L21" s="46">
        <v>1</v>
      </c>
      <c r="M21" s="6">
        <f t="shared" si="1"/>
        <v>65.5</v>
      </c>
      <c r="N21" s="2">
        <f>M18+M19+M20+M21</f>
        <v>276</v>
      </c>
      <c r="O21" s="21" t="s">
        <v>46</v>
      </c>
      <c r="P21" s="47">
        <v>6</v>
      </c>
      <c r="Q21" s="47">
        <v>32</v>
      </c>
      <c r="R21" s="47">
        <v>5</v>
      </c>
      <c r="S21" s="47">
        <v>1</v>
      </c>
      <c r="T21" s="7">
        <f t="shared" si="2"/>
        <v>47.5</v>
      </c>
      <c r="U21" s="3">
        <f t="shared" si="4"/>
        <v>168.5</v>
      </c>
      <c r="W21" s="1"/>
      <c r="X21" s="1"/>
      <c r="Y21" s="1"/>
      <c r="Z21" s="81"/>
      <c r="AA21" s="1"/>
      <c r="AB21" s="81"/>
    </row>
    <row r="22" spans="1:28" ht="24" customHeight="1" thickBot="1" x14ac:dyDescent="0.25">
      <c r="A22" s="19" t="s">
        <v>1</v>
      </c>
      <c r="B22" s="46">
        <v>12</v>
      </c>
      <c r="C22" s="46">
        <v>49</v>
      </c>
      <c r="D22" s="46">
        <v>6</v>
      </c>
      <c r="E22" s="46">
        <v>2</v>
      </c>
      <c r="F22" s="6">
        <f t="shared" si="0"/>
        <v>72</v>
      </c>
      <c r="G22" s="2"/>
      <c r="H22" s="21" t="s">
        <v>26</v>
      </c>
      <c r="I22" s="47">
        <v>7</v>
      </c>
      <c r="J22" s="47">
        <v>52</v>
      </c>
      <c r="K22" s="47">
        <v>2</v>
      </c>
      <c r="L22" s="47">
        <v>1</v>
      </c>
      <c r="M22" s="6">
        <f t="shared" si="1"/>
        <v>62</v>
      </c>
      <c r="N22" s="3">
        <f>M19+M20+M21+M22</f>
        <v>261.5</v>
      </c>
      <c r="O22" s="19"/>
      <c r="P22" s="45"/>
      <c r="Q22" s="45"/>
      <c r="R22" s="45"/>
      <c r="S22" s="45"/>
      <c r="T22" s="8"/>
      <c r="U22" s="34"/>
      <c r="W22" s="1"/>
      <c r="X22" s="1"/>
      <c r="Y22" s="1"/>
      <c r="Z22" s="81"/>
      <c r="AA22" s="1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351.5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300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208.5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80</v>
      </c>
      <c r="G24" s="88"/>
      <c r="H24" s="168"/>
      <c r="I24" s="169"/>
      <c r="J24" s="82" t="s">
        <v>71</v>
      </c>
      <c r="K24" s="86"/>
      <c r="L24" s="86"/>
      <c r="M24" s="87" t="s">
        <v>62</v>
      </c>
      <c r="N24" s="88"/>
      <c r="O24" s="168"/>
      <c r="P24" s="169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4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110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111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84" t="s">
        <v>56</v>
      </c>
      <c r="B5" s="184"/>
      <c r="C5" s="240" t="str">
        <f>'G-2'!D5</f>
        <v>CALLE 87 X CARRERA 46</v>
      </c>
      <c r="D5" s="240"/>
      <c r="E5" s="240"/>
      <c r="F5" s="111"/>
      <c r="G5" s="112"/>
      <c r="H5" s="103" t="s">
        <v>53</v>
      </c>
      <c r="I5" s="241">
        <f>'G-2'!L5</f>
        <v>2348</v>
      </c>
      <c r="J5" s="241"/>
    </row>
    <row r="6" spans="1:10" x14ac:dyDescent="0.2">
      <c r="A6" s="184" t="s">
        <v>112</v>
      </c>
      <c r="B6" s="184"/>
      <c r="C6" s="226" t="s">
        <v>151</v>
      </c>
      <c r="D6" s="226"/>
      <c r="E6" s="226"/>
      <c r="F6" s="111"/>
      <c r="G6" s="112"/>
      <c r="H6" s="103" t="s">
        <v>58</v>
      </c>
      <c r="I6" s="227">
        <f>'G-2'!S6</f>
        <v>43125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113</v>
      </c>
      <c r="B8" s="231" t="s">
        <v>114</v>
      </c>
      <c r="C8" s="229" t="s">
        <v>115</v>
      </c>
      <c r="D8" s="231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3" t="s">
        <v>121</v>
      </c>
      <c r="J8" s="235" t="s">
        <v>122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123</v>
      </c>
      <c r="B10" s="223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1"/>
      <c r="B12" s="224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1"/>
      <c r="B15" s="224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1"/>
      <c r="B17" s="224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2"/>
      <c r="B18" s="225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130</v>
      </c>
      <c r="B19" s="223">
        <v>2</v>
      </c>
      <c r="C19" s="134"/>
      <c r="D19" s="123" t="s">
        <v>124</v>
      </c>
      <c r="E19" s="75">
        <v>13</v>
      </c>
      <c r="F19" s="75">
        <v>62</v>
      </c>
      <c r="G19" s="75">
        <v>3</v>
      </c>
      <c r="H19" s="75">
        <v>1</v>
      </c>
      <c r="I19" s="75">
        <f t="shared" si="0"/>
        <v>77</v>
      </c>
      <c r="J19" s="124">
        <f>IF(I19=0,"0,00",I19/SUM(I19:I21)*100)</f>
        <v>43.137254901960787</v>
      </c>
    </row>
    <row r="20" spans="1:10" x14ac:dyDescent="0.2">
      <c r="A20" s="221"/>
      <c r="B20" s="224"/>
      <c r="C20" s="122" t="s">
        <v>125</v>
      </c>
      <c r="D20" s="125" t="s">
        <v>126</v>
      </c>
      <c r="E20" s="126">
        <v>29</v>
      </c>
      <c r="F20" s="126">
        <v>29</v>
      </c>
      <c r="G20" s="126">
        <v>15</v>
      </c>
      <c r="H20" s="126">
        <v>2</v>
      </c>
      <c r="I20" s="126">
        <f t="shared" si="0"/>
        <v>78.5</v>
      </c>
      <c r="J20" s="127">
        <f>IF(I20=0,"0,00",I20/SUM(I19:I21)*100)</f>
        <v>43.977591036414566</v>
      </c>
    </row>
    <row r="21" spans="1:10" x14ac:dyDescent="0.2">
      <c r="A21" s="221"/>
      <c r="B21" s="224"/>
      <c r="C21" s="128" t="s">
        <v>138</v>
      </c>
      <c r="D21" s="129" t="s">
        <v>127</v>
      </c>
      <c r="E21" s="74">
        <v>3</v>
      </c>
      <c r="F21" s="74">
        <v>19</v>
      </c>
      <c r="G21" s="74">
        <v>0</v>
      </c>
      <c r="H21" s="74">
        <v>1</v>
      </c>
      <c r="I21" s="130">
        <f t="shared" si="0"/>
        <v>23</v>
      </c>
      <c r="J21" s="131">
        <f>IF(I21=0,"0,00",I21/SUM(I19:I21)*100)</f>
        <v>12.885154061624648</v>
      </c>
    </row>
    <row r="22" spans="1:10" x14ac:dyDescent="0.2">
      <c r="A22" s="221"/>
      <c r="B22" s="224"/>
      <c r="C22" s="132"/>
      <c r="D22" s="123" t="s">
        <v>124</v>
      </c>
      <c r="E22" s="75">
        <v>13</v>
      </c>
      <c r="F22" s="75">
        <v>54</v>
      </c>
      <c r="G22" s="75">
        <v>4</v>
      </c>
      <c r="H22" s="75">
        <v>1</v>
      </c>
      <c r="I22" s="75">
        <f t="shared" si="0"/>
        <v>71</v>
      </c>
      <c r="J22" s="124">
        <f>IF(I22=0,"0,00",I22/SUM(I22:I24)*100)</f>
        <v>37.467018469656992</v>
      </c>
    </row>
    <row r="23" spans="1:10" x14ac:dyDescent="0.2">
      <c r="A23" s="221"/>
      <c r="B23" s="224"/>
      <c r="C23" s="122" t="s">
        <v>128</v>
      </c>
      <c r="D23" s="125" t="s">
        <v>126</v>
      </c>
      <c r="E23" s="126">
        <v>25</v>
      </c>
      <c r="F23" s="126">
        <v>61</v>
      </c>
      <c r="G23" s="126">
        <v>10</v>
      </c>
      <c r="H23" s="126">
        <v>2</v>
      </c>
      <c r="I23" s="126">
        <f t="shared" si="0"/>
        <v>98.5</v>
      </c>
      <c r="J23" s="127">
        <f>IF(I23=0,"0,00",I23/SUM(I22:I24)*100)</f>
        <v>51.978891820580472</v>
      </c>
    </row>
    <row r="24" spans="1:10" x14ac:dyDescent="0.2">
      <c r="A24" s="221"/>
      <c r="B24" s="224"/>
      <c r="C24" s="128" t="s">
        <v>139</v>
      </c>
      <c r="D24" s="129" t="s">
        <v>127</v>
      </c>
      <c r="E24" s="74">
        <v>4</v>
      </c>
      <c r="F24" s="74">
        <v>16</v>
      </c>
      <c r="G24" s="74">
        <v>1</v>
      </c>
      <c r="H24" s="74">
        <v>0</v>
      </c>
      <c r="I24" s="130">
        <f t="shared" si="0"/>
        <v>20</v>
      </c>
      <c r="J24" s="131">
        <f>IF(I24=0,"0,00",I24/SUM(I22:I24)*100)</f>
        <v>10.554089709762533</v>
      </c>
    </row>
    <row r="25" spans="1:10" x14ac:dyDescent="0.2">
      <c r="A25" s="221"/>
      <c r="B25" s="224"/>
      <c r="C25" s="132"/>
      <c r="D25" s="123" t="s">
        <v>124</v>
      </c>
      <c r="E25" s="75">
        <v>9</v>
      </c>
      <c r="F25" s="75">
        <v>64</v>
      </c>
      <c r="G25" s="75">
        <v>4</v>
      </c>
      <c r="H25" s="75">
        <v>0</v>
      </c>
      <c r="I25" s="75">
        <f t="shared" si="0"/>
        <v>76.5</v>
      </c>
      <c r="J25" s="124">
        <f>IF(I25=0,"0,00",I25/SUM(I25:I27)*100)</f>
        <v>21.888412017167383</v>
      </c>
    </row>
    <row r="26" spans="1:10" x14ac:dyDescent="0.2">
      <c r="A26" s="221"/>
      <c r="B26" s="224"/>
      <c r="C26" s="122" t="s">
        <v>129</v>
      </c>
      <c r="D26" s="125" t="s">
        <v>126</v>
      </c>
      <c r="E26" s="126">
        <v>6</v>
      </c>
      <c r="F26" s="126">
        <v>218</v>
      </c>
      <c r="G26" s="126">
        <v>15</v>
      </c>
      <c r="H26" s="126">
        <v>0</v>
      </c>
      <c r="I26" s="126">
        <f t="shared" si="0"/>
        <v>251</v>
      </c>
      <c r="J26" s="127">
        <f>IF(I26=0,"0,00",I26/SUM(I25:I27)*100)</f>
        <v>71.816881258941351</v>
      </c>
    </row>
    <row r="27" spans="1:10" x14ac:dyDescent="0.2">
      <c r="A27" s="222"/>
      <c r="B27" s="225"/>
      <c r="C27" s="133" t="s">
        <v>140</v>
      </c>
      <c r="D27" s="129" t="s">
        <v>127</v>
      </c>
      <c r="E27" s="74">
        <v>2</v>
      </c>
      <c r="F27" s="74">
        <v>21</v>
      </c>
      <c r="G27" s="74">
        <v>0</v>
      </c>
      <c r="H27" s="74">
        <v>0</v>
      </c>
      <c r="I27" s="130">
        <f t="shared" si="0"/>
        <v>22</v>
      </c>
      <c r="J27" s="131">
        <f>IF(I27=0,"0,00",I27/SUM(I25:I27)*100)</f>
        <v>6.2947067238912728</v>
      </c>
    </row>
    <row r="28" spans="1:10" x14ac:dyDescent="0.2">
      <c r="A28" s="220" t="s">
        <v>131</v>
      </c>
      <c r="B28" s="223">
        <v>2</v>
      </c>
      <c r="C28" s="134"/>
      <c r="D28" s="123" t="s">
        <v>124</v>
      </c>
      <c r="E28" s="75">
        <v>13</v>
      </c>
      <c r="F28" s="75">
        <v>88</v>
      </c>
      <c r="G28" s="75">
        <v>0</v>
      </c>
      <c r="H28" s="75">
        <v>5</v>
      </c>
      <c r="I28" s="75">
        <f t="shared" si="0"/>
        <v>107</v>
      </c>
      <c r="J28" s="124">
        <f>IF(I28=0,"0,00",I28/SUM(I28:I30)*100)</f>
        <v>17.922948073701843</v>
      </c>
    </row>
    <row r="29" spans="1:10" x14ac:dyDescent="0.2">
      <c r="A29" s="221"/>
      <c r="B29" s="224"/>
      <c r="C29" s="122" t="s">
        <v>125</v>
      </c>
      <c r="D29" s="125" t="s">
        <v>126</v>
      </c>
      <c r="E29" s="126">
        <v>40</v>
      </c>
      <c r="F29" s="126">
        <v>404</v>
      </c>
      <c r="G29" s="126">
        <v>18</v>
      </c>
      <c r="H29" s="126">
        <v>12</v>
      </c>
      <c r="I29" s="126">
        <f t="shared" si="0"/>
        <v>490</v>
      </c>
      <c r="J29" s="127">
        <f>IF(I29=0,"0,00",I29/SUM(I28:I30)*100)</f>
        <v>82.077051926298168</v>
      </c>
    </row>
    <row r="30" spans="1:10" x14ac:dyDescent="0.2">
      <c r="A30" s="221"/>
      <c r="B30" s="224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1"/>
      <c r="B31" s="224"/>
      <c r="C31" s="132"/>
      <c r="D31" s="123" t="s">
        <v>124</v>
      </c>
      <c r="E31" s="75">
        <v>13</v>
      </c>
      <c r="F31" s="75">
        <v>114</v>
      </c>
      <c r="G31" s="75">
        <v>0</v>
      </c>
      <c r="H31" s="75">
        <v>1</v>
      </c>
      <c r="I31" s="75">
        <f t="shared" si="0"/>
        <v>123</v>
      </c>
      <c r="J31" s="124">
        <f>IF(I31=0,"0,00",I31/SUM(I31:I33)*100)</f>
        <v>20.364238410596027</v>
      </c>
    </row>
    <row r="32" spans="1:10" x14ac:dyDescent="0.2">
      <c r="A32" s="221"/>
      <c r="B32" s="224"/>
      <c r="C32" s="122" t="s">
        <v>128</v>
      </c>
      <c r="D32" s="125" t="s">
        <v>126</v>
      </c>
      <c r="E32" s="126">
        <v>57</v>
      </c>
      <c r="F32" s="126">
        <v>390</v>
      </c>
      <c r="G32" s="126">
        <v>20</v>
      </c>
      <c r="H32" s="126">
        <v>9</v>
      </c>
      <c r="I32" s="126">
        <f t="shared" si="0"/>
        <v>481</v>
      </c>
      <c r="J32" s="127">
        <f>IF(I32=0,"0,00",I32/SUM(I31:I33)*100)</f>
        <v>79.63576158940397</v>
      </c>
    </row>
    <row r="33" spans="1:10" x14ac:dyDescent="0.2">
      <c r="A33" s="221"/>
      <c r="B33" s="224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1"/>
      <c r="B34" s="224"/>
      <c r="C34" s="132"/>
      <c r="D34" s="123" t="s">
        <v>124</v>
      </c>
      <c r="E34" s="75">
        <v>8</v>
      </c>
      <c r="F34" s="75">
        <v>120</v>
      </c>
      <c r="G34" s="75">
        <v>0</v>
      </c>
      <c r="H34" s="75">
        <v>1</v>
      </c>
      <c r="I34" s="75">
        <f t="shared" si="0"/>
        <v>126.5</v>
      </c>
      <c r="J34" s="124">
        <f>IF(I34=0,"0,00",I34/SUM(I34:I36)*100)</f>
        <v>23.556797020484172</v>
      </c>
    </row>
    <row r="35" spans="1:10" x14ac:dyDescent="0.2">
      <c r="A35" s="221"/>
      <c r="B35" s="224"/>
      <c r="C35" s="122" t="s">
        <v>129</v>
      </c>
      <c r="D35" s="125" t="s">
        <v>126</v>
      </c>
      <c r="E35" s="126">
        <v>30</v>
      </c>
      <c r="F35" s="126">
        <v>346</v>
      </c>
      <c r="G35" s="126">
        <v>21</v>
      </c>
      <c r="H35" s="126">
        <v>3</v>
      </c>
      <c r="I35" s="126">
        <f t="shared" si="0"/>
        <v>410.5</v>
      </c>
      <c r="J35" s="127">
        <f>IF(I35=0,"0,00",I35/SUM(I34:I36)*100)</f>
        <v>76.443202979515831</v>
      </c>
    </row>
    <row r="36" spans="1:10" x14ac:dyDescent="0.2">
      <c r="A36" s="222"/>
      <c r="B36" s="225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0" t="s">
        <v>132</v>
      </c>
      <c r="B37" s="223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125</v>
      </c>
      <c r="D38" s="125" t="s">
        <v>126</v>
      </c>
      <c r="E38" s="126">
        <v>36</v>
      </c>
      <c r="F38" s="126">
        <v>272</v>
      </c>
      <c r="G38" s="126">
        <v>15</v>
      </c>
      <c r="H38" s="126">
        <v>4</v>
      </c>
      <c r="I38" s="126">
        <f t="shared" si="0"/>
        <v>330</v>
      </c>
      <c r="J38" s="127">
        <f>IF(I38=0,"0,00",I38/SUM(I37:I39)*100)</f>
        <v>88.353413654618478</v>
      </c>
    </row>
    <row r="39" spans="1:10" x14ac:dyDescent="0.2">
      <c r="A39" s="221"/>
      <c r="B39" s="224"/>
      <c r="C39" s="128" t="s">
        <v>144</v>
      </c>
      <c r="D39" s="129" t="s">
        <v>127</v>
      </c>
      <c r="E39" s="74">
        <v>7</v>
      </c>
      <c r="F39" s="74">
        <v>40</v>
      </c>
      <c r="G39" s="74">
        <v>0</v>
      </c>
      <c r="H39" s="74">
        <v>0</v>
      </c>
      <c r="I39" s="130">
        <f t="shared" si="0"/>
        <v>43.5</v>
      </c>
      <c r="J39" s="131">
        <f>IF(I39=0,"0,00",I39/SUM(I37:I39)*100)</f>
        <v>11.646586345381527</v>
      </c>
    </row>
    <row r="40" spans="1:10" x14ac:dyDescent="0.2">
      <c r="A40" s="221"/>
      <c r="B40" s="224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128</v>
      </c>
      <c r="D41" s="125" t="s">
        <v>126</v>
      </c>
      <c r="E41" s="126">
        <v>34</v>
      </c>
      <c r="F41" s="126">
        <v>270</v>
      </c>
      <c r="G41" s="126">
        <v>14</v>
      </c>
      <c r="H41" s="126">
        <v>5</v>
      </c>
      <c r="I41" s="126">
        <f t="shared" si="0"/>
        <v>327.5</v>
      </c>
      <c r="J41" s="127">
        <f>IF(I41=0,"0,00",I41/SUM(I40:I42)*100)</f>
        <v>85.732984293193709</v>
      </c>
    </row>
    <row r="42" spans="1:10" x14ac:dyDescent="0.2">
      <c r="A42" s="221"/>
      <c r="B42" s="224"/>
      <c r="C42" s="128" t="s">
        <v>145</v>
      </c>
      <c r="D42" s="129" t="s">
        <v>127</v>
      </c>
      <c r="E42" s="74">
        <v>4</v>
      </c>
      <c r="F42" s="74">
        <v>50</v>
      </c>
      <c r="G42" s="74">
        <v>0</v>
      </c>
      <c r="H42" s="74">
        <v>1</v>
      </c>
      <c r="I42" s="130">
        <f t="shared" si="0"/>
        <v>54.5</v>
      </c>
      <c r="J42" s="131">
        <f>IF(I42=0,"0,00",I42/SUM(I40:I42)*100)</f>
        <v>14.267015706806282</v>
      </c>
    </row>
    <row r="43" spans="1:10" x14ac:dyDescent="0.2">
      <c r="A43" s="221"/>
      <c r="B43" s="224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129</v>
      </c>
      <c r="D44" s="125" t="s">
        <v>126</v>
      </c>
      <c r="E44" s="126">
        <v>26</v>
      </c>
      <c r="F44" s="126">
        <v>334</v>
      </c>
      <c r="G44" s="126">
        <v>16</v>
      </c>
      <c r="H44" s="126">
        <v>1</v>
      </c>
      <c r="I44" s="126">
        <f t="shared" si="0"/>
        <v>381.5</v>
      </c>
      <c r="J44" s="127">
        <f>IF(I44=0,"0,00",I44/SUM(I43:I45)*100)</f>
        <v>91.377245508982043</v>
      </c>
    </row>
    <row r="45" spans="1:10" x14ac:dyDescent="0.2">
      <c r="A45" s="222"/>
      <c r="B45" s="225"/>
      <c r="C45" s="133" t="s">
        <v>146</v>
      </c>
      <c r="D45" s="129" t="s">
        <v>127</v>
      </c>
      <c r="E45" s="74">
        <v>6</v>
      </c>
      <c r="F45" s="74">
        <v>33</v>
      </c>
      <c r="G45" s="74">
        <v>0</v>
      </c>
      <c r="H45" s="74">
        <v>0</v>
      </c>
      <c r="I45" s="135">
        <f t="shared" si="0"/>
        <v>36</v>
      </c>
      <c r="J45" s="131">
        <f>IF(I45=0,"0,00",I45/SUM(I43:I45)*100)</f>
        <v>8.6227544910179645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7109375" customWidth="1"/>
    <col min="17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93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94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 t="s">
        <v>150</v>
      </c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95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96</v>
      </c>
      <c r="B8" s="245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5" t="s">
        <v>98</v>
      </c>
      <c r="M8" s="245"/>
      <c r="N8" s="245"/>
      <c r="O8" s="244" t="str">
        <f>'G-2'!D5</f>
        <v>CALLE 87 X CARRERA 46</v>
      </c>
      <c r="P8" s="244"/>
      <c r="Q8" s="244"/>
      <c r="R8" s="244"/>
      <c r="S8" s="244"/>
      <c r="T8" s="92"/>
      <c r="U8" s="92"/>
      <c r="V8" s="245" t="s">
        <v>99</v>
      </c>
      <c r="W8" s="245"/>
      <c r="X8" s="245"/>
      <c r="Y8" s="244">
        <f>'G-2'!L5</f>
        <v>2348</v>
      </c>
      <c r="Z8" s="244"/>
      <c r="AA8" s="244"/>
      <c r="AB8" s="92"/>
      <c r="AC8" s="92"/>
      <c r="AD8" s="92"/>
      <c r="AE8" s="92"/>
      <c r="AF8" s="92"/>
      <c r="AG8" s="92"/>
      <c r="AH8" s="245" t="s">
        <v>100</v>
      </c>
      <c r="AI8" s="245"/>
      <c r="AJ8" s="246">
        <f>'G-2'!S6</f>
        <v>43125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134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102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152</v>
      </c>
      <c r="B16" s="162">
        <f>MAX(B14:K14)</f>
        <v>0</v>
      </c>
      <c r="C16" s="152" t="s">
        <v>106</v>
      </c>
      <c r="D16" s="163">
        <f>+B16*D15</f>
        <v>0</v>
      </c>
      <c r="E16" s="152"/>
      <c r="F16" s="152" t="s">
        <v>107</v>
      </c>
      <c r="G16" s="163">
        <f>+B16*G15</f>
        <v>0</v>
      </c>
      <c r="H16" s="152"/>
      <c r="I16" s="152" t="s">
        <v>108</v>
      </c>
      <c r="J16" s="163">
        <f>+B16*J15</f>
        <v>0</v>
      </c>
      <c r="K16" s="154"/>
      <c r="L16" s="148"/>
      <c r="M16" s="162">
        <f>MAX(M14:AB14)</f>
        <v>0</v>
      </c>
      <c r="N16" s="152"/>
      <c r="O16" s="152" t="s">
        <v>106</v>
      </c>
      <c r="P16" s="164">
        <f>+M16*P15</f>
        <v>0</v>
      </c>
      <c r="Q16" s="152"/>
      <c r="R16" s="152"/>
      <c r="S16" s="152"/>
      <c r="T16" s="152" t="s">
        <v>107</v>
      </c>
      <c r="U16" s="164">
        <f>+M16*U15</f>
        <v>0</v>
      </c>
      <c r="V16" s="152"/>
      <c r="W16" s="152"/>
      <c r="X16" s="152"/>
      <c r="Y16" s="152" t="s">
        <v>108</v>
      </c>
      <c r="Z16" s="164">
        <f>+M16*Z15</f>
        <v>0</v>
      </c>
      <c r="AA16" s="152"/>
      <c r="AB16" s="154"/>
      <c r="AC16" s="148"/>
      <c r="AD16" s="162">
        <f>MAX(AD14:AO14)</f>
        <v>0</v>
      </c>
      <c r="AE16" s="152" t="s">
        <v>106</v>
      </c>
      <c r="AF16" s="163">
        <f>+AD16*AF15</f>
        <v>0</v>
      </c>
      <c r="AG16" s="152"/>
      <c r="AH16" s="152"/>
      <c r="AI16" s="152"/>
      <c r="AJ16" s="152" t="s">
        <v>107</v>
      </c>
      <c r="AK16" s="163">
        <f>+AD16*AK15</f>
        <v>0</v>
      </c>
      <c r="AL16" s="152"/>
      <c r="AM16" s="152"/>
      <c r="AN16" s="152" t="s">
        <v>108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102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9">
        <f>'G-2'!F10</f>
        <v>166</v>
      </c>
      <c r="C18" s="149">
        <f>'G-2'!F11</f>
        <v>162.5</v>
      </c>
      <c r="D18" s="149">
        <f>'G-2'!F12</f>
        <v>162.5</v>
      </c>
      <c r="E18" s="149">
        <f>'G-2'!F13</f>
        <v>163.5</v>
      </c>
      <c r="F18" s="149">
        <f>'G-2'!F14</f>
        <v>156</v>
      </c>
      <c r="G18" s="149">
        <f>'G-2'!F15</f>
        <v>157</v>
      </c>
      <c r="H18" s="149">
        <f>'G-2'!F16</f>
        <v>163.5</v>
      </c>
      <c r="I18" s="149">
        <f>'G-2'!F17</f>
        <v>170.5</v>
      </c>
      <c r="J18" s="149">
        <f>'G-2'!F18</f>
        <v>151.5</v>
      </c>
      <c r="K18" s="149">
        <f>'G-2'!F19</f>
        <v>122</v>
      </c>
      <c r="L18" s="150"/>
      <c r="M18" s="149">
        <f>'G-2'!F20</f>
        <v>124.5</v>
      </c>
      <c r="N18" s="149">
        <f>'G-2'!F21</f>
        <v>94.5</v>
      </c>
      <c r="O18" s="149">
        <f>'G-2'!F22</f>
        <v>125.5</v>
      </c>
      <c r="P18" s="149">
        <f>'G-2'!M10</f>
        <v>119.5</v>
      </c>
      <c r="Q18" s="149">
        <f>'G-2'!M11</f>
        <v>168</v>
      </c>
      <c r="R18" s="149">
        <f>'G-2'!M12</f>
        <v>170</v>
      </c>
      <c r="S18" s="149">
        <f>'G-2'!M13</f>
        <v>145</v>
      </c>
      <c r="T18" s="149">
        <f>'G-2'!M14</f>
        <v>133</v>
      </c>
      <c r="U18" s="149">
        <f>'G-2'!M15</f>
        <v>130.5</v>
      </c>
      <c r="V18" s="149">
        <f>'G-2'!M16</f>
        <v>135</v>
      </c>
      <c r="W18" s="149">
        <f>'G-2'!M17</f>
        <v>193.5</v>
      </c>
      <c r="X18" s="149">
        <f>'G-2'!M18</f>
        <v>206.5</v>
      </c>
      <c r="Y18" s="149">
        <f>'G-2'!M19</f>
        <v>191</v>
      </c>
      <c r="Z18" s="149">
        <f>'G-2'!M20</f>
        <v>123</v>
      </c>
      <c r="AA18" s="149">
        <f>'G-2'!M21</f>
        <v>152</v>
      </c>
      <c r="AB18" s="149">
        <f>'G-2'!M22</f>
        <v>137.5</v>
      </c>
      <c r="AC18" s="150"/>
      <c r="AD18" s="149">
        <f>'G-2'!T10</f>
        <v>148.5</v>
      </c>
      <c r="AE18" s="149">
        <f>'G-2'!T11</f>
        <v>162</v>
      </c>
      <c r="AF18" s="149">
        <f>'G-2'!T12</f>
        <v>198.5</v>
      </c>
      <c r="AG18" s="149">
        <f>'G-2'!T13</f>
        <v>191.5</v>
      </c>
      <c r="AH18" s="149">
        <f>'G-2'!T14</f>
        <v>170.5</v>
      </c>
      <c r="AI18" s="149">
        <f>'G-2'!T15</f>
        <v>182.5</v>
      </c>
      <c r="AJ18" s="149">
        <f>'G-2'!T16</f>
        <v>186.5</v>
      </c>
      <c r="AK18" s="149">
        <f>'G-2'!T17</f>
        <v>148</v>
      </c>
      <c r="AL18" s="149">
        <f>'G-2'!T18</f>
        <v>186</v>
      </c>
      <c r="AM18" s="149">
        <f>'G-2'!T19</f>
        <v>210.5</v>
      </c>
      <c r="AN18" s="149">
        <f>'G-2'!T20</f>
        <v>194</v>
      </c>
      <c r="AO18" s="149">
        <f>'G-2'!T21</f>
        <v>168.5</v>
      </c>
      <c r="AP18" s="101"/>
      <c r="AQ18" s="101"/>
      <c r="AR18" s="101"/>
      <c r="AS18" s="101"/>
      <c r="AT18" s="101"/>
      <c r="AU18" s="101">
        <f t="shared" ref="AU18:BA18" si="6">E19</f>
        <v>654.5</v>
      </c>
      <c r="AV18" s="101">
        <f t="shared" si="6"/>
        <v>644.5</v>
      </c>
      <c r="AW18" s="101">
        <f t="shared" si="6"/>
        <v>639</v>
      </c>
      <c r="AX18" s="101">
        <f t="shared" si="6"/>
        <v>640</v>
      </c>
      <c r="AY18" s="101">
        <f t="shared" si="6"/>
        <v>647</v>
      </c>
      <c r="AZ18" s="101">
        <f t="shared" si="6"/>
        <v>642.5</v>
      </c>
      <c r="BA18" s="101">
        <f t="shared" si="6"/>
        <v>607.5</v>
      </c>
      <c r="BB18" s="101"/>
      <c r="BC18" s="101"/>
      <c r="BD18" s="101"/>
      <c r="BE18" s="101">
        <f t="shared" ref="BE18:BQ18" si="7">P19</f>
        <v>464</v>
      </c>
      <c r="BF18" s="101">
        <f t="shared" si="7"/>
        <v>507.5</v>
      </c>
      <c r="BG18" s="101">
        <f t="shared" si="7"/>
        <v>583</v>
      </c>
      <c r="BH18" s="101">
        <f t="shared" si="7"/>
        <v>602.5</v>
      </c>
      <c r="BI18" s="101">
        <f t="shared" si="7"/>
        <v>616</v>
      </c>
      <c r="BJ18" s="101">
        <f t="shared" si="7"/>
        <v>578.5</v>
      </c>
      <c r="BK18" s="101">
        <f t="shared" si="7"/>
        <v>543.5</v>
      </c>
      <c r="BL18" s="101">
        <f t="shared" si="7"/>
        <v>592</v>
      </c>
      <c r="BM18" s="101">
        <f t="shared" si="7"/>
        <v>665.5</v>
      </c>
      <c r="BN18" s="101">
        <f t="shared" si="7"/>
        <v>726</v>
      </c>
      <c r="BO18" s="101">
        <f t="shared" si="7"/>
        <v>714</v>
      </c>
      <c r="BP18" s="101">
        <f t="shared" si="7"/>
        <v>672.5</v>
      </c>
      <c r="BQ18" s="101">
        <f t="shared" si="7"/>
        <v>603.5</v>
      </c>
      <c r="BR18" s="101"/>
      <c r="BS18" s="101"/>
      <c r="BT18" s="101"/>
      <c r="BU18" s="101">
        <f t="shared" ref="BU18:CC18" si="8">AG19</f>
        <v>700.5</v>
      </c>
      <c r="BV18" s="101">
        <f t="shared" si="8"/>
        <v>722.5</v>
      </c>
      <c r="BW18" s="101">
        <f t="shared" si="8"/>
        <v>743</v>
      </c>
      <c r="BX18" s="101">
        <f t="shared" si="8"/>
        <v>731</v>
      </c>
      <c r="BY18" s="101">
        <f t="shared" si="8"/>
        <v>687.5</v>
      </c>
      <c r="BZ18" s="101">
        <f t="shared" si="8"/>
        <v>703</v>
      </c>
      <c r="CA18" s="101">
        <f t="shared" si="8"/>
        <v>731</v>
      </c>
      <c r="CB18" s="101">
        <f t="shared" si="8"/>
        <v>738.5</v>
      </c>
      <c r="CC18" s="101">
        <f t="shared" si="8"/>
        <v>759</v>
      </c>
    </row>
    <row r="19" spans="1:81" ht="16.5" customHeight="1" x14ac:dyDescent="0.2">
      <c r="A19" s="100" t="s">
        <v>104</v>
      </c>
      <c r="B19" s="149"/>
      <c r="C19" s="149"/>
      <c r="D19" s="149"/>
      <c r="E19" s="149">
        <f>B18+C18+D18+E18</f>
        <v>654.5</v>
      </c>
      <c r="F19" s="149">
        <f t="shared" ref="F19:K19" si="9">C18+D18+E18+F18</f>
        <v>644.5</v>
      </c>
      <c r="G19" s="149">
        <f t="shared" si="9"/>
        <v>639</v>
      </c>
      <c r="H19" s="149">
        <f t="shared" si="9"/>
        <v>640</v>
      </c>
      <c r="I19" s="149">
        <f t="shared" si="9"/>
        <v>647</v>
      </c>
      <c r="J19" s="149">
        <f t="shared" si="9"/>
        <v>642.5</v>
      </c>
      <c r="K19" s="149">
        <f t="shared" si="9"/>
        <v>607.5</v>
      </c>
      <c r="L19" s="150"/>
      <c r="M19" s="149"/>
      <c r="N19" s="149"/>
      <c r="O19" s="149"/>
      <c r="P19" s="149">
        <f>M18+N18+O18+P18</f>
        <v>464</v>
      </c>
      <c r="Q19" s="149">
        <f t="shared" ref="Q19:AB19" si="10">N18+O18+P18+Q18</f>
        <v>507.5</v>
      </c>
      <c r="R19" s="149">
        <f t="shared" si="10"/>
        <v>583</v>
      </c>
      <c r="S19" s="149">
        <f t="shared" si="10"/>
        <v>602.5</v>
      </c>
      <c r="T19" s="149">
        <f t="shared" si="10"/>
        <v>616</v>
      </c>
      <c r="U19" s="149">
        <f t="shared" si="10"/>
        <v>578.5</v>
      </c>
      <c r="V19" s="149">
        <f t="shared" si="10"/>
        <v>543.5</v>
      </c>
      <c r="W19" s="149">
        <f t="shared" si="10"/>
        <v>592</v>
      </c>
      <c r="X19" s="149">
        <f t="shared" si="10"/>
        <v>665.5</v>
      </c>
      <c r="Y19" s="149">
        <f t="shared" si="10"/>
        <v>726</v>
      </c>
      <c r="Z19" s="149">
        <f t="shared" si="10"/>
        <v>714</v>
      </c>
      <c r="AA19" s="149">
        <f t="shared" si="10"/>
        <v>672.5</v>
      </c>
      <c r="AB19" s="149">
        <f t="shared" si="10"/>
        <v>603.5</v>
      </c>
      <c r="AC19" s="150"/>
      <c r="AD19" s="149"/>
      <c r="AE19" s="149"/>
      <c r="AF19" s="149"/>
      <c r="AG19" s="149">
        <f>AD18+AE18+AF18+AG18</f>
        <v>700.5</v>
      </c>
      <c r="AH19" s="149">
        <f t="shared" ref="AH19:AO19" si="11">AE18+AF18+AG18+AH18</f>
        <v>722.5</v>
      </c>
      <c r="AI19" s="149">
        <f t="shared" si="11"/>
        <v>743</v>
      </c>
      <c r="AJ19" s="149">
        <f t="shared" si="11"/>
        <v>731</v>
      </c>
      <c r="AK19" s="149">
        <f t="shared" si="11"/>
        <v>687.5</v>
      </c>
      <c r="AL19" s="149">
        <f t="shared" si="11"/>
        <v>703</v>
      </c>
      <c r="AM19" s="149">
        <f t="shared" si="11"/>
        <v>731</v>
      </c>
      <c r="AN19" s="149">
        <f t="shared" si="11"/>
        <v>738.5</v>
      </c>
      <c r="AO19" s="149">
        <f t="shared" si="11"/>
        <v>759</v>
      </c>
      <c r="AP19" s="101"/>
      <c r="AQ19" s="101"/>
      <c r="AR19" s="101"/>
      <c r="AS19" s="101"/>
      <c r="AT19" s="101"/>
      <c r="AU19" s="101">
        <f t="shared" ref="AU19:BA19" si="12">E29</f>
        <v>716.5</v>
      </c>
      <c r="AV19" s="101">
        <f t="shared" si="12"/>
        <v>732.5</v>
      </c>
      <c r="AW19" s="101">
        <f t="shared" si="12"/>
        <v>674</v>
      </c>
      <c r="AX19" s="101">
        <f t="shared" si="12"/>
        <v>656.5</v>
      </c>
      <c r="AY19" s="101">
        <f t="shared" si="12"/>
        <v>632.5</v>
      </c>
      <c r="AZ19" s="101">
        <f t="shared" si="12"/>
        <v>580.5</v>
      </c>
      <c r="BA19" s="101">
        <f t="shared" si="12"/>
        <v>594.5</v>
      </c>
      <c r="BB19" s="101"/>
      <c r="BC19" s="101"/>
      <c r="BD19" s="101"/>
      <c r="BE19" s="101">
        <f t="shared" ref="BE19:BQ19" si="13">P29</f>
        <v>771.5</v>
      </c>
      <c r="BF19" s="101">
        <f t="shared" si="13"/>
        <v>839.5</v>
      </c>
      <c r="BG19" s="101">
        <f t="shared" si="13"/>
        <v>908</v>
      </c>
      <c r="BH19" s="101">
        <f t="shared" si="13"/>
        <v>949.5</v>
      </c>
      <c r="BI19" s="101">
        <f t="shared" si="13"/>
        <v>968.5</v>
      </c>
      <c r="BJ19" s="101">
        <f t="shared" si="13"/>
        <v>963.5</v>
      </c>
      <c r="BK19" s="101">
        <f t="shared" si="13"/>
        <v>944</v>
      </c>
      <c r="BL19" s="101">
        <f t="shared" si="13"/>
        <v>903</v>
      </c>
      <c r="BM19" s="101">
        <f t="shared" si="13"/>
        <v>883.5</v>
      </c>
      <c r="BN19" s="101">
        <f t="shared" si="13"/>
        <v>872.5</v>
      </c>
      <c r="BO19" s="101">
        <f t="shared" si="13"/>
        <v>856.5</v>
      </c>
      <c r="BP19" s="101">
        <f t="shared" si="13"/>
        <v>814</v>
      </c>
      <c r="BQ19" s="101">
        <f t="shared" si="13"/>
        <v>817</v>
      </c>
      <c r="BR19" s="101"/>
      <c r="BS19" s="101"/>
      <c r="BT19" s="101"/>
      <c r="BU19" s="101">
        <f t="shared" ref="BU19:CC19" si="14">AG29</f>
        <v>898.5</v>
      </c>
      <c r="BV19" s="101">
        <f t="shared" si="14"/>
        <v>931.5</v>
      </c>
      <c r="BW19" s="101">
        <f t="shared" si="14"/>
        <v>920</v>
      </c>
      <c r="BX19" s="101">
        <f t="shared" si="14"/>
        <v>918</v>
      </c>
      <c r="BY19" s="101">
        <f t="shared" si="14"/>
        <v>953</v>
      </c>
      <c r="BZ19" s="101">
        <f t="shared" si="14"/>
        <v>920.5</v>
      </c>
      <c r="CA19" s="101">
        <f t="shared" si="14"/>
        <v>919.5</v>
      </c>
      <c r="CB19" s="101">
        <f t="shared" si="14"/>
        <v>906.5</v>
      </c>
      <c r="CC19" s="101">
        <f t="shared" si="14"/>
        <v>860.5</v>
      </c>
    </row>
    <row r="20" spans="1:81" ht="16.5" customHeight="1" x14ac:dyDescent="0.2">
      <c r="A20" s="97" t="s">
        <v>105</v>
      </c>
      <c r="B20" s="151"/>
      <c r="C20" s="152" t="s">
        <v>106</v>
      </c>
      <c r="D20" s="153">
        <f>DIRECCIONALIDAD!J19/100</f>
        <v>0.43137254901960786</v>
      </c>
      <c r="E20" s="152"/>
      <c r="F20" s="152" t="s">
        <v>107</v>
      </c>
      <c r="G20" s="153">
        <f>DIRECCIONALIDAD!J20/100</f>
        <v>0.43977591036414565</v>
      </c>
      <c r="H20" s="152"/>
      <c r="I20" s="152" t="s">
        <v>108</v>
      </c>
      <c r="J20" s="153">
        <f>DIRECCIONALIDAD!J21/100</f>
        <v>0.12885154061624648</v>
      </c>
      <c r="K20" s="154"/>
      <c r="L20" s="148"/>
      <c r="M20" s="151"/>
      <c r="N20" s="152"/>
      <c r="O20" s="152" t="s">
        <v>106</v>
      </c>
      <c r="P20" s="153">
        <f>DIRECCIONALIDAD!J22/100</f>
        <v>0.37467018469656993</v>
      </c>
      <c r="Q20" s="152"/>
      <c r="R20" s="152"/>
      <c r="S20" s="152"/>
      <c r="T20" s="152" t="s">
        <v>107</v>
      </c>
      <c r="U20" s="153">
        <f>DIRECCIONALIDAD!J23/100</f>
        <v>0.51978891820580475</v>
      </c>
      <c r="V20" s="152"/>
      <c r="W20" s="152"/>
      <c r="X20" s="152"/>
      <c r="Y20" s="152" t="s">
        <v>108</v>
      </c>
      <c r="Z20" s="153">
        <f>DIRECCIONALIDAD!J24/100</f>
        <v>0.10554089709762532</v>
      </c>
      <c r="AA20" s="152"/>
      <c r="AB20" s="154"/>
      <c r="AC20" s="148"/>
      <c r="AD20" s="151"/>
      <c r="AE20" s="152" t="s">
        <v>106</v>
      </c>
      <c r="AF20" s="153">
        <f>DIRECCIONALIDAD!J25/100</f>
        <v>0.21888412017167383</v>
      </c>
      <c r="AG20" s="152"/>
      <c r="AH20" s="152"/>
      <c r="AI20" s="152"/>
      <c r="AJ20" s="152" t="s">
        <v>107</v>
      </c>
      <c r="AK20" s="153">
        <f>DIRECCIONALIDAD!J26/100</f>
        <v>0.71816881258941345</v>
      </c>
      <c r="AL20" s="152"/>
      <c r="AM20" s="152"/>
      <c r="AN20" s="152" t="s">
        <v>108</v>
      </c>
      <c r="AO20" s="155">
        <f>DIRECCIONALIDAD!J27/100</f>
        <v>6.2947067238912732E-2</v>
      </c>
      <c r="AP20" s="92"/>
      <c r="AQ20" s="92"/>
      <c r="AR20" s="92"/>
      <c r="AS20" s="92"/>
      <c r="AT20" s="92"/>
      <c r="AU20" s="92">
        <f t="shared" ref="AU20:BA20" si="15">E24</f>
        <v>1301.5</v>
      </c>
      <c r="AV20" s="92">
        <f t="shared" si="15"/>
        <v>1372</v>
      </c>
      <c r="AW20" s="92">
        <f t="shared" si="15"/>
        <v>1357</v>
      </c>
      <c r="AX20" s="92">
        <f t="shared" si="15"/>
        <v>1294.5</v>
      </c>
      <c r="AY20" s="92">
        <f t="shared" si="15"/>
        <v>1276.5</v>
      </c>
      <c r="AZ20" s="92">
        <f t="shared" si="15"/>
        <v>1190.5</v>
      </c>
      <c r="BA20" s="92">
        <f t="shared" si="15"/>
        <v>1147.5</v>
      </c>
      <c r="BB20" s="92"/>
      <c r="BC20" s="92"/>
      <c r="BD20" s="92"/>
      <c r="BE20" s="92">
        <f t="shared" ref="BE20:BQ20" si="16">P24</f>
        <v>971</v>
      </c>
      <c r="BF20" s="92">
        <f t="shared" si="16"/>
        <v>1024.5</v>
      </c>
      <c r="BG20" s="92">
        <f t="shared" si="16"/>
        <v>1041.5</v>
      </c>
      <c r="BH20" s="92">
        <f t="shared" si="16"/>
        <v>1055.5</v>
      </c>
      <c r="BI20" s="92">
        <f t="shared" si="16"/>
        <v>1068</v>
      </c>
      <c r="BJ20" s="92">
        <f t="shared" si="16"/>
        <v>1037.5</v>
      </c>
      <c r="BK20" s="92">
        <f t="shared" si="16"/>
        <v>1033</v>
      </c>
      <c r="BL20" s="92">
        <f t="shared" si="16"/>
        <v>1033.5</v>
      </c>
      <c r="BM20" s="92">
        <f t="shared" si="16"/>
        <v>1079.5</v>
      </c>
      <c r="BN20" s="92">
        <f t="shared" si="16"/>
        <v>1124</v>
      </c>
      <c r="BO20" s="92">
        <f t="shared" si="16"/>
        <v>1159.5</v>
      </c>
      <c r="BP20" s="92">
        <f t="shared" si="16"/>
        <v>1209.5</v>
      </c>
      <c r="BQ20" s="92">
        <f t="shared" si="16"/>
        <v>1201.5</v>
      </c>
      <c r="BR20" s="92"/>
      <c r="BS20" s="92"/>
      <c r="BT20" s="92"/>
      <c r="BU20" s="92">
        <f t="shared" ref="BU20:CC20" si="17">AG24</f>
        <v>1284</v>
      </c>
      <c r="BV20" s="92">
        <f t="shared" si="17"/>
        <v>1265.5</v>
      </c>
      <c r="BW20" s="92">
        <f t="shared" si="17"/>
        <v>1253</v>
      </c>
      <c r="BX20" s="92">
        <f t="shared" si="17"/>
        <v>1227</v>
      </c>
      <c r="BY20" s="92">
        <f t="shared" si="17"/>
        <v>1182</v>
      </c>
      <c r="BZ20" s="92">
        <f t="shared" si="17"/>
        <v>1172.5</v>
      </c>
      <c r="CA20" s="92">
        <f t="shared" si="17"/>
        <v>1140.5</v>
      </c>
      <c r="CB20" s="92">
        <f t="shared" si="17"/>
        <v>1125.5</v>
      </c>
      <c r="CC20" s="92">
        <f t="shared" si="17"/>
        <v>1102.5</v>
      </c>
    </row>
    <row r="21" spans="1:81" ht="16.5" customHeight="1" x14ac:dyDescent="0.2">
      <c r="A21" s="161" t="s">
        <v>152</v>
      </c>
      <c r="B21" s="162">
        <f>MAX(B19:K19)</f>
        <v>654.5</v>
      </c>
      <c r="C21" s="152" t="s">
        <v>106</v>
      </c>
      <c r="D21" s="163">
        <f>+B21*D20</f>
        <v>282.33333333333337</v>
      </c>
      <c r="E21" s="152"/>
      <c r="F21" s="152" t="s">
        <v>107</v>
      </c>
      <c r="G21" s="163">
        <f>+B21*G20</f>
        <v>287.83333333333331</v>
      </c>
      <c r="H21" s="152"/>
      <c r="I21" s="152" t="s">
        <v>108</v>
      </c>
      <c r="J21" s="163">
        <f>+B21*J20</f>
        <v>84.333333333333329</v>
      </c>
      <c r="K21" s="154"/>
      <c r="L21" s="148"/>
      <c r="M21" s="162">
        <f>MAX(M19:AB19)</f>
        <v>726</v>
      </c>
      <c r="N21" s="152"/>
      <c r="O21" s="152" t="s">
        <v>106</v>
      </c>
      <c r="P21" s="164">
        <f>+M21*P20</f>
        <v>272.01055408970979</v>
      </c>
      <c r="Q21" s="152"/>
      <c r="R21" s="152"/>
      <c r="S21" s="152"/>
      <c r="T21" s="152" t="s">
        <v>107</v>
      </c>
      <c r="U21" s="164">
        <f>+M21*U20</f>
        <v>377.36675461741424</v>
      </c>
      <c r="V21" s="152"/>
      <c r="W21" s="152"/>
      <c r="X21" s="152"/>
      <c r="Y21" s="152" t="s">
        <v>108</v>
      </c>
      <c r="Z21" s="164">
        <f>+M21*Z20</f>
        <v>76.622691292875984</v>
      </c>
      <c r="AA21" s="152"/>
      <c r="AB21" s="154"/>
      <c r="AC21" s="148"/>
      <c r="AD21" s="162">
        <f>MAX(AD19:AO19)</f>
        <v>759</v>
      </c>
      <c r="AE21" s="152" t="s">
        <v>106</v>
      </c>
      <c r="AF21" s="163">
        <f>+AD21*AF20</f>
        <v>166.13304721030045</v>
      </c>
      <c r="AG21" s="152"/>
      <c r="AH21" s="152"/>
      <c r="AI21" s="152"/>
      <c r="AJ21" s="152" t="s">
        <v>107</v>
      </c>
      <c r="AK21" s="163">
        <f>+AD21*AK20</f>
        <v>545.09012875536484</v>
      </c>
      <c r="AL21" s="152"/>
      <c r="AM21" s="152"/>
      <c r="AN21" s="152" t="s">
        <v>108</v>
      </c>
      <c r="AO21" s="165">
        <f>+AD21*AO20</f>
        <v>47.776824034334766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102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2672.5</v>
      </c>
      <c r="AV22" s="92">
        <f t="shared" si="18"/>
        <v>2749</v>
      </c>
      <c r="AW22" s="92">
        <f t="shared" si="18"/>
        <v>2670</v>
      </c>
      <c r="AX22" s="92">
        <f t="shared" si="18"/>
        <v>2591</v>
      </c>
      <c r="AY22" s="92">
        <f t="shared" si="18"/>
        <v>2556</v>
      </c>
      <c r="AZ22" s="92">
        <f t="shared" si="18"/>
        <v>2413.5</v>
      </c>
      <c r="BA22" s="92">
        <f t="shared" si="18"/>
        <v>2349.5</v>
      </c>
      <c r="BB22" s="92"/>
      <c r="BC22" s="92"/>
      <c r="BD22" s="92"/>
      <c r="BE22" s="92">
        <f t="shared" ref="BE22:BQ22" si="19">P34</f>
        <v>2206.5</v>
      </c>
      <c r="BF22" s="92">
        <f t="shared" si="19"/>
        <v>2371.5</v>
      </c>
      <c r="BG22" s="92">
        <f t="shared" si="19"/>
        <v>2532.5</v>
      </c>
      <c r="BH22" s="92">
        <f t="shared" si="19"/>
        <v>2607.5</v>
      </c>
      <c r="BI22" s="92">
        <f t="shared" si="19"/>
        <v>2652.5</v>
      </c>
      <c r="BJ22" s="92">
        <f t="shared" si="19"/>
        <v>2579.5</v>
      </c>
      <c r="BK22" s="92">
        <f t="shared" si="19"/>
        <v>2520.5</v>
      </c>
      <c r="BL22" s="92">
        <f t="shared" si="19"/>
        <v>2528.5</v>
      </c>
      <c r="BM22" s="92">
        <f t="shared" si="19"/>
        <v>2628.5</v>
      </c>
      <c r="BN22" s="92">
        <f t="shared" si="19"/>
        <v>2722.5</v>
      </c>
      <c r="BO22" s="92">
        <f t="shared" si="19"/>
        <v>2730</v>
      </c>
      <c r="BP22" s="92">
        <f t="shared" si="19"/>
        <v>2696</v>
      </c>
      <c r="BQ22" s="92">
        <f t="shared" si="19"/>
        <v>2622</v>
      </c>
      <c r="BR22" s="92"/>
      <c r="BS22" s="92"/>
      <c r="BT22" s="92"/>
      <c r="BU22" s="92">
        <f t="shared" ref="BU22:CC22" si="20">AG34</f>
        <v>2883</v>
      </c>
      <c r="BV22" s="92">
        <f t="shared" si="20"/>
        <v>2919.5</v>
      </c>
      <c r="BW22" s="92">
        <f t="shared" si="20"/>
        <v>2916</v>
      </c>
      <c r="BX22" s="92">
        <f t="shared" si="20"/>
        <v>2876</v>
      </c>
      <c r="BY22" s="92">
        <f t="shared" si="20"/>
        <v>2822.5</v>
      </c>
      <c r="BZ22" s="92">
        <f t="shared" si="20"/>
        <v>2796</v>
      </c>
      <c r="CA22" s="92">
        <f t="shared" si="20"/>
        <v>2791</v>
      </c>
      <c r="CB22" s="92">
        <f t="shared" si="20"/>
        <v>2770.5</v>
      </c>
      <c r="CC22" s="92">
        <f t="shared" si="20"/>
        <v>2722</v>
      </c>
    </row>
    <row r="23" spans="1:81" ht="16.5" customHeight="1" x14ac:dyDescent="0.2">
      <c r="A23" s="100" t="s">
        <v>103</v>
      </c>
      <c r="B23" s="149">
        <f>'G-3'!F10</f>
        <v>299</v>
      </c>
      <c r="C23" s="149">
        <f>'G-3'!F11</f>
        <v>326</v>
      </c>
      <c r="D23" s="149">
        <f>'G-3'!F12</f>
        <v>343</v>
      </c>
      <c r="E23" s="149">
        <f>'G-3'!F13</f>
        <v>333.5</v>
      </c>
      <c r="F23" s="149">
        <f>'G-3'!F14</f>
        <v>369.5</v>
      </c>
      <c r="G23" s="149">
        <f>'G-3'!F15</f>
        <v>311</v>
      </c>
      <c r="H23" s="149">
        <f>'G-3'!F16</f>
        <v>280.5</v>
      </c>
      <c r="I23" s="149">
        <f>'G-3'!F17</f>
        <v>315.5</v>
      </c>
      <c r="J23" s="149">
        <f>'G-3'!F18</f>
        <v>283.5</v>
      </c>
      <c r="K23" s="149">
        <f>'G-3'!F19</f>
        <v>268</v>
      </c>
      <c r="L23" s="150"/>
      <c r="M23" s="149">
        <f>'G-3'!F20</f>
        <v>233.5</v>
      </c>
      <c r="N23" s="149">
        <f>'G-3'!F21</f>
        <v>250.5</v>
      </c>
      <c r="O23" s="149">
        <f>'G-3'!F22</f>
        <v>255</v>
      </c>
      <c r="P23" s="149">
        <f>'G-3'!M10</f>
        <v>232</v>
      </c>
      <c r="Q23" s="149">
        <f>'G-3'!M11</f>
        <v>287</v>
      </c>
      <c r="R23" s="149">
        <f>'G-3'!M12</f>
        <v>267.5</v>
      </c>
      <c r="S23" s="149">
        <f>'G-3'!M13</f>
        <v>269</v>
      </c>
      <c r="T23" s="149">
        <f>'G-3'!M14</f>
        <v>244.5</v>
      </c>
      <c r="U23" s="149">
        <f>'G-3'!M15</f>
        <v>256.5</v>
      </c>
      <c r="V23" s="149">
        <f>'G-3'!M16</f>
        <v>263</v>
      </c>
      <c r="W23" s="149">
        <f>'G-3'!M17</f>
        <v>269.5</v>
      </c>
      <c r="X23" s="149">
        <f>'G-3'!M18</f>
        <v>290.5</v>
      </c>
      <c r="Y23" s="149">
        <f>'G-3'!M19</f>
        <v>301</v>
      </c>
      <c r="Z23" s="149">
        <f>'G-3'!M20</f>
        <v>298.5</v>
      </c>
      <c r="AA23" s="149">
        <f>'G-3'!M21</f>
        <v>319.5</v>
      </c>
      <c r="AB23" s="149">
        <f>'G-3'!M22</f>
        <v>282.5</v>
      </c>
      <c r="AC23" s="150"/>
      <c r="AD23" s="149">
        <f>'G-3'!T10</f>
        <v>314</v>
      </c>
      <c r="AE23" s="149">
        <f>'G-3'!T11</f>
        <v>321.5</v>
      </c>
      <c r="AF23" s="149">
        <f>'G-3'!T12</f>
        <v>324</v>
      </c>
      <c r="AG23" s="149">
        <f>'G-3'!T13</f>
        <v>324.5</v>
      </c>
      <c r="AH23" s="149">
        <f>'G-3'!T14</f>
        <v>295.5</v>
      </c>
      <c r="AI23" s="149">
        <f>'G-3'!T15</f>
        <v>309</v>
      </c>
      <c r="AJ23" s="149">
        <f>'G-3'!T16</f>
        <v>298</v>
      </c>
      <c r="AK23" s="149">
        <f>'G-3'!T17</f>
        <v>279.5</v>
      </c>
      <c r="AL23" s="149">
        <f>'G-3'!T18</f>
        <v>286</v>
      </c>
      <c r="AM23" s="149">
        <f>'G-3'!T19</f>
        <v>277</v>
      </c>
      <c r="AN23" s="149">
        <f>'G-3'!T20</f>
        <v>283</v>
      </c>
      <c r="AO23" s="149">
        <f>'G-3'!T21</f>
        <v>256.5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9"/>
      <c r="C24" s="149"/>
      <c r="D24" s="149"/>
      <c r="E24" s="149">
        <f>B23+C23+D23+E23</f>
        <v>1301.5</v>
      </c>
      <c r="F24" s="149">
        <f t="shared" ref="F24:K24" si="21">C23+D23+E23+F23</f>
        <v>1372</v>
      </c>
      <c r="G24" s="149">
        <f t="shared" si="21"/>
        <v>1357</v>
      </c>
      <c r="H24" s="149">
        <f t="shared" si="21"/>
        <v>1294.5</v>
      </c>
      <c r="I24" s="149">
        <f t="shared" si="21"/>
        <v>1276.5</v>
      </c>
      <c r="J24" s="149">
        <f t="shared" si="21"/>
        <v>1190.5</v>
      </c>
      <c r="K24" s="149">
        <f t="shared" si="21"/>
        <v>1147.5</v>
      </c>
      <c r="L24" s="150"/>
      <c r="M24" s="149"/>
      <c r="N24" s="149"/>
      <c r="O24" s="149"/>
      <c r="P24" s="149">
        <f>M23+N23+O23+P23</f>
        <v>971</v>
      </c>
      <c r="Q24" s="149">
        <f t="shared" ref="Q24:AB24" si="22">N23+O23+P23+Q23</f>
        <v>1024.5</v>
      </c>
      <c r="R24" s="149">
        <f t="shared" si="22"/>
        <v>1041.5</v>
      </c>
      <c r="S24" s="149">
        <f t="shared" si="22"/>
        <v>1055.5</v>
      </c>
      <c r="T24" s="149">
        <f t="shared" si="22"/>
        <v>1068</v>
      </c>
      <c r="U24" s="149">
        <f t="shared" si="22"/>
        <v>1037.5</v>
      </c>
      <c r="V24" s="149">
        <f t="shared" si="22"/>
        <v>1033</v>
      </c>
      <c r="W24" s="149">
        <f t="shared" si="22"/>
        <v>1033.5</v>
      </c>
      <c r="X24" s="149">
        <f t="shared" si="22"/>
        <v>1079.5</v>
      </c>
      <c r="Y24" s="149">
        <f t="shared" si="22"/>
        <v>1124</v>
      </c>
      <c r="Z24" s="149">
        <f t="shared" si="22"/>
        <v>1159.5</v>
      </c>
      <c r="AA24" s="149">
        <f t="shared" si="22"/>
        <v>1209.5</v>
      </c>
      <c r="AB24" s="149">
        <f t="shared" si="22"/>
        <v>1201.5</v>
      </c>
      <c r="AC24" s="150"/>
      <c r="AD24" s="149"/>
      <c r="AE24" s="149"/>
      <c r="AF24" s="149"/>
      <c r="AG24" s="149">
        <f>AD23+AE23+AF23+AG23</f>
        <v>1284</v>
      </c>
      <c r="AH24" s="149">
        <f t="shared" ref="AH24:AO24" si="23">AE23+AF23+AG23+AH23</f>
        <v>1265.5</v>
      </c>
      <c r="AI24" s="149">
        <f t="shared" si="23"/>
        <v>1253</v>
      </c>
      <c r="AJ24" s="149">
        <f t="shared" si="23"/>
        <v>1227</v>
      </c>
      <c r="AK24" s="149">
        <f t="shared" si="23"/>
        <v>1182</v>
      </c>
      <c r="AL24" s="149">
        <f t="shared" si="23"/>
        <v>1172.5</v>
      </c>
      <c r="AM24" s="149">
        <f t="shared" si="23"/>
        <v>1140.5</v>
      </c>
      <c r="AN24" s="149">
        <f t="shared" si="23"/>
        <v>1125.5</v>
      </c>
      <c r="AO24" s="149">
        <f t="shared" si="23"/>
        <v>1102.5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1"/>
      <c r="C25" s="152" t="s">
        <v>106</v>
      </c>
      <c r="D25" s="153">
        <f>DIRECCIONALIDAD!J28/100</f>
        <v>0.17922948073701842</v>
      </c>
      <c r="E25" s="152"/>
      <c r="F25" s="152" t="s">
        <v>107</v>
      </c>
      <c r="G25" s="153">
        <f>DIRECCIONALIDAD!J29/100</f>
        <v>0.82077051926298172</v>
      </c>
      <c r="H25" s="152"/>
      <c r="I25" s="152" t="s">
        <v>108</v>
      </c>
      <c r="J25" s="153">
        <f>DIRECCIONALIDAD!J30/100</f>
        <v>0</v>
      </c>
      <c r="K25" s="154"/>
      <c r="L25" s="148"/>
      <c r="M25" s="151"/>
      <c r="N25" s="152"/>
      <c r="O25" s="152" t="s">
        <v>106</v>
      </c>
      <c r="P25" s="153">
        <f>DIRECCIONALIDAD!J31/100</f>
        <v>0.20364238410596028</v>
      </c>
      <c r="Q25" s="152"/>
      <c r="R25" s="152"/>
      <c r="S25" s="152"/>
      <c r="T25" s="152" t="s">
        <v>107</v>
      </c>
      <c r="U25" s="153">
        <f>DIRECCIONALIDAD!J32/100</f>
        <v>0.79635761589403975</v>
      </c>
      <c r="V25" s="152"/>
      <c r="W25" s="152"/>
      <c r="X25" s="152"/>
      <c r="Y25" s="152" t="s">
        <v>108</v>
      </c>
      <c r="Z25" s="153">
        <f>DIRECCIONALIDAD!J33/100</f>
        <v>0</v>
      </c>
      <c r="AA25" s="152"/>
      <c r="AB25" s="152"/>
      <c r="AC25" s="148"/>
      <c r="AD25" s="151"/>
      <c r="AE25" s="152" t="s">
        <v>106</v>
      </c>
      <c r="AF25" s="153">
        <f>DIRECCIONALIDAD!J34/100</f>
        <v>0.23556797020484171</v>
      </c>
      <c r="AG25" s="152"/>
      <c r="AH25" s="152"/>
      <c r="AI25" s="152"/>
      <c r="AJ25" s="152" t="s">
        <v>107</v>
      </c>
      <c r="AK25" s="153">
        <f>DIRECCIONALIDAD!J35/100</f>
        <v>0.76443202979515834</v>
      </c>
      <c r="AL25" s="152"/>
      <c r="AM25" s="152"/>
      <c r="AN25" s="152" t="s">
        <v>108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152</v>
      </c>
      <c r="B26" s="162">
        <f>MAX(B24:K24)</f>
        <v>1372</v>
      </c>
      <c r="C26" s="152" t="s">
        <v>106</v>
      </c>
      <c r="D26" s="163">
        <f>+B26*D25</f>
        <v>245.90284757118926</v>
      </c>
      <c r="E26" s="152"/>
      <c r="F26" s="152" t="s">
        <v>107</v>
      </c>
      <c r="G26" s="163">
        <f>+B26*G25</f>
        <v>1126.0971524288109</v>
      </c>
      <c r="H26" s="152"/>
      <c r="I26" s="152" t="s">
        <v>108</v>
      </c>
      <c r="J26" s="163">
        <f>+B26*J25</f>
        <v>0</v>
      </c>
      <c r="K26" s="154"/>
      <c r="L26" s="148"/>
      <c r="M26" s="162">
        <f>MAX(M24:AB24)</f>
        <v>1209.5</v>
      </c>
      <c r="N26" s="152"/>
      <c r="O26" s="152" t="s">
        <v>106</v>
      </c>
      <c r="P26" s="164">
        <f>+M26*P25</f>
        <v>246.30546357615896</v>
      </c>
      <c r="Q26" s="152"/>
      <c r="R26" s="152"/>
      <c r="S26" s="152"/>
      <c r="T26" s="152" t="s">
        <v>107</v>
      </c>
      <c r="U26" s="164">
        <f>+M26*U25</f>
        <v>963.1945364238411</v>
      </c>
      <c r="V26" s="152"/>
      <c r="W26" s="152"/>
      <c r="X26" s="152"/>
      <c r="Y26" s="152" t="s">
        <v>108</v>
      </c>
      <c r="Z26" s="164">
        <f>+M26*Z25</f>
        <v>0</v>
      </c>
      <c r="AA26" s="152"/>
      <c r="AB26" s="154"/>
      <c r="AC26" s="148"/>
      <c r="AD26" s="162">
        <f>MAX(AD24:AO24)</f>
        <v>1284</v>
      </c>
      <c r="AE26" s="152" t="s">
        <v>106</v>
      </c>
      <c r="AF26" s="163">
        <f>+AD26*AF25</f>
        <v>302.46927374301674</v>
      </c>
      <c r="AG26" s="152"/>
      <c r="AH26" s="152"/>
      <c r="AI26" s="152"/>
      <c r="AJ26" s="152" t="s">
        <v>107</v>
      </c>
      <c r="AK26" s="163">
        <f>+AD26*AK25</f>
        <v>981.53072625698326</v>
      </c>
      <c r="AL26" s="152"/>
      <c r="AM26" s="152"/>
      <c r="AN26" s="152" t="s">
        <v>108</v>
      </c>
      <c r="AO26" s="165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102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9">
        <f>'G-4'!F10</f>
        <v>165</v>
      </c>
      <c r="C28" s="149">
        <f>'G-4'!F11</f>
        <v>197</v>
      </c>
      <c r="D28" s="149">
        <f>'G-4'!F12</f>
        <v>183</v>
      </c>
      <c r="E28" s="149">
        <f>'G-4'!F13</f>
        <v>171.5</v>
      </c>
      <c r="F28" s="149">
        <f>'G-4'!F14</f>
        <v>181</v>
      </c>
      <c r="G28" s="149">
        <f>'G-4'!F15</f>
        <v>138.5</v>
      </c>
      <c r="H28" s="149">
        <f>'G-4'!F16</f>
        <v>165.5</v>
      </c>
      <c r="I28" s="149">
        <f>'G-4'!F17</f>
        <v>147.5</v>
      </c>
      <c r="J28" s="149">
        <f>'G-4'!F18</f>
        <v>129</v>
      </c>
      <c r="K28" s="149">
        <f>'G-4'!F19</f>
        <v>152.5</v>
      </c>
      <c r="L28" s="150"/>
      <c r="M28" s="149">
        <f>'G-4'!F20</f>
        <v>173</v>
      </c>
      <c r="N28" s="149">
        <f>'G-4'!F21</f>
        <v>177</v>
      </c>
      <c r="O28" s="149">
        <f>'G-4'!F22</f>
        <v>208.5</v>
      </c>
      <c r="P28" s="149">
        <f>'G-4'!M10</f>
        <v>213</v>
      </c>
      <c r="Q28" s="149">
        <f>'G-4'!M11</f>
        <v>241</v>
      </c>
      <c r="R28" s="149">
        <f>'G-4'!M12</f>
        <v>245.5</v>
      </c>
      <c r="S28" s="149">
        <f>'G-4'!M13</f>
        <v>250</v>
      </c>
      <c r="T28" s="149">
        <f>'G-4'!M14</f>
        <v>232</v>
      </c>
      <c r="U28" s="149">
        <f>'G-4'!M15</f>
        <v>236</v>
      </c>
      <c r="V28" s="149">
        <f>'G-4'!M16</f>
        <v>226</v>
      </c>
      <c r="W28" s="149">
        <f>'G-4'!M17</f>
        <v>209</v>
      </c>
      <c r="X28" s="149">
        <f>'G-4'!M18</f>
        <v>212.5</v>
      </c>
      <c r="Y28" s="149">
        <f>'G-4'!M19</f>
        <v>225</v>
      </c>
      <c r="Z28" s="149">
        <f>'G-4'!M20</f>
        <v>210</v>
      </c>
      <c r="AA28" s="149">
        <f>'G-4'!M21</f>
        <v>166.5</v>
      </c>
      <c r="AB28" s="149">
        <f>'G-4'!M22</f>
        <v>215.5</v>
      </c>
      <c r="AC28" s="150"/>
      <c r="AD28" s="149">
        <f>'G-4'!T10</f>
        <v>209.5</v>
      </c>
      <c r="AE28" s="149">
        <f>'G-4'!T11</f>
        <v>244</v>
      </c>
      <c r="AF28" s="149">
        <f>'G-4'!T12</f>
        <v>228.5</v>
      </c>
      <c r="AG28" s="149">
        <f>'G-4'!T13</f>
        <v>216.5</v>
      </c>
      <c r="AH28" s="149">
        <f>'G-4'!T14</f>
        <v>242.5</v>
      </c>
      <c r="AI28" s="149">
        <f>'G-4'!T15</f>
        <v>232.5</v>
      </c>
      <c r="AJ28" s="149">
        <f>'G-4'!T16</f>
        <v>226.5</v>
      </c>
      <c r="AK28" s="149">
        <f>'G-4'!T17</f>
        <v>251.5</v>
      </c>
      <c r="AL28" s="149">
        <f>'G-4'!T18</f>
        <v>210</v>
      </c>
      <c r="AM28" s="149">
        <f>'G-4'!T19</f>
        <v>231.5</v>
      </c>
      <c r="AN28" s="149">
        <f>'G-4'!T20</f>
        <v>213.5</v>
      </c>
      <c r="AO28" s="149">
        <f>'G-4'!T21</f>
        <v>205.5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9"/>
      <c r="C29" s="149"/>
      <c r="D29" s="149"/>
      <c r="E29" s="149">
        <f>B28+C28+D28+E28</f>
        <v>716.5</v>
      </c>
      <c r="F29" s="149">
        <f t="shared" ref="F29:K29" si="24">C28+D28+E28+F28</f>
        <v>732.5</v>
      </c>
      <c r="G29" s="149">
        <f t="shared" si="24"/>
        <v>674</v>
      </c>
      <c r="H29" s="149">
        <f t="shared" si="24"/>
        <v>656.5</v>
      </c>
      <c r="I29" s="149">
        <f t="shared" si="24"/>
        <v>632.5</v>
      </c>
      <c r="J29" s="149">
        <f t="shared" si="24"/>
        <v>580.5</v>
      </c>
      <c r="K29" s="149">
        <f t="shared" si="24"/>
        <v>594.5</v>
      </c>
      <c r="L29" s="150"/>
      <c r="M29" s="149"/>
      <c r="N29" s="149"/>
      <c r="O29" s="149"/>
      <c r="P29" s="149">
        <f>M28+N28+O28+P28</f>
        <v>771.5</v>
      </c>
      <c r="Q29" s="149">
        <f t="shared" ref="Q29:AB29" si="25">N28+O28+P28+Q28</f>
        <v>839.5</v>
      </c>
      <c r="R29" s="149">
        <f t="shared" si="25"/>
        <v>908</v>
      </c>
      <c r="S29" s="149">
        <f t="shared" si="25"/>
        <v>949.5</v>
      </c>
      <c r="T29" s="149">
        <f t="shared" si="25"/>
        <v>968.5</v>
      </c>
      <c r="U29" s="149">
        <f t="shared" si="25"/>
        <v>963.5</v>
      </c>
      <c r="V29" s="149">
        <f t="shared" si="25"/>
        <v>944</v>
      </c>
      <c r="W29" s="149">
        <f t="shared" si="25"/>
        <v>903</v>
      </c>
      <c r="X29" s="149">
        <f t="shared" si="25"/>
        <v>883.5</v>
      </c>
      <c r="Y29" s="149">
        <f t="shared" si="25"/>
        <v>872.5</v>
      </c>
      <c r="Z29" s="149">
        <f t="shared" si="25"/>
        <v>856.5</v>
      </c>
      <c r="AA29" s="149">
        <f t="shared" si="25"/>
        <v>814</v>
      </c>
      <c r="AB29" s="149">
        <f t="shared" si="25"/>
        <v>817</v>
      </c>
      <c r="AC29" s="150"/>
      <c r="AD29" s="149"/>
      <c r="AE29" s="149"/>
      <c r="AF29" s="149"/>
      <c r="AG29" s="149">
        <f>AD28+AE28+AF28+AG28</f>
        <v>898.5</v>
      </c>
      <c r="AH29" s="149">
        <f t="shared" ref="AH29:AO29" si="26">AE28+AF28+AG28+AH28</f>
        <v>931.5</v>
      </c>
      <c r="AI29" s="149">
        <f t="shared" si="26"/>
        <v>920</v>
      </c>
      <c r="AJ29" s="149">
        <f t="shared" si="26"/>
        <v>918</v>
      </c>
      <c r="AK29" s="149">
        <f t="shared" si="26"/>
        <v>953</v>
      </c>
      <c r="AL29" s="149">
        <f t="shared" si="26"/>
        <v>920.5</v>
      </c>
      <c r="AM29" s="149">
        <f t="shared" si="26"/>
        <v>919.5</v>
      </c>
      <c r="AN29" s="149">
        <f t="shared" si="26"/>
        <v>906.5</v>
      </c>
      <c r="AO29" s="149">
        <f t="shared" si="26"/>
        <v>860.5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1"/>
      <c r="C30" s="152" t="s">
        <v>106</v>
      </c>
      <c r="D30" s="153">
        <f>DIRECCIONALIDAD!J37/100</f>
        <v>0</v>
      </c>
      <c r="E30" s="152"/>
      <c r="F30" s="152" t="s">
        <v>107</v>
      </c>
      <c r="G30" s="153">
        <f>DIRECCIONALIDAD!J38/100</f>
        <v>0.88353413654618473</v>
      </c>
      <c r="H30" s="152"/>
      <c r="I30" s="152" t="s">
        <v>108</v>
      </c>
      <c r="J30" s="153">
        <f>DIRECCIONALIDAD!J39/100</f>
        <v>0.11646586345381527</v>
      </c>
      <c r="K30" s="154"/>
      <c r="L30" s="148"/>
      <c r="M30" s="151"/>
      <c r="N30" s="152"/>
      <c r="O30" s="152" t="s">
        <v>106</v>
      </c>
      <c r="P30" s="153">
        <f>DIRECCIONALIDAD!J40/100</f>
        <v>0</v>
      </c>
      <c r="Q30" s="152"/>
      <c r="R30" s="152"/>
      <c r="S30" s="152"/>
      <c r="T30" s="152" t="s">
        <v>107</v>
      </c>
      <c r="U30" s="153">
        <f>DIRECCIONALIDAD!J41/100</f>
        <v>0.85732984293193715</v>
      </c>
      <c r="V30" s="152"/>
      <c r="W30" s="152"/>
      <c r="X30" s="152"/>
      <c r="Y30" s="152" t="s">
        <v>108</v>
      </c>
      <c r="Z30" s="153">
        <f>DIRECCIONALIDAD!J42/100</f>
        <v>0.14267015706806283</v>
      </c>
      <c r="AA30" s="152"/>
      <c r="AB30" s="154"/>
      <c r="AC30" s="148"/>
      <c r="AD30" s="151"/>
      <c r="AE30" s="152" t="s">
        <v>106</v>
      </c>
      <c r="AF30" s="153">
        <f>DIRECCIONALIDAD!J43/100</f>
        <v>0</v>
      </c>
      <c r="AG30" s="152"/>
      <c r="AH30" s="152"/>
      <c r="AI30" s="152"/>
      <c r="AJ30" s="152" t="s">
        <v>107</v>
      </c>
      <c r="AK30" s="153">
        <f>DIRECCIONALIDAD!J44/100</f>
        <v>0.91377245508982041</v>
      </c>
      <c r="AL30" s="152"/>
      <c r="AM30" s="152"/>
      <c r="AN30" s="152" t="s">
        <v>108</v>
      </c>
      <c r="AO30" s="155">
        <f>DIRECCIONALIDAD!J45/100</f>
        <v>8.6227544910179643E-2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1" t="s">
        <v>152</v>
      </c>
      <c r="B31" s="162">
        <f>MAX(B29:K29)</f>
        <v>732.5</v>
      </c>
      <c r="C31" s="152" t="s">
        <v>106</v>
      </c>
      <c r="D31" s="163">
        <f>+B31*D30</f>
        <v>0</v>
      </c>
      <c r="E31" s="152"/>
      <c r="F31" s="152" t="s">
        <v>107</v>
      </c>
      <c r="G31" s="163">
        <f>+B31*G30</f>
        <v>647.18875502008029</v>
      </c>
      <c r="H31" s="152"/>
      <c r="I31" s="152" t="s">
        <v>108</v>
      </c>
      <c r="J31" s="163">
        <f>+B31*J30</f>
        <v>85.311244979919678</v>
      </c>
      <c r="K31" s="154"/>
      <c r="L31" s="148"/>
      <c r="M31" s="162">
        <f>MAX(M29:AB29)</f>
        <v>968.5</v>
      </c>
      <c r="N31" s="152"/>
      <c r="O31" s="152" t="s">
        <v>106</v>
      </c>
      <c r="P31" s="164">
        <f>+M31*P30</f>
        <v>0</v>
      </c>
      <c r="Q31" s="152"/>
      <c r="R31" s="152"/>
      <c r="S31" s="152"/>
      <c r="T31" s="152" t="s">
        <v>107</v>
      </c>
      <c r="U31" s="164">
        <f>+M31*U30</f>
        <v>830.32395287958116</v>
      </c>
      <c r="V31" s="152"/>
      <c r="W31" s="152"/>
      <c r="X31" s="152"/>
      <c r="Y31" s="152" t="s">
        <v>108</v>
      </c>
      <c r="Z31" s="164">
        <f>+M31*Z30</f>
        <v>138.17604712041884</v>
      </c>
      <c r="AA31" s="152"/>
      <c r="AB31" s="154"/>
      <c r="AC31" s="148"/>
      <c r="AD31" s="162">
        <f>MAX(AD29:AO29)</f>
        <v>953</v>
      </c>
      <c r="AE31" s="152" t="s">
        <v>106</v>
      </c>
      <c r="AF31" s="163">
        <f>+AD31*AF30</f>
        <v>0</v>
      </c>
      <c r="AG31" s="152"/>
      <c r="AH31" s="152"/>
      <c r="AI31" s="152"/>
      <c r="AJ31" s="152" t="s">
        <v>107</v>
      </c>
      <c r="AK31" s="163">
        <f>+AD31*AK30</f>
        <v>870.8251497005989</v>
      </c>
      <c r="AL31" s="152"/>
      <c r="AM31" s="152"/>
      <c r="AN31" s="152" t="s">
        <v>108</v>
      </c>
      <c r="AO31" s="165">
        <f>+AD31*AO30</f>
        <v>82.1748502994012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2" t="s">
        <v>102</v>
      </c>
      <c r="U32" s="242"/>
      <c r="V32" s="147" t="s">
        <v>109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9">
        <f>B13+B18+B23+B28</f>
        <v>630</v>
      </c>
      <c r="C33" s="149">
        <f t="shared" ref="C33:K33" si="27">C13+C18+C23+C28</f>
        <v>685.5</v>
      </c>
      <c r="D33" s="149">
        <f t="shared" si="27"/>
        <v>688.5</v>
      </c>
      <c r="E33" s="149">
        <f t="shared" si="27"/>
        <v>668.5</v>
      </c>
      <c r="F33" s="149">
        <f t="shared" si="27"/>
        <v>706.5</v>
      </c>
      <c r="G33" s="149">
        <f t="shared" si="27"/>
        <v>606.5</v>
      </c>
      <c r="H33" s="149">
        <f t="shared" si="27"/>
        <v>609.5</v>
      </c>
      <c r="I33" s="149">
        <f t="shared" si="27"/>
        <v>633.5</v>
      </c>
      <c r="J33" s="149">
        <f t="shared" si="27"/>
        <v>564</v>
      </c>
      <c r="K33" s="149">
        <f t="shared" si="27"/>
        <v>542.5</v>
      </c>
      <c r="L33" s="150"/>
      <c r="M33" s="149">
        <f>M13+M18+M23+M28</f>
        <v>531</v>
      </c>
      <c r="N33" s="149">
        <f t="shared" ref="N33:AB33" si="28">N13+N18+N23+N28</f>
        <v>522</v>
      </c>
      <c r="O33" s="149">
        <f t="shared" si="28"/>
        <v>589</v>
      </c>
      <c r="P33" s="149">
        <f t="shared" si="28"/>
        <v>564.5</v>
      </c>
      <c r="Q33" s="149">
        <f t="shared" si="28"/>
        <v>696</v>
      </c>
      <c r="R33" s="149">
        <f t="shared" si="28"/>
        <v>683</v>
      </c>
      <c r="S33" s="149">
        <f t="shared" si="28"/>
        <v>664</v>
      </c>
      <c r="T33" s="149">
        <f t="shared" si="28"/>
        <v>609.5</v>
      </c>
      <c r="U33" s="149">
        <f t="shared" si="28"/>
        <v>623</v>
      </c>
      <c r="V33" s="149">
        <f t="shared" si="28"/>
        <v>624</v>
      </c>
      <c r="W33" s="149">
        <f t="shared" si="28"/>
        <v>672</v>
      </c>
      <c r="X33" s="149">
        <f t="shared" si="28"/>
        <v>709.5</v>
      </c>
      <c r="Y33" s="149">
        <f t="shared" si="28"/>
        <v>717</v>
      </c>
      <c r="Z33" s="149">
        <f t="shared" si="28"/>
        <v>631.5</v>
      </c>
      <c r="AA33" s="149">
        <f t="shared" si="28"/>
        <v>638</v>
      </c>
      <c r="AB33" s="149">
        <f t="shared" si="28"/>
        <v>635.5</v>
      </c>
      <c r="AC33" s="150"/>
      <c r="AD33" s="149">
        <f>AD13+AD18+AD23+AD28</f>
        <v>672</v>
      </c>
      <c r="AE33" s="149">
        <f t="shared" ref="AE33:AO33" si="29">AE13+AE18+AE23+AE28</f>
        <v>727.5</v>
      </c>
      <c r="AF33" s="149">
        <f t="shared" si="29"/>
        <v>751</v>
      </c>
      <c r="AG33" s="149">
        <f t="shared" si="29"/>
        <v>732.5</v>
      </c>
      <c r="AH33" s="149">
        <f t="shared" si="29"/>
        <v>708.5</v>
      </c>
      <c r="AI33" s="149">
        <f t="shared" si="29"/>
        <v>724</v>
      </c>
      <c r="AJ33" s="149">
        <f t="shared" si="29"/>
        <v>711</v>
      </c>
      <c r="AK33" s="149">
        <f t="shared" si="29"/>
        <v>679</v>
      </c>
      <c r="AL33" s="149">
        <f t="shared" si="29"/>
        <v>682</v>
      </c>
      <c r="AM33" s="149">
        <f t="shared" si="29"/>
        <v>719</v>
      </c>
      <c r="AN33" s="149">
        <f t="shared" si="29"/>
        <v>690.5</v>
      </c>
      <c r="AO33" s="149">
        <f t="shared" si="29"/>
        <v>630.5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9"/>
      <c r="C34" s="149"/>
      <c r="D34" s="149"/>
      <c r="E34" s="149">
        <f>B33+C33+D33+E33</f>
        <v>2672.5</v>
      </c>
      <c r="F34" s="149">
        <f t="shared" ref="F34:K34" si="30">C33+D33+E33+F33</f>
        <v>2749</v>
      </c>
      <c r="G34" s="149">
        <f t="shared" si="30"/>
        <v>2670</v>
      </c>
      <c r="H34" s="149">
        <f t="shared" si="30"/>
        <v>2591</v>
      </c>
      <c r="I34" s="149">
        <f t="shared" si="30"/>
        <v>2556</v>
      </c>
      <c r="J34" s="149">
        <f t="shared" si="30"/>
        <v>2413.5</v>
      </c>
      <c r="K34" s="149">
        <f t="shared" si="30"/>
        <v>2349.5</v>
      </c>
      <c r="L34" s="150"/>
      <c r="M34" s="149"/>
      <c r="N34" s="149"/>
      <c r="O34" s="149"/>
      <c r="P34" s="149">
        <f>M33+N33+O33+P33</f>
        <v>2206.5</v>
      </c>
      <c r="Q34" s="149">
        <f t="shared" ref="Q34:AB34" si="31">N33+O33+P33+Q33</f>
        <v>2371.5</v>
      </c>
      <c r="R34" s="149">
        <f t="shared" si="31"/>
        <v>2532.5</v>
      </c>
      <c r="S34" s="149">
        <f t="shared" si="31"/>
        <v>2607.5</v>
      </c>
      <c r="T34" s="149">
        <f t="shared" si="31"/>
        <v>2652.5</v>
      </c>
      <c r="U34" s="149">
        <f t="shared" si="31"/>
        <v>2579.5</v>
      </c>
      <c r="V34" s="149">
        <f t="shared" si="31"/>
        <v>2520.5</v>
      </c>
      <c r="W34" s="149">
        <f t="shared" si="31"/>
        <v>2528.5</v>
      </c>
      <c r="X34" s="149">
        <f t="shared" si="31"/>
        <v>2628.5</v>
      </c>
      <c r="Y34" s="149">
        <f t="shared" si="31"/>
        <v>2722.5</v>
      </c>
      <c r="Z34" s="149">
        <f t="shared" si="31"/>
        <v>2730</v>
      </c>
      <c r="AA34" s="149">
        <f t="shared" si="31"/>
        <v>2696</v>
      </c>
      <c r="AB34" s="149">
        <f t="shared" si="31"/>
        <v>2622</v>
      </c>
      <c r="AC34" s="150"/>
      <c r="AD34" s="149"/>
      <c r="AE34" s="149"/>
      <c r="AF34" s="149"/>
      <c r="AG34" s="149">
        <f>AD33+AE33+AF33+AG33</f>
        <v>2883</v>
      </c>
      <c r="AH34" s="149">
        <f t="shared" ref="AH34:AO34" si="32">AE33+AF33+AG33+AH33</f>
        <v>2919.5</v>
      </c>
      <c r="AI34" s="149">
        <f t="shared" si="32"/>
        <v>2916</v>
      </c>
      <c r="AJ34" s="149">
        <f t="shared" si="32"/>
        <v>2876</v>
      </c>
      <c r="AK34" s="149">
        <f t="shared" si="32"/>
        <v>2822.5</v>
      </c>
      <c r="AL34" s="149">
        <f t="shared" si="32"/>
        <v>2796</v>
      </c>
      <c r="AM34" s="149">
        <f t="shared" si="32"/>
        <v>2791</v>
      </c>
      <c r="AN34" s="149">
        <f t="shared" si="32"/>
        <v>2770.5</v>
      </c>
      <c r="AO34" s="149">
        <f t="shared" si="32"/>
        <v>2722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3"/>
      <c r="R36" s="243"/>
      <c r="S36" s="243"/>
      <c r="T36" s="243"/>
      <c r="U36" s="243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G-2</vt:lpstr>
      <vt:lpstr>G-3</vt:lpstr>
      <vt:lpstr>G-4</vt:lpstr>
      <vt:lpstr>G-Totales</vt:lpstr>
      <vt:lpstr>G-7</vt:lpstr>
      <vt:lpstr>DIRECCIONALIDAD</vt:lpstr>
      <vt:lpstr>DIAGRAMA DE VOL</vt:lpstr>
      <vt:lpstr>'G-2'!Área_de_impresión</vt:lpstr>
      <vt:lpstr>'G-3'!Área_de_impresión</vt:lpstr>
      <vt:lpstr>'G-4'!Área_de_impresión</vt:lpstr>
      <vt:lpstr>'G-7'!Área_de_impresión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2016-08-04T22:46:01Z</cp:lastPrinted>
  <dcterms:created xsi:type="dcterms:W3CDTF">1998-04-02T13:38:56Z</dcterms:created>
  <dcterms:modified xsi:type="dcterms:W3CDTF">2018-02-16T21:44:40Z</dcterms:modified>
</cp:coreProperties>
</file>