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40\CL 44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5">'DIAGRAMA DE VOL'!$A$1:$AO$64</definedName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M22" i="4678" l="1"/>
  <c r="F22" i="4678"/>
  <c r="T21" i="4678"/>
  <c r="M21" i="4678"/>
  <c r="F21" i="4678"/>
  <c r="T20" i="4678"/>
  <c r="M20" i="4678"/>
  <c r="F20" i="4678"/>
  <c r="T19" i="4678"/>
  <c r="M19" i="4678"/>
  <c r="F19" i="4678"/>
  <c r="T18" i="4678"/>
  <c r="M18" i="4678"/>
  <c r="F18" i="4678"/>
  <c r="T17" i="4678"/>
  <c r="M17" i="4678"/>
  <c r="F17" i="4678"/>
  <c r="T16" i="4678"/>
  <c r="M16" i="4678"/>
  <c r="F16" i="4678"/>
  <c r="T15" i="4678"/>
  <c r="M15" i="4678"/>
  <c r="F15" i="4678"/>
  <c r="T14" i="4678"/>
  <c r="M14" i="4678"/>
  <c r="F14" i="4678"/>
  <c r="T13" i="4678"/>
  <c r="M13" i="4678"/>
  <c r="F13" i="4678"/>
  <c r="T12" i="4678"/>
  <c r="U15" i="4678" s="1"/>
  <c r="M12" i="4678"/>
  <c r="F12" i="4678"/>
  <c r="T11" i="4678"/>
  <c r="M11" i="4678"/>
  <c r="F11" i="4678"/>
  <c r="T10" i="4678"/>
  <c r="M10" i="4678"/>
  <c r="F10" i="4678"/>
  <c r="U13" i="4678" l="1"/>
  <c r="U21" i="4678"/>
  <c r="U17" i="4678"/>
  <c r="U19" i="4678"/>
  <c r="U14" i="4678"/>
  <c r="U20" i="4678"/>
  <c r="U16" i="4678"/>
  <c r="U18" i="4678"/>
  <c r="N21" i="4678"/>
  <c r="N20" i="4678"/>
  <c r="N22" i="4678"/>
  <c r="N19" i="4678"/>
  <c r="N18" i="4678"/>
  <c r="N17" i="4678"/>
  <c r="N14" i="4678"/>
  <c r="N16" i="4678"/>
  <c r="N15" i="4678"/>
  <c r="N12" i="4678"/>
  <c r="N13" i="4678"/>
  <c r="N11" i="4678"/>
  <c r="N10" i="4678"/>
  <c r="G18" i="4678"/>
  <c r="G17" i="4678"/>
  <c r="G13" i="4678"/>
  <c r="G19" i="4678"/>
  <c r="G14" i="4678"/>
  <c r="G15" i="4678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U23" i="4678" l="1"/>
  <c r="N23" i="4678"/>
  <c r="G23" i="4678"/>
  <c r="J34" i="4689"/>
  <c r="AF25" i="4688" s="1"/>
  <c r="J32" i="4689"/>
  <c r="U25" i="4688" s="1"/>
  <c r="J14" i="4689"/>
  <c r="J10" i="4689"/>
  <c r="D15" i="4688" s="1"/>
  <c r="J36" i="4689"/>
  <c r="AO25" i="4688" s="1"/>
  <c r="J30" i="4689"/>
  <c r="J25" i="4688" s="1"/>
  <c r="J33" i="4689"/>
  <c r="Z25" i="4688" s="1"/>
  <c r="J16" i="4689"/>
  <c r="AF15" i="4688" s="1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AF30" i="4688"/>
  <c r="J45" i="4689"/>
  <c r="J41" i="4689"/>
  <c r="P30" i="4688"/>
  <c r="J42" i="4689"/>
  <c r="J38" i="4689"/>
  <c r="D30" i="4688"/>
  <c r="J39" i="4689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4" i="4688" l="1"/>
  <c r="BO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M34" i="4688"/>
  <c r="CA22" i="4688" s="1"/>
  <c r="R34" i="4688"/>
  <c r="BG22" i="4688" s="1"/>
  <c r="AI34" i="4688"/>
  <c r="BW22" i="4688" s="1"/>
  <c r="AH34" i="4688"/>
  <c r="BV22" i="4688" s="1"/>
  <c r="W34" i="4688"/>
  <c r="BL22" i="4688" s="1"/>
  <c r="AK34" i="4688"/>
  <c r="BY22" i="4688" s="1"/>
  <c r="AL34" i="4688"/>
  <c r="BZ22" i="4688" s="1"/>
  <c r="AJ34" i="4688"/>
  <c r="BX22" i="4688" s="1"/>
  <c r="AO34" i="4688"/>
  <c r="CC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<sst xmlns="http://schemas.openxmlformats.org/spreadsheetml/2006/main" count="689" uniqueCount="153">
  <si>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</si>
  <si>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</si>
  <si>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</si>
  <si>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</si>
  <si>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</si>
  <si>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</si>
  <si>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</si>
  <si>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</si>
  <si>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</si>
  <si>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</si>
  <si>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</si>
  <si>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</si>
  <si>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</si>
  <si>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</si>
  <si>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</si>
  <si>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</si>
  <si>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</si>
  <si>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</si>
  <si>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</si>
  <si>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</si>
  <si>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</si>
  <si>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</si>
  <si>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</si>
  <si>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</si>
  <si>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</si>
  <si>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</si>
  <si>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</si>
  <si>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</si>
  <si>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</si>
  <si>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</si>
  <si>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</si>
  <si>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</si>
  <si>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</si>
  <si>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</si>
  <si>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</si>
  <si>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</si>
  <si>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</si>
  <si>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</si>
  <si>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</si>
  <si>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</si>
  <si>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</si>
  <si>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</si>
  <si>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</si>
  <si>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</si>
  <si>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</si>
  <si>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</si>
  <si>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</si>
  <si>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</si>
  <si>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</si>
  <si>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</si>
  <si>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</si>
  <si>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</si>
  <si>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</si>
  <si>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</si>
  <si>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</si>
  <si>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</si>
  <si>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</si>
  <si>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</si>
  <si>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</si>
  <si>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</si>
  <si>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</si>
  <si>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</si>
  <si>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</si>
  <si>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</si>
  <si>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</si>
  <si>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</si>
  <si>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</si>
  <si>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</si>
  <si>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</si>
  <si>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</si>
  <si>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</si>
  <si>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</si>
  <si>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</si>
  <si>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</si>
  <si>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</si>
  <si>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</si>
  <si>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</si>
  <si>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</si>
  <si>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</si>
  <si>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</si>
  <si>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</si>
  <si>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</si>
  <si>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</si>
  <si>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</si>
  <si>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</si>
  <si>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</si>
  <si>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</si>
  <si>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</si>
  <si>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</si>
  <si>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</si>
  <si>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</si>
  <si>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</si>
  <si>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</si>
  <si>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</si>
  <si>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</si>
  <si>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</si>
  <si>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</si>
  <si>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</si>
  <si>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</si>
  <si>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</si>
  <si>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</si>
  <si>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</si>
  <si>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</si>
  <si>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</si>
  <si>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</si>
  <si>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</si>
  <si>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</si>
  <si>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</si>
  <si>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</si>
  <si>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</si>
  <si>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</si>
  <si>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</si>
  <si>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</si>
  <si>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</si>
  <si>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</si>
  <si>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</si>
  <si>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</si>
  <si>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</si>
  <si>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</si>
  <si>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</si>
  <si>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</si>
  <si>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</si>
  <si>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</si>
  <si>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</si>
  <si>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</si>
  <si>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</si>
  <si>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</si>
  <si>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</si>
  <si>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</si>
  <si>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</si>
  <si>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</si>
  <si>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</si>
  <si>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</si>
  <si>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</si>
  <si>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</si>
  <si>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</si>
  <si>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</si>
  <si>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</si>
  <si>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</si>
  <si>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</si>
  <si>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</si>
  <si>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</si>
  <si>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</si>
  <si>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</si>
  <si>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</si>
  <si>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</si>
  <si>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</si>
  <si>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</si>
  <si>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44 X CARRERA 38</t>
  </si>
  <si>
    <t>JULIO VASQUEZ</t>
  </si>
  <si>
    <t xml:space="preserve">VOL MAX 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</si>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</sst>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131.5</c:v>
                </c:pt>
                <c:pt idx="1">
                  <c:v>118.5</c:v>
                </c:pt>
                <c:pt idx="2">
                  <c:v>126.5</c:v>
                </c:pt>
                <c:pt idx="3">
                  <c:v>158</c:v>
                </c:pt>
                <c:pt idx="4">
                  <c:v>175.5</c:v>
                </c:pt>
                <c:pt idx="5">
                  <c:v>111</c:v>
                </c:pt>
                <c:pt idx="6">
                  <c:v>123</c:v>
                </c:pt>
                <c:pt idx="7">
                  <c:v>141</c:v>
                </c:pt>
                <c:pt idx="8">
                  <c:v>134.5</c:v>
                </c:pt>
                <c:pt idx="9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00792"/>
        <c:axId val="169501184"/>
      </c:barChart>
      <c:catAx>
        <c:axId val="16950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0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440</c:v>
                </c:pt>
                <c:pt idx="1">
                  <c:v>472.5</c:v>
                </c:pt>
                <c:pt idx="2">
                  <c:v>477.5</c:v>
                </c:pt>
                <c:pt idx="3">
                  <c:v>534</c:v>
                </c:pt>
                <c:pt idx="4">
                  <c:v>529</c:v>
                </c:pt>
                <c:pt idx="5">
                  <c:v>461.5</c:v>
                </c:pt>
                <c:pt idx="6">
                  <c:v>476.5</c:v>
                </c:pt>
                <c:pt idx="7">
                  <c:v>522</c:v>
                </c:pt>
                <c:pt idx="8">
                  <c:v>506</c:v>
                </c:pt>
                <c:pt idx="9">
                  <c:v>494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55848"/>
        <c:axId val="171656240"/>
      </c:barChart>
      <c:catAx>
        <c:axId val="17165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5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5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525.5</c:v>
                </c:pt>
                <c:pt idx="1">
                  <c:v>563.5</c:v>
                </c:pt>
                <c:pt idx="2">
                  <c:v>574.5</c:v>
                </c:pt>
                <c:pt idx="3">
                  <c:v>616</c:v>
                </c:pt>
                <c:pt idx="4">
                  <c:v>601</c:v>
                </c:pt>
                <c:pt idx="5">
                  <c:v>652.5</c:v>
                </c:pt>
                <c:pt idx="6">
                  <c:v>621</c:v>
                </c:pt>
                <c:pt idx="7">
                  <c:v>567.5</c:v>
                </c:pt>
                <c:pt idx="8">
                  <c:v>550</c:v>
                </c:pt>
                <c:pt idx="9">
                  <c:v>457</c:v>
                </c:pt>
                <c:pt idx="10">
                  <c:v>473</c:v>
                </c:pt>
                <c:pt idx="11">
                  <c:v>461.5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57024"/>
        <c:axId val="171657416"/>
      </c:barChart>
      <c:catAx>
        <c:axId val="1716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57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554</c:v>
                </c:pt>
                <c:pt idx="1">
                  <c:v>561.5</c:v>
                </c:pt>
                <c:pt idx="2">
                  <c:v>559.5</c:v>
                </c:pt>
                <c:pt idx="3">
                  <c:v>562.5</c:v>
                </c:pt>
                <c:pt idx="4">
                  <c:v>645</c:v>
                </c:pt>
                <c:pt idx="5">
                  <c:v>640.5</c:v>
                </c:pt>
                <c:pt idx="6">
                  <c:v>493</c:v>
                </c:pt>
                <c:pt idx="7">
                  <c:v>442</c:v>
                </c:pt>
                <c:pt idx="8">
                  <c:v>441.5</c:v>
                </c:pt>
                <c:pt idx="9">
                  <c:v>465.5</c:v>
                </c:pt>
                <c:pt idx="10">
                  <c:v>461</c:v>
                </c:pt>
                <c:pt idx="11">
                  <c:v>502</c:v>
                </c:pt>
                <c:pt idx="12">
                  <c:v>536</c:v>
                </c:pt>
                <c:pt idx="13">
                  <c:v>494.5</c:v>
                </c:pt>
                <c:pt idx="14">
                  <c:v>558.5</c:v>
                </c:pt>
                <c:pt idx="15">
                  <c:v>582.5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58200"/>
        <c:axId val="171658592"/>
      </c:barChart>
      <c:catAx>
        <c:axId val="17165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5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534.5</c:v>
                </c:pt>
                <c:pt idx="4">
                  <c:v>578.5</c:v>
                </c:pt>
                <c:pt idx="5">
                  <c:v>571</c:v>
                </c:pt>
                <c:pt idx="6">
                  <c:v>567.5</c:v>
                </c:pt>
                <c:pt idx="7">
                  <c:v>550.5</c:v>
                </c:pt>
                <c:pt idx="8">
                  <c:v>509.5</c:v>
                </c:pt>
                <c:pt idx="9">
                  <c:v>540.5</c:v>
                </c:pt>
                <c:pt idx="13">
                  <c:v>782</c:v>
                </c:pt>
                <c:pt idx="14">
                  <c:v>838.5</c:v>
                </c:pt>
                <c:pt idx="15">
                  <c:v>900</c:v>
                </c:pt>
                <c:pt idx="16">
                  <c:v>899.5</c:v>
                </c:pt>
                <c:pt idx="17">
                  <c:v>850.5</c:v>
                </c:pt>
                <c:pt idx="18">
                  <c:v>757</c:v>
                </c:pt>
                <c:pt idx="19">
                  <c:v>660</c:v>
                </c:pt>
                <c:pt idx="20">
                  <c:v>588</c:v>
                </c:pt>
                <c:pt idx="21">
                  <c:v>558.5</c:v>
                </c:pt>
                <c:pt idx="22">
                  <c:v>570.5</c:v>
                </c:pt>
                <c:pt idx="23">
                  <c:v>554.5</c:v>
                </c:pt>
                <c:pt idx="24">
                  <c:v>624</c:v>
                </c:pt>
                <c:pt idx="25">
                  <c:v>668</c:v>
                </c:pt>
                <c:pt idx="29">
                  <c:v>763</c:v>
                </c:pt>
                <c:pt idx="30">
                  <c:v>862</c:v>
                </c:pt>
                <c:pt idx="31">
                  <c:v>928</c:v>
                </c:pt>
                <c:pt idx="32">
                  <c:v>989.5</c:v>
                </c:pt>
                <c:pt idx="33">
                  <c:v>1022.5</c:v>
                </c:pt>
                <c:pt idx="34">
                  <c:v>999.5</c:v>
                </c:pt>
                <c:pt idx="35">
                  <c:v>925</c:v>
                </c:pt>
                <c:pt idx="36">
                  <c:v>842</c:v>
                </c:pt>
                <c:pt idx="37">
                  <c:v>758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704.5</c:v>
                </c:pt>
                <c:pt idx="4">
                  <c:v>744.5</c:v>
                </c:pt>
                <c:pt idx="5">
                  <c:v>777</c:v>
                </c:pt>
                <c:pt idx="6">
                  <c:v>779.5</c:v>
                </c:pt>
                <c:pt idx="7">
                  <c:v>791</c:v>
                </c:pt>
                <c:pt idx="8">
                  <c:v>801.5</c:v>
                </c:pt>
                <c:pt idx="9">
                  <c:v>798</c:v>
                </c:pt>
                <c:pt idx="13">
                  <c:v>801</c:v>
                </c:pt>
                <c:pt idx="14">
                  <c:v>803</c:v>
                </c:pt>
                <c:pt idx="15">
                  <c:v>804.5</c:v>
                </c:pt>
                <c:pt idx="16">
                  <c:v>772</c:v>
                </c:pt>
                <c:pt idx="17">
                  <c:v>698.5</c:v>
                </c:pt>
                <c:pt idx="18">
                  <c:v>646</c:v>
                </c:pt>
                <c:pt idx="19">
                  <c:v>596.5</c:v>
                </c:pt>
                <c:pt idx="20">
                  <c:v>613</c:v>
                </c:pt>
                <c:pt idx="21">
                  <c:v>679.5</c:v>
                </c:pt>
                <c:pt idx="22">
                  <c:v>710</c:v>
                </c:pt>
                <c:pt idx="23">
                  <c:v>747.5</c:v>
                </c:pt>
                <c:pt idx="24">
                  <c:v>792.5</c:v>
                </c:pt>
                <c:pt idx="25">
                  <c:v>829.5</c:v>
                </c:pt>
                <c:pt idx="29">
                  <c:v>815</c:v>
                </c:pt>
                <c:pt idx="30">
                  <c:v>793</c:v>
                </c:pt>
                <c:pt idx="31">
                  <c:v>802.5</c:v>
                </c:pt>
                <c:pt idx="32">
                  <c:v>755</c:v>
                </c:pt>
                <c:pt idx="33">
                  <c:v>706</c:v>
                </c:pt>
                <c:pt idx="34">
                  <c:v>643.5</c:v>
                </c:pt>
                <c:pt idx="35">
                  <c:v>526.5</c:v>
                </c:pt>
                <c:pt idx="36">
                  <c:v>461</c:v>
                </c:pt>
                <c:pt idx="37">
                  <c:v>415.5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685</c:v>
                </c:pt>
                <c:pt idx="4">
                  <c:v>690</c:v>
                </c:pt>
                <c:pt idx="5">
                  <c:v>654</c:v>
                </c:pt>
                <c:pt idx="6">
                  <c:v>654</c:v>
                </c:pt>
                <c:pt idx="7">
                  <c:v>647.5</c:v>
                </c:pt>
                <c:pt idx="8">
                  <c:v>655</c:v>
                </c:pt>
                <c:pt idx="9">
                  <c:v>660</c:v>
                </c:pt>
                <c:pt idx="13">
                  <c:v>654.5</c:v>
                </c:pt>
                <c:pt idx="14">
                  <c:v>687</c:v>
                </c:pt>
                <c:pt idx="15">
                  <c:v>703</c:v>
                </c:pt>
                <c:pt idx="16">
                  <c:v>669.5</c:v>
                </c:pt>
                <c:pt idx="17">
                  <c:v>671.5</c:v>
                </c:pt>
                <c:pt idx="18">
                  <c:v>614</c:v>
                </c:pt>
                <c:pt idx="19">
                  <c:v>585.5</c:v>
                </c:pt>
                <c:pt idx="20">
                  <c:v>609</c:v>
                </c:pt>
                <c:pt idx="21">
                  <c:v>632</c:v>
                </c:pt>
                <c:pt idx="22">
                  <c:v>684</c:v>
                </c:pt>
                <c:pt idx="23">
                  <c:v>691.5</c:v>
                </c:pt>
                <c:pt idx="24">
                  <c:v>674.5</c:v>
                </c:pt>
                <c:pt idx="25">
                  <c:v>674</c:v>
                </c:pt>
                <c:pt idx="29">
                  <c:v>701.5</c:v>
                </c:pt>
                <c:pt idx="30">
                  <c:v>700</c:v>
                </c:pt>
                <c:pt idx="31">
                  <c:v>713.5</c:v>
                </c:pt>
                <c:pt idx="32">
                  <c:v>746</c:v>
                </c:pt>
                <c:pt idx="33">
                  <c:v>713.5</c:v>
                </c:pt>
                <c:pt idx="34">
                  <c:v>748</c:v>
                </c:pt>
                <c:pt idx="35">
                  <c:v>744</c:v>
                </c:pt>
                <c:pt idx="36">
                  <c:v>744.5</c:v>
                </c:pt>
                <c:pt idx="37">
                  <c:v>768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1924</c:v>
                </c:pt>
                <c:pt idx="4">
                  <c:v>2013</c:v>
                </c:pt>
                <c:pt idx="5">
                  <c:v>2002</c:v>
                </c:pt>
                <c:pt idx="6">
                  <c:v>2001</c:v>
                </c:pt>
                <c:pt idx="7">
                  <c:v>1989</c:v>
                </c:pt>
                <c:pt idx="8">
                  <c:v>1966</c:v>
                </c:pt>
                <c:pt idx="9">
                  <c:v>1998.5</c:v>
                </c:pt>
                <c:pt idx="13">
                  <c:v>2237.5</c:v>
                </c:pt>
                <c:pt idx="14">
                  <c:v>2328.5</c:v>
                </c:pt>
                <c:pt idx="15">
                  <c:v>2407.5</c:v>
                </c:pt>
                <c:pt idx="16">
                  <c:v>2341</c:v>
                </c:pt>
                <c:pt idx="17">
                  <c:v>2220.5</c:v>
                </c:pt>
                <c:pt idx="18">
                  <c:v>2017</c:v>
                </c:pt>
                <c:pt idx="19">
                  <c:v>1842</c:v>
                </c:pt>
                <c:pt idx="20">
                  <c:v>1810</c:v>
                </c:pt>
                <c:pt idx="21">
                  <c:v>1870</c:v>
                </c:pt>
                <c:pt idx="22">
                  <c:v>1964.5</c:v>
                </c:pt>
                <c:pt idx="23">
                  <c:v>1993.5</c:v>
                </c:pt>
                <c:pt idx="24">
                  <c:v>2091</c:v>
                </c:pt>
                <c:pt idx="25">
                  <c:v>2171.5</c:v>
                </c:pt>
                <c:pt idx="29">
                  <c:v>2279.5</c:v>
                </c:pt>
                <c:pt idx="30">
                  <c:v>2355</c:v>
                </c:pt>
                <c:pt idx="31">
                  <c:v>2444</c:v>
                </c:pt>
                <c:pt idx="32">
                  <c:v>2490.5</c:v>
                </c:pt>
                <c:pt idx="33">
                  <c:v>2442</c:v>
                </c:pt>
                <c:pt idx="34">
                  <c:v>2391</c:v>
                </c:pt>
                <c:pt idx="35">
                  <c:v>2195.5</c:v>
                </c:pt>
                <c:pt idx="36">
                  <c:v>2047.5</c:v>
                </c:pt>
                <c:pt idx="37">
                  <c:v>1941.5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96480"/>
        <c:axId val="170396872"/>
      </c:lineChart>
      <c:catAx>
        <c:axId val="170396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9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96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9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190</c:v>
                </c:pt>
                <c:pt idx="1">
                  <c:v>202.5</c:v>
                </c:pt>
                <c:pt idx="2">
                  <c:v>185.5</c:v>
                </c:pt>
                <c:pt idx="3">
                  <c:v>204</c:v>
                </c:pt>
                <c:pt idx="4">
                  <c:v>246.5</c:v>
                </c:pt>
                <c:pt idx="5">
                  <c:v>264</c:v>
                </c:pt>
                <c:pt idx="6">
                  <c:v>185</c:v>
                </c:pt>
                <c:pt idx="7">
                  <c:v>155</c:v>
                </c:pt>
                <c:pt idx="8">
                  <c:v>153</c:v>
                </c:pt>
                <c:pt idx="9">
                  <c:v>167</c:v>
                </c:pt>
                <c:pt idx="10">
                  <c:v>113</c:v>
                </c:pt>
                <c:pt idx="11">
                  <c:v>125.5</c:v>
                </c:pt>
                <c:pt idx="12">
                  <c:v>165</c:v>
                </c:pt>
                <c:pt idx="13">
                  <c:v>151</c:v>
                </c:pt>
                <c:pt idx="14">
                  <c:v>182.5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01968"/>
        <c:axId val="169502360"/>
      </c:barChart>
      <c:catAx>
        <c:axId val="16950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0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144.5</c:v>
                </c:pt>
                <c:pt idx="1">
                  <c:v>185</c:v>
                </c:pt>
                <c:pt idx="2">
                  <c:v>203.5</c:v>
                </c:pt>
                <c:pt idx="3">
                  <c:v>230</c:v>
                </c:pt>
                <c:pt idx="4">
                  <c:v>243.5</c:v>
                </c:pt>
                <c:pt idx="5">
                  <c:v>251</c:v>
                </c:pt>
                <c:pt idx="6">
                  <c:v>265</c:v>
                </c:pt>
                <c:pt idx="7">
                  <c:v>263</c:v>
                </c:pt>
                <c:pt idx="8">
                  <c:v>220.5</c:v>
                </c:pt>
                <c:pt idx="9">
                  <c:v>176.5</c:v>
                </c:pt>
                <c:pt idx="10">
                  <c:v>182</c:v>
                </c:pt>
                <c:pt idx="11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1536"/>
        <c:axId val="170801928"/>
      </c:barChart>
      <c:catAx>
        <c:axId val="17080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149</c:v>
                </c:pt>
                <c:pt idx="1">
                  <c:v>174.5</c:v>
                </c:pt>
                <c:pt idx="2">
                  <c:v>189.5</c:v>
                </c:pt>
                <c:pt idx="3">
                  <c:v>191.5</c:v>
                </c:pt>
                <c:pt idx="4">
                  <c:v>189</c:v>
                </c:pt>
                <c:pt idx="5">
                  <c:v>207</c:v>
                </c:pt>
                <c:pt idx="6">
                  <c:v>192</c:v>
                </c:pt>
                <c:pt idx="7">
                  <c:v>203</c:v>
                </c:pt>
                <c:pt idx="8">
                  <c:v>199.5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2712"/>
        <c:axId val="170803104"/>
      </c:barChart>
      <c:catAx>
        <c:axId val="17080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201</c:v>
                </c:pt>
                <c:pt idx="1">
                  <c:v>203</c:v>
                </c:pt>
                <c:pt idx="2">
                  <c:v>217.5</c:v>
                </c:pt>
                <c:pt idx="3">
                  <c:v>193.5</c:v>
                </c:pt>
                <c:pt idx="4">
                  <c:v>179</c:v>
                </c:pt>
                <c:pt idx="5">
                  <c:v>212.5</c:v>
                </c:pt>
                <c:pt idx="6">
                  <c:v>170</c:v>
                </c:pt>
                <c:pt idx="7">
                  <c:v>144.5</c:v>
                </c:pt>
                <c:pt idx="8">
                  <c:v>116.5</c:v>
                </c:pt>
                <c:pt idx="9">
                  <c:v>95.5</c:v>
                </c:pt>
                <c:pt idx="10">
                  <c:v>104.5</c:v>
                </c:pt>
                <c:pt idx="11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2824"/>
        <c:axId val="171463216"/>
      </c:barChart>
      <c:catAx>
        <c:axId val="17146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193</c:v>
                </c:pt>
                <c:pt idx="1">
                  <c:v>196.5</c:v>
                </c:pt>
                <c:pt idx="2">
                  <c:v>194</c:v>
                </c:pt>
                <c:pt idx="3">
                  <c:v>217.5</c:v>
                </c:pt>
                <c:pt idx="4">
                  <c:v>195</c:v>
                </c:pt>
                <c:pt idx="5">
                  <c:v>198</c:v>
                </c:pt>
                <c:pt idx="6">
                  <c:v>161.5</c:v>
                </c:pt>
                <c:pt idx="7">
                  <c:v>144</c:v>
                </c:pt>
                <c:pt idx="8">
                  <c:v>142.5</c:v>
                </c:pt>
                <c:pt idx="9">
                  <c:v>148.5</c:v>
                </c:pt>
                <c:pt idx="10">
                  <c:v>178</c:v>
                </c:pt>
                <c:pt idx="11">
                  <c:v>210.5</c:v>
                </c:pt>
                <c:pt idx="12">
                  <c:v>173</c:v>
                </c:pt>
                <c:pt idx="13">
                  <c:v>186</c:v>
                </c:pt>
                <c:pt idx="14">
                  <c:v>223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4000"/>
        <c:axId val="171464392"/>
      </c:barChart>
      <c:catAx>
        <c:axId val="17146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159.5</c:v>
                </c:pt>
                <c:pt idx="1">
                  <c:v>179.5</c:v>
                </c:pt>
                <c:pt idx="2">
                  <c:v>161.5</c:v>
                </c:pt>
                <c:pt idx="3">
                  <c:v>184.5</c:v>
                </c:pt>
                <c:pt idx="4">
                  <c:v>164.5</c:v>
                </c:pt>
                <c:pt idx="5">
                  <c:v>143.5</c:v>
                </c:pt>
                <c:pt idx="6">
                  <c:v>161.5</c:v>
                </c:pt>
                <c:pt idx="7">
                  <c:v>178</c:v>
                </c:pt>
                <c:pt idx="8">
                  <c:v>172</c:v>
                </c:pt>
                <c:pt idx="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2432"/>
        <c:axId val="171465176"/>
      </c:barChart>
      <c:catAx>
        <c:axId val="1714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180</c:v>
                </c:pt>
                <c:pt idx="1">
                  <c:v>175.5</c:v>
                </c:pt>
                <c:pt idx="2">
                  <c:v>153.5</c:v>
                </c:pt>
                <c:pt idx="3">
                  <c:v>192.5</c:v>
                </c:pt>
                <c:pt idx="4">
                  <c:v>178.5</c:v>
                </c:pt>
                <c:pt idx="5">
                  <c:v>189</c:v>
                </c:pt>
                <c:pt idx="6">
                  <c:v>186</c:v>
                </c:pt>
                <c:pt idx="7">
                  <c:v>160</c:v>
                </c:pt>
                <c:pt idx="8">
                  <c:v>213</c:v>
                </c:pt>
                <c:pt idx="9">
                  <c:v>185</c:v>
                </c:pt>
                <c:pt idx="10">
                  <c:v>186.5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5960"/>
        <c:axId val="170804672"/>
      </c:barChart>
      <c:catAx>
        <c:axId val="17146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171</c:v>
                </c:pt>
                <c:pt idx="1">
                  <c:v>162.5</c:v>
                </c:pt>
                <c:pt idx="2">
                  <c:v>180</c:v>
                </c:pt>
                <c:pt idx="3">
                  <c:v>141</c:v>
                </c:pt>
                <c:pt idx="4">
                  <c:v>203.5</c:v>
                </c:pt>
                <c:pt idx="5">
                  <c:v>178.5</c:v>
                </c:pt>
                <c:pt idx="6">
                  <c:v>146.5</c:v>
                </c:pt>
                <c:pt idx="7">
                  <c:v>143</c:v>
                </c:pt>
                <c:pt idx="8">
                  <c:v>146</c:v>
                </c:pt>
                <c:pt idx="9">
                  <c:v>150</c:v>
                </c:pt>
                <c:pt idx="10">
                  <c:v>170</c:v>
                </c:pt>
                <c:pt idx="11">
                  <c:v>166</c:v>
                </c:pt>
                <c:pt idx="12">
                  <c:v>198</c:v>
                </c:pt>
                <c:pt idx="13">
                  <c:v>157.5</c:v>
                </c:pt>
                <c:pt idx="14">
                  <c:v>153</c:v>
                </c:pt>
                <c:pt idx="15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3888"/>
        <c:axId val="171655064"/>
      </c:barChart>
      <c:catAx>
        <c:axId val="17080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5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14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28</xdr:col>
      <xdr:colOff>52335</xdr:colOff>
      <xdr:row>0</xdr:row>
      <xdr:rowOff>115137</xdr:rowOff>
    </xdr:from>
    <xdr:to>
      <xdr:col>34</xdr:col>
      <xdr:colOff>136072</xdr:colOff>
      <xdr:row>5</xdr:row>
      <xdr:rowOff>20934</xdr:rowOff>
    </xdr:to>
    <xdr:pic>
      <xdr:nvPicPr>
        <xdr:cNvPr id="1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388928" y="115137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35</xdr:col>
      <xdr:colOff>83736</xdr:colOff>
      <xdr:row>0</xdr:row>
      <xdr:rowOff>83737</xdr:rowOff>
    </xdr:from>
    <xdr:to>
      <xdr:col>39</xdr:col>
      <xdr:colOff>31401</xdr:colOff>
      <xdr:row>4</xdr:row>
      <xdr:rowOff>88344</xdr:rowOff>
    </xdr:to>
    <xdr:pic>
      <xdr:nvPicPr>
        <xdr:cNvPr id="16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55604" y="83737"/>
          <a:ext cx="1256044" cy="758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Y24" sqref="Y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5" t="s">
        <v>148</v>
      </c>
      <c r="E5" s="185"/>
      <c r="F5" s="185"/>
      <c r="G5" s="185"/>
      <c r="H5" s="185"/>
      <c r="I5" s="180" t="s">
        <v>53</v>
      </c>
      <c r="J5" s="180"/>
      <c r="K5" s="180"/>
      <c r="L5" s="186">
        <v>2440</v>
      </c>
      <c r="M5" s="186"/>
      <c r="N5" s="186"/>
      <c r="O5" s="12"/>
      <c r="P5" s="180" t="s">
        <v>57</v>
      </c>
      <c r="Q5" s="180"/>
      <c r="R5" s="180"/>
      <c r="S5" s="184" t="s">
        <v>62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149</v>
      </c>
      <c r="E6" s="182"/>
      <c r="F6" s="182"/>
      <c r="G6" s="182"/>
      <c r="H6" s="182"/>
      <c r="I6" s="181"/>
      <c r="J6" s="181"/>
      <c r="K6" s="181"/>
      <c r="L6" s="187">
        <v>2</v>
      </c>
      <c r="M6" s="187"/>
      <c r="N6" s="187"/>
      <c r="O6" s="54"/>
      <c r="P6" s="181" t="s">
        <v>58</v>
      </c>
      <c r="Q6" s="181"/>
      <c r="R6" s="181"/>
      <c r="S6" s="194">
        <v>43395</v>
      </c>
      <c r="T6" s="194"/>
      <c r="U6" s="194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27</v>
      </c>
      <c r="C10" s="61">
        <v>91</v>
      </c>
      <c r="D10" s="61">
        <v>11</v>
      </c>
      <c r="E10" s="61">
        <v>2</v>
      </c>
      <c r="F10" s="62">
        <f t="shared" ref="F10:F22" si="0">B10*0.5+C10*1+D10*2+E10*2.5</f>
        <v>131.5</v>
      </c>
      <c r="G10" s="63"/>
      <c r="H10" s="64" t="s">
        <v>4</v>
      </c>
      <c r="I10" s="46">
        <v>53</v>
      </c>
      <c r="J10" s="46">
        <v>153</v>
      </c>
      <c r="K10" s="46">
        <v>6</v>
      </c>
      <c r="L10" s="46">
        <v>5</v>
      </c>
      <c r="M10" s="62">
        <f t="shared" ref="M10:M22" si="1">I10*0.5+J10*1+K10*2+L10*2.5</f>
        <v>204</v>
      </c>
      <c r="N10" s="65">
        <f>F20+F21+F22+M10</f>
        <v>782</v>
      </c>
      <c r="O10" s="64" t="s">
        <v>43</v>
      </c>
      <c r="P10" s="46">
        <v>66</v>
      </c>
      <c r="Q10" s="46">
        <v>99</v>
      </c>
      <c r="R10" s="46">
        <v>5</v>
      </c>
      <c r="S10" s="46">
        <v>1</v>
      </c>
      <c r="T10" s="62">
        <f t="shared" ref="T10:T21" si="2">P10*0.5+Q10*1+R10*2+S10*2.5</f>
        <v>144.5</v>
      </c>
      <c r="U10" s="66"/>
      <c r="AB10" s="1"/>
    </row>
    <row r="11" spans="1:28" ht="24" customHeight="1" x14ac:dyDescent="0.2">
      <c r="A11" s="60" t="s">
        <v>14</v>
      </c>
      <c r="B11" s="61">
        <v>31</v>
      </c>
      <c r="C11" s="61">
        <v>85</v>
      </c>
      <c r="D11" s="61">
        <v>9</v>
      </c>
      <c r="E11" s="61">
        <v>0</v>
      </c>
      <c r="F11" s="62">
        <f t="shared" si="0"/>
        <v>118.5</v>
      </c>
      <c r="G11" s="63"/>
      <c r="H11" s="64" t="s">
        <v>5</v>
      </c>
      <c r="I11" s="46">
        <v>64</v>
      </c>
      <c r="J11" s="46">
        <v>176</v>
      </c>
      <c r="K11" s="46">
        <v>8</v>
      </c>
      <c r="L11" s="46">
        <v>9</v>
      </c>
      <c r="M11" s="62">
        <f t="shared" si="1"/>
        <v>246.5</v>
      </c>
      <c r="N11" s="65">
        <f>F21+F22+M10+M11</f>
        <v>838.5</v>
      </c>
      <c r="O11" s="64" t="s">
        <v>44</v>
      </c>
      <c r="P11" s="46">
        <v>69</v>
      </c>
      <c r="Q11" s="46">
        <v>131</v>
      </c>
      <c r="R11" s="46">
        <v>6</v>
      </c>
      <c r="S11" s="46">
        <v>3</v>
      </c>
      <c r="T11" s="62">
        <f t="shared" si="2"/>
        <v>185</v>
      </c>
      <c r="U11" s="63"/>
      <c r="AB11" s="1"/>
    </row>
    <row r="12" spans="1:28" ht="24" customHeight="1" x14ac:dyDescent="0.2">
      <c r="A12" s="60" t="s">
        <v>17</v>
      </c>
      <c r="B12" s="61">
        <v>27</v>
      </c>
      <c r="C12" s="61">
        <v>93</v>
      </c>
      <c r="D12" s="61">
        <v>5</v>
      </c>
      <c r="E12" s="61">
        <v>4</v>
      </c>
      <c r="F12" s="62">
        <f t="shared" si="0"/>
        <v>126.5</v>
      </c>
      <c r="G12" s="63"/>
      <c r="H12" s="64" t="s">
        <v>6</v>
      </c>
      <c r="I12" s="46">
        <v>56</v>
      </c>
      <c r="J12" s="46">
        <v>206</v>
      </c>
      <c r="K12" s="46">
        <v>10</v>
      </c>
      <c r="L12" s="46">
        <v>4</v>
      </c>
      <c r="M12" s="62">
        <f t="shared" si="1"/>
        <v>264</v>
      </c>
      <c r="N12" s="63">
        <f>F22+M10+M11+M12</f>
        <v>900</v>
      </c>
      <c r="O12" s="64" t="s">
        <v>32</v>
      </c>
      <c r="P12" s="46">
        <v>47</v>
      </c>
      <c r="Q12" s="46">
        <v>147</v>
      </c>
      <c r="R12" s="46">
        <v>9</v>
      </c>
      <c r="S12" s="46">
        <v>6</v>
      </c>
      <c r="T12" s="62">
        <f t="shared" si="2"/>
        <v>203.5</v>
      </c>
      <c r="U12" s="63"/>
      <c r="AB12" s="1"/>
    </row>
    <row r="13" spans="1:28" ht="24" customHeight="1" x14ac:dyDescent="0.2">
      <c r="A13" s="60" t="s">
        <v>19</v>
      </c>
      <c r="B13" s="61">
        <v>45</v>
      </c>
      <c r="C13" s="61">
        <v>109</v>
      </c>
      <c r="D13" s="61">
        <v>7</v>
      </c>
      <c r="E13" s="61">
        <v>5</v>
      </c>
      <c r="F13" s="62">
        <f t="shared" si="0"/>
        <v>158</v>
      </c>
      <c r="G13" s="63">
        <f t="shared" ref="G13:G19" si="3">F10+F11+F12+F13</f>
        <v>534.5</v>
      </c>
      <c r="H13" s="64" t="s">
        <v>7</v>
      </c>
      <c r="I13" s="46">
        <v>47</v>
      </c>
      <c r="J13" s="46">
        <v>142</v>
      </c>
      <c r="K13" s="46">
        <v>6</v>
      </c>
      <c r="L13" s="46">
        <v>3</v>
      </c>
      <c r="M13" s="62">
        <f t="shared" si="1"/>
        <v>185</v>
      </c>
      <c r="N13" s="63">
        <f t="shared" ref="N13:N18" si="4">M10+M11+M12+M13</f>
        <v>899.5</v>
      </c>
      <c r="O13" s="64" t="s">
        <v>33</v>
      </c>
      <c r="P13" s="46">
        <v>79</v>
      </c>
      <c r="Q13" s="46">
        <v>167</v>
      </c>
      <c r="R13" s="46">
        <v>8</v>
      </c>
      <c r="S13" s="46">
        <v>3</v>
      </c>
      <c r="T13" s="62">
        <f t="shared" si="2"/>
        <v>230</v>
      </c>
      <c r="U13" s="63">
        <f t="shared" ref="U13:U21" si="5">T10+T11+T12+T13</f>
        <v>763</v>
      </c>
      <c r="AB13" s="81">
        <v>241</v>
      </c>
    </row>
    <row r="14" spans="1:28" ht="24" customHeight="1" x14ac:dyDescent="0.2">
      <c r="A14" s="60" t="s">
        <v>21</v>
      </c>
      <c r="B14" s="61">
        <v>27</v>
      </c>
      <c r="C14" s="61">
        <v>124</v>
      </c>
      <c r="D14" s="61">
        <v>9</v>
      </c>
      <c r="E14" s="61">
        <v>8</v>
      </c>
      <c r="F14" s="62">
        <f t="shared" si="0"/>
        <v>175.5</v>
      </c>
      <c r="G14" s="63">
        <f t="shared" si="3"/>
        <v>578.5</v>
      </c>
      <c r="H14" s="64" t="s">
        <v>9</v>
      </c>
      <c r="I14" s="46">
        <v>50</v>
      </c>
      <c r="J14" s="46">
        <v>111</v>
      </c>
      <c r="K14" s="46">
        <v>7</v>
      </c>
      <c r="L14" s="46">
        <v>2</v>
      </c>
      <c r="M14" s="62">
        <f t="shared" si="1"/>
        <v>155</v>
      </c>
      <c r="N14" s="63">
        <f t="shared" si="4"/>
        <v>850.5</v>
      </c>
      <c r="O14" s="64" t="s">
        <v>29</v>
      </c>
      <c r="P14" s="45">
        <v>85</v>
      </c>
      <c r="Q14" s="45">
        <v>163</v>
      </c>
      <c r="R14" s="45">
        <v>9</v>
      </c>
      <c r="S14" s="45">
        <v>8</v>
      </c>
      <c r="T14" s="62">
        <f t="shared" si="2"/>
        <v>243.5</v>
      </c>
      <c r="U14" s="63">
        <f t="shared" si="5"/>
        <v>862</v>
      </c>
      <c r="AB14" s="81">
        <v>250</v>
      </c>
    </row>
    <row r="15" spans="1:28" ht="24" customHeight="1" x14ac:dyDescent="0.2">
      <c r="A15" s="60" t="s">
        <v>23</v>
      </c>
      <c r="B15" s="61">
        <v>33</v>
      </c>
      <c r="C15" s="61">
        <v>80</v>
      </c>
      <c r="D15" s="61">
        <v>6</v>
      </c>
      <c r="E15" s="61">
        <v>1</v>
      </c>
      <c r="F15" s="62">
        <f t="shared" si="0"/>
        <v>111</v>
      </c>
      <c r="G15" s="63">
        <f t="shared" si="3"/>
        <v>571</v>
      </c>
      <c r="H15" s="64" t="s">
        <v>12</v>
      </c>
      <c r="I15" s="46">
        <v>35</v>
      </c>
      <c r="J15" s="46">
        <v>113</v>
      </c>
      <c r="K15" s="46">
        <v>5</v>
      </c>
      <c r="L15" s="46">
        <v>5</v>
      </c>
      <c r="M15" s="62">
        <f t="shared" si="1"/>
        <v>153</v>
      </c>
      <c r="N15" s="63">
        <f t="shared" si="4"/>
        <v>757</v>
      </c>
      <c r="O15" s="60" t="s">
        <v>30</v>
      </c>
      <c r="P15" s="46">
        <v>82</v>
      </c>
      <c r="Q15" s="46">
        <v>186</v>
      </c>
      <c r="R15" s="46">
        <v>7</v>
      </c>
      <c r="S15" s="46">
        <v>4</v>
      </c>
      <c r="T15" s="62">
        <f t="shared" si="2"/>
        <v>251</v>
      </c>
      <c r="U15" s="63">
        <f t="shared" si="5"/>
        <v>928</v>
      </c>
      <c r="AB15" s="81">
        <v>262</v>
      </c>
    </row>
    <row r="16" spans="1:28" ht="24" customHeight="1" x14ac:dyDescent="0.2">
      <c r="A16" s="60" t="s">
        <v>39</v>
      </c>
      <c r="B16" s="61">
        <v>29</v>
      </c>
      <c r="C16" s="61">
        <v>91</v>
      </c>
      <c r="D16" s="61">
        <v>5</v>
      </c>
      <c r="E16" s="61">
        <v>3</v>
      </c>
      <c r="F16" s="62">
        <f t="shared" si="0"/>
        <v>123</v>
      </c>
      <c r="G16" s="63">
        <f t="shared" si="3"/>
        <v>567.5</v>
      </c>
      <c r="H16" s="64" t="s">
        <v>15</v>
      </c>
      <c r="I16" s="46">
        <v>42</v>
      </c>
      <c r="J16" s="46">
        <v>120</v>
      </c>
      <c r="K16" s="46">
        <v>8</v>
      </c>
      <c r="L16" s="46">
        <v>4</v>
      </c>
      <c r="M16" s="62">
        <f t="shared" si="1"/>
        <v>167</v>
      </c>
      <c r="N16" s="63">
        <f t="shared" si="4"/>
        <v>660</v>
      </c>
      <c r="O16" s="64" t="s">
        <v>8</v>
      </c>
      <c r="P16" s="46">
        <v>88</v>
      </c>
      <c r="Q16" s="46">
        <v>200</v>
      </c>
      <c r="R16" s="46">
        <v>8</v>
      </c>
      <c r="S16" s="46">
        <v>2</v>
      </c>
      <c r="T16" s="62">
        <f t="shared" si="2"/>
        <v>265</v>
      </c>
      <c r="U16" s="63">
        <f t="shared" si="5"/>
        <v>989.5</v>
      </c>
      <c r="AB16" s="81">
        <v>270.5</v>
      </c>
    </row>
    <row r="17" spans="1:28" ht="24" customHeight="1" x14ac:dyDescent="0.2">
      <c r="A17" s="60" t="s">
        <v>40</v>
      </c>
      <c r="B17" s="61">
        <v>37</v>
      </c>
      <c r="C17" s="61">
        <v>101</v>
      </c>
      <c r="D17" s="61">
        <v>7</v>
      </c>
      <c r="E17" s="61">
        <v>3</v>
      </c>
      <c r="F17" s="62">
        <f t="shared" si="0"/>
        <v>141</v>
      </c>
      <c r="G17" s="63">
        <f t="shared" si="3"/>
        <v>550.5</v>
      </c>
      <c r="H17" s="64" t="s">
        <v>18</v>
      </c>
      <c r="I17" s="46">
        <v>33</v>
      </c>
      <c r="J17" s="46">
        <v>81</v>
      </c>
      <c r="K17" s="46">
        <v>4</v>
      </c>
      <c r="L17" s="46">
        <v>3</v>
      </c>
      <c r="M17" s="62">
        <f t="shared" si="1"/>
        <v>113</v>
      </c>
      <c r="N17" s="63">
        <f t="shared" si="4"/>
        <v>588</v>
      </c>
      <c r="O17" s="64" t="s">
        <v>10</v>
      </c>
      <c r="P17" s="46">
        <v>91</v>
      </c>
      <c r="Q17" s="46">
        <v>195</v>
      </c>
      <c r="R17" s="46">
        <v>10</v>
      </c>
      <c r="S17" s="46">
        <v>1</v>
      </c>
      <c r="T17" s="62">
        <f t="shared" si="2"/>
        <v>263</v>
      </c>
      <c r="U17" s="63">
        <f t="shared" si="5"/>
        <v>1022.5</v>
      </c>
      <c r="AB17" s="81">
        <v>289.5</v>
      </c>
    </row>
    <row r="18" spans="1:28" ht="24" customHeight="1" x14ac:dyDescent="0.2">
      <c r="A18" s="60" t="s">
        <v>41</v>
      </c>
      <c r="B18" s="61">
        <v>41</v>
      </c>
      <c r="C18" s="61">
        <v>99</v>
      </c>
      <c r="D18" s="61">
        <v>5</v>
      </c>
      <c r="E18" s="61">
        <v>2</v>
      </c>
      <c r="F18" s="62">
        <f t="shared" si="0"/>
        <v>134.5</v>
      </c>
      <c r="G18" s="63">
        <f t="shared" si="3"/>
        <v>509.5</v>
      </c>
      <c r="H18" s="64" t="s">
        <v>20</v>
      </c>
      <c r="I18" s="46">
        <v>43</v>
      </c>
      <c r="J18" s="46">
        <v>89</v>
      </c>
      <c r="K18" s="46">
        <v>5</v>
      </c>
      <c r="L18" s="46">
        <v>2</v>
      </c>
      <c r="M18" s="62">
        <f t="shared" si="1"/>
        <v>125.5</v>
      </c>
      <c r="N18" s="63">
        <f t="shared" si="4"/>
        <v>558.5</v>
      </c>
      <c r="O18" s="64" t="s">
        <v>13</v>
      </c>
      <c r="P18" s="46">
        <v>109</v>
      </c>
      <c r="Q18" s="46">
        <v>152</v>
      </c>
      <c r="R18" s="46">
        <v>7</v>
      </c>
      <c r="S18" s="46">
        <v>0</v>
      </c>
      <c r="T18" s="62">
        <f t="shared" si="2"/>
        <v>220.5</v>
      </c>
      <c r="U18" s="63">
        <f t="shared" si="5"/>
        <v>999.5</v>
      </c>
      <c r="AB18" s="81">
        <v>291</v>
      </c>
    </row>
    <row r="19" spans="1:28" ht="24" customHeight="1" thickBot="1" x14ac:dyDescent="0.25">
      <c r="A19" s="68" t="s">
        <v>42</v>
      </c>
      <c r="B19" s="69">
        <v>37</v>
      </c>
      <c r="C19" s="69">
        <v>102</v>
      </c>
      <c r="D19" s="69">
        <v>7</v>
      </c>
      <c r="E19" s="69">
        <v>3</v>
      </c>
      <c r="F19" s="70">
        <f t="shared" si="0"/>
        <v>142</v>
      </c>
      <c r="G19" s="71">
        <f t="shared" si="3"/>
        <v>540.5</v>
      </c>
      <c r="H19" s="72" t="s">
        <v>22</v>
      </c>
      <c r="I19" s="45">
        <v>42</v>
      </c>
      <c r="J19" s="45">
        <v>121</v>
      </c>
      <c r="K19" s="45">
        <v>9</v>
      </c>
      <c r="L19" s="45">
        <v>2</v>
      </c>
      <c r="M19" s="62">
        <f t="shared" si="1"/>
        <v>165</v>
      </c>
      <c r="N19" s="63">
        <f>M16+M17+M18+M19</f>
        <v>570.5</v>
      </c>
      <c r="O19" s="64" t="s">
        <v>16</v>
      </c>
      <c r="P19" s="46">
        <v>87</v>
      </c>
      <c r="Q19" s="46">
        <v>119</v>
      </c>
      <c r="R19" s="46">
        <v>7</v>
      </c>
      <c r="S19" s="46">
        <v>0</v>
      </c>
      <c r="T19" s="62">
        <f t="shared" si="2"/>
        <v>176.5</v>
      </c>
      <c r="U19" s="63">
        <f t="shared" si="5"/>
        <v>925</v>
      </c>
      <c r="AB19" s="81">
        <v>294</v>
      </c>
    </row>
    <row r="20" spans="1:28" ht="24" customHeight="1" x14ac:dyDescent="0.2">
      <c r="A20" s="64" t="s">
        <v>27</v>
      </c>
      <c r="B20" s="165">
        <v>47</v>
      </c>
      <c r="C20" s="165">
        <v>147</v>
      </c>
      <c r="D20" s="165">
        <v>6</v>
      </c>
      <c r="E20" s="165">
        <v>3</v>
      </c>
      <c r="F20" s="73">
        <f t="shared" si="0"/>
        <v>190</v>
      </c>
      <c r="G20" s="74"/>
      <c r="H20" s="64" t="s">
        <v>24</v>
      </c>
      <c r="I20" s="46">
        <v>45</v>
      </c>
      <c r="J20" s="46">
        <v>109</v>
      </c>
      <c r="K20" s="46">
        <v>6</v>
      </c>
      <c r="L20" s="46">
        <v>3</v>
      </c>
      <c r="M20" s="73">
        <f t="shared" si="1"/>
        <v>151</v>
      </c>
      <c r="N20" s="63">
        <f>M17+M18+M19+M20</f>
        <v>554.5</v>
      </c>
      <c r="O20" s="64" t="s">
        <v>45</v>
      </c>
      <c r="P20" s="45">
        <v>90</v>
      </c>
      <c r="Q20" s="45">
        <v>120</v>
      </c>
      <c r="R20" s="45">
        <v>6</v>
      </c>
      <c r="S20" s="45">
        <v>2</v>
      </c>
      <c r="T20" s="73">
        <f t="shared" si="2"/>
        <v>182</v>
      </c>
      <c r="U20" s="63">
        <f t="shared" si="5"/>
        <v>842</v>
      </c>
      <c r="AB20" s="81">
        <v>299</v>
      </c>
    </row>
    <row r="21" spans="1:28" ht="24" customHeight="1" thickBot="1" x14ac:dyDescent="0.25">
      <c r="A21" s="64" t="s">
        <v>28</v>
      </c>
      <c r="B21" s="61">
        <v>51</v>
      </c>
      <c r="C21" s="61">
        <v>152</v>
      </c>
      <c r="D21" s="61">
        <v>10</v>
      </c>
      <c r="E21" s="61">
        <v>2</v>
      </c>
      <c r="F21" s="62">
        <f t="shared" si="0"/>
        <v>202.5</v>
      </c>
      <c r="G21" s="75"/>
      <c r="H21" s="72" t="s">
        <v>25</v>
      </c>
      <c r="I21" s="46">
        <v>51</v>
      </c>
      <c r="J21" s="46">
        <v>131</v>
      </c>
      <c r="K21" s="46">
        <v>8</v>
      </c>
      <c r="L21" s="46">
        <v>4</v>
      </c>
      <c r="M21" s="62">
        <f t="shared" si="1"/>
        <v>182.5</v>
      </c>
      <c r="N21" s="63">
        <f>M18+M19+M20+M21</f>
        <v>624</v>
      </c>
      <c r="O21" s="68" t="s">
        <v>46</v>
      </c>
      <c r="P21" s="47">
        <v>85</v>
      </c>
      <c r="Q21" s="47">
        <v>124</v>
      </c>
      <c r="R21" s="47">
        <v>5</v>
      </c>
      <c r="S21" s="47">
        <v>1</v>
      </c>
      <c r="T21" s="70">
        <f t="shared" si="2"/>
        <v>179</v>
      </c>
      <c r="U21" s="71">
        <f t="shared" si="5"/>
        <v>758</v>
      </c>
      <c r="AB21" s="81">
        <v>299.5</v>
      </c>
    </row>
    <row r="22" spans="1:28" ht="24" customHeight="1" thickBot="1" x14ac:dyDescent="0.25">
      <c r="A22" s="64" t="s">
        <v>1</v>
      </c>
      <c r="B22" s="61">
        <v>52</v>
      </c>
      <c r="C22" s="61">
        <v>142</v>
      </c>
      <c r="D22" s="61">
        <v>5</v>
      </c>
      <c r="E22" s="61">
        <v>3</v>
      </c>
      <c r="F22" s="62">
        <f t="shared" si="0"/>
        <v>185.5</v>
      </c>
      <c r="G22" s="63"/>
      <c r="H22" s="68" t="s">
        <v>26</v>
      </c>
      <c r="I22" s="47">
        <v>48</v>
      </c>
      <c r="J22" s="47">
        <v>128</v>
      </c>
      <c r="K22" s="47">
        <v>5</v>
      </c>
      <c r="L22" s="47">
        <v>3</v>
      </c>
      <c r="M22" s="62">
        <f t="shared" si="1"/>
        <v>169.5</v>
      </c>
      <c r="N22" s="71">
        <f>M19+M20+M21+M22</f>
        <v>668</v>
      </c>
      <c r="O22" s="64"/>
      <c r="P22" s="165"/>
      <c r="Q22" s="165"/>
      <c r="R22" s="165"/>
      <c r="S22" s="165"/>
      <c r="T22" s="73"/>
      <c r="U22" s="76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9">
        <f>MAX(G13:G19)</f>
        <v>578.5</v>
      </c>
      <c r="H23" s="173" t="s">
        <v>48</v>
      </c>
      <c r="I23" s="174"/>
      <c r="J23" s="166" t="s">
        <v>50</v>
      </c>
      <c r="K23" s="167"/>
      <c r="L23" s="167"/>
      <c r="M23" s="168"/>
      <c r="N23" s="90">
        <f>MAX(N10:N22)</f>
        <v>900</v>
      </c>
      <c r="O23" s="169" t="s">
        <v>49</v>
      </c>
      <c r="P23" s="170"/>
      <c r="Q23" s="175" t="s">
        <v>50</v>
      </c>
      <c r="R23" s="176"/>
      <c r="S23" s="176"/>
      <c r="T23" s="177"/>
      <c r="U23" s="89">
        <f>MAX(U13:U21)</f>
        <v>1022.5</v>
      </c>
      <c r="AB23" s="1"/>
    </row>
    <row r="24" spans="1:28" ht="13.5" customHeight="1" x14ac:dyDescent="0.2">
      <c r="A24" s="171"/>
      <c r="B24" s="172"/>
      <c r="C24" s="83" t="s">
        <v>72</v>
      </c>
      <c r="D24" s="86"/>
      <c r="E24" s="86"/>
      <c r="F24" s="87" t="s">
        <v>65</v>
      </c>
      <c r="G24" s="88"/>
      <c r="H24" s="171"/>
      <c r="I24" s="172"/>
      <c r="J24" s="83" t="s">
        <v>72</v>
      </c>
      <c r="K24" s="86"/>
      <c r="L24" s="86"/>
      <c r="M24" s="87" t="s">
        <v>74</v>
      </c>
      <c r="N24" s="88"/>
      <c r="O24" s="171"/>
      <c r="P24" s="172"/>
      <c r="Q24" s="83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X32" sqref="X3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5" t="s">
        <v>54</v>
      </c>
      <c r="B4" s="195"/>
      <c r="C4" s="195"/>
      <c r="D4" s="51"/>
      <c r="E4" s="197" t="str">
        <f>'G-1'!E4:H4</f>
        <v>DE OBRA</v>
      </c>
      <c r="F4" s="197"/>
      <c r="G4" s="197"/>
      <c r="H4" s="1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81" t="s">
        <v>56</v>
      </c>
      <c r="B5" s="181"/>
      <c r="C5" s="181"/>
      <c r="D5" s="197" t="str">
        <f>'G-1'!D5:H5</f>
        <v>CALLE 44 X CARRERA 38</v>
      </c>
      <c r="E5" s="197"/>
      <c r="F5" s="197"/>
      <c r="G5" s="197"/>
      <c r="H5" s="197"/>
      <c r="I5" s="181" t="s">
        <v>53</v>
      </c>
      <c r="J5" s="181"/>
      <c r="K5" s="181"/>
      <c r="L5" s="186">
        <f>'G-1'!L5:N5</f>
        <v>2440</v>
      </c>
      <c r="M5" s="186"/>
      <c r="N5" s="186"/>
      <c r="O5" s="50"/>
      <c r="P5" s="181" t="s">
        <v>57</v>
      </c>
      <c r="Q5" s="181"/>
      <c r="R5" s="181"/>
      <c r="S5" s="186" t="s">
        <v>134</v>
      </c>
      <c r="T5" s="186"/>
      <c r="U5" s="186"/>
    </row>
    <row r="6" spans="1:28" ht="12.75" customHeight="1" x14ac:dyDescent="0.2">
      <c r="A6" s="181" t="s">
        <v>55</v>
      </c>
      <c r="B6" s="181"/>
      <c r="C6" s="181"/>
      <c r="D6" s="182" t="s">
        <v>151</v>
      </c>
      <c r="E6" s="182"/>
      <c r="F6" s="182"/>
      <c r="G6" s="182"/>
      <c r="H6" s="182"/>
      <c r="I6" s="181"/>
      <c r="J6" s="181"/>
      <c r="K6" s="181"/>
      <c r="L6" s="187">
        <v>2</v>
      </c>
      <c r="M6" s="187"/>
      <c r="N6" s="187"/>
      <c r="O6" s="54"/>
      <c r="P6" s="181" t="s">
        <v>58</v>
      </c>
      <c r="Q6" s="181"/>
      <c r="R6" s="181"/>
      <c r="S6" s="194">
        <v>43395</v>
      </c>
      <c r="T6" s="194"/>
      <c r="U6" s="194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20</v>
      </c>
      <c r="C10" s="61">
        <v>121</v>
      </c>
      <c r="D10" s="61">
        <v>4</v>
      </c>
      <c r="E10" s="61">
        <v>4</v>
      </c>
      <c r="F10" s="62">
        <f t="shared" ref="F10:F22" si="0">B10*0.5+C10*1+D10*2+E10*2.5</f>
        <v>149</v>
      </c>
      <c r="G10" s="63"/>
      <c r="H10" s="64" t="s">
        <v>4</v>
      </c>
      <c r="I10" s="46">
        <v>38</v>
      </c>
      <c r="J10" s="46">
        <v>149</v>
      </c>
      <c r="K10" s="46">
        <v>11</v>
      </c>
      <c r="L10" s="46">
        <v>11</v>
      </c>
      <c r="M10" s="62">
        <f t="shared" ref="M10:M22" si="1">I10*0.5+J10*1+K10*2+L10*2.5</f>
        <v>217.5</v>
      </c>
      <c r="N10" s="65">
        <f>F20+F21+F22+M10</f>
        <v>801</v>
      </c>
      <c r="O10" s="64" t="s">
        <v>43</v>
      </c>
      <c r="P10" s="46">
        <v>47</v>
      </c>
      <c r="Q10" s="46">
        <v>153</v>
      </c>
      <c r="R10" s="46">
        <v>6</v>
      </c>
      <c r="S10" s="46">
        <v>5</v>
      </c>
      <c r="T10" s="62">
        <f t="shared" ref="T10:T21" si="2">P10*0.5+Q10*1+R10*2+S10*2.5</f>
        <v>201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140</v>
      </c>
      <c r="D11" s="61">
        <v>6</v>
      </c>
      <c r="E11" s="61">
        <v>4</v>
      </c>
      <c r="F11" s="62">
        <f t="shared" si="0"/>
        <v>174.5</v>
      </c>
      <c r="G11" s="63"/>
      <c r="H11" s="64" t="s">
        <v>5</v>
      </c>
      <c r="I11" s="46">
        <v>36</v>
      </c>
      <c r="J11" s="46">
        <v>148</v>
      </c>
      <c r="K11" s="46">
        <v>7</v>
      </c>
      <c r="L11" s="46">
        <v>6</v>
      </c>
      <c r="M11" s="62">
        <f t="shared" si="1"/>
        <v>195</v>
      </c>
      <c r="N11" s="65">
        <f>F21+F22+M10+M11</f>
        <v>803</v>
      </c>
      <c r="O11" s="64" t="s">
        <v>44</v>
      </c>
      <c r="P11" s="46">
        <v>43</v>
      </c>
      <c r="Q11" s="46">
        <v>166</v>
      </c>
      <c r="R11" s="46">
        <v>4</v>
      </c>
      <c r="S11" s="46">
        <v>3</v>
      </c>
      <c r="T11" s="62">
        <f t="shared" si="2"/>
        <v>203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163</v>
      </c>
      <c r="D12" s="61">
        <v>6</v>
      </c>
      <c r="E12" s="61">
        <v>2</v>
      </c>
      <c r="F12" s="62">
        <f t="shared" si="0"/>
        <v>189.5</v>
      </c>
      <c r="G12" s="63"/>
      <c r="H12" s="64" t="s">
        <v>6</v>
      </c>
      <c r="I12" s="46">
        <v>45</v>
      </c>
      <c r="J12" s="46">
        <v>148</v>
      </c>
      <c r="K12" s="46">
        <v>10</v>
      </c>
      <c r="L12" s="46">
        <v>3</v>
      </c>
      <c r="M12" s="62">
        <f t="shared" si="1"/>
        <v>198</v>
      </c>
      <c r="N12" s="63">
        <f>F22+M10+M11+M12</f>
        <v>804.5</v>
      </c>
      <c r="O12" s="64" t="s">
        <v>32</v>
      </c>
      <c r="P12" s="46">
        <v>49</v>
      </c>
      <c r="Q12" s="46">
        <v>168</v>
      </c>
      <c r="R12" s="46">
        <v>5</v>
      </c>
      <c r="S12" s="46">
        <v>6</v>
      </c>
      <c r="T12" s="62">
        <f t="shared" si="2"/>
        <v>217.5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149</v>
      </c>
      <c r="D13" s="61">
        <v>6</v>
      </c>
      <c r="E13" s="61">
        <v>6</v>
      </c>
      <c r="F13" s="62">
        <f t="shared" si="0"/>
        <v>191.5</v>
      </c>
      <c r="G13" s="63">
        <f t="shared" ref="G13:G19" si="3">F10+F11+F12+F13</f>
        <v>704.5</v>
      </c>
      <c r="H13" s="64" t="s">
        <v>7</v>
      </c>
      <c r="I13" s="46">
        <v>27</v>
      </c>
      <c r="J13" s="46">
        <v>121</v>
      </c>
      <c r="K13" s="46">
        <v>6</v>
      </c>
      <c r="L13" s="46">
        <v>6</v>
      </c>
      <c r="M13" s="62">
        <f t="shared" si="1"/>
        <v>161.5</v>
      </c>
      <c r="N13" s="63">
        <f t="shared" ref="N13:N18" si="4">M10+M11+M12+M13</f>
        <v>772</v>
      </c>
      <c r="O13" s="64" t="s">
        <v>33</v>
      </c>
      <c r="P13" s="46">
        <v>40</v>
      </c>
      <c r="Q13" s="46">
        <v>147</v>
      </c>
      <c r="R13" s="46">
        <v>7</v>
      </c>
      <c r="S13" s="46">
        <v>5</v>
      </c>
      <c r="T13" s="62">
        <f t="shared" si="2"/>
        <v>193.5</v>
      </c>
      <c r="U13" s="63">
        <f t="shared" ref="U13:U21" si="5">T10+T11+T12+T13</f>
        <v>815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155</v>
      </c>
      <c r="D14" s="61">
        <v>5</v>
      </c>
      <c r="E14" s="61">
        <v>4</v>
      </c>
      <c r="F14" s="62">
        <f t="shared" si="0"/>
        <v>189</v>
      </c>
      <c r="G14" s="63">
        <f t="shared" si="3"/>
        <v>744.5</v>
      </c>
      <c r="H14" s="64" t="s">
        <v>9</v>
      </c>
      <c r="I14" s="46">
        <v>21</v>
      </c>
      <c r="J14" s="46">
        <v>109</v>
      </c>
      <c r="K14" s="46">
        <v>6</v>
      </c>
      <c r="L14" s="46">
        <v>5</v>
      </c>
      <c r="M14" s="62">
        <f t="shared" si="1"/>
        <v>144</v>
      </c>
      <c r="N14" s="63">
        <f t="shared" si="4"/>
        <v>698.5</v>
      </c>
      <c r="O14" s="64" t="s">
        <v>29</v>
      </c>
      <c r="P14" s="45">
        <v>36</v>
      </c>
      <c r="Q14" s="45">
        <v>140</v>
      </c>
      <c r="R14" s="45">
        <v>8</v>
      </c>
      <c r="S14" s="45">
        <v>2</v>
      </c>
      <c r="T14" s="62">
        <f t="shared" si="2"/>
        <v>179</v>
      </c>
      <c r="U14" s="63">
        <f t="shared" si="5"/>
        <v>793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170</v>
      </c>
      <c r="D15" s="61">
        <v>8</v>
      </c>
      <c r="E15" s="61">
        <v>4</v>
      </c>
      <c r="F15" s="62">
        <f t="shared" si="0"/>
        <v>207</v>
      </c>
      <c r="G15" s="63">
        <f t="shared" si="3"/>
        <v>777</v>
      </c>
      <c r="H15" s="64" t="s">
        <v>12</v>
      </c>
      <c r="I15" s="46">
        <v>20</v>
      </c>
      <c r="J15" s="46">
        <v>110</v>
      </c>
      <c r="K15" s="46">
        <v>5</v>
      </c>
      <c r="L15" s="46">
        <v>5</v>
      </c>
      <c r="M15" s="62">
        <f t="shared" si="1"/>
        <v>142.5</v>
      </c>
      <c r="N15" s="63">
        <f t="shared" si="4"/>
        <v>646</v>
      </c>
      <c r="O15" s="60" t="s">
        <v>30</v>
      </c>
      <c r="P15" s="46">
        <v>50</v>
      </c>
      <c r="Q15" s="46">
        <v>153</v>
      </c>
      <c r="R15" s="46">
        <v>11</v>
      </c>
      <c r="S15" s="46">
        <v>5</v>
      </c>
      <c r="T15" s="62">
        <f t="shared" si="2"/>
        <v>212.5</v>
      </c>
      <c r="U15" s="63">
        <f t="shared" si="5"/>
        <v>802.5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143</v>
      </c>
      <c r="D16" s="61">
        <v>10</v>
      </c>
      <c r="E16" s="61">
        <v>7</v>
      </c>
      <c r="F16" s="62">
        <f t="shared" si="0"/>
        <v>192</v>
      </c>
      <c r="G16" s="63">
        <f t="shared" si="3"/>
        <v>779.5</v>
      </c>
      <c r="H16" s="64" t="s">
        <v>15</v>
      </c>
      <c r="I16" s="46">
        <v>29</v>
      </c>
      <c r="J16" s="46">
        <v>116</v>
      </c>
      <c r="K16" s="46">
        <v>4</v>
      </c>
      <c r="L16" s="46">
        <v>4</v>
      </c>
      <c r="M16" s="62">
        <f t="shared" si="1"/>
        <v>148.5</v>
      </c>
      <c r="N16" s="63">
        <f t="shared" si="4"/>
        <v>596.5</v>
      </c>
      <c r="O16" s="64" t="s">
        <v>8</v>
      </c>
      <c r="P16" s="46">
        <v>33</v>
      </c>
      <c r="Q16" s="46">
        <v>124</v>
      </c>
      <c r="R16" s="46">
        <v>11</v>
      </c>
      <c r="S16" s="46">
        <v>3</v>
      </c>
      <c r="T16" s="62">
        <f t="shared" si="2"/>
        <v>170</v>
      </c>
      <c r="U16" s="63">
        <f t="shared" si="5"/>
        <v>755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160</v>
      </c>
      <c r="D17" s="61">
        <v>10</v>
      </c>
      <c r="E17" s="61">
        <v>5</v>
      </c>
      <c r="F17" s="62">
        <f t="shared" si="0"/>
        <v>203</v>
      </c>
      <c r="G17" s="63">
        <f t="shared" si="3"/>
        <v>791</v>
      </c>
      <c r="H17" s="64" t="s">
        <v>18</v>
      </c>
      <c r="I17" s="46">
        <v>30</v>
      </c>
      <c r="J17" s="46">
        <v>141</v>
      </c>
      <c r="K17" s="46">
        <v>6</v>
      </c>
      <c r="L17" s="46">
        <v>4</v>
      </c>
      <c r="M17" s="62">
        <f t="shared" si="1"/>
        <v>178</v>
      </c>
      <c r="N17" s="63">
        <f t="shared" si="4"/>
        <v>613</v>
      </c>
      <c r="O17" s="64" t="s">
        <v>10</v>
      </c>
      <c r="P17" s="46">
        <v>28</v>
      </c>
      <c r="Q17" s="46">
        <v>103</v>
      </c>
      <c r="R17" s="46">
        <v>10</v>
      </c>
      <c r="S17" s="46">
        <v>3</v>
      </c>
      <c r="T17" s="62">
        <f t="shared" si="2"/>
        <v>144.5</v>
      </c>
      <c r="U17" s="63">
        <f t="shared" si="5"/>
        <v>706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153</v>
      </c>
      <c r="D18" s="61">
        <v>12</v>
      </c>
      <c r="E18" s="61">
        <v>5</v>
      </c>
      <c r="F18" s="62">
        <f t="shared" si="0"/>
        <v>199.5</v>
      </c>
      <c r="G18" s="63">
        <f t="shared" si="3"/>
        <v>801.5</v>
      </c>
      <c r="H18" s="64" t="s">
        <v>20</v>
      </c>
      <c r="I18" s="46">
        <v>36</v>
      </c>
      <c r="J18" s="46">
        <v>163</v>
      </c>
      <c r="K18" s="46">
        <v>6</v>
      </c>
      <c r="L18" s="46">
        <v>7</v>
      </c>
      <c r="M18" s="62">
        <f t="shared" si="1"/>
        <v>210.5</v>
      </c>
      <c r="N18" s="63">
        <f t="shared" si="4"/>
        <v>679.5</v>
      </c>
      <c r="O18" s="64" t="s">
        <v>13</v>
      </c>
      <c r="P18" s="46">
        <v>25</v>
      </c>
      <c r="Q18" s="46">
        <v>85</v>
      </c>
      <c r="R18" s="46">
        <v>7</v>
      </c>
      <c r="S18" s="46">
        <v>2</v>
      </c>
      <c r="T18" s="62">
        <f t="shared" si="2"/>
        <v>116.5</v>
      </c>
      <c r="U18" s="63">
        <f t="shared" si="5"/>
        <v>643.5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161</v>
      </c>
      <c r="D19" s="69">
        <v>10</v>
      </c>
      <c r="E19" s="69">
        <v>4</v>
      </c>
      <c r="F19" s="70">
        <f t="shared" si="0"/>
        <v>203.5</v>
      </c>
      <c r="G19" s="71">
        <f t="shared" si="3"/>
        <v>798</v>
      </c>
      <c r="H19" s="72" t="s">
        <v>22</v>
      </c>
      <c r="I19" s="45">
        <v>41</v>
      </c>
      <c r="J19" s="45">
        <v>130</v>
      </c>
      <c r="K19" s="45">
        <v>5</v>
      </c>
      <c r="L19" s="45">
        <v>5</v>
      </c>
      <c r="M19" s="62">
        <f t="shared" si="1"/>
        <v>173</v>
      </c>
      <c r="N19" s="63">
        <f>M16+M17+M18+M19</f>
        <v>710</v>
      </c>
      <c r="O19" s="64" t="s">
        <v>16</v>
      </c>
      <c r="P19" s="46">
        <v>18</v>
      </c>
      <c r="Q19" s="46">
        <v>63</v>
      </c>
      <c r="R19" s="46">
        <v>8</v>
      </c>
      <c r="S19" s="46">
        <v>3</v>
      </c>
      <c r="T19" s="62">
        <f t="shared" si="2"/>
        <v>95.5</v>
      </c>
      <c r="U19" s="63">
        <f t="shared" si="5"/>
        <v>526.5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153</v>
      </c>
      <c r="D20" s="67">
        <v>6</v>
      </c>
      <c r="E20" s="67">
        <v>5</v>
      </c>
      <c r="F20" s="73">
        <f t="shared" si="0"/>
        <v>193</v>
      </c>
      <c r="G20" s="74"/>
      <c r="H20" s="64" t="s">
        <v>24</v>
      </c>
      <c r="I20" s="46">
        <v>30</v>
      </c>
      <c r="J20" s="46">
        <v>146</v>
      </c>
      <c r="K20" s="46">
        <v>5</v>
      </c>
      <c r="L20" s="46">
        <v>6</v>
      </c>
      <c r="M20" s="73">
        <f t="shared" si="1"/>
        <v>186</v>
      </c>
      <c r="N20" s="63">
        <f>M17+M18+M19+M20</f>
        <v>747.5</v>
      </c>
      <c r="O20" s="64" t="s">
        <v>45</v>
      </c>
      <c r="P20" s="45">
        <v>20</v>
      </c>
      <c r="Q20" s="45">
        <v>68</v>
      </c>
      <c r="R20" s="45">
        <v>7</v>
      </c>
      <c r="S20" s="45">
        <v>5</v>
      </c>
      <c r="T20" s="73">
        <f t="shared" si="2"/>
        <v>104.5</v>
      </c>
      <c r="U20" s="63">
        <f t="shared" si="5"/>
        <v>461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148</v>
      </c>
      <c r="D21" s="61">
        <v>6</v>
      </c>
      <c r="E21" s="61">
        <v>7</v>
      </c>
      <c r="F21" s="62">
        <f t="shared" si="0"/>
        <v>196.5</v>
      </c>
      <c r="G21" s="75"/>
      <c r="H21" s="72" t="s">
        <v>25</v>
      </c>
      <c r="I21" s="46">
        <v>59</v>
      </c>
      <c r="J21" s="46">
        <v>164</v>
      </c>
      <c r="K21" s="46">
        <v>6</v>
      </c>
      <c r="L21" s="46">
        <v>7</v>
      </c>
      <c r="M21" s="62">
        <f t="shared" si="1"/>
        <v>223</v>
      </c>
      <c r="N21" s="63">
        <f>M18+M19+M20+M21</f>
        <v>792.5</v>
      </c>
      <c r="O21" s="68" t="s">
        <v>46</v>
      </c>
      <c r="P21" s="47">
        <v>24</v>
      </c>
      <c r="Q21" s="47">
        <v>70</v>
      </c>
      <c r="R21" s="47">
        <v>6</v>
      </c>
      <c r="S21" s="47">
        <v>2</v>
      </c>
      <c r="T21" s="70">
        <f t="shared" si="2"/>
        <v>99</v>
      </c>
      <c r="U21" s="71">
        <f t="shared" si="5"/>
        <v>415.5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37</v>
      </c>
      <c r="C22" s="61">
        <v>160</v>
      </c>
      <c r="D22" s="61">
        <v>4</v>
      </c>
      <c r="E22" s="61">
        <v>3</v>
      </c>
      <c r="F22" s="62">
        <f t="shared" si="0"/>
        <v>194</v>
      </c>
      <c r="G22" s="63"/>
      <c r="H22" s="68" t="s">
        <v>26</v>
      </c>
      <c r="I22" s="47">
        <v>48</v>
      </c>
      <c r="J22" s="47">
        <v>196</v>
      </c>
      <c r="K22" s="47">
        <v>10</v>
      </c>
      <c r="L22" s="47">
        <v>3</v>
      </c>
      <c r="M22" s="62">
        <f t="shared" si="1"/>
        <v>247.5</v>
      </c>
      <c r="N22" s="71">
        <f>M19+M20+M21+M22</f>
        <v>829.5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9">
        <f>MAX(G13:G19)</f>
        <v>801.5</v>
      </c>
      <c r="H23" s="173" t="s">
        <v>48</v>
      </c>
      <c r="I23" s="174"/>
      <c r="J23" s="166" t="s">
        <v>50</v>
      </c>
      <c r="K23" s="167"/>
      <c r="L23" s="167"/>
      <c r="M23" s="168"/>
      <c r="N23" s="90">
        <f>MAX(N10:N22)</f>
        <v>829.5</v>
      </c>
      <c r="O23" s="169" t="s">
        <v>49</v>
      </c>
      <c r="P23" s="170"/>
      <c r="Q23" s="175" t="s">
        <v>50</v>
      </c>
      <c r="R23" s="176"/>
      <c r="S23" s="176"/>
      <c r="T23" s="177"/>
      <c r="U23" s="89">
        <f>MAX(U13:U21)</f>
        <v>815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3" t="s">
        <v>72</v>
      </c>
      <c r="D24" s="86"/>
      <c r="E24" s="86"/>
      <c r="F24" s="87" t="s">
        <v>86</v>
      </c>
      <c r="G24" s="88"/>
      <c r="H24" s="171"/>
      <c r="I24" s="172"/>
      <c r="J24" s="83" t="s">
        <v>72</v>
      </c>
      <c r="K24" s="86"/>
      <c r="L24" s="86"/>
      <c r="M24" s="87" t="s">
        <v>92</v>
      </c>
      <c r="N24" s="88"/>
      <c r="O24" s="171"/>
      <c r="P24" s="17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5" t="str">
        <f>'G-1'!D5:H5</f>
        <v>CALLE 44 X CARRERA 38</v>
      </c>
      <c r="E5" s="185"/>
      <c r="F5" s="185"/>
      <c r="G5" s="185"/>
      <c r="H5" s="185"/>
      <c r="I5" s="180" t="s">
        <v>53</v>
      </c>
      <c r="J5" s="180"/>
      <c r="K5" s="180"/>
      <c r="L5" s="186">
        <f>'G-1'!L5:N5</f>
        <v>2440</v>
      </c>
      <c r="M5" s="186"/>
      <c r="N5" s="186"/>
      <c r="O5" s="12"/>
      <c r="P5" s="180" t="s">
        <v>57</v>
      </c>
      <c r="Q5" s="180"/>
      <c r="R5" s="180"/>
      <c r="S5" s="184" t="s">
        <v>93</v>
      </c>
      <c r="T5" s="184"/>
      <c r="U5" s="184"/>
    </row>
    <row r="6" spans="1:28" ht="12.75" customHeight="1" x14ac:dyDescent="0.2">
      <c r="A6" s="180" t="s">
        <v>55</v>
      </c>
      <c r="B6" s="180"/>
      <c r="C6" s="180"/>
      <c r="D6" s="198" t="s">
        <v>152</v>
      </c>
      <c r="E6" s="198"/>
      <c r="F6" s="198"/>
      <c r="G6" s="198"/>
      <c r="H6" s="198"/>
      <c r="I6" s="180" t="s">
        <v>59</v>
      </c>
      <c r="J6" s="180"/>
      <c r="K6" s="180"/>
      <c r="L6" s="206">
        <v>2</v>
      </c>
      <c r="M6" s="206"/>
      <c r="N6" s="206"/>
      <c r="O6" s="42"/>
      <c r="P6" s="180" t="s">
        <v>58</v>
      </c>
      <c r="Q6" s="180"/>
      <c r="R6" s="180"/>
      <c r="S6" s="205">
        <f>'G-1'!S6:U6</f>
        <v>43395</v>
      </c>
      <c r="T6" s="205"/>
      <c r="U6" s="205"/>
    </row>
    <row r="7" spans="1:28" ht="7.5" customHeight="1" x14ac:dyDescent="0.2">
      <c r="A7" s="13"/>
      <c r="B7" s="11"/>
      <c r="C7" s="11"/>
      <c r="D7" s="11"/>
      <c r="E7" s="204"/>
      <c r="F7" s="204"/>
      <c r="G7" s="204"/>
      <c r="H7" s="204"/>
      <c r="I7" s="204"/>
      <c r="J7" s="204"/>
      <c r="K7" s="2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15" t="s">
        <v>52</v>
      </c>
      <c r="C9" s="15" t="s">
        <v>0</v>
      </c>
      <c r="D9" s="15" t="s">
        <v>2</v>
      </c>
      <c r="E9" s="16" t="s">
        <v>3</v>
      </c>
      <c r="F9" s="200"/>
      <c r="G9" s="200"/>
      <c r="H9" s="200"/>
      <c r="I9" s="17" t="s">
        <v>52</v>
      </c>
      <c r="J9" s="17" t="s">
        <v>0</v>
      </c>
      <c r="K9" s="15" t="s">
        <v>2</v>
      </c>
      <c r="L9" s="16" t="s">
        <v>3</v>
      </c>
      <c r="M9" s="200"/>
      <c r="N9" s="200"/>
      <c r="O9" s="200"/>
      <c r="P9" s="17" t="s">
        <v>52</v>
      </c>
      <c r="Q9" s="17" t="s">
        <v>0</v>
      </c>
      <c r="R9" s="15" t="s">
        <v>2</v>
      </c>
      <c r="S9" s="16" t="s">
        <v>3</v>
      </c>
      <c r="T9" s="200"/>
      <c r="U9" s="200"/>
    </row>
    <row r="10" spans="1:28" ht="24" customHeight="1" x14ac:dyDescent="0.2">
      <c r="A10" s="18" t="s">
        <v>11</v>
      </c>
      <c r="B10" s="46">
        <v>30</v>
      </c>
      <c r="C10" s="46">
        <v>109</v>
      </c>
      <c r="D10" s="46">
        <v>14</v>
      </c>
      <c r="E10" s="46">
        <v>3</v>
      </c>
      <c r="F10" s="62">
        <f>B10*0.5+C10*1+D10*2+E10*2.5</f>
        <v>159.5</v>
      </c>
      <c r="G10" s="2"/>
      <c r="H10" s="19" t="s">
        <v>4</v>
      </c>
      <c r="I10" s="46">
        <v>29</v>
      </c>
      <c r="J10" s="46">
        <v>103</v>
      </c>
      <c r="K10" s="46">
        <v>8</v>
      </c>
      <c r="L10" s="46">
        <v>3</v>
      </c>
      <c r="M10" s="6">
        <f>I10*0.5+J10*1+K10*2+L10*2.5</f>
        <v>141</v>
      </c>
      <c r="N10" s="9">
        <f>F20+F21+F22+M10</f>
        <v>654.5</v>
      </c>
      <c r="O10" s="19" t="s">
        <v>43</v>
      </c>
      <c r="P10" s="46">
        <v>59</v>
      </c>
      <c r="Q10" s="46">
        <v>129</v>
      </c>
      <c r="R10" s="46">
        <v>7</v>
      </c>
      <c r="S10" s="46">
        <v>3</v>
      </c>
      <c r="T10" s="6">
        <f>P10*0.5+Q10*1+R10*2+S10*2.5</f>
        <v>180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</v>
      </c>
      <c r="C11" s="46">
        <v>129</v>
      </c>
      <c r="D11" s="46">
        <v>12</v>
      </c>
      <c r="E11" s="46">
        <v>5</v>
      </c>
      <c r="F11" s="6">
        <f t="shared" ref="F11:F22" si="0">B11*0.5+C11*1+D11*2+E11*2.5</f>
        <v>179.5</v>
      </c>
      <c r="G11" s="2"/>
      <c r="H11" s="19" t="s">
        <v>5</v>
      </c>
      <c r="I11" s="46">
        <v>27</v>
      </c>
      <c r="J11" s="46">
        <v>150</v>
      </c>
      <c r="K11" s="46">
        <v>10</v>
      </c>
      <c r="L11" s="46">
        <v>8</v>
      </c>
      <c r="M11" s="6">
        <f t="shared" ref="M11:M22" si="1">I11*0.5+J11*1+K11*2+L11*2.5</f>
        <v>203.5</v>
      </c>
      <c r="N11" s="9">
        <f>F21+F22+M10+M11</f>
        <v>687</v>
      </c>
      <c r="O11" s="19" t="s">
        <v>44</v>
      </c>
      <c r="P11" s="46">
        <v>52</v>
      </c>
      <c r="Q11" s="46">
        <v>127</v>
      </c>
      <c r="R11" s="46">
        <v>10</v>
      </c>
      <c r="S11" s="46">
        <v>1</v>
      </c>
      <c r="T11" s="6">
        <f t="shared" ref="T11:T21" si="2">P11*0.5+Q11*1+R11*2+S11*2.5</f>
        <v>175.5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117</v>
      </c>
      <c r="D12" s="46">
        <v>15</v>
      </c>
      <c r="E12" s="46">
        <v>2</v>
      </c>
      <c r="F12" s="6">
        <f t="shared" si="0"/>
        <v>161.5</v>
      </c>
      <c r="G12" s="2"/>
      <c r="H12" s="19" t="s">
        <v>6</v>
      </c>
      <c r="I12" s="46">
        <v>28</v>
      </c>
      <c r="J12" s="46">
        <v>129</v>
      </c>
      <c r="K12" s="46">
        <v>9</v>
      </c>
      <c r="L12" s="46">
        <v>7</v>
      </c>
      <c r="M12" s="6">
        <f t="shared" si="1"/>
        <v>178.5</v>
      </c>
      <c r="N12" s="2">
        <f>F22+M10+M11+M12</f>
        <v>703</v>
      </c>
      <c r="O12" s="19" t="s">
        <v>32</v>
      </c>
      <c r="P12" s="46">
        <v>29</v>
      </c>
      <c r="Q12" s="46">
        <v>110</v>
      </c>
      <c r="R12" s="46">
        <v>12</v>
      </c>
      <c r="S12" s="46">
        <v>2</v>
      </c>
      <c r="T12" s="6">
        <f t="shared" si="2"/>
        <v>153.5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133</v>
      </c>
      <c r="D13" s="46">
        <v>16</v>
      </c>
      <c r="E13" s="46">
        <v>3</v>
      </c>
      <c r="F13" s="6">
        <f t="shared" si="0"/>
        <v>184.5</v>
      </c>
      <c r="G13" s="2">
        <f>F10+F11+F12+F13</f>
        <v>685</v>
      </c>
      <c r="H13" s="19" t="s">
        <v>7</v>
      </c>
      <c r="I13" s="46">
        <v>36</v>
      </c>
      <c r="J13" s="46">
        <v>101</v>
      </c>
      <c r="K13" s="46">
        <v>10</v>
      </c>
      <c r="L13" s="46">
        <v>3</v>
      </c>
      <c r="M13" s="6">
        <f t="shared" si="1"/>
        <v>146.5</v>
      </c>
      <c r="N13" s="2">
        <f t="shared" ref="N13:N18" si="3">M10+M11+M12+M13</f>
        <v>669.5</v>
      </c>
      <c r="O13" s="19" t="s">
        <v>33</v>
      </c>
      <c r="P13" s="46">
        <v>40</v>
      </c>
      <c r="Q13" s="46">
        <v>156</v>
      </c>
      <c r="R13" s="46">
        <v>7</v>
      </c>
      <c r="S13" s="46">
        <v>1</v>
      </c>
      <c r="T13" s="6">
        <f t="shared" si="2"/>
        <v>192.5</v>
      </c>
      <c r="U13" s="2">
        <f t="shared" ref="U13:U21" si="4">T10+T11+T12+T13</f>
        <v>701.5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101</v>
      </c>
      <c r="D14" s="46">
        <v>21</v>
      </c>
      <c r="E14" s="46">
        <v>5</v>
      </c>
      <c r="F14" s="6">
        <f t="shared" si="0"/>
        <v>164.5</v>
      </c>
      <c r="G14" s="2">
        <f t="shared" ref="G14:G19" si="5">F11+F12+F13+F14</f>
        <v>690</v>
      </c>
      <c r="H14" s="19" t="s">
        <v>9</v>
      </c>
      <c r="I14" s="46">
        <v>31</v>
      </c>
      <c r="J14" s="46">
        <v>109</v>
      </c>
      <c r="K14" s="46">
        <v>8</v>
      </c>
      <c r="L14" s="46">
        <v>1</v>
      </c>
      <c r="M14" s="6">
        <f t="shared" si="1"/>
        <v>143</v>
      </c>
      <c r="N14" s="2">
        <f t="shared" si="3"/>
        <v>671.5</v>
      </c>
      <c r="O14" s="19" t="s">
        <v>29</v>
      </c>
      <c r="P14" s="45">
        <v>41</v>
      </c>
      <c r="Q14" s="45">
        <v>124</v>
      </c>
      <c r="R14" s="45">
        <v>12</v>
      </c>
      <c r="S14" s="45">
        <v>4</v>
      </c>
      <c r="T14" s="6">
        <f t="shared" si="2"/>
        <v>178.5</v>
      </c>
      <c r="U14" s="2">
        <f t="shared" si="4"/>
        <v>700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15</v>
      </c>
      <c r="C15" s="46">
        <v>94</v>
      </c>
      <c r="D15" s="46">
        <v>16</v>
      </c>
      <c r="E15" s="46">
        <v>4</v>
      </c>
      <c r="F15" s="6">
        <f t="shared" si="0"/>
        <v>143.5</v>
      </c>
      <c r="G15" s="2">
        <f t="shared" si="5"/>
        <v>654</v>
      </c>
      <c r="H15" s="19" t="s">
        <v>12</v>
      </c>
      <c r="I15" s="46">
        <v>30</v>
      </c>
      <c r="J15" s="46">
        <v>112</v>
      </c>
      <c r="K15" s="46">
        <v>7</v>
      </c>
      <c r="L15" s="46">
        <v>2</v>
      </c>
      <c r="M15" s="6">
        <f t="shared" si="1"/>
        <v>146</v>
      </c>
      <c r="N15" s="2">
        <f t="shared" si="3"/>
        <v>614</v>
      </c>
      <c r="O15" s="18" t="s">
        <v>30</v>
      </c>
      <c r="P15" s="46">
        <v>42</v>
      </c>
      <c r="Q15" s="46">
        <v>145</v>
      </c>
      <c r="R15" s="46">
        <v>9</v>
      </c>
      <c r="S15" s="46">
        <v>2</v>
      </c>
      <c r="T15" s="6">
        <f t="shared" si="2"/>
        <v>189</v>
      </c>
      <c r="U15" s="2">
        <f t="shared" si="4"/>
        <v>713.5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116</v>
      </c>
      <c r="D16" s="46">
        <v>13</v>
      </c>
      <c r="E16" s="46">
        <v>4</v>
      </c>
      <c r="F16" s="6">
        <f t="shared" si="0"/>
        <v>161.5</v>
      </c>
      <c r="G16" s="2">
        <f t="shared" si="5"/>
        <v>654</v>
      </c>
      <c r="H16" s="19" t="s">
        <v>15</v>
      </c>
      <c r="I16" s="46">
        <v>28</v>
      </c>
      <c r="J16" s="46">
        <v>110</v>
      </c>
      <c r="K16" s="46">
        <v>8</v>
      </c>
      <c r="L16" s="46">
        <v>4</v>
      </c>
      <c r="M16" s="6">
        <f t="shared" si="1"/>
        <v>150</v>
      </c>
      <c r="N16" s="2">
        <f t="shared" si="3"/>
        <v>585.5</v>
      </c>
      <c r="O16" s="19" t="s">
        <v>8</v>
      </c>
      <c r="P16" s="46">
        <v>47</v>
      </c>
      <c r="Q16" s="46">
        <v>136</v>
      </c>
      <c r="R16" s="46">
        <v>12</v>
      </c>
      <c r="S16" s="46">
        <v>1</v>
      </c>
      <c r="T16" s="6">
        <f t="shared" si="2"/>
        <v>186</v>
      </c>
      <c r="U16" s="2">
        <f t="shared" si="4"/>
        <v>746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131</v>
      </c>
      <c r="D17" s="46">
        <v>11</v>
      </c>
      <c r="E17" s="46">
        <v>5</v>
      </c>
      <c r="F17" s="6">
        <f t="shared" si="0"/>
        <v>178</v>
      </c>
      <c r="G17" s="2">
        <f t="shared" si="5"/>
        <v>647.5</v>
      </c>
      <c r="H17" s="19" t="s">
        <v>18</v>
      </c>
      <c r="I17" s="46">
        <v>34</v>
      </c>
      <c r="J17" s="46">
        <v>121</v>
      </c>
      <c r="K17" s="46">
        <v>11</v>
      </c>
      <c r="L17" s="46">
        <v>4</v>
      </c>
      <c r="M17" s="6">
        <f t="shared" si="1"/>
        <v>170</v>
      </c>
      <c r="N17" s="2">
        <f t="shared" si="3"/>
        <v>609</v>
      </c>
      <c r="O17" s="19" t="s">
        <v>10</v>
      </c>
      <c r="P17" s="46">
        <v>49</v>
      </c>
      <c r="Q17" s="46">
        <v>107</v>
      </c>
      <c r="R17" s="46">
        <v>8</v>
      </c>
      <c r="S17" s="46">
        <v>5</v>
      </c>
      <c r="T17" s="6">
        <f t="shared" si="2"/>
        <v>160</v>
      </c>
      <c r="U17" s="2">
        <f t="shared" si="4"/>
        <v>713.5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24</v>
      </c>
      <c r="C18" s="46">
        <v>136</v>
      </c>
      <c r="D18" s="46">
        <v>7</v>
      </c>
      <c r="E18" s="46">
        <v>4</v>
      </c>
      <c r="F18" s="6">
        <f t="shared" si="0"/>
        <v>172</v>
      </c>
      <c r="G18" s="2">
        <f t="shared" si="5"/>
        <v>655</v>
      </c>
      <c r="H18" s="19" t="s">
        <v>20</v>
      </c>
      <c r="I18" s="46">
        <v>38</v>
      </c>
      <c r="J18" s="46">
        <v>114</v>
      </c>
      <c r="K18" s="46">
        <v>9</v>
      </c>
      <c r="L18" s="46">
        <v>6</v>
      </c>
      <c r="M18" s="6">
        <f t="shared" si="1"/>
        <v>166</v>
      </c>
      <c r="N18" s="2">
        <f t="shared" si="3"/>
        <v>632</v>
      </c>
      <c r="O18" s="19" t="s">
        <v>13</v>
      </c>
      <c r="P18" s="46">
        <v>50</v>
      </c>
      <c r="Q18" s="46">
        <v>156</v>
      </c>
      <c r="R18" s="46">
        <v>11</v>
      </c>
      <c r="S18" s="46">
        <v>4</v>
      </c>
      <c r="T18" s="6">
        <f t="shared" si="2"/>
        <v>213</v>
      </c>
      <c r="U18" s="2">
        <f t="shared" si="4"/>
        <v>748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107</v>
      </c>
      <c r="D19" s="47">
        <v>10</v>
      </c>
      <c r="E19" s="47">
        <v>3</v>
      </c>
      <c r="F19" s="7">
        <f t="shared" si="0"/>
        <v>148.5</v>
      </c>
      <c r="G19" s="3">
        <f t="shared" si="5"/>
        <v>660</v>
      </c>
      <c r="H19" s="20" t="s">
        <v>22</v>
      </c>
      <c r="I19" s="45">
        <v>34</v>
      </c>
      <c r="J19" s="45">
        <v>127</v>
      </c>
      <c r="K19" s="45">
        <v>17</v>
      </c>
      <c r="L19" s="45">
        <v>8</v>
      </c>
      <c r="M19" s="6">
        <f t="shared" si="1"/>
        <v>198</v>
      </c>
      <c r="N19" s="2">
        <f>M16+M17+M18+M19</f>
        <v>684</v>
      </c>
      <c r="O19" s="19" t="s">
        <v>16</v>
      </c>
      <c r="P19" s="46">
        <v>41</v>
      </c>
      <c r="Q19" s="46">
        <v>139</v>
      </c>
      <c r="R19" s="46">
        <v>9</v>
      </c>
      <c r="S19" s="46">
        <v>3</v>
      </c>
      <c r="T19" s="6">
        <f t="shared" si="2"/>
        <v>185</v>
      </c>
      <c r="U19" s="2">
        <f t="shared" si="4"/>
        <v>744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124</v>
      </c>
      <c r="D20" s="45">
        <v>10</v>
      </c>
      <c r="E20" s="45">
        <v>2</v>
      </c>
      <c r="F20" s="8">
        <f t="shared" si="0"/>
        <v>171</v>
      </c>
      <c r="G20" s="35"/>
      <c r="H20" s="19" t="s">
        <v>24</v>
      </c>
      <c r="I20" s="46">
        <v>30</v>
      </c>
      <c r="J20" s="46">
        <v>114</v>
      </c>
      <c r="K20" s="46">
        <v>8</v>
      </c>
      <c r="L20" s="46">
        <v>5</v>
      </c>
      <c r="M20" s="8">
        <f t="shared" si="1"/>
        <v>157.5</v>
      </c>
      <c r="N20" s="2">
        <f>M17+M18+M19+M20</f>
        <v>691.5</v>
      </c>
      <c r="O20" s="19" t="s">
        <v>45</v>
      </c>
      <c r="P20" s="45">
        <v>39</v>
      </c>
      <c r="Q20" s="45">
        <v>137</v>
      </c>
      <c r="R20" s="45">
        <v>10</v>
      </c>
      <c r="S20" s="45">
        <v>4</v>
      </c>
      <c r="T20" s="8">
        <f t="shared" si="2"/>
        <v>186.5</v>
      </c>
      <c r="U20" s="2">
        <f t="shared" si="4"/>
        <v>744.5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115</v>
      </c>
      <c r="D21" s="46">
        <v>8</v>
      </c>
      <c r="E21" s="46">
        <v>5</v>
      </c>
      <c r="F21" s="6">
        <f t="shared" si="0"/>
        <v>162.5</v>
      </c>
      <c r="G21" s="36"/>
      <c r="H21" s="20" t="s">
        <v>25</v>
      </c>
      <c r="I21" s="46">
        <v>19</v>
      </c>
      <c r="J21" s="46">
        <v>116</v>
      </c>
      <c r="K21" s="46">
        <v>10</v>
      </c>
      <c r="L21" s="46">
        <v>3</v>
      </c>
      <c r="M21" s="6">
        <f t="shared" si="1"/>
        <v>153</v>
      </c>
      <c r="N21" s="2">
        <f>M18+M19+M20+M21</f>
        <v>674.5</v>
      </c>
      <c r="O21" s="21" t="s">
        <v>46</v>
      </c>
      <c r="P21" s="47">
        <v>36</v>
      </c>
      <c r="Q21" s="47">
        <v>140</v>
      </c>
      <c r="R21" s="47">
        <v>9</v>
      </c>
      <c r="S21" s="47">
        <v>3</v>
      </c>
      <c r="T21" s="7">
        <f t="shared" si="2"/>
        <v>183.5</v>
      </c>
      <c r="U21" s="3">
        <f t="shared" si="4"/>
        <v>768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123</v>
      </c>
      <c r="D22" s="46">
        <v>11</v>
      </c>
      <c r="E22" s="46">
        <v>6</v>
      </c>
      <c r="F22" s="6">
        <f t="shared" si="0"/>
        <v>180</v>
      </c>
      <c r="G22" s="2"/>
      <c r="H22" s="21" t="s">
        <v>26</v>
      </c>
      <c r="I22" s="47">
        <v>40</v>
      </c>
      <c r="J22" s="47">
        <v>113</v>
      </c>
      <c r="K22" s="47">
        <v>10</v>
      </c>
      <c r="L22" s="47">
        <v>5</v>
      </c>
      <c r="M22" s="6">
        <f t="shared" si="1"/>
        <v>165.5</v>
      </c>
      <c r="N22" s="3">
        <f>M19+M20+M21+M22</f>
        <v>674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207" t="s">
        <v>47</v>
      </c>
      <c r="B23" s="208"/>
      <c r="C23" s="211" t="s">
        <v>50</v>
      </c>
      <c r="D23" s="212"/>
      <c r="E23" s="212"/>
      <c r="F23" s="213"/>
      <c r="G23" s="84">
        <f>MAX(G13:G19)</f>
        <v>690</v>
      </c>
      <c r="H23" s="217" t="s">
        <v>48</v>
      </c>
      <c r="I23" s="218"/>
      <c r="J23" s="214" t="s">
        <v>50</v>
      </c>
      <c r="K23" s="215"/>
      <c r="L23" s="215"/>
      <c r="M23" s="216"/>
      <c r="N23" s="85">
        <f>MAX(N10:N22)</f>
        <v>703</v>
      </c>
      <c r="O23" s="207" t="s">
        <v>49</v>
      </c>
      <c r="P23" s="208"/>
      <c r="Q23" s="211" t="s">
        <v>50</v>
      </c>
      <c r="R23" s="212"/>
      <c r="S23" s="212"/>
      <c r="T23" s="213"/>
      <c r="U23" s="84">
        <f>MAX(U13:U21)</f>
        <v>768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2" t="s">
        <v>72</v>
      </c>
      <c r="D24" s="86"/>
      <c r="E24" s="86"/>
      <c r="F24" s="87" t="s">
        <v>65</v>
      </c>
      <c r="G24" s="88"/>
      <c r="H24" s="209"/>
      <c r="I24" s="210"/>
      <c r="J24" s="82" t="s">
        <v>72</v>
      </c>
      <c r="K24" s="86"/>
      <c r="L24" s="86"/>
      <c r="M24" s="87" t="s">
        <v>74</v>
      </c>
      <c r="N24" s="88"/>
      <c r="O24" s="209"/>
      <c r="P24" s="210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5" t="str">
        <f>'G-1'!D5:H5</f>
        <v>CALLE 44 X CARRERA 38</v>
      </c>
      <c r="E6" s="185"/>
      <c r="F6" s="185"/>
      <c r="G6" s="185"/>
      <c r="H6" s="185"/>
      <c r="I6" s="180" t="s">
        <v>53</v>
      </c>
      <c r="J6" s="180"/>
      <c r="K6" s="180"/>
      <c r="L6" s="186">
        <f>'G-1'!L5:N5</f>
        <v>2440</v>
      </c>
      <c r="M6" s="186"/>
      <c r="N6" s="186"/>
      <c r="O6" s="12"/>
      <c r="P6" s="180" t="s">
        <v>58</v>
      </c>
      <c r="Q6" s="180"/>
      <c r="R6" s="180"/>
      <c r="S6" s="219">
        <f>'G-1'!S6:U6</f>
        <v>43395</v>
      </c>
      <c r="T6" s="219"/>
      <c r="U6" s="219"/>
    </row>
    <row r="7" spans="1:28" ht="7.5" customHeight="1" x14ac:dyDescent="0.2">
      <c r="A7" s="13"/>
      <c r="B7" s="11"/>
      <c r="C7" s="11"/>
      <c r="D7" s="11"/>
      <c r="E7" s="204"/>
      <c r="F7" s="204"/>
      <c r="G7" s="204"/>
      <c r="H7" s="204"/>
      <c r="I7" s="204"/>
      <c r="J7" s="204"/>
      <c r="K7" s="2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15" t="s">
        <v>52</v>
      </c>
      <c r="C9" s="15" t="s">
        <v>0</v>
      </c>
      <c r="D9" s="15" t="s">
        <v>2</v>
      </c>
      <c r="E9" s="16" t="s">
        <v>3</v>
      </c>
      <c r="F9" s="200"/>
      <c r="G9" s="200"/>
      <c r="H9" s="200"/>
      <c r="I9" s="17" t="s">
        <v>52</v>
      </c>
      <c r="J9" s="17" t="s">
        <v>0</v>
      </c>
      <c r="K9" s="15" t="s">
        <v>2</v>
      </c>
      <c r="L9" s="16" t="s">
        <v>3</v>
      </c>
      <c r="M9" s="200"/>
      <c r="N9" s="200"/>
      <c r="O9" s="200"/>
      <c r="P9" s="17" t="s">
        <v>52</v>
      </c>
      <c r="Q9" s="17" t="s">
        <v>0</v>
      </c>
      <c r="R9" s="15" t="s">
        <v>2</v>
      </c>
      <c r="S9" s="16" t="s">
        <v>3</v>
      </c>
      <c r="T9" s="200"/>
      <c r="U9" s="200"/>
    </row>
    <row r="10" spans="1:28" ht="24" customHeight="1" x14ac:dyDescent="0.2">
      <c r="A10" s="18" t="s">
        <v>11</v>
      </c>
      <c r="B10" s="46">
        <f>'G-1'!B10+'G-3'!B10+'G-4'!B10</f>
        <v>77</v>
      </c>
      <c r="C10" s="46">
        <f>'G-1'!C10+'G-3'!C10+'G-4'!C10</f>
        <v>321</v>
      </c>
      <c r="D10" s="46">
        <f>'G-1'!D10+'G-3'!D10+'G-4'!D10</f>
        <v>29</v>
      </c>
      <c r="E10" s="46">
        <f>'G-1'!E10+'G-3'!E10+'G-4'!E10</f>
        <v>9</v>
      </c>
      <c r="F10" s="6">
        <f t="shared" ref="F10:F22" si="0">B10*0.5+C10*1+D10*2+E10*2.5</f>
        <v>440</v>
      </c>
      <c r="G10" s="2"/>
      <c r="H10" s="19" t="s">
        <v>4</v>
      </c>
      <c r="I10" s="46">
        <f>'G-1'!I10+'G-3'!I10+'G-4'!I10</f>
        <v>120</v>
      </c>
      <c r="J10" s="46">
        <f>'G-1'!J10+'G-3'!J10+'G-4'!J10</f>
        <v>405</v>
      </c>
      <c r="K10" s="46">
        <f>'G-1'!K10+'G-3'!K10+'G-4'!K10</f>
        <v>25</v>
      </c>
      <c r="L10" s="46">
        <f>'G-1'!L10+'G-3'!L10+'G-4'!L10</f>
        <v>19</v>
      </c>
      <c r="M10" s="6">
        <f t="shared" ref="M10:M22" si="1">I10*0.5+J10*1+K10*2+L10*2.5</f>
        <v>562.5</v>
      </c>
      <c r="N10" s="9">
        <f>F20+F21+F22+M10</f>
        <v>2237.5</v>
      </c>
      <c r="O10" s="19" t="s">
        <v>43</v>
      </c>
      <c r="P10" s="46">
        <f>'G-1'!P10+'G-3'!P10+'G-4'!P10</f>
        <v>172</v>
      </c>
      <c r="Q10" s="46">
        <f>'G-1'!Q10+'G-3'!Q10+'G-4'!Q10</f>
        <v>381</v>
      </c>
      <c r="R10" s="46">
        <f>'G-1'!R10+'G-3'!R10+'G-4'!R10</f>
        <v>18</v>
      </c>
      <c r="S10" s="46">
        <f>'G-1'!S10+'G-3'!S10+'G-4'!S10</f>
        <v>9</v>
      </c>
      <c r="T10" s="6">
        <f t="shared" ref="T10:T21" si="2">P10*0.5+Q10*1+R10*2+S10*2.5</f>
        <v>525.5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84</v>
      </c>
      <c r="C11" s="46">
        <f>'G-1'!C11+'G-3'!C11+'G-4'!C11</f>
        <v>354</v>
      </c>
      <c r="D11" s="46">
        <f>'G-1'!D11+'G-3'!D11+'G-4'!D11</f>
        <v>27</v>
      </c>
      <c r="E11" s="46">
        <f>'G-1'!E11+'G-3'!E11+'G-4'!E11</f>
        <v>9</v>
      </c>
      <c r="F11" s="6">
        <f t="shared" si="0"/>
        <v>472.5</v>
      </c>
      <c r="G11" s="2"/>
      <c r="H11" s="19" t="s">
        <v>5</v>
      </c>
      <c r="I11" s="46">
        <f>'G-1'!I11+'G-3'!I11+'G-4'!I11</f>
        <v>127</v>
      </c>
      <c r="J11" s="46">
        <f>'G-1'!J11+'G-3'!J11+'G-4'!J11</f>
        <v>474</v>
      </c>
      <c r="K11" s="46">
        <f>'G-1'!K11+'G-3'!K11+'G-4'!K11</f>
        <v>25</v>
      </c>
      <c r="L11" s="46">
        <f>'G-1'!L11+'G-3'!L11+'G-4'!L11</f>
        <v>23</v>
      </c>
      <c r="M11" s="6">
        <f t="shared" si="1"/>
        <v>645</v>
      </c>
      <c r="N11" s="9">
        <f>F21+F22+M10+M11</f>
        <v>2328.5</v>
      </c>
      <c r="O11" s="19" t="s">
        <v>44</v>
      </c>
      <c r="P11" s="46">
        <f>'G-1'!P11+'G-3'!P11+'G-4'!P11</f>
        <v>164</v>
      </c>
      <c r="Q11" s="46">
        <f>'G-1'!Q11+'G-3'!Q11+'G-4'!Q11</f>
        <v>424</v>
      </c>
      <c r="R11" s="46">
        <f>'G-1'!R11+'G-3'!R11+'G-4'!R11</f>
        <v>20</v>
      </c>
      <c r="S11" s="46">
        <f>'G-1'!S11+'G-3'!S11+'G-4'!S11</f>
        <v>7</v>
      </c>
      <c r="T11" s="6">
        <f t="shared" si="2"/>
        <v>563.5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65</v>
      </c>
      <c r="C12" s="46">
        <f>'G-1'!C12+'G-3'!C12+'G-4'!C12</f>
        <v>373</v>
      </c>
      <c r="D12" s="46">
        <f>'G-1'!D12+'G-3'!D12+'G-4'!D12</f>
        <v>26</v>
      </c>
      <c r="E12" s="46">
        <f>'G-1'!E12+'G-3'!E12+'G-4'!E12</f>
        <v>8</v>
      </c>
      <c r="F12" s="6">
        <f t="shared" si="0"/>
        <v>477.5</v>
      </c>
      <c r="G12" s="2"/>
      <c r="H12" s="19" t="s">
        <v>6</v>
      </c>
      <c r="I12" s="46">
        <f>'G-1'!I12+'G-3'!I12+'G-4'!I12</f>
        <v>129</v>
      </c>
      <c r="J12" s="46">
        <f>'G-1'!J12+'G-3'!J12+'G-4'!J12</f>
        <v>483</v>
      </c>
      <c r="K12" s="46">
        <f>'G-1'!K12+'G-3'!K12+'G-4'!K12</f>
        <v>29</v>
      </c>
      <c r="L12" s="46">
        <f>'G-1'!L12+'G-3'!L12+'G-4'!L12</f>
        <v>14</v>
      </c>
      <c r="M12" s="6">
        <f t="shared" si="1"/>
        <v>640.5</v>
      </c>
      <c r="N12" s="2">
        <f>F22+M10+M11+M12</f>
        <v>2407.5</v>
      </c>
      <c r="O12" s="19" t="s">
        <v>32</v>
      </c>
      <c r="P12" s="46">
        <f>'G-1'!P12+'G-3'!P12+'G-4'!P12</f>
        <v>125</v>
      </c>
      <c r="Q12" s="46">
        <f>'G-1'!Q12+'G-3'!Q12+'G-4'!Q12</f>
        <v>425</v>
      </c>
      <c r="R12" s="46">
        <f>'G-1'!R12+'G-3'!R12+'G-4'!R12</f>
        <v>26</v>
      </c>
      <c r="S12" s="46">
        <f>'G-1'!S12+'G-3'!S12+'G-4'!S12</f>
        <v>14</v>
      </c>
      <c r="T12" s="6">
        <f t="shared" si="2"/>
        <v>574.5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100</v>
      </c>
      <c r="C13" s="46">
        <f>'G-1'!C13+'G-3'!C13+'G-4'!C13</f>
        <v>391</v>
      </c>
      <c r="D13" s="46">
        <f>'G-1'!D13+'G-3'!D13+'G-4'!D13</f>
        <v>29</v>
      </c>
      <c r="E13" s="46">
        <f>'G-1'!E13+'G-3'!E13+'G-4'!E13</f>
        <v>14</v>
      </c>
      <c r="F13" s="6">
        <f t="shared" si="0"/>
        <v>534</v>
      </c>
      <c r="G13" s="2">
        <f t="shared" ref="G13:G19" si="3">F10+F11+F12+F13</f>
        <v>1924</v>
      </c>
      <c r="H13" s="19" t="s">
        <v>7</v>
      </c>
      <c r="I13" s="46">
        <f>'G-1'!I13+'G-3'!I13+'G-4'!I13</f>
        <v>110</v>
      </c>
      <c r="J13" s="46">
        <f>'G-1'!J13+'G-3'!J13+'G-4'!J13</f>
        <v>364</v>
      </c>
      <c r="K13" s="46">
        <f>'G-1'!K13+'G-3'!K13+'G-4'!K13</f>
        <v>22</v>
      </c>
      <c r="L13" s="46">
        <f>'G-1'!L13+'G-3'!L13+'G-4'!L13</f>
        <v>12</v>
      </c>
      <c r="M13" s="6">
        <f t="shared" si="1"/>
        <v>493</v>
      </c>
      <c r="N13" s="2">
        <f t="shared" ref="N13:N18" si="4">M10+M11+M12+M13</f>
        <v>2341</v>
      </c>
      <c r="O13" s="19" t="s">
        <v>33</v>
      </c>
      <c r="P13" s="46">
        <f>'G-1'!P13+'G-3'!P13+'G-4'!P13</f>
        <v>159</v>
      </c>
      <c r="Q13" s="46">
        <f>'G-1'!Q13+'G-3'!Q13+'G-4'!Q13</f>
        <v>470</v>
      </c>
      <c r="R13" s="46">
        <f>'G-1'!R13+'G-3'!R13+'G-4'!R13</f>
        <v>22</v>
      </c>
      <c r="S13" s="46">
        <f>'G-1'!S13+'G-3'!S13+'G-4'!S13</f>
        <v>9</v>
      </c>
      <c r="T13" s="6">
        <f t="shared" si="2"/>
        <v>616</v>
      </c>
      <c r="U13" s="2">
        <f t="shared" ref="U13:U21" si="5">T10+T11+T12+T13</f>
        <v>2279.5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73</v>
      </c>
      <c r="C14" s="46">
        <f>'G-1'!C14+'G-3'!C14+'G-4'!C14</f>
        <v>380</v>
      </c>
      <c r="D14" s="46">
        <f>'G-1'!D14+'G-3'!D14+'G-4'!D14</f>
        <v>35</v>
      </c>
      <c r="E14" s="46">
        <f>'G-1'!E14+'G-3'!E14+'G-4'!E14</f>
        <v>17</v>
      </c>
      <c r="F14" s="6">
        <f t="shared" si="0"/>
        <v>529</v>
      </c>
      <c r="G14" s="2">
        <f t="shared" si="3"/>
        <v>2013</v>
      </c>
      <c r="H14" s="19" t="s">
        <v>9</v>
      </c>
      <c r="I14" s="46">
        <f>'G-1'!I14+'G-3'!I14+'G-4'!I14</f>
        <v>102</v>
      </c>
      <c r="J14" s="46">
        <f>'G-1'!J14+'G-3'!J14+'G-4'!J14</f>
        <v>329</v>
      </c>
      <c r="K14" s="46">
        <f>'G-1'!K14+'G-3'!K14+'G-4'!K14</f>
        <v>21</v>
      </c>
      <c r="L14" s="46">
        <f>'G-1'!L14+'G-3'!L14+'G-4'!L14</f>
        <v>8</v>
      </c>
      <c r="M14" s="6">
        <f t="shared" si="1"/>
        <v>442</v>
      </c>
      <c r="N14" s="2">
        <f t="shared" si="4"/>
        <v>2220.5</v>
      </c>
      <c r="O14" s="19" t="s">
        <v>29</v>
      </c>
      <c r="P14" s="46">
        <f>'G-1'!P14+'G-3'!P14+'G-4'!P14</f>
        <v>162</v>
      </c>
      <c r="Q14" s="46">
        <f>'G-1'!Q14+'G-3'!Q14+'G-4'!Q14</f>
        <v>427</v>
      </c>
      <c r="R14" s="46">
        <f>'G-1'!R14+'G-3'!R14+'G-4'!R14</f>
        <v>29</v>
      </c>
      <c r="S14" s="46">
        <f>'G-1'!S14+'G-3'!S14+'G-4'!S14</f>
        <v>14</v>
      </c>
      <c r="T14" s="6">
        <f t="shared" si="2"/>
        <v>601</v>
      </c>
      <c r="U14" s="2">
        <f t="shared" si="5"/>
        <v>2355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70</v>
      </c>
      <c r="C15" s="46">
        <f>'G-1'!C15+'G-3'!C15+'G-4'!C15</f>
        <v>344</v>
      </c>
      <c r="D15" s="46">
        <f>'G-1'!D15+'G-3'!D15+'G-4'!D15</f>
        <v>30</v>
      </c>
      <c r="E15" s="46">
        <f>'G-1'!E15+'G-3'!E15+'G-4'!E15</f>
        <v>9</v>
      </c>
      <c r="F15" s="6">
        <f t="shared" si="0"/>
        <v>461.5</v>
      </c>
      <c r="G15" s="2">
        <f t="shared" si="3"/>
        <v>2002</v>
      </c>
      <c r="H15" s="19" t="s">
        <v>12</v>
      </c>
      <c r="I15" s="46">
        <f>'G-1'!I15+'G-3'!I15+'G-4'!I15</f>
        <v>85</v>
      </c>
      <c r="J15" s="46">
        <f>'G-1'!J15+'G-3'!J15+'G-4'!J15</f>
        <v>335</v>
      </c>
      <c r="K15" s="46">
        <f>'G-1'!K15+'G-3'!K15+'G-4'!K15</f>
        <v>17</v>
      </c>
      <c r="L15" s="46">
        <f>'G-1'!L15+'G-3'!L15+'G-4'!L15</f>
        <v>12</v>
      </c>
      <c r="M15" s="6">
        <f t="shared" si="1"/>
        <v>441.5</v>
      </c>
      <c r="N15" s="2">
        <f t="shared" si="4"/>
        <v>2017</v>
      </c>
      <c r="O15" s="18" t="s">
        <v>30</v>
      </c>
      <c r="P15" s="46">
        <f>'G-1'!P15+'G-3'!P15+'G-4'!P15</f>
        <v>174</v>
      </c>
      <c r="Q15" s="46">
        <f>'G-1'!Q15+'G-3'!Q15+'G-4'!Q15</f>
        <v>484</v>
      </c>
      <c r="R15" s="46">
        <f>'G-1'!R15+'G-3'!R15+'G-4'!R15</f>
        <v>27</v>
      </c>
      <c r="S15" s="46">
        <f>'G-1'!S15+'G-3'!S15+'G-4'!S15</f>
        <v>11</v>
      </c>
      <c r="T15" s="6">
        <f t="shared" si="2"/>
        <v>652.5</v>
      </c>
      <c r="U15" s="2">
        <f t="shared" si="5"/>
        <v>2444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71</v>
      </c>
      <c r="C16" s="46">
        <f>'G-1'!C16+'G-3'!C16+'G-4'!C16</f>
        <v>350</v>
      </c>
      <c r="D16" s="46">
        <f>'G-1'!D16+'G-3'!D16+'G-4'!D16</f>
        <v>28</v>
      </c>
      <c r="E16" s="46">
        <f>'G-1'!E16+'G-3'!E16+'G-4'!E16</f>
        <v>14</v>
      </c>
      <c r="F16" s="6">
        <f t="shared" si="0"/>
        <v>476.5</v>
      </c>
      <c r="G16" s="2">
        <f t="shared" si="3"/>
        <v>2001</v>
      </c>
      <c r="H16" s="19" t="s">
        <v>15</v>
      </c>
      <c r="I16" s="46">
        <f>'G-1'!I16+'G-3'!I16+'G-4'!I16</f>
        <v>99</v>
      </c>
      <c r="J16" s="46">
        <f>'G-1'!J16+'G-3'!J16+'G-4'!J16</f>
        <v>346</v>
      </c>
      <c r="K16" s="46">
        <f>'G-1'!K16+'G-3'!K16+'G-4'!K16</f>
        <v>20</v>
      </c>
      <c r="L16" s="46">
        <f>'G-1'!L16+'G-3'!L16+'G-4'!L16</f>
        <v>12</v>
      </c>
      <c r="M16" s="6">
        <f t="shared" si="1"/>
        <v>465.5</v>
      </c>
      <c r="N16" s="2">
        <f t="shared" si="4"/>
        <v>1842</v>
      </c>
      <c r="O16" s="19" t="s">
        <v>8</v>
      </c>
      <c r="P16" s="46">
        <f>'G-1'!P16+'G-3'!P16+'G-4'!P16</f>
        <v>168</v>
      </c>
      <c r="Q16" s="46">
        <f>'G-1'!Q16+'G-3'!Q16+'G-4'!Q16</f>
        <v>460</v>
      </c>
      <c r="R16" s="46">
        <f>'G-1'!R16+'G-3'!R16+'G-4'!R16</f>
        <v>31</v>
      </c>
      <c r="S16" s="46">
        <f>'G-1'!S16+'G-3'!S16+'G-4'!S16</f>
        <v>6</v>
      </c>
      <c r="T16" s="6">
        <f t="shared" si="2"/>
        <v>621</v>
      </c>
      <c r="U16" s="2">
        <f t="shared" si="5"/>
        <v>2490.5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83</v>
      </c>
      <c r="C17" s="46">
        <f>'G-1'!C17+'G-3'!C17+'G-4'!C17</f>
        <v>392</v>
      </c>
      <c r="D17" s="46">
        <f>'G-1'!D17+'G-3'!D17+'G-4'!D17</f>
        <v>28</v>
      </c>
      <c r="E17" s="46">
        <f>'G-1'!E17+'G-3'!E17+'G-4'!E17</f>
        <v>13</v>
      </c>
      <c r="F17" s="6">
        <f t="shared" si="0"/>
        <v>522</v>
      </c>
      <c r="G17" s="2">
        <f t="shared" si="3"/>
        <v>1989</v>
      </c>
      <c r="H17" s="19" t="s">
        <v>18</v>
      </c>
      <c r="I17" s="46">
        <f>'G-1'!I17+'G-3'!I17+'G-4'!I17</f>
        <v>97</v>
      </c>
      <c r="J17" s="46">
        <f>'G-1'!J17+'G-3'!J17+'G-4'!J17</f>
        <v>343</v>
      </c>
      <c r="K17" s="46">
        <f>'G-1'!K17+'G-3'!K17+'G-4'!K17</f>
        <v>21</v>
      </c>
      <c r="L17" s="46">
        <f>'G-1'!L17+'G-3'!L17+'G-4'!L17</f>
        <v>11</v>
      </c>
      <c r="M17" s="6">
        <f t="shared" si="1"/>
        <v>461</v>
      </c>
      <c r="N17" s="2">
        <f t="shared" si="4"/>
        <v>1810</v>
      </c>
      <c r="O17" s="19" t="s">
        <v>10</v>
      </c>
      <c r="P17" s="46">
        <f>'G-1'!P17+'G-3'!P17+'G-4'!P17</f>
        <v>168</v>
      </c>
      <c r="Q17" s="46">
        <f>'G-1'!Q17+'G-3'!Q17+'G-4'!Q17</f>
        <v>405</v>
      </c>
      <c r="R17" s="46">
        <f>'G-1'!R17+'G-3'!R17+'G-4'!R17</f>
        <v>28</v>
      </c>
      <c r="S17" s="46">
        <f>'G-1'!S17+'G-3'!S17+'G-4'!S17</f>
        <v>9</v>
      </c>
      <c r="T17" s="6">
        <f t="shared" si="2"/>
        <v>567.5</v>
      </c>
      <c r="U17" s="2">
        <f t="shared" si="5"/>
        <v>2442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85</v>
      </c>
      <c r="C18" s="46">
        <f>'G-1'!C18+'G-3'!C18+'G-4'!C18</f>
        <v>388</v>
      </c>
      <c r="D18" s="46">
        <f>'G-1'!D18+'G-3'!D18+'G-4'!D18</f>
        <v>24</v>
      </c>
      <c r="E18" s="46">
        <f>'G-1'!E18+'G-3'!E18+'G-4'!E18</f>
        <v>11</v>
      </c>
      <c r="F18" s="6">
        <f t="shared" si="0"/>
        <v>506</v>
      </c>
      <c r="G18" s="2">
        <f t="shared" si="3"/>
        <v>1966</v>
      </c>
      <c r="H18" s="19" t="s">
        <v>20</v>
      </c>
      <c r="I18" s="46">
        <f>'G-1'!I18+'G-3'!I18+'G-4'!I18</f>
        <v>117</v>
      </c>
      <c r="J18" s="46">
        <f>'G-1'!J18+'G-3'!J18+'G-4'!J18</f>
        <v>366</v>
      </c>
      <c r="K18" s="46">
        <f>'G-1'!K18+'G-3'!K18+'G-4'!K18</f>
        <v>20</v>
      </c>
      <c r="L18" s="46">
        <f>'G-1'!L18+'G-3'!L18+'G-4'!L18</f>
        <v>15</v>
      </c>
      <c r="M18" s="6">
        <f t="shared" si="1"/>
        <v>502</v>
      </c>
      <c r="N18" s="2">
        <f t="shared" si="4"/>
        <v>1870</v>
      </c>
      <c r="O18" s="19" t="s">
        <v>13</v>
      </c>
      <c r="P18" s="46">
        <f>'G-1'!P18+'G-3'!P18+'G-4'!P18</f>
        <v>184</v>
      </c>
      <c r="Q18" s="46">
        <f>'G-1'!Q18+'G-3'!Q18+'G-4'!Q18</f>
        <v>393</v>
      </c>
      <c r="R18" s="46">
        <f>'G-1'!R18+'G-3'!R18+'G-4'!R18</f>
        <v>25</v>
      </c>
      <c r="S18" s="46">
        <f>'G-1'!S18+'G-3'!S18+'G-4'!S18</f>
        <v>6</v>
      </c>
      <c r="T18" s="6">
        <f t="shared" si="2"/>
        <v>550</v>
      </c>
      <c r="U18" s="2">
        <f t="shared" si="5"/>
        <v>2391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90</v>
      </c>
      <c r="C19" s="47">
        <f>'G-1'!C19+'G-3'!C19+'G-4'!C19</f>
        <v>370</v>
      </c>
      <c r="D19" s="47">
        <f>'G-1'!D19+'G-3'!D19+'G-4'!D19</f>
        <v>27</v>
      </c>
      <c r="E19" s="47">
        <f>'G-1'!E19+'G-3'!E19+'G-4'!E19</f>
        <v>10</v>
      </c>
      <c r="F19" s="7">
        <f t="shared" si="0"/>
        <v>494</v>
      </c>
      <c r="G19" s="3">
        <f t="shared" si="3"/>
        <v>1998.5</v>
      </c>
      <c r="H19" s="20" t="s">
        <v>22</v>
      </c>
      <c r="I19" s="46">
        <f>'G-1'!I19+'G-3'!I19+'G-4'!I19</f>
        <v>117</v>
      </c>
      <c r="J19" s="46">
        <f>'G-1'!J19+'G-3'!J19+'G-4'!J19</f>
        <v>378</v>
      </c>
      <c r="K19" s="46">
        <f>'G-1'!K19+'G-3'!K19+'G-4'!K19</f>
        <v>31</v>
      </c>
      <c r="L19" s="46">
        <f>'G-1'!L19+'G-3'!L19+'G-4'!L19</f>
        <v>15</v>
      </c>
      <c r="M19" s="6">
        <f t="shared" si="1"/>
        <v>536</v>
      </c>
      <c r="N19" s="2">
        <f>M16+M17+M18+M19</f>
        <v>1964.5</v>
      </c>
      <c r="O19" s="19" t="s">
        <v>16</v>
      </c>
      <c r="P19" s="46">
        <f>'G-1'!P19+'G-3'!P19+'G-4'!P19</f>
        <v>146</v>
      </c>
      <c r="Q19" s="46">
        <f>'G-1'!Q19+'G-3'!Q19+'G-4'!Q19</f>
        <v>321</v>
      </c>
      <c r="R19" s="46">
        <f>'G-1'!R19+'G-3'!R19+'G-4'!R19</f>
        <v>24</v>
      </c>
      <c r="S19" s="46">
        <f>'G-1'!S19+'G-3'!S19+'G-4'!S19</f>
        <v>6</v>
      </c>
      <c r="T19" s="6">
        <f t="shared" si="2"/>
        <v>457</v>
      </c>
      <c r="U19" s="2">
        <f t="shared" si="5"/>
        <v>2195.5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122</v>
      </c>
      <c r="C20" s="45">
        <f>'G-1'!C20+'G-3'!C20+'G-4'!C20</f>
        <v>424</v>
      </c>
      <c r="D20" s="45">
        <f>'G-1'!D20+'G-3'!D20+'G-4'!D20</f>
        <v>22</v>
      </c>
      <c r="E20" s="45">
        <f>'G-1'!E20+'G-3'!E20+'G-4'!E20</f>
        <v>10</v>
      </c>
      <c r="F20" s="8">
        <f t="shared" si="0"/>
        <v>554</v>
      </c>
      <c r="G20" s="35"/>
      <c r="H20" s="19" t="s">
        <v>24</v>
      </c>
      <c r="I20" s="46">
        <f>'G-1'!I20+'G-3'!I20+'G-4'!I20</f>
        <v>105</v>
      </c>
      <c r="J20" s="46">
        <f>'G-1'!J20+'G-3'!J20+'G-4'!J20</f>
        <v>369</v>
      </c>
      <c r="K20" s="46">
        <f>'G-1'!K20+'G-3'!K20+'G-4'!K20</f>
        <v>19</v>
      </c>
      <c r="L20" s="46">
        <f>'G-1'!L20+'G-3'!L20+'G-4'!L20</f>
        <v>14</v>
      </c>
      <c r="M20" s="8">
        <f t="shared" si="1"/>
        <v>494.5</v>
      </c>
      <c r="N20" s="2">
        <f>M17+M18+M19+M20</f>
        <v>1993.5</v>
      </c>
      <c r="O20" s="19" t="s">
        <v>45</v>
      </c>
      <c r="P20" s="46">
        <f>'G-1'!P20+'G-3'!P20+'G-4'!P20</f>
        <v>149</v>
      </c>
      <c r="Q20" s="46">
        <f>'G-1'!Q20+'G-3'!Q20+'G-4'!Q20</f>
        <v>325</v>
      </c>
      <c r="R20" s="46">
        <f>'G-1'!R20+'G-3'!R20+'G-4'!R20</f>
        <v>23</v>
      </c>
      <c r="S20" s="46">
        <f>'G-1'!S20+'G-3'!S20+'G-4'!S20</f>
        <v>11</v>
      </c>
      <c r="T20" s="8">
        <f t="shared" si="2"/>
        <v>473</v>
      </c>
      <c r="U20" s="2">
        <f t="shared" si="5"/>
        <v>2047.5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127</v>
      </c>
      <c r="C21" s="45">
        <f>'G-1'!C21+'G-3'!C21+'G-4'!C21</f>
        <v>415</v>
      </c>
      <c r="D21" s="45">
        <f>'G-1'!D21+'G-3'!D21+'G-4'!D21</f>
        <v>24</v>
      </c>
      <c r="E21" s="45">
        <f>'G-1'!E21+'G-3'!E21+'G-4'!E21</f>
        <v>14</v>
      </c>
      <c r="F21" s="6">
        <f t="shared" si="0"/>
        <v>561.5</v>
      </c>
      <c r="G21" s="36"/>
      <c r="H21" s="20" t="s">
        <v>25</v>
      </c>
      <c r="I21" s="46">
        <f>'G-1'!I21+'G-3'!I21+'G-4'!I21</f>
        <v>129</v>
      </c>
      <c r="J21" s="46">
        <f>'G-1'!J21+'G-3'!J21+'G-4'!J21</f>
        <v>411</v>
      </c>
      <c r="K21" s="46">
        <f>'G-1'!K21+'G-3'!K21+'G-4'!K21</f>
        <v>24</v>
      </c>
      <c r="L21" s="46">
        <f>'G-1'!L21+'G-3'!L21+'G-4'!L21</f>
        <v>14</v>
      </c>
      <c r="M21" s="6">
        <f t="shared" si="1"/>
        <v>558.5</v>
      </c>
      <c r="N21" s="2">
        <f>M18+M19+M20+M21</f>
        <v>2091</v>
      </c>
      <c r="O21" s="21" t="s">
        <v>46</v>
      </c>
      <c r="P21" s="47">
        <f>'G-1'!P21+'G-3'!P21+'G-4'!P21</f>
        <v>145</v>
      </c>
      <c r="Q21" s="47">
        <f>'G-1'!Q21+'G-3'!Q21+'G-4'!Q21</f>
        <v>334</v>
      </c>
      <c r="R21" s="47">
        <f>'G-1'!R21+'G-3'!R21+'G-4'!R21</f>
        <v>20</v>
      </c>
      <c r="S21" s="47">
        <f>'G-1'!S21+'G-3'!S21+'G-4'!S21</f>
        <v>6</v>
      </c>
      <c r="T21" s="7">
        <f t="shared" si="2"/>
        <v>461.5</v>
      </c>
      <c r="U21" s="3">
        <f t="shared" si="5"/>
        <v>1941.5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129</v>
      </c>
      <c r="C22" s="45">
        <f>'G-1'!C22+'G-3'!C22+'G-4'!C22</f>
        <v>425</v>
      </c>
      <c r="D22" s="45">
        <f>'G-1'!D22+'G-3'!D22+'G-4'!D22</f>
        <v>20</v>
      </c>
      <c r="E22" s="45">
        <f>'G-1'!E22+'G-3'!E22+'G-4'!E22</f>
        <v>12</v>
      </c>
      <c r="F22" s="6">
        <f t="shared" si="0"/>
        <v>559.5</v>
      </c>
      <c r="G22" s="2"/>
      <c r="H22" s="21" t="s">
        <v>26</v>
      </c>
      <c r="I22" s="46">
        <f>'G-1'!I22+'G-3'!I22+'G-4'!I22</f>
        <v>136</v>
      </c>
      <c r="J22" s="46">
        <f>'G-1'!J22+'G-3'!J22+'G-4'!J22</f>
        <v>437</v>
      </c>
      <c r="K22" s="46">
        <f>'G-1'!K22+'G-3'!K22+'G-4'!K22</f>
        <v>25</v>
      </c>
      <c r="L22" s="46">
        <f>'G-1'!L22+'G-3'!L22+'G-4'!L22</f>
        <v>11</v>
      </c>
      <c r="M22" s="6">
        <f t="shared" si="1"/>
        <v>582.5</v>
      </c>
      <c r="N22" s="3">
        <f>M19+M20+M21+M22</f>
        <v>2171.5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207" t="s">
        <v>47</v>
      </c>
      <c r="B23" s="208"/>
      <c r="C23" s="211" t="s">
        <v>50</v>
      </c>
      <c r="D23" s="212"/>
      <c r="E23" s="212"/>
      <c r="F23" s="213"/>
      <c r="G23" s="84">
        <f>MAX(G13:G19)</f>
        <v>2013</v>
      </c>
      <c r="H23" s="217" t="s">
        <v>48</v>
      </c>
      <c r="I23" s="218"/>
      <c r="J23" s="214" t="s">
        <v>50</v>
      </c>
      <c r="K23" s="215"/>
      <c r="L23" s="215"/>
      <c r="M23" s="216"/>
      <c r="N23" s="85">
        <f>MAX(N10:N22)</f>
        <v>2407.5</v>
      </c>
      <c r="O23" s="207" t="s">
        <v>49</v>
      </c>
      <c r="P23" s="208"/>
      <c r="Q23" s="211" t="s">
        <v>50</v>
      </c>
      <c r="R23" s="212"/>
      <c r="S23" s="212"/>
      <c r="T23" s="213"/>
      <c r="U23" s="84">
        <f>MAX(U13:U21)</f>
        <v>2490.5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2" t="s">
        <v>72</v>
      </c>
      <c r="D24" s="86"/>
      <c r="E24" s="86"/>
      <c r="F24" s="87" t="s">
        <v>65</v>
      </c>
      <c r="G24" s="88"/>
      <c r="H24" s="209"/>
      <c r="I24" s="210"/>
      <c r="J24" s="82" t="s">
        <v>72</v>
      </c>
      <c r="K24" s="86"/>
      <c r="L24" s="86"/>
      <c r="M24" s="87" t="s">
        <v>74</v>
      </c>
      <c r="N24" s="88"/>
      <c r="O24" s="209"/>
      <c r="P24" s="210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L42" sqref="L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44 X CARRERA 38</v>
      </c>
      <c r="D5" s="223"/>
      <c r="E5" s="223"/>
      <c r="F5" s="111"/>
      <c r="G5" s="112"/>
      <c r="H5" s="103" t="s">
        <v>53</v>
      </c>
      <c r="I5" s="224">
        <f>'G-1'!L5</f>
        <v>2440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43395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2</v>
      </c>
      <c r="F10" s="75">
        <v>26</v>
      </c>
      <c r="G10" s="75">
        <v>5</v>
      </c>
      <c r="H10" s="75">
        <v>2</v>
      </c>
      <c r="I10" s="75">
        <f>E10*0.5+F10+G10*2+H10*2.5</f>
        <v>42</v>
      </c>
      <c r="J10" s="124">
        <f>IF(I10=0,"0,00",I10/SUM(I10:I12)*100)</f>
        <v>12.746585735963581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73</v>
      </c>
      <c r="F11" s="126">
        <v>115</v>
      </c>
      <c r="G11" s="126">
        <v>0</v>
      </c>
      <c r="H11" s="126">
        <v>3</v>
      </c>
      <c r="I11" s="126">
        <f t="shared" ref="I11:I45" si="0">E11*0.5+F11+G11*2+H11*2.5</f>
        <v>159</v>
      </c>
      <c r="J11" s="127">
        <f>IF(I11=0,"0,00",I11/SUM(I10:I12)*100)</f>
        <v>48.254931714719277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21</v>
      </c>
      <c r="F12" s="74">
        <v>101</v>
      </c>
      <c r="G12" s="74">
        <v>6</v>
      </c>
      <c r="H12" s="74">
        <v>2</v>
      </c>
      <c r="I12" s="130">
        <f t="shared" si="0"/>
        <v>128.5</v>
      </c>
      <c r="J12" s="131">
        <f>IF(I12=0,"0,00",I12/SUM(I10:I12)*100)</f>
        <v>38.998482549317146</v>
      </c>
    </row>
    <row r="13" spans="1:10" x14ac:dyDescent="0.2">
      <c r="A13" s="237"/>
      <c r="B13" s="240"/>
      <c r="C13" s="132"/>
      <c r="D13" s="123" t="s">
        <v>125</v>
      </c>
      <c r="E13" s="75">
        <v>3</v>
      </c>
      <c r="F13" s="75">
        <v>30</v>
      </c>
      <c r="G13" s="75">
        <v>8</v>
      </c>
      <c r="H13" s="75">
        <v>1</v>
      </c>
      <c r="I13" s="75">
        <f t="shared" si="0"/>
        <v>50</v>
      </c>
      <c r="J13" s="124">
        <f>IF(I13=0,"0,00",I13/SUM(I13:I15)*100)</f>
        <v>14.619883040935672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75</v>
      </c>
      <c r="F14" s="126">
        <v>131</v>
      </c>
      <c r="G14" s="126">
        <v>0</v>
      </c>
      <c r="H14" s="126">
        <v>3</v>
      </c>
      <c r="I14" s="126">
        <f t="shared" si="0"/>
        <v>176</v>
      </c>
      <c r="J14" s="127">
        <f>IF(I14=0,"0,00",I14/SUM(I13:I15)*100)</f>
        <v>51.461988304093566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1</v>
      </c>
      <c r="F15" s="74">
        <v>98</v>
      </c>
      <c r="G15" s="74">
        <v>5</v>
      </c>
      <c r="H15" s="74">
        <v>3</v>
      </c>
      <c r="I15" s="130">
        <f t="shared" si="0"/>
        <v>116</v>
      </c>
      <c r="J15" s="131">
        <f>IF(I15=0,"0,00",I15/SUM(I13:I15)*100)</f>
        <v>33.918128654970758</v>
      </c>
    </row>
    <row r="16" spans="1:10" x14ac:dyDescent="0.2">
      <c r="A16" s="237"/>
      <c r="B16" s="240"/>
      <c r="C16" s="132"/>
      <c r="D16" s="123" t="s">
        <v>125</v>
      </c>
      <c r="E16" s="75">
        <v>10</v>
      </c>
      <c r="F16" s="75">
        <v>26</v>
      </c>
      <c r="G16" s="75">
        <v>5</v>
      </c>
      <c r="H16" s="75">
        <v>0</v>
      </c>
      <c r="I16" s="75">
        <f t="shared" si="0"/>
        <v>41</v>
      </c>
      <c r="J16" s="124">
        <f>IF(I16=0,"0,00",I16/SUM(I16:I18)*100)</f>
        <v>10.327455919395465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140</v>
      </c>
      <c r="F17" s="126">
        <v>157</v>
      </c>
      <c r="G17" s="126">
        <v>0</v>
      </c>
      <c r="H17" s="126">
        <v>0</v>
      </c>
      <c r="I17" s="126">
        <f t="shared" si="0"/>
        <v>227</v>
      </c>
      <c r="J17" s="127">
        <f>IF(I17=0,"0,00",I17/SUM(I16:I18)*100)</f>
        <v>57.178841309823682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46</v>
      </c>
      <c r="F18" s="74">
        <v>88</v>
      </c>
      <c r="G18" s="74">
        <v>9</v>
      </c>
      <c r="H18" s="74">
        <v>0</v>
      </c>
      <c r="I18" s="130">
        <f t="shared" si="0"/>
        <v>129</v>
      </c>
      <c r="J18" s="131">
        <f>IF(I18=0,"0,00",I18/SUM(I16:I18)*100)</f>
        <v>32.493702770780857</v>
      </c>
    </row>
    <row r="19" spans="1:10" x14ac:dyDescent="0.2">
      <c r="A19" s="236" t="s">
        <v>131</v>
      </c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ref="I28:I36" si="1">E28*0.5+F28+G28*2+H28*2.5</f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46</v>
      </c>
      <c r="F29" s="126">
        <v>292</v>
      </c>
      <c r="G29" s="126">
        <v>10</v>
      </c>
      <c r="H29" s="126">
        <v>9</v>
      </c>
      <c r="I29" s="126">
        <f t="shared" si="1"/>
        <v>357.5</v>
      </c>
      <c r="J29" s="127">
        <f>IF(I29=0,"0,00",I29/SUM(I28:I30)*100)</f>
        <v>83.042973286875721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21</v>
      </c>
      <c r="F30" s="74">
        <v>50</v>
      </c>
      <c r="G30" s="74">
        <v>0</v>
      </c>
      <c r="H30" s="74">
        <v>5</v>
      </c>
      <c r="I30" s="130">
        <f t="shared" si="1"/>
        <v>73</v>
      </c>
      <c r="J30" s="131">
        <f>IF(I30=0,"0,00",I30/SUM(I28:I30)*100)</f>
        <v>16.957026713124275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1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80</v>
      </c>
      <c r="F32" s="126">
        <v>297</v>
      </c>
      <c r="G32" s="126">
        <v>15</v>
      </c>
      <c r="H32" s="126">
        <v>8</v>
      </c>
      <c r="I32" s="126">
        <f t="shared" si="1"/>
        <v>387</v>
      </c>
      <c r="J32" s="127">
        <f>IF(I32=0,"0,00",I32/SUM(I31:I33)*100)</f>
        <v>82.252922422954299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27</v>
      </c>
      <c r="F33" s="74">
        <v>63</v>
      </c>
      <c r="G33" s="74">
        <v>1</v>
      </c>
      <c r="H33" s="74">
        <v>2</v>
      </c>
      <c r="I33" s="130">
        <f t="shared" si="1"/>
        <v>83.5</v>
      </c>
      <c r="J33" s="131">
        <f>IF(I33=0,"0,00",I33/SUM(I31:I33)*100)</f>
        <v>17.747077577045697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1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33</v>
      </c>
      <c r="F35" s="126">
        <v>113</v>
      </c>
      <c r="G35" s="126">
        <v>15</v>
      </c>
      <c r="H35" s="126">
        <v>4</v>
      </c>
      <c r="I35" s="126">
        <f t="shared" si="1"/>
        <v>169.5</v>
      </c>
      <c r="J35" s="127">
        <f>IF(I35=0,"0,00",I35/SUM(I34:I36)*100)</f>
        <v>79.952830188679243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10</v>
      </c>
      <c r="F36" s="74">
        <v>35</v>
      </c>
      <c r="G36" s="74">
        <v>0</v>
      </c>
      <c r="H36" s="74">
        <v>1</v>
      </c>
      <c r="I36" s="130">
        <f t="shared" si="1"/>
        <v>42.5</v>
      </c>
      <c r="J36" s="131">
        <f>IF(I36=0,"0,00",I36/SUM(I34:I36)*100)</f>
        <v>20.047169811320757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26">
        <f>'G-4'!B11+'G-4'!B12</f>
        <v>47</v>
      </c>
      <c r="F38" s="126">
        <f>'G-4'!C11+'G-4'!C12</f>
        <v>246</v>
      </c>
      <c r="G38" s="126">
        <f>'G-4'!D11+'G-4'!D12</f>
        <v>27</v>
      </c>
      <c r="H38" s="126">
        <f>'G-4'!E11+'G-4'!E12</f>
        <v>7</v>
      </c>
      <c r="I38" s="126">
        <f t="shared" si="0"/>
        <v>341</v>
      </c>
      <c r="J38" s="127">
        <f>IF(I38=0,"0,00",I38/SUM(I37:I39)*100)</f>
        <v>100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30">
        <v>0</v>
      </c>
      <c r="F39" s="130">
        <v>0</v>
      </c>
      <c r="G39" s="130">
        <v>0</v>
      </c>
      <c r="H39" s="130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26">
        <f>'G-4'!B22+'G-4'!I10</f>
        <v>69</v>
      </c>
      <c r="F41" s="126">
        <f>'G-4'!C22+'G-4'!J10</f>
        <v>226</v>
      </c>
      <c r="G41" s="126">
        <f>'G-4'!D22+'G-4'!K10</f>
        <v>19</v>
      </c>
      <c r="H41" s="126">
        <f>'G-4'!E22+'G-4'!L10</f>
        <v>9</v>
      </c>
      <c r="I41" s="126">
        <f t="shared" si="0"/>
        <v>321</v>
      </c>
      <c r="J41" s="127">
        <f>IF(I41=0,"0,00",I41/SUM(I40:I42)*100)</f>
        <v>100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30">
        <v>0</v>
      </c>
      <c r="F42" s="130">
        <v>0</v>
      </c>
      <c r="G42" s="130">
        <v>0</v>
      </c>
      <c r="H42" s="130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26">
        <f>'G-4'!P18+'G-4'!P19</f>
        <v>91</v>
      </c>
      <c r="F44" s="126">
        <f>'G-4'!Q18+'G-4'!Q19</f>
        <v>295</v>
      </c>
      <c r="G44" s="126">
        <f>'G-4'!R18+'G-4'!R19</f>
        <v>20</v>
      </c>
      <c r="H44" s="126">
        <f>'G-4'!S18+'G-4'!S19</f>
        <v>7</v>
      </c>
      <c r="I44" s="126">
        <f t="shared" si="0"/>
        <v>398</v>
      </c>
      <c r="J44" s="127">
        <f>IF(I44=0,"0,00",I44/SUM(I43:I45)*100)</f>
        <v>100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35">
        <v>0</v>
      </c>
      <c r="F45" s="135">
        <v>0</v>
      </c>
      <c r="G45" s="135">
        <v>0</v>
      </c>
      <c r="H45" s="13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5.42578125" customWidth="1"/>
    <col min="22" max="25" width="4.7109375" customWidth="1"/>
    <col min="26" max="26" width="6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44 X CARRERA 38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2440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43395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534.5</v>
      </c>
      <c r="AV12" s="97">
        <f t="shared" si="0"/>
        <v>578.5</v>
      </c>
      <c r="AW12" s="97">
        <f t="shared" si="0"/>
        <v>571</v>
      </c>
      <c r="AX12" s="97">
        <f t="shared" si="0"/>
        <v>567.5</v>
      </c>
      <c r="AY12" s="97">
        <f t="shared" si="0"/>
        <v>550.5</v>
      </c>
      <c r="AZ12" s="97">
        <f t="shared" si="0"/>
        <v>509.5</v>
      </c>
      <c r="BA12" s="97">
        <f t="shared" si="0"/>
        <v>540.5</v>
      </c>
      <c r="BB12" s="97"/>
      <c r="BC12" s="97"/>
      <c r="BD12" s="97"/>
      <c r="BE12" s="97">
        <f t="shared" ref="BE12:BQ12" si="1">P14</f>
        <v>782</v>
      </c>
      <c r="BF12" s="97">
        <f t="shared" si="1"/>
        <v>838.5</v>
      </c>
      <c r="BG12" s="97">
        <f t="shared" si="1"/>
        <v>900</v>
      </c>
      <c r="BH12" s="97">
        <f t="shared" si="1"/>
        <v>899.5</v>
      </c>
      <c r="BI12" s="97">
        <f t="shared" si="1"/>
        <v>850.5</v>
      </c>
      <c r="BJ12" s="97">
        <f t="shared" si="1"/>
        <v>757</v>
      </c>
      <c r="BK12" s="97">
        <f t="shared" si="1"/>
        <v>660</v>
      </c>
      <c r="BL12" s="97">
        <f t="shared" si="1"/>
        <v>588</v>
      </c>
      <c r="BM12" s="97">
        <f t="shared" si="1"/>
        <v>558.5</v>
      </c>
      <c r="BN12" s="97">
        <f t="shared" si="1"/>
        <v>570.5</v>
      </c>
      <c r="BO12" s="97">
        <f t="shared" si="1"/>
        <v>554.5</v>
      </c>
      <c r="BP12" s="97">
        <f t="shared" si="1"/>
        <v>624</v>
      </c>
      <c r="BQ12" s="97">
        <f t="shared" si="1"/>
        <v>668</v>
      </c>
      <c r="BR12" s="97"/>
      <c r="BS12" s="97"/>
      <c r="BT12" s="97"/>
      <c r="BU12" s="97">
        <f t="shared" ref="BU12:CC12" si="2">AG14</f>
        <v>763</v>
      </c>
      <c r="BV12" s="97">
        <f t="shared" si="2"/>
        <v>862</v>
      </c>
      <c r="BW12" s="97">
        <f t="shared" si="2"/>
        <v>928</v>
      </c>
      <c r="BX12" s="97">
        <f t="shared" si="2"/>
        <v>989.5</v>
      </c>
      <c r="BY12" s="97">
        <f t="shared" si="2"/>
        <v>1022.5</v>
      </c>
      <c r="BZ12" s="97">
        <f t="shared" si="2"/>
        <v>999.5</v>
      </c>
      <c r="CA12" s="97">
        <f t="shared" si="2"/>
        <v>925</v>
      </c>
      <c r="CB12" s="97">
        <f t="shared" si="2"/>
        <v>842</v>
      </c>
      <c r="CC12" s="97">
        <f t="shared" si="2"/>
        <v>758</v>
      </c>
    </row>
    <row r="13" spans="1:81" ht="16.5" customHeight="1" x14ac:dyDescent="0.2">
      <c r="A13" s="100" t="s">
        <v>104</v>
      </c>
      <c r="B13" s="149">
        <f>'G-1'!F10</f>
        <v>131.5</v>
      </c>
      <c r="C13" s="149">
        <f>'G-1'!F11</f>
        <v>118.5</v>
      </c>
      <c r="D13" s="149">
        <f>'G-1'!F12</f>
        <v>126.5</v>
      </c>
      <c r="E13" s="149">
        <f>'G-1'!F13</f>
        <v>158</v>
      </c>
      <c r="F13" s="149">
        <f>'G-1'!F14</f>
        <v>175.5</v>
      </c>
      <c r="G13" s="149">
        <f>'G-1'!F15</f>
        <v>111</v>
      </c>
      <c r="H13" s="149">
        <f>'G-1'!F16</f>
        <v>123</v>
      </c>
      <c r="I13" s="149">
        <f>'G-1'!F17</f>
        <v>141</v>
      </c>
      <c r="J13" s="149">
        <f>'G-1'!F18</f>
        <v>134.5</v>
      </c>
      <c r="K13" s="149">
        <f>'G-1'!F19</f>
        <v>142</v>
      </c>
      <c r="L13" s="150"/>
      <c r="M13" s="149">
        <f>'G-1'!F20</f>
        <v>190</v>
      </c>
      <c r="N13" s="149">
        <f>'G-1'!F21</f>
        <v>202.5</v>
      </c>
      <c r="O13" s="149">
        <f>'G-1'!F22</f>
        <v>185.5</v>
      </c>
      <c r="P13" s="149">
        <f>'G-1'!M10</f>
        <v>204</v>
      </c>
      <c r="Q13" s="149">
        <f>'G-1'!M11</f>
        <v>246.5</v>
      </c>
      <c r="R13" s="149">
        <f>'G-1'!M12</f>
        <v>264</v>
      </c>
      <c r="S13" s="149">
        <f>'G-1'!M13</f>
        <v>185</v>
      </c>
      <c r="T13" s="149">
        <f>'G-1'!M14</f>
        <v>155</v>
      </c>
      <c r="U13" s="149">
        <f>'G-1'!M15</f>
        <v>153</v>
      </c>
      <c r="V13" s="149">
        <f>'G-1'!M16</f>
        <v>167</v>
      </c>
      <c r="W13" s="149">
        <f>'G-1'!M17</f>
        <v>113</v>
      </c>
      <c r="X13" s="149">
        <f>'G-1'!M18</f>
        <v>125.5</v>
      </c>
      <c r="Y13" s="149">
        <f>'G-1'!M19</f>
        <v>165</v>
      </c>
      <c r="Z13" s="149">
        <f>'G-1'!M20</f>
        <v>151</v>
      </c>
      <c r="AA13" s="149">
        <f>'G-1'!M21</f>
        <v>182.5</v>
      </c>
      <c r="AB13" s="149">
        <f>'G-1'!M22</f>
        <v>169.5</v>
      </c>
      <c r="AC13" s="150"/>
      <c r="AD13" s="149">
        <f>'G-1'!T10</f>
        <v>144.5</v>
      </c>
      <c r="AE13" s="149">
        <f>'G-1'!T11</f>
        <v>185</v>
      </c>
      <c r="AF13" s="149">
        <f>'G-1'!T12</f>
        <v>203.5</v>
      </c>
      <c r="AG13" s="149">
        <f>'G-1'!T13</f>
        <v>230</v>
      </c>
      <c r="AH13" s="149">
        <f>'G-1'!T14</f>
        <v>243.5</v>
      </c>
      <c r="AI13" s="149">
        <f>'G-1'!T15</f>
        <v>251</v>
      </c>
      <c r="AJ13" s="149">
        <f>'G-1'!T16</f>
        <v>265</v>
      </c>
      <c r="AK13" s="149">
        <f>'G-1'!T17</f>
        <v>263</v>
      </c>
      <c r="AL13" s="149">
        <f>'G-1'!T18</f>
        <v>220.5</v>
      </c>
      <c r="AM13" s="149">
        <f>'G-1'!T19</f>
        <v>176.5</v>
      </c>
      <c r="AN13" s="149">
        <f>'G-1'!T20</f>
        <v>182</v>
      </c>
      <c r="AO13" s="149">
        <f>'G-1'!T21</f>
        <v>179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534.5</v>
      </c>
      <c r="F14" s="149">
        <f t="shared" ref="F14:K14" si="3">C13+D13+E13+F13</f>
        <v>578.5</v>
      </c>
      <c r="G14" s="149">
        <f t="shared" si="3"/>
        <v>571</v>
      </c>
      <c r="H14" s="149">
        <f t="shared" si="3"/>
        <v>567.5</v>
      </c>
      <c r="I14" s="149">
        <f t="shared" si="3"/>
        <v>550.5</v>
      </c>
      <c r="J14" s="149">
        <f t="shared" si="3"/>
        <v>509.5</v>
      </c>
      <c r="K14" s="149">
        <f t="shared" si="3"/>
        <v>540.5</v>
      </c>
      <c r="L14" s="150"/>
      <c r="M14" s="149"/>
      <c r="N14" s="149"/>
      <c r="O14" s="149"/>
      <c r="P14" s="149">
        <f>M13+N13+O13+P13</f>
        <v>782</v>
      </c>
      <c r="Q14" s="149">
        <f t="shared" ref="Q14:AB14" si="4">N13+O13+P13+Q13</f>
        <v>838.5</v>
      </c>
      <c r="R14" s="149">
        <f t="shared" si="4"/>
        <v>900</v>
      </c>
      <c r="S14" s="149">
        <f t="shared" si="4"/>
        <v>899.5</v>
      </c>
      <c r="T14" s="149">
        <f t="shared" si="4"/>
        <v>850.5</v>
      </c>
      <c r="U14" s="149">
        <f t="shared" si="4"/>
        <v>757</v>
      </c>
      <c r="V14" s="149">
        <f t="shared" si="4"/>
        <v>660</v>
      </c>
      <c r="W14" s="149">
        <f t="shared" si="4"/>
        <v>588</v>
      </c>
      <c r="X14" s="149">
        <f t="shared" si="4"/>
        <v>558.5</v>
      </c>
      <c r="Y14" s="149">
        <f t="shared" si="4"/>
        <v>570.5</v>
      </c>
      <c r="Z14" s="149">
        <f t="shared" si="4"/>
        <v>554.5</v>
      </c>
      <c r="AA14" s="149">
        <f t="shared" si="4"/>
        <v>624</v>
      </c>
      <c r="AB14" s="149">
        <f t="shared" si="4"/>
        <v>668</v>
      </c>
      <c r="AC14" s="150"/>
      <c r="AD14" s="149"/>
      <c r="AE14" s="149"/>
      <c r="AF14" s="149"/>
      <c r="AG14" s="149">
        <f>AD13+AE13+AF13+AG13</f>
        <v>763</v>
      </c>
      <c r="AH14" s="149">
        <f t="shared" ref="AH14:AO14" si="5">AE13+AF13+AG13+AH13</f>
        <v>862</v>
      </c>
      <c r="AI14" s="149">
        <f t="shared" si="5"/>
        <v>928</v>
      </c>
      <c r="AJ14" s="149">
        <f t="shared" si="5"/>
        <v>989.5</v>
      </c>
      <c r="AK14" s="149">
        <f t="shared" si="5"/>
        <v>1022.5</v>
      </c>
      <c r="AL14" s="149">
        <f t="shared" si="5"/>
        <v>999.5</v>
      </c>
      <c r="AM14" s="149">
        <f t="shared" si="5"/>
        <v>925</v>
      </c>
      <c r="AN14" s="149">
        <f t="shared" si="5"/>
        <v>842</v>
      </c>
      <c r="AO14" s="149">
        <f t="shared" si="5"/>
        <v>758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0.12746585735963581</v>
      </c>
      <c r="E15" s="152"/>
      <c r="F15" s="152" t="s">
        <v>108</v>
      </c>
      <c r="G15" s="153">
        <f>DIRECCIONALIDAD!J11/100</f>
        <v>0.48254931714719279</v>
      </c>
      <c r="H15" s="152"/>
      <c r="I15" s="152" t="s">
        <v>109</v>
      </c>
      <c r="J15" s="153">
        <f>DIRECCIONALIDAD!J12/100</f>
        <v>0.38998482549317148</v>
      </c>
      <c r="K15" s="154"/>
      <c r="L15" s="148"/>
      <c r="M15" s="151"/>
      <c r="N15" s="152"/>
      <c r="O15" s="152" t="s">
        <v>107</v>
      </c>
      <c r="P15" s="153">
        <f>DIRECCIONALIDAD!J13/100</f>
        <v>0.14619883040935672</v>
      </c>
      <c r="Q15" s="152"/>
      <c r="R15" s="152"/>
      <c r="S15" s="152"/>
      <c r="T15" s="152" t="s">
        <v>108</v>
      </c>
      <c r="U15" s="153">
        <f>DIRECCIONALIDAD!J14/100</f>
        <v>0.51461988304093564</v>
      </c>
      <c r="V15" s="152"/>
      <c r="W15" s="152"/>
      <c r="X15" s="152"/>
      <c r="Y15" s="152" t="s">
        <v>109</v>
      </c>
      <c r="Z15" s="153">
        <f>DIRECCIONALIDAD!J15/100</f>
        <v>0.33918128654970758</v>
      </c>
      <c r="AA15" s="152"/>
      <c r="AB15" s="154"/>
      <c r="AC15" s="148"/>
      <c r="AD15" s="151"/>
      <c r="AE15" s="152" t="s">
        <v>107</v>
      </c>
      <c r="AF15" s="153">
        <f>DIRECCIONALIDAD!J16/100</f>
        <v>0.10327455919395465</v>
      </c>
      <c r="AG15" s="152"/>
      <c r="AH15" s="152"/>
      <c r="AI15" s="152"/>
      <c r="AJ15" s="152" t="s">
        <v>108</v>
      </c>
      <c r="AK15" s="153">
        <f>DIRECCIONALIDAD!J17/100</f>
        <v>0.5717884130982368</v>
      </c>
      <c r="AL15" s="152"/>
      <c r="AM15" s="152"/>
      <c r="AN15" s="152" t="s">
        <v>109</v>
      </c>
      <c r="AO15" s="155">
        <f>DIRECCIONALIDAD!J18/100</f>
        <v>0.32493702770780858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578.5</v>
      </c>
      <c r="C16" s="152" t="s">
        <v>107</v>
      </c>
      <c r="D16" s="162">
        <f>+B16*D15</f>
        <v>73.73899848254932</v>
      </c>
      <c r="E16" s="152"/>
      <c r="F16" s="152" t="s">
        <v>108</v>
      </c>
      <c r="G16" s="162">
        <f>+B16*G15</f>
        <v>279.15477996965103</v>
      </c>
      <c r="H16" s="152"/>
      <c r="I16" s="152" t="s">
        <v>109</v>
      </c>
      <c r="J16" s="162">
        <f>+B16*J15</f>
        <v>225.60622154779969</v>
      </c>
      <c r="K16" s="154"/>
      <c r="L16" s="148"/>
      <c r="M16" s="161">
        <f>MAX(M14:AB14)</f>
        <v>900</v>
      </c>
      <c r="N16" s="152"/>
      <c r="O16" s="152" t="s">
        <v>107</v>
      </c>
      <c r="P16" s="163">
        <f>+M16*P15</f>
        <v>131.57894736842104</v>
      </c>
      <c r="Q16" s="152"/>
      <c r="R16" s="152"/>
      <c r="S16" s="152"/>
      <c r="T16" s="152" t="s">
        <v>108</v>
      </c>
      <c r="U16" s="163">
        <f>+M16*U15</f>
        <v>463.15789473684208</v>
      </c>
      <c r="V16" s="152"/>
      <c r="W16" s="152"/>
      <c r="X16" s="152"/>
      <c r="Y16" s="152" t="s">
        <v>109</v>
      </c>
      <c r="Z16" s="163">
        <f>+M16*Z15</f>
        <v>305.26315789473682</v>
      </c>
      <c r="AA16" s="152"/>
      <c r="AB16" s="154"/>
      <c r="AC16" s="148"/>
      <c r="AD16" s="161">
        <f>MAX(AD14:AO14)</f>
        <v>1022.5</v>
      </c>
      <c r="AE16" s="152" t="s">
        <v>107</v>
      </c>
      <c r="AF16" s="162">
        <f>+AD16*AF15</f>
        <v>105.59823677581862</v>
      </c>
      <c r="AG16" s="152"/>
      <c r="AH16" s="152"/>
      <c r="AI16" s="152"/>
      <c r="AJ16" s="152" t="s">
        <v>108</v>
      </c>
      <c r="AK16" s="162">
        <f>+AD16*AK15</f>
        <v>584.65365239294715</v>
      </c>
      <c r="AL16" s="152"/>
      <c r="AM16" s="152"/>
      <c r="AN16" s="152" t="s">
        <v>109</v>
      </c>
      <c r="AO16" s="164">
        <f>+AD16*AO15</f>
        <v>332.24811083123427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685</v>
      </c>
      <c r="AV19" s="101">
        <f t="shared" si="12"/>
        <v>690</v>
      </c>
      <c r="AW19" s="101">
        <f t="shared" si="12"/>
        <v>654</v>
      </c>
      <c r="AX19" s="101">
        <f t="shared" si="12"/>
        <v>654</v>
      </c>
      <c r="AY19" s="101">
        <f t="shared" si="12"/>
        <v>647.5</v>
      </c>
      <c r="AZ19" s="101">
        <f t="shared" si="12"/>
        <v>655</v>
      </c>
      <c r="BA19" s="101">
        <f t="shared" si="12"/>
        <v>660</v>
      </c>
      <c r="BB19" s="101"/>
      <c r="BC19" s="101"/>
      <c r="BD19" s="101"/>
      <c r="BE19" s="101">
        <f t="shared" ref="BE19:BQ19" si="13">P29</f>
        <v>654.5</v>
      </c>
      <c r="BF19" s="101">
        <f t="shared" si="13"/>
        <v>687</v>
      </c>
      <c r="BG19" s="101">
        <f t="shared" si="13"/>
        <v>703</v>
      </c>
      <c r="BH19" s="101">
        <f t="shared" si="13"/>
        <v>669.5</v>
      </c>
      <c r="BI19" s="101">
        <f t="shared" si="13"/>
        <v>671.5</v>
      </c>
      <c r="BJ19" s="101">
        <f t="shared" si="13"/>
        <v>614</v>
      </c>
      <c r="BK19" s="101">
        <f t="shared" si="13"/>
        <v>585.5</v>
      </c>
      <c r="BL19" s="101">
        <f t="shared" si="13"/>
        <v>609</v>
      </c>
      <c r="BM19" s="101">
        <f t="shared" si="13"/>
        <v>632</v>
      </c>
      <c r="BN19" s="101">
        <f t="shared" si="13"/>
        <v>684</v>
      </c>
      <c r="BO19" s="101">
        <f t="shared" si="13"/>
        <v>691.5</v>
      </c>
      <c r="BP19" s="101">
        <f t="shared" si="13"/>
        <v>674.5</v>
      </c>
      <c r="BQ19" s="101">
        <f t="shared" si="13"/>
        <v>674</v>
      </c>
      <c r="BR19" s="101"/>
      <c r="BS19" s="101"/>
      <c r="BT19" s="101"/>
      <c r="BU19" s="101">
        <f t="shared" ref="BU19:CC19" si="14">AG29</f>
        <v>701.5</v>
      </c>
      <c r="BV19" s="101">
        <f t="shared" si="14"/>
        <v>700</v>
      </c>
      <c r="BW19" s="101">
        <f t="shared" si="14"/>
        <v>713.5</v>
      </c>
      <c r="BX19" s="101">
        <f t="shared" si="14"/>
        <v>746</v>
      </c>
      <c r="BY19" s="101">
        <f t="shared" si="14"/>
        <v>713.5</v>
      </c>
      <c r="BZ19" s="101">
        <f t="shared" si="14"/>
        <v>748</v>
      </c>
      <c r="CA19" s="101">
        <f t="shared" si="14"/>
        <v>744</v>
      </c>
      <c r="CB19" s="101">
        <f t="shared" si="14"/>
        <v>744.5</v>
      </c>
      <c r="CC19" s="101">
        <f t="shared" si="14"/>
        <v>768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704.5</v>
      </c>
      <c r="AV20" s="92">
        <f t="shared" si="15"/>
        <v>744.5</v>
      </c>
      <c r="AW20" s="92">
        <f t="shared" si="15"/>
        <v>777</v>
      </c>
      <c r="AX20" s="92">
        <f t="shared" si="15"/>
        <v>779.5</v>
      </c>
      <c r="AY20" s="92">
        <f t="shared" si="15"/>
        <v>791</v>
      </c>
      <c r="AZ20" s="92">
        <f t="shared" si="15"/>
        <v>801.5</v>
      </c>
      <c r="BA20" s="92">
        <f t="shared" si="15"/>
        <v>798</v>
      </c>
      <c r="BB20" s="92"/>
      <c r="BC20" s="92"/>
      <c r="BD20" s="92"/>
      <c r="BE20" s="92">
        <f t="shared" ref="BE20:BQ20" si="16">P24</f>
        <v>801</v>
      </c>
      <c r="BF20" s="92">
        <f t="shared" si="16"/>
        <v>803</v>
      </c>
      <c r="BG20" s="92">
        <f t="shared" si="16"/>
        <v>804.5</v>
      </c>
      <c r="BH20" s="92">
        <f t="shared" si="16"/>
        <v>772</v>
      </c>
      <c r="BI20" s="92">
        <f t="shared" si="16"/>
        <v>698.5</v>
      </c>
      <c r="BJ20" s="92">
        <f t="shared" si="16"/>
        <v>646</v>
      </c>
      <c r="BK20" s="92">
        <f t="shared" si="16"/>
        <v>596.5</v>
      </c>
      <c r="BL20" s="92">
        <f t="shared" si="16"/>
        <v>613</v>
      </c>
      <c r="BM20" s="92">
        <f t="shared" si="16"/>
        <v>679.5</v>
      </c>
      <c r="BN20" s="92">
        <f t="shared" si="16"/>
        <v>710</v>
      </c>
      <c r="BO20" s="92">
        <f t="shared" si="16"/>
        <v>747.5</v>
      </c>
      <c r="BP20" s="92">
        <f t="shared" si="16"/>
        <v>792.5</v>
      </c>
      <c r="BQ20" s="92">
        <f t="shared" si="16"/>
        <v>829.5</v>
      </c>
      <c r="BR20" s="92"/>
      <c r="BS20" s="92"/>
      <c r="BT20" s="92"/>
      <c r="BU20" s="92">
        <f t="shared" ref="BU20:CC20" si="17">AG24</f>
        <v>815</v>
      </c>
      <c r="BV20" s="92">
        <f t="shared" si="17"/>
        <v>793</v>
      </c>
      <c r="BW20" s="92">
        <f t="shared" si="17"/>
        <v>802.5</v>
      </c>
      <c r="BX20" s="92">
        <f t="shared" si="17"/>
        <v>755</v>
      </c>
      <c r="BY20" s="92">
        <f t="shared" si="17"/>
        <v>706</v>
      </c>
      <c r="BZ20" s="92">
        <f t="shared" si="17"/>
        <v>643.5</v>
      </c>
      <c r="CA20" s="92">
        <f t="shared" si="17"/>
        <v>526.5</v>
      </c>
      <c r="CB20" s="92">
        <f t="shared" si="17"/>
        <v>461</v>
      </c>
      <c r="CC20" s="92">
        <f t="shared" si="17"/>
        <v>415.5</v>
      </c>
    </row>
    <row r="21" spans="1:81" ht="16.5" customHeight="1" x14ac:dyDescent="0.2">
      <c r="A21" s="160" t="s">
        <v>150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1924</v>
      </c>
      <c r="AV22" s="92">
        <f t="shared" si="18"/>
        <v>2013</v>
      </c>
      <c r="AW22" s="92">
        <f t="shared" si="18"/>
        <v>2002</v>
      </c>
      <c r="AX22" s="92">
        <f t="shared" si="18"/>
        <v>2001</v>
      </c>
      <c r="AY22" s="92">
        <f t="shared" si="18"/>
        <v>1989</v>
      </c>
      <c r="AZ22" s="92">
        <f t="shared" si="18"/>
        <v>1966</v>
      </c>
      <c r="BA22" s="92">
        <f t="shared" si="18"/>
        <v>1998.5</v>
      </c>
      <c r="BB22" s="92"/>
      <c r="BC22" s="92"/>
      <c r="BD22" s="92"/>
      <c r="BE22" s="92">
        <f t="shared" ref="BE22:BQ22" si="19">P34</f>
        <v>2237.5</v>
      </c>
      <c r="BF22" s="92">
        <f t="shared" si="19"/>
        <v>2328.5</v>
      </c>
      <c r="BG22" s="92">
        <f t="shared" si="19"/>
        <v>2407.5</v>
      </c>
      <c r="BH22" s="92">
        <f t="shared" si="19"/>
        <v>2341</v>
      </c>
      <c r="BI22" s="92">
        <f t="shared" si="19"/>
        <v>2220.5</v>
      </c>
      <c r="BJ22" s="92">
        <f t="shared" si="19"/>
        <v>2017</v>
      </c>
      <c r="BK22" s="92">
        <f t="shared" si="19"/>
        <v>1842</v>
      </c>
      <c r="BL22" s="92">
        <f t="shared" si="19"/>
        <v>1810</v>
      </c>
      <c r="BM22" s="92">
        <f t="shared" si="19"/>
        <v>1870</v>
      </c>
      <c r="BN22" s="92">
        <f t="shared" si="19"/>
        <v>1964.5</v>
      </c>
      <c r="BO22" s="92">
        <f t="shared" si="19"/>
        <v>1993.5</v>
      </c>
      <c r="BP22" s="92">
        <f t="shared" si="19"/>
        <v>2091</v>
      </c>
      <c r="BQ22" s="92">
        <f t="shared" si="19"/>
        <v>2171.5</v>
      </c>
      <c r="BR22" s="92"/>
      <c r="BS22" s="92"/>
      <c r="BT22" s="92"/>
      <c r="BU22" s="92">
        <f t="shared" ref="BU22:CC22" si="20">AG34</f>
        <v>2279.5</v>
      </c>
      <c r="BV22" s="92">
        <f t="shared" si="20"/>
        <v>2355</v>
      </c>
      <c r="BW22" s="92">
        <f t="shared" si="20"/>
        <v>2444</v>
      </c>
      <c r="BX22" s="92">
        <f t="shared" si="20"/>
        <v>2490.5</v>
      </c>
      <c r="BY22" s="92">
        <f t="shared" si="20"/>
        <v>2442</v>
      </c>
      <c r="BZ22" s="92">
        <f t="shared" si="20"/>
        <v>2391</v>
      </c>
      <c r="CA22" s="92">
        <f t="shared" si="20"/>
        <v>2195.5</v>
      </c>
      <c r="CB22" s="92">
        <f t="shared" si="20"/>
        <v>2047.5</v>
      </c>
      <c r="CC22" s="92">
        <f t="shared" si="20"/>
        <v>1941.5</v>
      </c>
    </row>
    <row r="23" spans="1:81" ht="16.5" customHeight="1" x14ac:dyDescent="0.2">
      <c r="A23" s="100" t="s">
        <v>104</v>
      </c>
      <c r="B23" s="149">
        <f>'G-3'!F10</f>
        <v>149</v>
      </c>
      <c r="C23" s="149">
        <f>'G-3'!F11</f>
        <v>174.5</v>
      </c>
      <c r="D23" s="149">
        <f>'G-3'!F12</f>
        <v>189.5</v>
      </c>
      <c r="E23" s="149">
        <f>'G-3'!F13</f>
        <v>191.5</v>
      </c>
      <c r="F23" s="149">
        <f>'G-3'!F14</f>
        <v>189</v>
      </c>
      <c r="G23" s="149">
        <f>'G-3'!F15</f>
        <v>207</v>
      </c>
      <c r="H23" s="149">
        <f>'G-3'!F16</f>
        <v>192</v>
      </c>
      <c r="I23" s="149">
        <f>'G-3'!F17</f>
        <v>203</v>
      </c>
      <c r="J23" s="149">
        <f>'G-3'!F18</f>
        <v>199.5</v>
      </c>
      <c r="K23" s="149">
        <f>'G-3'!F19</f>
        <v>203.5</v>
      </c>
      <c r="L23" s="150"/>
      <c r="M23" s="149">
        <f>'G-3'!F20</f>
        <v>193</v>
      </c>
      <c r="N23" s="149">
        <f>'G-3'!F21</f>
        <v>196.5</v>
      </c>
      <c r="O23" s="149">
        <f>'G-3'!F22</f>
        <v>194</v>
      </c>
      <c r="P23" s="149">
        <f>'G-3'!M10</f>
        <v>217.5</v>
      </c>
      <c r="Q23" s="149">
        <f>'G-3'!M11</f>
        <v>195</v>
      </c>
      <c r="R23" s="149">
        <f>'G-3'!M12</f>
        <v>198</v>
      </c>
      <c r="S23" s="149">
        <f>'G-3'!M13</f>
        <v>161.5</v>
      </c>
      <c r="T23" s="149">
        <f>'G-3'!M14</f>
        <v>144</v>
      </c>
      <c r="U23" s="149">
        <f>'G-3'!M15</f>
        <v>142.5</v>
      </c>
      <c r="V23" s="149">
        <f>'G-3'!M16</f>
        <v>148.5</v>
      </c>
      <c r="W23" s="149">
        <f>'G-3'!M17</f>
        <v>178</v>
      </c>
      <c r="X23" s="149">
        <f>'G-3'!M18</f>
        <v>210.5</v>
      </c>
      <c r="Y23" s="149">
        <f>'G-3'!M19</f>
        <v>173</v>
      </c>
      <c r="Z23" s="149">
        <f>'G-3'!M20</f>
        <v>186</v>
      </c>
      <c r="AA23" s="149">
        <f>'G-3'!M21</f>
        <v>223</v>
      </c>
      <c r="AB23" s="149">
        <f>'G-3'!M22</f>
        <v>247.5</v>
      </c>
      <c r="AC23" s="150"/>
      <c r="AD23" s="149">
        <f>'G-3'!T10</f>
        <v>201</v>
      </c>
      <c r="AE23" s="149">
        <f>'G-3'!T11</f>
        <v>203</v>
      </c>
      <c r="AF23" s="149">
        <f>'G-3'!T12</f>
        <v>217.5</v>
      </c>
      <c r="AG23" s="149">
        <f>'G-3'!T13</f>
        <v>193.5</v>
      </c>
      <c r="AH23" s="149">
        <f>'G-3'!T14</f>
        <v>179</v>
      </c>
      <c r="AI23" s="149">
        <f>'G-3'!T15</f>
        <v>212.5</v>
      </c>
      <c r="AJ23" s="149">
        <f>'G-3'!T16</f>
        <v>170</v>
      </c>
      <c r="AK23" s="149">
        <f>'G-3'!T17</f>
        <v>144.5</v>
      </c>
      <c r="AL23" s="149">
        <f>'G-3'!T18</f>
        <v>116.5</v>
      </c>
      <c r="AM23" s="149">
        <f>'G-3'!T19</f>
        <v>95.5</v>
      </c>
      <c r="AN23" s="149">
        <f>'G-3'!T20</f>
        <v>104.5</v>
      </c>
      <c r="AO23" s="149">
        <f>'G-3'!T21</f>
        <v>99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704.5</v>
      </c>
      <c r="F24" s="149">
        <f t="shared" ref="F24:K24" si="21">C23+D23+E23+F23</f>
        <v>744.5</v>
      </c>
      <c r="G24" s="149">
        <f t="shared" si="21"/>
        <v>777</v>
      </c>
      <c r="H24" s="149">
        <f t="shared" si="21"/>
        <v>779.5</v>
      </c>
      <c r="I24" s="149">
        <f t="shared" si="21"/>
        <v>791</v>
      </c>
      <c r="J24" s="149">
        <f t="shared" si="21"/>
        <v>801.5</v>
      </c>
      <c r="K24" s="149">
        <f t="shared" si="21"/>
        <v>798</v>
      </c>
      <c r="L24" s="150"/>
      <c r="M24" s="149"/>
      <c r="N24" s="149"/>
      <c r="O24" s="149"/>
      <c r="P24" s="149">
        <f>M23+N23+O23+P23</f>
        <v>801</v>
      </c>
      <c r="Q24" s="149">
        <f t="shared" ref="Q24:AB24" si="22">N23+O23+P23+Q23</f>
        <v>803</v>
      </c>
      <c r="R24" s="149">
        <f t="shared" si="22"/>
        <v>804.5</v>
      </c>
      <c r="S24" s="149">
        <f t="shared" si="22"/>
        <v>772</v>
      </c>
      <c r="T24" s="149">
        <f t="shared" si="22"/>
        <v>698.5</v>
      </c>
      <c r="U24" s="149">
        <f t="shared" si="22"/>
        <v>646</v>
      </c>
      <c r="V24" s="149">
        <f t="shared" si="22"/>
        <v>596.5</v>
      </c>
      <c r="W24" s="149">
        <f t="shared" si="22"/>
        <v>613</v>
      </c>
      <c r="X24" s="149">
        <f t="shared" si="22"/>
        <v>679.5</v>
      </c>
      <c r="Y24" s="149">
        <f t="shared" si="22"/>
        <v>710</v>
      </c>
      <c r="Z24" s="149">
        <f t="shared" si="22"/>
        <v>747.5</v>
      </c>
      <c r="AA24" s="149">
        <f t="shared" si="22"/>
        <v>792.5</v>
      </c>
      <c r="AB24" s="149">
        <f t="shared" si="22"/>
        <v>829.5</v>
      </c>
      <c r="AC24" s="150"/>
      <c r="AD24" s="149"/>
      <c r="AE24" s="149"/>
      <c r="AF24" s="149"/>
      <c r="AG24" s="149">
        <f>AD23+AE23+AF23+AG23</f>
        <v>815</v>
      </c>
      <c r="AH24" s="149">
        <f t="shared" ref="AH24:AO24" si="23">AE23+AF23+AG23+AH23</f>
        <v>793</v>
      </c>
      <c r="AI24" s="149">
        <f t="shared" si="23"/>
        <v>802.5</v>
      </c>
      <c r="AJ24" s="149">
        <f t="shared" si="23"/>
        <v>755</v>
      </c>
      <c r="AK24" s="149">
        <f t="shared" si="23"/>
        <v>706</v>
      </c>
      <c r="AL24" s="149">
        <f t="shared" si="23"/>
        <v>643.5</v>
      </c>
      <c r="AM24" s="149">
        <f t="shared" si="23"/>
        <v>526.5</v>
      </c>
      <c r="AN24" s="149">
        <f t="shared" si="23"/>
        <v>461</v>
      </c>
      <c r="AO24" s="149">
        <f t="shared" si="23"/>
        <v>415.5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0.83042973286875721</v>
      </c>
      <c r="H25" s="152"/>
      <c r="I25" s="152" t="s">
        <v>109</v>
      </c>
      <c r="J25" s="153">
        <f>DIRECCIONALIDAD!J30/100</f>
        <v>0.16957026713124276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0.822529224229543</v>
      </c>
      <c r="V25" s="152"/>
      <c r="W25" s="152"/>
      <c r="X25" s="152"/>
      <c r="Y25" s="152" t="s">
        <v>109</v>
      </c>
      <c r="Z25" s="153">
        <f>DIRECCIONALIDAD!J33/100</f>
        <v>0.17747077577045697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0.79952830188679247</v>
      </c>
      <c r="AL25" s="152"/>
      <c r="AM25" s="152"/>
      <c r="AN25" s="152" t="s">
        <v>109</v>
      </c>
      <c r="AO25" s="153">
        <f>DIRECCIONALIDAD!J36/100</f>
        <v>0.20047169811320756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801.5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665.58943089430886</v>
      </c>
      <c r="H26" s="152"/>
      <c r="I26" s="152" t="s">
        <v>109</v>
      </c>
      <c r="J26" s="162">
        <f>+B26*J25</f>
        <v>135.91056910569108</v>
      </c>
      <c r="K26" s="154"/>
      <c r="L26" s="148"/>
      <c r="M26" s="161">
        <f>MAX(M24:AB24)</f>
        <v>829.5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682.28799149840597</v>
      </c>
      <c r="V26" s="152"/>
      <c r="W26" s="152"/>
      <c r="X26" s="152"/>
      <c r="Y26" s="152" t="s">
        <v>109</v>
      </c>
      <c r="Z26" s="163">
        <f>+M26*Z25</f>
        <v>147.21200850159406</v>
      </c>
      <c r="AA26" s="152"/>
      <c r="AB26" s="154"/>
      <c r="AC26" s="148"/>
      <c r="AD26" s="161">
        <f>MAX(AD24:AO24)</f>
        <v>815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651.6155660377359</v>
      </c>
      <c r="AL26" s="152"/>
      <c r="AM26" s="152"/>
      <c r="AN26" s="152" t="s">
        <v>109</v>
      </c>
      <c r="AO26" s="164">
        <f>+AD26*AO25</f>
        <v>163.38443396226415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159.5</v>
      </c>
      <c r="C28" s="149">
        <f>'G-4'!F11</f>
        <v>179.5</v>
      </c>
      <c r="D28" s="149">
        <f>'G-4'!F12</f>
        <v>161.5</v>
      </c>
      <c r="E28" s="149">
        <f>'G-4'!F13</f>
        <v>184.5</v>
      </c>
      <c r="F28" s="149">
        <f>'G-4'!F14</f>
        <v>164.5</v>
      </c>
      <c r="G28" s="149">
        <f>'G-4'!F15</f>
        <v>143.5</v>
      </c>
      <c r="H28" s="149">
        <f>'G-4'!F16</f>
        <v>161.5</v>
      </c>
      <c r="I28" s="149">
        <f>'G-4'!F17</f>
        <v>178</v>
      </c>
      <c r="J28" s="149">
        <f>'G-4'!F18</f>
        <v>172</v>
      </c>
      <c r="K28" s="149">
        <f>'G-4'!F19</f>
        <v>148.5</v>
      </c>
      <c r="L28" s="150"/>
      <c r="M28" s="149">
        <f>'G-4'!F20</f>
        <v>171</v>
      </c>
      <c r="N28" s="149">
        <f>'G-4'!F21</f>
        <v>162.5</v>
      </c>
      <c r="O28" s="149">
        <f>'G-4'!F22</f>
        <v>180</v>
      </c>
      <c r="P28" s="149">
        <f>'G-4'!M10</f>
        <v>141</v>
      </c>
      <c r="Q28" s="149">
        <f>'G-4'!M11</f>
        <v>203.5</v>
      </c>
      <c r="R28" s="149">
        <f>'G-4'!M12</f>
        <v>178.5</v>
      </c>
      <c r="S28" s="149">
        <f>'G-4'!M13</f>
        <v>146.5</v>
      </c>
      <c r="T28" s="149">
        <f>'G-4'!M14</f>
        <v>143</v>
      </c>
      <c r="U28" s="149">
        <f>'G-4'!M15</f>
        <v>146</v>
      </c>
      <c r="V28" s="149">
        <f>'G-4'!M16</f>
        <v>150</v>
      </c>
      <c r="W28" s="149">
        <f>'G-4'!M17</f>
        <v>170</v>
      </c>
      <c r="X28" s="149">
        <f>'G-4'!M18</f>
        <v>166</v>
      </c>
      <c r="Y28" s="149">
        <f>'G-4'!M19</f>
        <v>198</v>
      </c>
      <c r="Z28" s="149">
        <f>'G-4'!M20</f>
        <v>157.5</v>
      </c>
      <c r="AA28" s="149">
        <f>'G-4'!M21</f>
        <v>153</v>
      </c>
      <c r="AB28" s="149">
        <f>'G-4'!M22</f>
        <v>165.5</v>
      </c>
      <c r="AC28" s="150"/>
      <c r="AD28" s="149">
        <f>'G-4'!T10</f>
        <v>180</v>
      </c>
      <c r="AE28" s="149">
        <f>'G-4'!T11</f>
        <v>175.5</v>
      </c>
      <c r="AF28" s="149">
        <f>'G-4'!T12</f>
        <v>153.5</v>
      </c>
      <c r="AG28" s="149">
        <f>'G-4'!T13</f>
        <v>192.5</v>
      </c>
      <c r="AH28" s="149">
        <f>'G-4'!T14</f>
        <v>178.5</v>
      </c>
      <c r="AI28" s="149">
        <f>'G-4'!T15</f>
        <v>189</v>
      </c>
      <c r="AJ28" s="149">
        <f>'G-4'!T16</f>
        <v>186</v>
      </c>
      <c r="AK28" s="149">
        <f>'G-4'!T17</f>
        <v>160</v>
      </c>
      <c r="AL28" s="149">
        <f>'G-4'!T18</f>
        <v>213</v>
      </c>
      <c r="AM28" s="149">
        <f>'G-4'!T19</f>
        <v>185</v>
      </c>
      <c r="AN28" s="149">
        <f>'G-4'!T20</f>
        <v>186.5</v>
      </c>
      <c r="AO28" s="149">
        <f>'G-4'!T21</f>
        <v>183.5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685</v>
      </c>
      <c r="F29" s="149">
        <f t="shared" ref="F29:K29" si="24">C28+D28+E28+F28</f>
        <v>690</v>
      </c>
      <c r="G29" s="149">
        <f t="shared" si="24"/>
        <v>654</v>
      </c>
      <c r="H29" s="149">
        <f t="shared" si="24"/>
        <v>654</v>
      </c>
      <c r="I29" s="149">
        <f t="shared" si="24"/>
        <v>647.5</v>
      </c>
      <c r="J29" s="149">
        <f t="shared" si="24"/>
        <v>655</v>
      </c>
      <c r="K29" s="149">
        <f t="shared" si="24"/>
        <v>660</v>
      </c>
      <c r="L29" s="150"/>
      <c r="M29" s="149"/>
      <c r="N29" s="149"/>
      <c r="O29" s="149"/>
      <c r="P29" s="149">
        <f>M28+N28+O28+P28</f>
        <v>654.5</v>
      </c>
      <c r="Q29" s="149">
        <f t="shared" ref="Q29:AB29" si="25">N28+O28+P28+Q28</f>
        <v>687</v>
      </c>
      <c r="R29" s="149">
        <f t="shared" si="25"/>
        <v>703</v>
      </c>
      <c r="S29" s="149">
        <f t="shared" si="25"/>
        <v>669.5</v>
      </c>
      <c r="T29" s="149">
        <f t="shared" si="25"/>
        <v>671.5</v>
      </c>
      <c r="U29" s="149">
        <f t="shared" si="25"/>
        <v>614</v>
      </c>
      <c r="V29" s="149">
        <f t="shared" si="25"/>
        <v>585.5</v>
      </c>
      <c r="W29" s="149">
        <f t="shared" si="25"/>
        <v>609</v>
      </c>
      <c r="X29" s="149">
        <f t="shared" si="25"/>
        <v>632</v>
      </c>
      <c r="Y29" s="149">
        <f t="shared" si="25"/>
        <v>684</v>
      </c>
      <c r="Z29" s="149">
        <f t="shared" si="25"/>
        <v>691.5</v>
      </c>
      <c r="AA29" s="149">
        <f t="shared" si="25"/>
        <v>674.5</v>
      </c>
      <c r="AB29" s="149">
        <f t="shared" si="25"/>
        <v>674</v>
      </c>
      <c r="AC29" s="150"/>
      <c r="AD29" s="149"/>
      <c r="AE29" s="149"/>
      <c r="AF29" s="149"/>
      <c r="AG29" s="149">
        <f>AD28+AE28+AF28+AG28</f>
        <v>701.5</v>
      </c>
      <c r="AH29" s="149">
        <f t="shared" ref="AH29:AO29" si="26">AE28+AF28+AG28+AH28</f>
        <v>700</v>
      </c>
      <c r="AI29" s="149">
        <f t="shared" si="26"/>
        <v>713.5</v>
      </c>
      <c r="AJ29" s="149">
        <f t="shared" si="26"/>
        <v>746</v>
      </c>
      <c r="AK29" s="149">
        <f t="shared" si="26"/>
        <v>713.5</v>
      </c>
      <c r="AL29" s="149">
        <f t="shared" si="26"/>
        <v>748</v>
      </c>
      <c r="AM29" s="149">
        <f t="shared" si="26"/>
        <v>744</v>
      </c>
      <c r="AN29" s="149">
        <f t="shared" si="26"/>
        <v>744.5</v>
      </c>
      <c r="AO29" s="149">
        <f t="shared" si="26"/>
        <v>768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1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1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690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690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703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703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768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768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440</v>
      </c>
      <c r="C33" s="149">
        <f t="shared" ref="C33:K33" si="27">C13+C18+C23+C28</f>
        <v>472.5</v>
      </c>
      <c r="D33" s="149">
        <f t="shared" si="27"/>
        <v>477.5</v>
      </c>
      <c r="E33" s="149">
        <f t="shared" si="27"/>
        <v>534</v>
      </c>
      <c r="F33" s="149">
        <f t="shared" si="27"/>
        <v>529</v>
      </c>
      <c r="G33" s="149">
        <f t="shared" si="27"/>
        <v>461.5</v>
      </c>
      <c r="H33" s="149">
        <f t="shared" si="27"/>
        <v>476.5</v>
      </c>
      <c r="I33" s="149">
        <f t="shared" si="27"/>
        <v>522</v>
      </c>
      <c r="J33" s="149">
        <f t="shared" si="27"/>
        <v>506</v>
      </c>
      <c r="K33" s="149">
        <f t="shared" si="27"/>
        <v>494</v>
      </c>
      <c r="L33" s="150"/>
      <c r="M33" s="149">
        <f>M13+M18+M23+M28</f>
        <v>554</v>
      </c>
      <c r="N33" s="149">
        <f t="shared" ref="N33:AB33" si="28">N13+N18+N23+N28</f>
        <v>561.5</v>
      </c>
      <c r="O33" s="149">
        <f t="shared" si="28"/>
        <v>559.5</v>
      </c>
      <c r="P33" s="149">
        <f t="shared" si="28"/>
        <v>562.5</v>
      </c>
      <c r="Q33" s="149">
        <f t="shared" si="28"/>
        <v>645</v>
      </c>
      <c r="R33" s="149">
        <f t="shared" si="28"/>
        <v>640.5</v>
      </c>
      <c r="S33" s="149">
        <f t="shared" si="28"/>
        <v>493</v>
      </c>
      <c r="T33" s="149">
        <f t="shared" si="28"/>
        <v>442</v>
      </c>
      <c r="U33" s="149">
        <f t="shared" si="28"/>
        <v>441.5</v>
      </c>
      <c r="V33" s="149">
        <f t="shared" si="28"/>
        <v>465.5</v>
      </c>
      <c r="W33" s="149">
        <f t="shared" si="28"/>
        <v>461</v>
      </c>
      <c r="X33" s="149">
        <f t="shared" si="28"/>
        <v>502</v>
      </c>
      <c r="Y33" s="149">
        <f t="shared" si="28"/>
        <v>536</v>
      </c>
      <c r="Z33" s="149">
        <f t="shared" si="28"/>
        <v>494.5</v>
      </c>
      <c r="AA33" s="149">
        <f t="shared" si="28"/>
        <v>558.5</v>
      </c>
      <c r="AB33" s="149">
        <f t="shared" si="28"/>
        <v>582.5</v>
      </c>
      <c r="AC33" s="150"/>
      <c r="AD33" s="149">
        <f>AD13+AD18+AD23+AD28</f>
        <v>525.5</v>
      </c>
      <c r="AE33" s="149">
        <f t="shared" ref="AE33:AO33" si="29">AE13+AE18+AE23+AE28</f>
        <v>563.5</v>
      </c>
      <c r="AF33" s="149">
        <f t="shared" si="29"/>
        <v>574.5</v>
      </c>
      <c r="AG33" s="149">
        <f t="shared" si="29"/>
        <v>616</v>
      </c>
      <c r="AH33" s="149">
        <f t="shared" si="29"/>
        <v>601</v>
      </c>
      <c r="AI33" s="149">
        <f t="shared" si="29"/>
        <v>652.5</v>
      </c>
      <c r="AJ33" s="149">
        <f t="shared" si="29"/>
        <v>621</v>
      </c>
      <c r="AK33" s="149">
        <f t="shared" si="29"/>
        <v>567.5</v>
      </c>
      <c r="AL33" s="149">
        <f t="shared" si="29"/>
        <v>550</v>
      </c>
      <c r="AM33" s="149">
        <f t="shared" si="29"/>
        <v>457</v>
      </c>
      <c r="AN33" s="149">
        <f t="shared" si="29"/>
        <v>473</v>
      </c>
      <c r="AO33" s="149">
        <f t="shared" si="29"/>
        <v>461.5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1924</v>
      </c>
      <c r="F34" s="149">
        <f t="shared" ref="F34:K34" si="30">C33+D33+E33+F33</f>
        <v>2013</v>
      </c>
      <c r="G34" s="149">
        <f t="shared" si="30"/>
        <v>2002</v>
      </c>
      <c r="H34" s="149">
        <f t="shared" si="30"/>
        <v>2001</v>
      </c>
      <c r="I34" s="149">
        <f t="shared" si="30"/>
        <v>1989</v>
      </c>
      <c r="J34" s="149">
        <f t="shared" si="30"/>
        <v>1966</v>
      </c>
      <c r="K34" s="149">
        <f t="shared" si="30"/>
        <v>1998.5</v>
      </c>
      <c r="L34" s="150"/>
      <c r="M34" s="149"/>
      <c r="N34" s="149"/>
      <c r="O34" s="149"/>
      <c r="P34" s="149">
        <f>M33+N33+O33+P33</f>
        <v>2237.5</v>
      </c>
      <c r="Q34" s="149">
        <f t="shared" ref="Q34:AB34" si="31">N33+O33+P33+Q33</f>
        <v>2328.5</v>
      </c>
      <c r="R34" s="149">
        <f t="shared" si="31"/>
        <v>2407.5</v>
      </c>
      <c r="S34" s="149">
        <f t="shared" si="31"/>
        <v>2341</v>
      </c>
      <c r="T34" s="149">
        <f t="shared" si="31"/>
        <v>2220.5</v>
      </c>
      <c r="U34" s="149">
        <f t="shared" si="31"/>
        <v>2017</v>
      </c>
      <c r="V34" s="149">
        <f t="shared" si="31"/>
        <v>1842</v>
      </c>
      <c r="W34" s="149">
        <f t="shared" si="31"/>
        <v>1810</v>
      </c>
      <c r="X34" s="149">
        <f t="shared" si="31"/>
        <v>1870</v>
      </c>
      <c r="Y34" s="149">
        <f t="shared" si="31"/>
        <v>1964.5</v>
      </c>
      <c r="Z34" s="149">
        <f t="shared" si="31"/>
        <v>1993.5</v>
      </c>
      <c r="AA34" s="149">
        <f t="shared" si="31"/>
        <v>2091</v>
      </c>
      <c r="AB34" s="149">
        <f t="shared" si="31"/>
        <v>2171.5</v>
      </c>
      <c r="AC34" s="150"/>
      <c r="AD34" s="149"/>
      <c r="AE34" s="149"/>
      <c r="AF34" s="149"/>
      <c r="AG34" s="149">
        <f>AD33+AE33+AF33+AG33</f>
        <v>2279.5</v>
      </c>
      <c r="AH34" s="149">
        <f t="shared" ref="AH34:AO34" si="32">AE33+AF33+AG33+AH33</f>
        <v>2355</v>
      </c>
      <c r="AI34" s="149">
        <f t="shared" si="32"/>
        <v>2444</v>
      </c>
      <c r="AJ34" s="149">
        <f t="shared" si="32"/>
        <v>2490.5</v>
      </c>
      <c r="AK34" s="149">
        <f t="shared" si="32"/>
        <v>2442</v>
      </c>
      <c r="AL34" s="149">
        <f t="shared" si="32"/>
        <v>2391</v>
      </c>
      <c r="AM34" s="149">
        <f t="shared" si="32"/>
        <v>2195.5</v>
      </c>
      <c r="AN34" s="149">
        <f t="shared" si="32"/>
        <v>2047.5</v>
      </c>
      <c r="AO34" s="149">
        <f t="shared" si="32"/>
        <v>1941.5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rintOptions horizontalCentered="1"/>
  <pageMargins left="0.47244094488188981" right="0.51181102362204722" top="0.23622047244094491" bottom="0.23622047244094491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2016-08-05T21:35:00Z</cp:lastPrinted>
  <dcterms:created xsi:type="dcterms:W3CDTF">1998-04-02T13:38:56Z</dcterms:created>
  <dcterms:modified xsi:type="dcterms:W3CDTF">2018-11-15T16:40:58Z</dcterms:modified>
</cp:coreProperties>
</file>