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94 - CR 57\2018\"/>
    </mc:Choice>
  </mc:AlternateContent>
  <bookViews>
    <workbookView xWindow="240" yWindow="90" windowWidth="9135" windowHeight="4965" tabRatio="736" activeTab="3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S6" i="4677"/>
  <c r="L5" i="4677"/>
  <c r="D5" i="4677"/>
  <c r="E4" i="4677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J26" i="4689" l="1"/>
  <c r="AK19" i="4688" s="1"/>
  <c r="AL26" i="4688"/>
  <c r="BZ18" i="4688" s="1"/>
  <c r="X18" i="4688"/>
  <c r="BM17" i="4688" s="1"/>
  <c r="J25" i="4689"/>
  <c r="AF19" i="4688" s="1"/>
  <c r="J23" i="4689"/>
  <c r="U19" i="4688" s="1"/>
  <c r="J22" i="4689"/>
  <c r="P19" i="4688" s="1"/>
  <c r="J20" i="4689"/>
  <c r="AN26" i="4688"/>
  <c r="CB18" i="4688" s="1"/>
  <c r="T18" i="4688"/>
  <c r="BI17" i="4688" s="1"/>
  <c r="V18" i="4688"/>
  <c r="BK17" i="4688" s="1"/>
  <c r="T17" i="4681"/>
  <c r="AH22" i="4688"/>
  <c r="BV19" i="4688" s="1"/>
  <c r="AJ22" i="4688"/>
  <c r="BX19" i="4688" s="1"/>
  <c r="AL22" i="4688"/>
  <c r="BZ19" i="4688" s="1"/>
  <c r="AN22" i="4688"/>
  <c r="CB19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J27" i="4689"/>
  <c r="Z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AK30" i="4688" l="1"/>
  <c r="BY20" i="4688" s="1"/>
  <c r="AH30" i="4688"/>
  <c r="BV20" i="4688" s="1"/>
  <c r="U23" i="4684"/>
  <c r="R30" i="4688"/>
  <c r="BG20" i="4688" s="1"/>
  <c r="Z30" i="4688"/>
  <c r="BO20" i="4688" s="1"/>
  <c r="W30" i="4688"/>
  <c r="BL20" i="4688" s="1"/>
  <c r="I30" i="4688"/>
  <c r="AY20" i="4688" s="1"/>
  <c r="H30" i="4688"/>
  <c r="AX20" i="4688" s="1"/>
  <c r="AI30" i="4688"/>
  <c r="BW20" i="4688" s="1"/>
  <c r="V30" i="4688"/>
  <c r="BK20" i="4688" s="1"/>
  <c r="S30" i="4688"/>
  <c r="BH20" i="4688" s="1"/>
  <c r="AA30" i="4688"/>
  <c r="BP20" i="4688" s="1"/>
  <c r="AL30" i="4688"/>
  <c r="BZ20" i="4688" s="1"/>
  <c r="AM30" i="4688"/>
  <c r="CA20" i="4688" s="1"/>
  <c r="E30" i="4688"/>
  <c r="AU20" i="4688" s="1"/>
  <c r="AO30" i="4688"/>
  <c r="CC20" i="4688" s="1"/>
  <c r="AJ30" i="4688"/>
  <c r="B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<sst xmlns="http://schemas.openxmlformats.org/spreadsheetml/2006/main" count="519" uniqueCount="152">
  <si>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</si>
  <si>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</si>
  <si>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</si>
  <si>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</si>
  <si>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</si>
  <si>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</si>
  <si>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</si>
  <si>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</si>
  <si>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</si>
  <si>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</si>
  <si>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</si>
  <si>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</si>
  <si>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</si>
  <si>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</si>
  <si>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</si>
  <si>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</si>
  <si>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</si>
  <si>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</si>
  <si>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</si>
  <si>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</si>
  <si>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</si>
  <si>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</si>
  <si>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</si>
  <si>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</si>
  <si>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</si>
  <si>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</si>
  <si>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</si>
  <si>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</si>
  <si>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</si>
  <si>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</si>
  <si>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</si>
  <si>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</si>
  <si>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</si>
  <si>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</si>
  <si>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</si>
  <si>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</si>
  <si>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</si>
  <si>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</si>
  <si>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</si>
  <si>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</si>
  <si>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</si>
  <si>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</si>
  <si>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</si>
  <si>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</si>
  <si>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</si>
  <si>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</si>
  <si>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</si>
  <si>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</si>
  <si>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</si>
  <si>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</si>
  <si>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</si>
  <si>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</si>
  <si>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</si>
  <si>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</si>
  <si>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</si>
  <si>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</si>
  <si>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</si>
  <si>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</si>
  <si>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</si>
  <si>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</si>
  <si>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</si>
  <si>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</si>
  <si>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</si>
  <si>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</si>
  <si>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</si>
  <si>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</si>
  <si>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</si>
  <si>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</si>
  <si>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</si>
  <si>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</si>
  <si>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</si>
  <si>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</si>
  <si>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</si>
  <si>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</si>
  <si>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</si>
  <si>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</si>
  <si>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</si>
  <si>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</si>
  <si>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</si>
  <si>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</si>
  <si>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</si>
  <si>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</si>
  <si>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</si>
  <si>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</si>
  <si>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</si>
  <si>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</si>
  <si>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</si>
  <si>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</si>
  <si>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</si>
  <si>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</si>
  <si>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</si>
  <si>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</si>
  <si>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</si>
  <si>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</si>
  <si>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</si>
  <si>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</si>
  <si>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</si>
  <si>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</si>
  <si>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</si>
  <si>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</si>
  <si>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</si>
  <si>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</si>
  <si>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</si>
  <si>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</si>
  <si>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</si>
  <si>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</si>
  <si>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</si>
  <si>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</si>
  <si>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</si>
  <si>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</si>
  <si>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</si>
  <si>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</si>
  <si>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</si>
  <si>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</si>
  <si>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</si>
  <si>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</si>
  <si>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</si>
  <si>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</si>
  <si>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</si>
  <si>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</si>
  <si>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</si>
  <si>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</si>
  <si>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</si>
  <si>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</si>
  <si>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</si>
  <si>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</si>
  <si>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</si>
  <si>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</si>
  <si>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</si>
  <si>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</si>
  <si>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</si>
  <si>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</si>
  <si>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</si>
  <si>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</si>
  <si>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</si>
  <si>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</si>
  <si>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</si>
  <si>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</si>
  <si>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</si>
  <si>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</si>
  <si>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</si>
  <si>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</si>
  <si>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</si>
  <si>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</si>
  <si>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</si>
  <si>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</si>
  <si>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</si>
  <si>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</si>
  <si>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CL 94 - CR 57</t>
  </si>
  <si>
    <t>JHONY NAVARRO</t>
  </si>
  <si>
    <t>IVAN FONSECA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</si>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</sst>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350</c:v>
                </c:pt>
                <c:pt idx="1">
                  <c:v>431.5</c:v>
                </c:pt>
                <c:pt idx="2">
                  <c:v>428</c:v>
                </c:pt>
                <c:pt idx="3">
                  <c:v>386</c:v>
                </c:pt>
                <c:pt idx="4">
                  <c:v>355.5</c:v>
                </c:pt>
                <c:pt idx="5">
                  <c:v>373.5</c:v>
                </c:pt>
                <c:pt idx="6">
                  <c:v>311.5</c:v>
                </c:pt>
                <c:pt idx="7">
                  <c:v>302.5</c:v>
                </c:pt>
                <c:pt idx="8">
                  <c:v>293.5</c:v>
                </c:pt>
                <c:pt idx="9">
                  <c:v>335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22864"/>
        <c:axId val="170734072"/>
      </c:barChart>
      <c:catAx>
        <c:axId val="170722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34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34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22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1595.5</c:v>
                </c:pt>
                <c:pt idx="4">
                  <c:v>1601</c:v>
                </c:pt>
                <c:pt idx="5">
                  <c:v>1543</c:v>
                </c:pt>
                <c:pt idx="6">
                  <c:v>1426.5</c:v>
                </c:pt>
                <c:pt idx="7">
                  <c:v>1343</c:v>
                </c:pt>
                <c:pt idx="8">
                  <c:v>1281</c:v>
                </c:pt>
                <c:pt idx="9">
                  <c:v>1242.5</c:v>
                </c:pt>
                <c:pt idx="13">
                  <c:v>1183</c:v>
                </c:pt>
                <c:pt idx="14">
                  <c:v>1307.5</c:v>
                </c:pt>
                <c:pt idx="15">
                  <c:v>1443</c:v>
                </c:pt>
                <c:pt idx="16">
                  <c:v>1525.5</c:v>
                </c:pt>
                <c:pt idx="17">
                  <c:v>1543</c:v>
                </c:pt>
                <c:pt idx="18">
                  <c:v>1519</c:v>
                </c:pt>
                <c:pt idx="19">
                  <c:v>1459.5</c:v>
                </c:pt>
                <c:pt idx="20">
                  <c:v>1344.5</c:v>
                </c:pt>
                <c:pt idx="21">
                  <c:v>1252.5</c:v>
                </c:pt>
                <c:pt idx="22">
                  <c:v>1259</c:v>
                </c:pt>
                <c:pt idx="23">
                  <c:v>1257.5</c:v>
                </c:pt>
                <c:pt idx="24">
                  <c:v>1297.5</c:v>
                </c:pt>
                <c:pt idx="25">
                  <c:v>1360.5</c:v>
                </c:pt>
                <c:pt idx="29">
                  <c:v>1325</c:v>
                </c:pt>
                <c:pt idx="30">
                  <c:v>1421</c:v>
                </c:pt>
                <c:pt idx="31">
                  <c:v>1497.5</c:v>
                </c:pt>
                <c:pt idx="32">
                  <c:v>1505</c:v>
                </c:pt>
                <c:pt idx="33">
                  <c:v>1513.5</c:v>
                </c:pt>
                <c:pt idx="34">
                  <c:v>1544.5</c:v>
                </c:pt>
                <c:pt idx="35">
                  <c:v>1622</c:v>
                </c:pt>
                <c:pt idx="36">
                  <c:v>1730</c:v>
                </c:pt>
                <c:pt idx="37">
                  <c:v>1807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363.5</c:v>
                </c:pt>
                <c:pt idx="4">
                  <c:v>396</c:v>
                </c:pt>
                <c:pt idx="5">
                  <c:v>393.5</c:v>
                </c:pt>
                <c:pt idx="6">
                  <c:v>406</c:v>
                </c:pt>
                <c:pt idx="7">
                  <c:v>397.5</c:v>
                </c:pt>
                <c:pt idx="8">
                  <c:v>382</c:v>
                </c:pt>
                <c:pt idx="9">
                  <c:v>382.5</c:v>
                </c:pt>
                <c:pt idx="13">
                  <c:v>430</c:v>
                </c:pt>
                <c:pt idx="14">
                  <c:v>478</c:v>
                </c:pt>
                <c:pt idx="15">
                  <c:v>551</c:v>
                </c:pt>
                <c:pt idx="16">
                  <c:v>578.5</c:v>
                </c:pt>
                <c:pt idx="17">
                  <c:v>579</c:v>
                </c:pt>
                <c:pt idx="18">
                  <c:v>541</c:v>
                </c:pt>
                <c:pt idx="19">
                  <c:v>468</c:v>
                </c:pt>
                <c:pt idx="20">
                  <c:v>411</c:v>
                </c:pt>
                <c:pt idx="21">
                  <c:v>361</c:v>
                </c:pt>
                <c:pt idx="22">
                  <c:v>375</c:v>
                </c:pt>
                <c:pt idx="23">
                  <c:v>383.5</c:v>
                </c:pt>
                <c:pt idx="24">
                  <c:v>391.5</c:v>
                </c:pt>
                <c:pt idx="25">
                  <c:v>403</c:v>
                </c:pt>
                <c:pt idx="29">
                  <c:v>479.5</c:v>
                </c:pt>
                <c:pt idx="30">
                  <c:v>486.5</c:v>
                </c:pt>
                <c:pt idx="31">
                  <c:v>517.5</c:v>
                </c:pt>
                <c:pt idx="32">
                  <c:v>560</c:v>
                </c:pt>
                <c:pt idx="33">
                  <c:v>641.5</c:v>
                </c:pt>
                <c:pt idx="34">
                  <c:v>695</c:v>
                </c:pt>
                <c:pt idx="35">
                  <c:v>718</c:v>
                </c:pt>
                <c:pt idx="36">
                  <c:v>726.5</c:v>
                </c:pt>
                <c:pt idx="37">
                  <c:v>693.5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1959</c:v>
                </c:pt>
                <c:pt idx="4">
                  <c:v>1997</c:v>
                </c:pt>
                <c:pt idx="5">
                  <c:v>1936.5</c:v>
                </c:pt>
                <c:pt idx="6">
                  <c:v>1832.5</c:v>
                </c:pt>
                <c:pt idx="7">
                  <c:v>1740.5</c:v>
                </c:pt>
                <c:pt idx="8">
                  <c:v>1663</c:v>
                </c:pt>
                <c:pt idx="9">
                  <c:v>1625</c:v>
                </c:pt>
                <c:pt idx="13">
                  <c:v>1613</c:v>
                </c:pt>
                <c:pt idx="14">
                  <c:v>1785.5</c:v>
                </c:pt>
                <c:pt idx="15">
                  <c:v>1994</c:v>
                </c:pt>
                <c:pt idx="16">
                  <c:v>2104</c:v>
                </c:pt>
                <c:pt idx="17">
                  <c:v>2122</c:v>
                </c:pt>
                <c:pt idx="18">
                  <c:v>2060</c:v>
                </c:pt>
                <c:pt idx="19">
                  <c:v>1927.5</c:v>
                </c:pt>
                <c:pt idx="20">
                  <c:v>1755.5</c:v>
                </c:pt>
                <c:pt idx="21">
                  <c:v>1613.5</c:v>
                </c:pt>
                <c:pt idx="22">
                  <c:v>1634</c:v>
                </c:pt>
                <c:pt idx="23">
                  <c:v>1641</c:v>
                </c:pt>
                <c:pt idx="24">
                  <c:v>1689</c:v>
                </c:pt>
                <c:pt idx="25">
                  <c:v>1763.5</c:v>
                </c:pt>
                <c:pt idx="29">
                  <c:v>1804.5</c:v>
                </c:pt>
                <c:pt idx="30">
                  <c:v>1907.5</c:v>
                </c:pt>
                <c:pt idx="31">
                  <c:v>2015</c:v>
                </c:pt>
                <c:pt idx="32">
                  <c:v>2065</c:v>
                </c:pt>
                <c:pt idx="33">
                  <c:v>2155</c:v>
                </c:pt>
                <c:pt idx="34">
                  <c:v>2239.5</c:v>
                </c:pt>
                <c:pt idx="35">
                  <c:v>2340</c:v>
                </c:pt>
                <c:pt idx="36">
                  <c:v>2456.5</c:v>
                </c:pt>
                <c:pt idx="37">
                  <c:v>2500.5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46632"/>
        <c:axId val="171747024"/>
      </c:lineChart>
      <c:catAx>
        <c:axId val="17174663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74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7470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7466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294</c:v>
                </c:pt>
                <c:pt idx="1">
                  <c:v>309</c:v>
                </c:pt>
                <c:pt idx="2">
                  <c:v>349</c:v>
                </c:pt>
                <c:pt idx="3">
                  <c:v>373</c:v>
                </c:pt>
                <c:pt idx="4">
                  <c:v>390</c:v>
                </c:pt>
                <c:pt idx="5">
                  <c:v>385.5</c:v>
                </c:pt>
                <c:pt idx="6">
                  <c:v>356.5</c:v>
                </c:pt>
                <c:pt idx="7">
                  <c:v>381.5</c:v>
                </c:pt>
                <c:pt idx="8">
                  <c:v>421</c:v>
                </c:pt>
                <c:pt idx="9">
                  <c:v>463</c:v>
                </c:pt>
                <c:pt idx="10">
                  <c:v>464.5</c:v>
                </c:pt>
                <c:pt idx="11">
                  <c:v>458.5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33008"/>
        <c:axId val="170841584"/>
      </c:barChart>
      <c:catAx>
        <c:axId val="170833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41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41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33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3"/>
          <c:w val="0.9276950245239974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252</c:v>
                </c:pt>
                <c:pt idx="1">
                  <c:v>282</c:v>
                </c:pt>
                <c:pt idx="2">
                  <c:v>304.5</c:v>
                </c:pt>
                <c:pt idx="3">
                  <c:v>344.5</c:v>
                </c:pt>
                <c:pt idx="4">
                  <c:v>376.5</c:v>
                </c:pt>
                <c:pt idx="5">
                  <c:v>417.5</c:v>
                </c:pt>
                <c:pt idx="6">
                  <c:v>387</c:v>
                </c:pt>
                <c:pt idx="7">
                  <c:v>362</c:v>
                </c:pt>
                <c:pt idx="8">
                  <c:v>352.5</c:v>
                </c:pt>
                <c:pt idx="9">
                  <c:v>358</c:v>
                </c:pt>
                <c:pt idx="10">
                  <c:v>272</c:v>
                </c:pt>
                <c:pt idx="11">
                  <c:v>270</c:v>
                </c:pt>
                <c:pt idx="12">
                  <c:v>359</c:v>
                </c:pt>
                <c:pt idx="13">
                  <c:v>356.5</c:v>
                </c:pt>
                <c:pt idx="14">
                  <c:v>312</c:v>
                </c:pt>
                <c:pt idx="15">
                  <c:v>333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12280"/>
        <c:axId val="170912664"/>
      </c:barChart>
      <c:catAx>
        <c:axId val="170912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12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12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12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75.5</c:v>
                </c:pt>
                <c:pt idx="1">
                  <c:v>89.5</c:v>
                </c:pt>
                <c:pt idx="2">
                  <c:v>91</c:v>
                </c:pt>
                <c:pt idx="3">
                  <c:v>107.5</c:v>
                </c:pt>
                <c:pt idx="4">
                  <c:v>108</c:v>
                </c:pt>
                <c:pt idx="5">
                  <c:v>87</c:v>
                </c:pt>
                <c:pt idx="6">
                  <c:v>103.5</c:v>
                </c:pt>
                <c:pt idx="7">
                  <c:v>99</c:v>
                </c:pt>
                <c:pt idx="8">
                  <c:v>92.5</c:v>
                </c:pt>
                <c:pt idx="9">
                  <c:v>87.5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21240"/>
        <c:axId val="170416912"/>
      </c:barChart>
      <c:catAx>
        <c:axId val="170921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16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16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21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115</c:v>
                </c:pt>
                <c:pt idx="1">
                  <c:v>119.5</c:v>
                </c:pt>
                <c:pt idx="2">
                  <c:v>120.5</c:v>
                </c:pt>
                <c:pt idx="3">
                  <c:v>124.5</c:v>
                </c:pt>
                <c:pt idx="4">
                  <c:v>122</c:v>
                </c:pt>
                <c:pt idx="5">
                  <c:v>150.5</c:v>
                </c:pt>
                <c:pt idx="6">
                  <c:v>163</c:v>
                </c:pt>
                <c:pt idx="7">
                  <c:v>206</c:v>
                </c:pt>
                <c:pt idx="8">
                  <c:v>175.5</c:v>
                </c:pt>
                <c:pt idx="9">
                  <c:v>173.5</c:v>
                </c:pt>
                <c:pt idx="10">
                  <c:v>171.5</c:v>
                </c:pt>
                <c:pt idx="11">
                  <c:v>173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86816"/>
        <c:axId val="169620640"/>
      </c:barChart>
      <c:catAx>
        <c:axId val="170986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620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620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86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3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19E-2"/>
          <c:y val="0.21153978578091151"/>
          <c:w val="0.92653184328741933"/>
          <c:h val="0.5000031300276042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86.5</c:v>
                </c:pt>
                <c:pt idx="1">
                  <c:v>93</c:v>
                </c:pt>
                <c:pt idx="2">
                  <c:v>111.5</c:v>
                </c:pt>
                <c:pt idx="3">
                  <c:v>139</c:v>
                </c:pt>
                <c:pt idx="4">
                  <c:v>134.5</c:v>
                </c:pt>
                <c:pt idx="5">
                  <c:v>166</c:v>
                </c:pt>
                <c:pt idx="6">
                  <c:v>139</c:v>
                </c:pt>
                <c:pt idx="7">
                  <c:v>139.5</c:v>
                </c:pt>
                <c:pt idx="8">
                  <c:v>96.5</c:v>
                </c:pt>
                <c:pt idx="9">
                  <c:v>93</c:v>
                </c:pt>
                <c:pt idx="10">
                  <c:v>82</c:v>
                </c:pt>
                <c:pt idx="11">
                  <c:v>89.5</c:v>
                </c:pt>
                <c:pt idx="12">
                  <c:v>110.5</c:v>
                </c:pt>
                <c:pt idx="13">
                  <c:v>101.5</c:v>
                </c:pt>
                <c:pt idx="14">
                  <c:v>90</c:v>
                </c:pt>
                <c:pt idx="15">
                  <c:v>101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621424"/>
        <c:axId val="169621816"/>
      </c:barChart>
      <c:catAx>
        <c:axId val="169621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74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621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621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621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425.5</c:v>
                </c:pt>
                <c:pt idx="1">
                  <c:v>521</c:v>
                </c:pt>
                <c:pt idx="2">
                  <c:v>519</c:v>
                </c:pt>
                <c:pt idx="3">
                  <c:v>493.5</c:v>
                </c:pt>
                <c:pt idx="4">
                  <c:v>463.5</c:v>
                </c:pt>
                <c:pt idx="5">
                  <c:v>460.5</c:v>
                </c:pt>
                <c:pt idx="6">
                  <c:v>415</c:v>
                </c:pt>
                <c:pt idx="7">
                  <c:v>401.5</c:v>
                </c:pt>
                <c:pt idx="8">
                  <c:v>386</c:v>
                </c:pt>
                <c:pt idx="9">
                  <c:v>422.5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779488"/>
        <c:axId val="169622600"/>
      </c:barChart>
      <c:catAx>
        <c:axId val="168779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622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622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779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409</c:v>
                </c:pt>
                <c:pt idx="1">
                  <c:v>428.5</c:v>
                </c:pt>
                <c:pt idx="2">
                  <c:v>469.5</c:v>
                </c:pt>
                <c:pt idx="3">
                  <c:v>497.5</c:v>
                </c:pt>
                <c:pt idx="4">
                  <c:v>512</c:v>
                </c:pt>
                <c:pt idx="5">
                  <c:v>536</c:v>
                </c:pt>
                <c:pt idx="6">
                  <c:v>519.5</c:v>
                </c:pt>
                <c:pt idx="7">
                  <c:v>587.5</c:v>
                </c:pt>
                <c:pt idx="8">
                  <c:v>596.5</c:v>
                </c:pt>
                <c:pt idx="9">
                  <c:v>636.5</c:v>
                </c:pt>
                <c:pt idx="10">
                  <c:v>636</c:v>
                </c:pt>
                <c:pt idx="11">
                  <c:v>631.5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623384"/>
        <c:axId val="169623776"/>
      </c:barChart>
      <c:catAx>
        <c:axId val="169623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62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623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623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338.5</c:v>
                </c:pt>
                <c:pt idx="1">
                  <c:v>375</c:v>
                </c:pt>
                <c:pt idx="2">
                  <c:v>416</c:v>
                </c:pt>
                <c:pt idx="3">
                  <c:v>483.5</c:v>
                </c:pt>
                <c:pt idx="4">
                  <c:v>511</c:v>
                </c:pt>
                <c:pt idx="5">
                  <c:v>583.5</c:v>
                </c:pt>
                <c:pt idx="6">
                  <c:v>526</c:v>
                </c:pt>
                <c:pt idx="7">
                  <c:v>501.5</c:v>
                </c:pt>
                <c:pt idx="8">
                  <c:v>449</c:v>
                </c:pt>
                <c:pt idx="9">
                  <c:v>451</c:v>
                </c:pt>
                <c:pt idx="10">
                  <c:v>354</c:v>
                </c:pt>
                <c:pt idx="11">
                  <c:v>359.5</c:v>
                </c:pt>
                <c:pt idx="12">
                  <c:v>469.5</c:v>
                </c:pt>
                <c:pt idx="13">
                  <c:v>458</c:v>
                </c:pt>
                <c:pt idx="14">
                  <c:v>402</c:v>
                </c:pt>
                <c:pt idx="15">
                  <c:v>434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745456"/>
        <c:axId val="171745848"/>
      </c:barChart>
      <c:catAx>
        <c:axId val="171745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45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745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45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X23" sqref="X23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0" t="s">
        <v>38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28" t="s">
        <v>54</v>
      </c>
      <c r="B4" s="128"/>
      <c r="C4" s="128"/>
      <c r="D4" s="26"/>
      <c r="E4" s="132" t="s">
        <v>60</v>
      </c>
      <c r="F4" s="132"/>
      <c r="G4" s="132"/>
      <c r="H4" s="13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7" t="s">
        <v>56</v>
      </c>
      <c r="B5" s="127"/>
      <c r="C5" s="127"/>
      <c r="D5" s="132" t="s">
        <v>148</v>
      </c>
      <c r="E5" s="132"/>
      <c r="F5" s="132"/>
      <c r="G5" s="132"/>
      <c r="H5" s="132"/>
      <c r="I5" s="127" t="s">
        <v>53</v>
      </c>
      <c r="J5" s="127"/>
      <c r="K5" s="127"/>
      <c r="L5" s="133">
        <v>9457</v>
      </c>
      <c r="M5" s="133"/>
      <c r="N5" s="133"/>
      <c r="O5" s="12"/>
      <c r="P5" s="127" t="s">
        <v>57</v>
      </c>
      <c r="Q5" s="127"/>
      <c r="R5" s="127"/>
      <c r="S5" s="131" t="s">
        <v>147</v>
      </c>
      <c r="T5" s="131"/>
      <c r="U5" s="131"/>
    </row>
    <row r="6" spans="1:28" ht="12.75" customHeight="1" x14ac:dyDescent="0.2">
      <c r="A6" s="127" t="s">
        <v>55</v>
      </c>
      <c r="B6" s="127"/>
      <c r="C6" s="127"/>
      <c r="D6" s="129" t="s">
        <v>150</v>
      </c>
      <c r="E6" s="129"/>
      <c r="F6" s="129"/>
      <c r="G6" s="129"/>
      <c r="H6" s="129"/>
      <c r="I6" s="127" t="s">
        <v>59</v>
      </c>
      <c r="J6" s="127"/>
      <c r="K6" s="127"/>
      <c r="L6" s="140">
        <v>2</v>
      </c>
      <c r="M6" s="140"/>
      <c r="N6" s="140"/>
      <c r="O6" s="42"/>
      <c r="P6" s="127" t="s">
        <v>58</v>
      </c>
      <c r="Q6" s="127"/>
      <c r="R6" s="127"/>
      <c r="S6" s="141">
        <v>43271</v>
      </c>
      <c r="T6" s="141"/>
      <c r="U6" s="141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6" t="s">
        <v>34</v>
      </c>
      <c r="C8" s="137"/>
      <c r="D8" s="137"/>
      <c r="E8" s="138"/>
      <c r="F8" s="134" t="s">
        <v>35</v>
      </c>
      <c r="G8" s="134" t="s">
        <v>37</v>
      </c>
      <c r="H8" s="134" t="s">
        <v>36</v>
      </c>
      <c r="I8" s="136" t="s">
        <v>34</v>
      </c>
      <c r="J8" s="137"/>
      <c r="K8" s="137"/>
      <c r="L8" s="138"/>
      <c r="M8" s="134" t="s">
        <v>35</v>
      </c>
      <c r="N8" s="134" t="s">
        <v>37</v>
      </c>
      <c r="O8" s="134" t="s">
        <v>36</v>
      </c>
      <c r="P8" s="136" t="s">
        <v>34</v>
      </c>
      <c r="Q8" s="137"/>
      <c r="R8" s="137"/>
      <c r="S8" s="138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v>24</v>
      </c>
      <c r="C10" s="46">
        <v>326</v>
      </c>
      <c r="D10" s="46">
        <v>1</v>
      </c>
      <c r="E10" s="46">
        <v>4</v>
      </c>
      <c r="F10" s="6">
        <f t="shared" ref="F10:F22" si="0">B10*0.5+C10*1+D10*2+E10*2.5</f>
        <v>350</v>
      </c>
      <c r="G10" s="2"/>
      <c r="H10" s="19" t="s">
        <v>4</v>
      </c>
      <c r="I10" s="46">
        <v>47</v>
      </c>
      <c r="J10" s="46">
        <v>304</v>
      </c>
      <c r="K10" s="46">
        <v>1</v>
      </c>
      <c r="L10" s="46">
        <v>6</v>
      </c>
      <c r="M10" s="6">
        <f t="shared" ref="M10:M22" si="1">I10*0.5+J10*1+K10*2+L10*2.5</f>
        <v>344.5</v>
      </c>
      <c r="N10" s="9">
        <f>F20+F21+F22+M10</f>
        <v>1183</v>
      </c>
      <c r="O10" s="19" t="s">
        <v>43</v>
      </c>
      <c r="P10" s="46">
        <v>39</v>
      </c>
      <c r="Q10" s="46">
        <v>268</v>
      </c>
      <c r="R10" s="46">
        <v>2</v>
      </c>
      <c r="S10" s="46">
        <v>1</v>
      </c>
      <c r="T10" s="6">
        <f t="shared" ref="T10:T21" si="2">P10*0.5+Q10*1+R10*2+S10*2.5</f>
        <v>294</v>
      </c>
      <c r="U10" s="10"/>
      <c r="AB10" s="1"/>
    </row>
    <row r="11" spans="1:28" ht="24" customHeight="1" x14ac:dyDescent="0.2">
      <c r="A11" s="18" t="s">
        <v>14</v>
      </c>
      <c r="B11" s="46">
        <v>40</v>
      </c>
      <c r="C11" s="46">
        <v>402</v>
      </c>
      <c r="D11" s="46">
        <v>1</v>
      </c>
      <c r="E11" s="46">
        <v>3</v>
      </c>
      <c r="F11" s="6">
        <f t="shared" si="0"/>
        <v>431.5</v>
      </c>
      <c r="G11" s="2"/>
      <c r="H11" s="19" t="s">
        <v>5</v>
      </c>
      <c r="I11" s="46">
        <v>56</v>
      </c>
      <c r="J11" s="46">
        <v>329</v>
      </c>
      <c r="K11" s="46">
        <v>1</v>
      </c>
      <c r="L11" s="46">
        <v>7</v>
      </c>
      <c r="M11" s="6">
        <f t="shared" si="1"/>
        <v>376.5</v>
      </c>
      <c r="N11" s="9">
        <f>F21+F22+M10+M11</f>
        <v>1307.5</v>
      </c>
      <c r="O11" s="19" t="s">
        <v>44</v>
      </c>
      <c r="P11" s="46">
        <v>36</v>
      </c>
      <c r="Q11" s="46">
        <v>279</v>
      </c>
      <c r="R11" s="46">
        <v>1</v>
      </c>
      <c r="S11" s="46">
        <v>4</v>
      </c>
      <c r="T11" s="6">
        <f t="shared" si="2"/>
        <v>309</v>
      </c>
      <c r="U11" s="2"/>
      <c r="AB11" s="1"/>
    </row>
    <row r="12" spans="1:28" ht="24" customHeight="1" x14ac:dyDescent="0.2">
      <c r="A12" s="18" t="s">
        <v>17</v>
      </c>
      <c r="B12" s="46">
        <v>47</v>
      </c>
      <c r="C12" s="46">
        <v>394</v>
      </c>
      <c r="D12" s="46">
        <v>4</v>
      </c>
      <c r="E12" s="46">
        <v>1</v>
      </c>
      <c r="F12" s="6">
        <f t="shared" si="0"/>
        <v>428</v>
      </c>
      <c r="G12" s="2"/>
      <c r="H12" s="19" t="s">
        <v>6</v>
      </c>
      <c r="I12" s="46">
        <v>53</v>
      </c>
      <c r="J12" s="46">
        <v>362</v>
      </c>
      <c r="K12" s="46">
        <v>2</v>
      </c>
      <c r="L12" s="46">
        <v>10</v>
      </c>
      <c r="M12" s="6">
        <f t="shared" si="1"/>
        <v>417.5</v>
      </c>
      <c r="N12" s="2">
        <f>F22+M10+M11+M12</f>
        <v>1443</v>
      </c>
      <c r="O12" s="19" t="s">
        <v>32</v>
      </c>
      <c r="P12" s="46">
        <v>40</v>
      </c>
      <c r="Q12" s="46">
        <v>310</v>
      </c>
      <c r="R12" s="46">
        <v>2</v>
      </c>
      <c r="S12" s="46">
        <v>6</v>
      </c>
      <c r="T12" s="6">
        <f t="shared" si="2"/>
        <v>349</v>
      </c>
      <c r="U12" s="2"/>
      <c r="AB12" s="1"/>
    </row>
    <row r="13" spans="1:28" ht="24" customHeight="1" x14ac:dyDescent="0.2">
      <c r="A13" s="18" t="s">
        <v>19</v>
      </c>
      <c r="B13" s="46">
        <v>24</v>
      </c>
      <c r="C13" s="46">
        <v>348</v>
      </c>
      <c r="D13" s="46">
        <v>3</v>
      </c>
      <c r="E13" s="46">
        <v>8</v>
      </c>
      <c r="F13" s="6">
        <f t="shared" si="0"/>
        <v>386</v>
      </c>
      <c r="G13" s="2">
        <f t="shared" ref="G13:G19" si="3">F10+F11+F12+F13</f>
        <v>1595.5</v>
      </c>
      <c r="H13" s="19" t="s">
        <v>7</v>
      </c>
      <c r="I13" s="46">
        <v>29</v>
      </c>
      <c r="J13" s="46">
        <v>354</v>
      </c>
      <c r="K13" s="46">
        <v>3</v>
      </c>
      <c r="L13" s="46">
        <v>5</v>
      </c>
      <c r="M13" s="6">
        <f t="shared" si="1"/>
        <v>387</v>
      </c>
      <c r="N13" s="2">
        <f t="shared" ref="N13:N18" si="4">M10+M11+M12+M13</f>
        <v>1525.5</v>
      </c>
      <c r="O13" s="19" t="s">
        <v>33</v>
      </c>
      <c r="P13" s="46">
        <v>44</v>
      </c>
      <c r="Q13" s="46">
        <v>329</v>
      </c>
      <c r="R13" s="46">
        <v>1</v>
      </c>
      <c r="S13" s="46">
        <v>8</v>
      </c>
      <c r="T13" s="6">
        <f t="shared" si="2"/>
        <v>373</v>
      </c>
      <c r="U13" s="2">
        <f t="shared" ref="U13:U21" si="5">T10+T11+T12+T13</f>
        <v>1325</v>
      </c>
      <c r="AB13" s="51">
        <v>212.5</v>
      </c>
    </row>
    <row r="14" spans="1:28" ht="24" customHeight="1" x14ac:dyDescent="0.2">
      <c r="A14" s="18" t="s">
        <v>21</v>
      </c>
      <c r="B14" s="46">
        <v>58</v>
      </c>
      <c r="C14" s="46">
        <v>319</v>
      </c>
      <c r="D14" s="46">
        <v>0</v>
      </c>
      <c r="E14" s="46">
        <v>3</v>
      </c>
      <c r="F14" s="6">
        <f t="shared" si="0"/>
        <v>355.5</v>
      </c>
      <c r="G14" s="2">
        <f t="shared" si="3"/>
        <v>1601</v>
      </c>
      <c r="H14" s="19" t="s">
        <v>9</v>
      </c>
      <c r="I14" s="46">
        <v>24</v>
      </c>
      <c r="J14" s="46">
        <v>334</v>
      </c>
      <c r="K14" s="46">
        <v>3</v>
      </c>
      <c r="L14" s="46">
        <v>4</v>
      </c>
      <c r="M14" s="6">
        <f t="shared" si="1"/>
        <v>362</v>
      </c>
      <c r="N14" s="2">
        <f t="shared" si="4"/>
        <v>1543</v>
      </c>
      <c r="O14" s="19" t="s">
        <v>29</v>
      </c>
      <c r="P14" s="45">
        <v>29</v>
      </c>
      <c r="Q14" s="45">
        <v>367</v>
      </c>
      <c r="R14" s="45">
        <v>3</v>
      </c>
      <c r="S14" s="45">
        <v>1</v>
      </c>
      <c r="T14" s="6">
        <f t="shared" si="2"/>
        <v>390</v>
      </c>
      <c r="U14" s="2">
        <f t="shared" si="5"/>
        <v>1421</v>
      </c>
      <c r="AB14" s="51">
        <v>226</v>
      </c>
    </row>
    <row r="15" spans="1:28" ht="24" customHeight="1" x14ac:dyDescent="0.2">
      <c r="A15" s="18" t="s">
        <v>23</v>
      </c>
      <c r="B15" s="46">
        <v>54</v>
      </c>
      <c r="C15" s="46">
        <v>335</v>
      </c>
      <c r="D15" s="46">
        <v>2</v>
      </c>
      <c r="E15" s="46">
        <v>3</v>
      </c>
      <c r="F15" s="6">
        <f t="shared" si="0"/>
        <v>373.5</v>
      </c>
      <c r="G15" s="2">
        <f t="shared" si="3"/>
        <v>1543</v>
      </c>
      <c r="H15" s="19" t="s">
        <v>12</v>
      </c>
      <c r="I15" s="46">
        <v>22</v>
      </c>
      <c r="J15" s="46">
        <v>325</v>
      </c>
      <c r="K15" s="46">
        <v>2</v>
      </c>
      <c r="L15" s="46">
        <v>5</v>
      </c>
      <c r="M15" s="6">
        <f t="shared" si="1"/>
        <v>352.5</v>
      </c>
      <c r="N15" s="2">
        <f t="shared" si="4"/>
        <v>1519</v>
      </c>
      <c r="O15" s="18" t="s">
        <v>30</v>
      </c>
      <c r="P15" s="46">
        <v>28</v>
      </c>
      <c r="Q15" s="46">
        <v>352</v>
      </c>
      <c r="R15" s="46">
        <v>1</v>
      </c>
      <c r="S15" s="46">
        <v>7</v>
      </c>
      <c r="T15" s="6">
        <f t="shared" si="2"/>
        <v>385.5</v>
      </c>
      <c r="U15" s="2">
        <f t="shared" si="5"/>
        <v>1497.5</v>
      </c>
      <c r="AB15" s="51">
        <v>233.5</v>
      </c>
    </row>
    <row r="16" spans="1:28" ht="24" customHeight="1" x14ac:dyDescent="0.2">
      <c r="A16" s="18" t="s">
        <v>39</v>
      </c>
      <c r="B16" s="46">
        <v>29</v>
      </c>
      <c r="C16" s="46">
        <v>280</v>
      </c>
      <c r="D16" s="46">
        <v>1</v>
      </c>
      <c r="E16" s="46">
        <v>6</v>
      </c>
      <c r="F16" s="6">
        <f t="shared" si="0"/>
        <v>311.5</v>
      </c>
      <c r="G16" s="2">
        <f t="shared" si="3"/>
        <v>1426.5</v>
      </c>
      <c r="H16" s="19" t="s">
        <v>15</v>
      </c>
      <c r="I16" s="46">
        <v>20</v>
      </c>
      <c r="J16" s="46">
        <v>331</v>
      </c>
      <c r="K16" s="46">
        <v>1</v>
      </c>
      <c r="L16" s="46">
        <v>6</v>
      </c>
      <c r="M16" s="6">
        <f t="shared" si="1"/>
        <v>358</v>
      </c>
      <c r="N16" s="2">
        <f t="shared" si="4"/>
        <v>1459.5</v>
      </c>
      <c r="O16" s="19" t="s">
        <v>8</v>
      </c>
      <c r="P16" s="46">
        <v>26</v>
      </c>
      <c r="Q16" s="46">
        <v>339</v>
      </c>
      <c r="R16" s="46">
        <v>1</v>
      </c>
      <c r="S16" s="46">
        <v>1</v>
      </c>
      <c r="T16" s="6">
        <f t="shared" si="2"/>
        <v>356.5</v>
      </c>
      <c r="U16" s="2">
        <f t="shared" si="5"/>
        <v>1505</v>
      </c>
      <c r="AB16" s="51">
        <v>234</v>
      </c>
    </row>
    <row r="17" spans="1:28" ht="24" customHeight="1" x14ac:dyDescent="0.2">
      <c r="A17" s="18" t="s">
        <v>40</v>
      </c>
      <c r="B17" s="46">
        <v>34</v>
      </c>
      <c r="C17" s="46">
        <v>268</v>
      </c>
      <c r="D17" s="46">
        <v>0</v>
      </c>
      <c r="E17" s="46">
        <v>7</v>
      </c>
      <c r="F17" s="6">
        <f t="shared" si="0"/>
        <v>302.5</v>
      </c>
      <c r="G17" s="2">
        <f t="shared" si="3"/>
        <v>1343</v>
      </c>
      <c r="H17" s="19" t="s">
        <v>18</v>
      </c>
      <c r="I17" s="46">
        <v>29</v>
      </c>
      <c r="J17" s="46">
        <v>247</v>
      </c>
      <c r="K17" s="46">
        <v>4</v>
      </c>
      <c r="L17" s="46">
        <v>1</v>
      </c>
      <c r="M17" s="6">
        <f t="shared" si="1"/>
        <v>272</v>
      </c>
      <c r="N17" s="2">
        <f t="shared" si="4"/>
        <v>1344.5</v>
      </c>
      <c r="O17" s="19" t="s">
        <v>10</v>
      </c>
      <c r="P17" s="46">
        <v>33</v>
      </c>
      <c r="Q17" s="46">
        <v>360</v>
      </c>
      <c r="R17" s="46">
        <v>0</v>
      </c>
      <c r="S17" s="46">
        <v>2</v>
      </c>
      <c r="T17" s="6">
        <f t="shared" si="2"/>
        <v>381.5</v>
      </c>
      <c r="U17" s="2">
        <f t="shared" si="5"/>
        <v>1513.5</v>
      </c>
      <c r="AB17" s="51">
        <v>248</v>
      </c>
    </row>
    <row r="18" spans="1:28" ht="24" customHeight="1" x14ac:dyDescent="0.2">
      <c r="A18" s="18" t="s">
        <v>41</v>
      </c>
      <c r="B18" s="46">
        <v>40</v>
      </c>
      <c r="C18" s="46">
        <v>259</v>
      </c>
      <c r="D18" s="46">
        <v>1</v>
      </c>
      <c r="E18" s="46">
        <v>5</v>
      </c>
      <c r="F18" s="6">
        <f t="shared" si="0"/>
        <v>293.5</v>
      </c>
      <c r="G18" s="2">
        <f t="shared" si="3"/>
        <v>1281</v>
      </c>
      <c r="H18" s="19" t="s">
        <v>20</v>
      </c>
      <c r="I18" s="46">
        <v>24</v>
      </c>
      <c r="J18" s="46">
        <v>249</v>
      </c>
      <c r="K18" s="46">
        <v>2</v>
      </c>
      <c r="L18" s="46">
        <v>2</v>
      </c>
      <c r="M18" s="6">
        <f t="shared" si="1"/>
        <v>270</v>
      </c>
      <c r="N18" s="2">
        <f t="shared" si="4"/>
        <v>1252.5</v>
      </c>
      <c r="O18" s="19" t="s">
        <v>13</v>
      </c>
      <c r="P18" s="46">
        <v>41</v>
      </c>
      <c r="Q18" s="46">
        <v>394</v>
      </c>
      <c r="R18" s="46">
        <v>2</v>
      </c>
      <c r="S18" s="46">
        <v>1</v>
      </c>
      <c r="T18" s="6">
        <f t="shared" si="2"/>
        <v>421</v>
      </c>
      <c r="U18" s="2">
        <f t="shared" si="5"/>
        <v>1544.5</v>
      </c>
      <c r="AB18" s="51">
        <v>248</v>
      </c>
    </row>
    <row r="19" spans="1:28" ht="24" customHeight="1" thickBot="1" x14ac:dyDescent="0.25">
      <c r="A19" s="21" t="s">
        <v>42</v>
      </c>
      <c r="B19" s="47">
        <v>34</v>
      </c>
      <c r="C19" s="47">
        <v>299</v>
      </c>
      <c r="D19" s="47">
        <v>2</v>
      </c>
      <c r="E19" s="47">
        <v>6</v>
      </c>
      <c r="F19" s="7">
        <f t="shared" si="0"/>
        <v>335</v>
      </c>
      <c r="G19" s="3">
        <f t="shared" si="3"/>
        <v>1242.5</v>
      </c>
      <c r="H19" s="20" t="s">
        <v>22</v>
      </c>
      <c r="I19" s="45">
        <v>36</v>
      </c>
      <c r="J19" s="46">
        <v>331</v>
      </c>
      <c r="K19" s="45">
        <v>0</v>
      </c>
      <c r="L19" s="45">
        <v>4</v>
      </c>
      <c r="M19" s="6">
        <f t="shared" si="1"/>
        <v>359</v>
      </c>
      <c r="N19" s="2">
        <f>M16+M17+M18+M19</f>
        <v>1259</v>
      </c>
      <c r="O19" s="19" t="s">
        <v>16</v>
      </c>
      <c r="P19" s="46">
        <v>36</v>
      </c>
      <c r="Q19" s="46">
        <v>427</v>
      </c>
      <c r="R19" s="46">
        <v>4</v>
      </c>
      <c r="S19" s="46">
        <v>4</v>
      </c>
      <c r="T19" s="6">
        <f t="shared" si="2"/>
        <v>463</v>
      </c>
      <c r="U19" s="2">
        <f t="shared" si="5"/>
        <v>1622</v>
      </c>
      <c r="AB19" s="51">
        <v>262</v>
      </c>
    </row>
    <row r="20" spans="1:28" ht="24" customHeight="1" x14ac:dyDescent="0.2">
      <c r="A20" s="19" t="s">
        <v>27</v>
      </c>
      <c r="B20" s="45">
        <v>34</v>
      </c>
      <c r="C20" s="45">
        <v>221</v>
      </c>
      <c r="D20" s="45">
        <v>2</v>
      </c>
      <c r="E20" s="45">
        <v>4</v>
      </c>
      <c r="F20" s="8">
        <f t="shared" si="0"/>
        <v>252</v>
      </c>
      <c r="G20" s="35"/>
      <c r="H20" s="19" t="s">
        <v>24</v>
      </c>
      <c r="I20" s="46">
        <v>45</v>
      </c>
      <c r="J20" s="45">
        <v>319</v>
      </c>
      <c r="K20" s="46">
        <v>0</v>
      </c>
      <c r="L20" s="46">
        <v>6</v>
      </c>
      <c r="M20" s="8">
        <f t="shared" si="1"/>
        <v>356.5</v>
      </c>
      <c r="N20" s="2">
        <f>M17+M18+M19+M20</f>
        <v>1257.5</v>
      </c>
      <c r="O20" s="19" t="s">
        <v>45</v>
      </c>
      <c r="P20" s="45">
        <v>39</v>
      </c>
      <c r="Q20" s="45">
        <v>436</v>
      </c>
      <c r="R20" s="45">
        <v>2</v>
      </c>
      <c r="S20" s="45">
        <v>2</v>
      </c>
      <c r="T20" s="8">
        <f t="shared" si="2"/>
        <v>464.5</v>
      </c>
      <c r="U20" s="2">
        <f t="shared" si="5"/>
        <v>1730</v>
      </c>
      <c r="AB20" s="51">
        <v>275</v>
      </c>
    </row>
    <row r="21" spans="1:28" ht="24" customHeight="1" thickBot="1" x14ac:dyDescent="0.25">
      <c r="A21" s="19" t="s">
        <v>28</v>
      </c>
      <c r="B21" s="46">
        <v>41</v>
      </c>
      <c r="C21" s="46">
        <v>242</v>
      </c>
      <c r="D21" s="46">
        <v>1</v>
      </c>
      <c r="E21" s="46">
        <v>7</v>
      </c>
      <c r="F21" s="6">
        <f t="shared" si="0"/>
        <v>282</v>
      </c>
      <c r="G21" s="36"/>
      <c r="H21" s="20" t="s">
        <v>25</v>
      </c>
      <c r="I21" s="46">
        <v>39</v>
      </c>
      <c r="J21" s="46">
        <v>273</v>
      </c>
      <c r="K21" s="46">
        <v>1</v>
      </c>
      <c r="L21" s="46">
        <v>7</v>
      </c>
      <c r="M21" s="6">
        <f t="shared" si="1"/>
        <v>312</v>
      </c>
      <c r="N21" s="2">
        <f>M18+M19+M20+M21</f>
        <v>1297.5</v>
      </c>
      <c r="O21" s="21" t="s">
        <v>46</v>
      </c>
      <c r="P21" s="47">
        <v>33</v>
      </c>
      <c r="Q21" s="47">
        <v>442</v>
      </c>
      <c r="R21" s="47">
        <v>0</v>
      </c>
      <c r="S21" s="47">
        <v>0</v>
      </c>
      <c r="T21" s="7">
        <f t="shared" si="2"/>
        <v>458.5</v>
      </c>
      <c r="U21" s="3">
        <f t="shared" si="5"/>
        <v>1807</v>
      </c>
      <c r="AB21" s="51">
        <v>276</v>
      </c>
    </row>
    <row r="22" spans="1:28" ht="24" customHeight="1" thickBot="1" x14ac:dyDescent="0.25">
      <c r="A22" s="19" t="s">
        <v>1</v>
      </c>
      <c r="B22" s="46">
        <v>42</v>
      </c>
      <c r="C22" s="46">
        <v>267</v>
      </c>
      <c r="D22" s="46">
        <v>2</v>
      </c>
      <c r="E22" s="46">
        <v>5</v>
      </c>
      <c r="F22" s="6">
        <f t="shared" si="0"/>
        <v>304.5</v>
      </c>
      <c r="G22" s="2"/>
      <c r="H22" s="21" t="s">
        <v>26</v>
      </c>
      <c r="I22" s="47">
        <v>35</v>
      </c>
      <c r="J22" s="46">
        <v>301</v>
      </c>
      <c r="K22" s="47">
        <v>1</v>
      </c>
      <c r="L22" s="47">
        <v>5</v>
      </c>
      <c r="M22" s="6">
        <f t="shared" si="1"/>
        <v>333</v>
      </c>
      <c r="N22" s="3">
        <f>M19+M20+M21+M22</f>
        <v>1360.5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2" t="s">
        <v>47</v>
      </c>
      <c r="B23" s="143"/>
      <c r="C23" s="146" t="s">
        <v>50</v>
      </c>
      <c r="D23" s="147"/>
      <c r="E23" s="147"/>
      <c r="F23" s="148"/>
      <c r="G23" s="53">
        <f>MAX(G13:G19)</f>
        <v>1601</v>
      </c>
      <c r="H23" s="150" t="s">
        <v>48</v>
      </c>
      <c r="I23" s="151"/>
      <c r="J23" s="152" t="s">
        <v>50</v>
      </c>
      <c r="K23" s="153"/>
      <c r="L23" s="153"/>
      <c r="M23" s="154"/>
      <c r="N23" s="54">
        <f>MAX(N10:N22)</f>
        <v>1543</v>
      </c>
      <c r="O23" s="142" t="s">
        <v>49</v>
      </c>
      <c r="P23" s="143"/>
      <c r="Q23" s="146" t="s">
        <v>50</v>
      </c>
      <c r="R23" s="147"/>
      <c r="S23" s="147"/>
      <c r="T23" s="148"/>
      <c r="U23" s="53">
        <f>MAX(U13:U21)</f>
        <v>1807</v>
      </c>
      <c r="AB23" s="1"/>
    </row>
    <row r="24" spans="1:28" ht="13.5" customHeight="1" x14ac:dyDescent="0.2">
      <c r="A24" s="144"/>
      <c r="B24" s="145"/>
      <c r="C24" s="52" t="s">
        <v>71</v>
      </c>
      <c r="D24" s="55"/>
      <c r="E24" s="55"/>
      <c r="F24" s="56" t="s">
        <v>64</v>
      </c>
      <c r="G24" s="57"/>
      <c r="H24" s="144"/>
      <c r="I24" s="145"/>
      <c r="J24" s="52" t="s">
        <v>71</v>
      </c>
      <c r="K24" s="55"/>
      <c r="L24" s="55"/>
      <c r="M24" s="56" t="s">
        <v>65</v>
      </c>
      <c r="N24" s="57"/>
      <c r="O24" s="144"/>
      <c r="P24" s="145"/>
      <c r="Q24" s="52" t="s">
        <v>71</v>
      </c>
      <c r="R24" s="55"/>
      <c r="S24" s="55"/>
      <c r="T24" s="56" t="s">
        <v>70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9" t="s">
        <v>51</v>
      </c>
      <c r="B26" s="149"/>
      <c r="C26" s="149"/>
      <c r="D26" s="149"/>
      <c r="E26" s="14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V21" sqref="V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0" t="s">
        <v>38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28" t="s">
        <v>54</v>
      </c>
      <c r="B4" s="128"/>
      <c r="C4" s="128"/>
      <c r="D4" s="26"/>
      <c r="E4" s="132" t="str">
        <f>'G-2'!E4:H4</f>
        <v>DE OBRA</v>
      </c>
      <c r="F4" s="132"/>
      <c r="G4" s="132"/>
      <c r="H4" s="13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7" t="s">
        <v>56</v>
      </c>
      <c r="B5" s="127"/>
      <c r="C5" s="127"/>
      <c r="D5" s="132" t="str">
        <f>'G-2'!D5:H5</f>
        <v>CL 94 - CR 57</v>
      </c>
      <c r="E5" s="132"/>
      <c r="F5" s="132"/>
      <c r="G5" s="132"/>
      <c r="H5" s="132"/>
      <c r="I5" s="127" t="s">
        <v>53</v>
      </c>
      <c r="J5" s="127"/>
      <c r="K5" s="127"/>
      <c r="L5" s="133">
        <f>'G-2'!L5:N5</f>
        <v>9457</v>
      </c>
      <c r="M5" s="133"/>
      <c r="N5" s="133"/>
      <c r="O5" s="12"/>
      <c r="P5" s="127" t="s">
        <v>57</v>
      </c>
      <c r="Q5" s="127"/>
      <c r="R5" s="127"/>
      <c r="S5" s="131" t="s">
        <v>92</v>
      </c>
      <c r="T5" s="131"/>
      <c r="U5" s="131"/>
    </row>
    <row r="6" spans="1:28" ht="12.75" customHeight="1" x14ac:dyDescent="0.2">
      <c r="A6" s="127" t="s">
        <v>55</v>
      </c>
      <c r="B6" s="127"/>
      <c r="C6" s="127"/>
      <c r="D6" s="129" t="s">
        <v>149</v>
      </c>
      <c r="E6" s="129"/>
      <c r="F6" s="129"/>
      <c r="G6" s="129"/>
      <c r="H6" s="129"/>
      <c r="I6" s="127" t="s">
        <v>59</v>
      </c>
      <c r="J6" s="127"/>
      <c r="K6" s="127"/>
      <c r="L6" s="140">
        <v>2</v>
      </c>
      <c r="M6" s="140"/>
      <c r="N6" s="140"/>
      <c r="O6" s="42"/>
      <c r="P6" s="127" t="s">
        <v>58</v>
      </c>
      <c r="Q6" s="127"/>
      <c r="R6" s="127"/>
      <c r="S6" s="141">
        <f>'G-2'!S6:U6</f>
        <v>43271</v>
      </c>
      <c r="T6" s="141"/>
      <c r="U6" s="141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6" t="s">
        <v>34</v>
      </c>
      <c r="C8" s="137"/>
      <c r="D8" s="137"/>
      <c r="E8" s="138"/>
      <c r="F8" s="134" t="s">
        <v>35</v>
      </c>
      <c r="G8" s="134" t="s">
        <v>37</v>
      </c>
      <c r="H8" s="134" t="s">
        <v>36</v>
      </c>
      <c r="I8" s="136" t="s">
        <v>34</v>
      </c>
      <c r="J8" s="137"/>
      <c r="K8" s="137"/>
      <c r="L8" s="138"/>
      <c r="M8" s="134" t="s">
        <v>35</v>
      </c>
      <c r="N8" s="134" t="s">
        <v>37</v>
      </c>
      <c r="O8" s="134" t="s">
        <v>36</v>
      </c>
      <c r="P8" s="136" t="s">
        <v>34</v>
      </c>
      <c r="Q8" s="137"/>
      <c r="R8" s="137"/>
      <c r="S8" s="138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v>6</v>
      </c>
      <c r="C10" s="46">
        <v>70</v>
      </c>
      <c r="D10" s="46">
        <v>0</v>
      </c>
      <c r="E10" s="46">
        <v>1</v>
      </c>
      <c r="F10" s="48">
        <f>B10*0.5+C10*1+D10*2+E10*2.5</f>
        <v>75.5</v>
      </c>
      <c r="G10" s="2"/>
      <c r="H10" s="19" t="s">
        <v>4</v>
      </c>
      <c r="I10" s="46">
        <v>11</v>
      </c>
      <c r="J10" s="46">
        <v>126</v>
      </c>
      <c r="K10" s="46">
        <v>0</v>
      </c>
      <c r="L10" s="46">
        <v>3</v>
      </c>
      <c r="M10" s="6">
        <f>I10*0.5+J10*1+K10*2+L10*2.5</f>
        <v>139</v>
      </c>
      <c r="N10" s="9">
        <f>F20+F21+F22+M10</f>
        <v>430</v>
      </c>
      <c r="O10" s="19" t="s">
        <v>43</v>
      </c>
      <c r="P10" s="46">
        <v>7</v>
      </c>
      <c r="Q10" s="46">
        <v>104</v>
      </c>
      <c r="R10" s="46">
        <v>0</v>
      </c>
      <c r="S10" s="46">
        <v>3</v>
      </c>
      <c r="T10" s="6">
        <f>P10*0.5+Q10*1+R10*2+S10*2.5</f>
        <v>115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10</v>
      </c>
      <c r="C11" s="46">
        <v>82</v>
      </c>
      <c r="D11" s="46">
        <v>0</v>
      </c>
      <c r="E11" s="46">
        <v>1</v>
      </c>
      <c r="F11" s="6">
        <f t="shared" ref="F11:F22" si="0">B11*0.5+C11*1+D11*2+E11*2.5</f>
        <v>89.5</v>
      </c>
      <c r="G11" s="2"/>
      <c r="H11" s="19" t="s">
        <v>5</v>
      </c>
      <c r="I11" s="46">
        <v>9</v>
      </c>
      <c r="J11" s="46">
        <v>120</v>
      </c>
      <c r="K11" s="46">
        <v>0</v>
      </c>
      <c r="L11" s="46">
        <v>4</v>
      </c>
      <c r="M11" s="6">
        <f t="shared" ref="M11:M22" si="1">I11*0.5+J11*1+K11*2+L11*2.5</f>
        <v>134.5</v>
      </c>
      <c r="N11" s="9">
        <f>F21+F22+M10+M11</f>
        <v>478</v>
      </c>
      <c r="O11" s="19" t="s">
        <v>44</v>
      </c>
      <c r="P11" s="46">
        <v>10</v>
      </c>
      <c r="Q11" s="46">
        <v>112</v>
      </c>
      <c r="R11" s="46">
        <v>0</v>
      </c>
      <c r="S11" s="46">
        <v>1</v>
      </c>
      <c r="T11" s="6">
        <f t="shared" ref="T11:T21" si="2">P11*0.5+Q11*1+R11*2+S11*2.5</f>
        <v>119.5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9</v>
      </c>
      <c r="C12" s="46">
        <v>84</v>
      </c>
      <c r="D12" s="46">
        <v>0</v>
      </c>
      <c r="E12" s="46">
        <v>1</v>
      </c>
      <c r="F12" s="6">
        <f t="shared" si="0"/>
        <v>91</v>
      </c>
      <c r="G12" s="2"/>
      <c r="H12" s="19" t="s">
        <v>6</v>
      </c>
      <c r="I12" s="46">
        <v>16</v>
      </c>
      <c r="J12" s="46">
        <v>146</v>
      </c>
      <c r="K12" s="46">
        <v>1</v>
      </c>
      <c r="L12" s="46">
        <v>4</v>
      </c>
      <c r="M12" s="6">
        <f t="shared" si="1"/>
        <v>166</v>
      </c>
      <c r="N12" s="2">
        <f>F22+M10+M11+M12</f>
        <v>551</v>
      </c>
      <c r="O12" s="19" t="s">
        <v>32</v>
      </c>
      <c r="P12" s="46">
        <v>16</v>
      </c>
      <c r="Q12" s="46">
        <v>108</v>
      </c>
      <c r="R12" s="46">
        <v>1</v>
      </c>
      <c r="S12" s="46">
        <v>1</v>
      </c>
      <c r="T12" s="6">
        <f t="shared" si="2"/>
        <v>120.5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6</v>
      </c>
      <c r="C13" s="46">
        <v>100</v>
      </c>
      <c r="D13" s="46">
        <v>1</v>
      </c>
      <c r="E13" s="46">
        <v>1</v>
      </c>
      <c r="F13" s="6">
        <f t="shared" si="0"/>
        <v>107.5</v>
      </c>
      <c r="G13" s="2">
        <f>F10+F11+F12+F13</f>
        <v>363.5</v>
      </c>
      <c r="H13" s="19" t="s">
        <v>7</v>
      </c>
      <c r="I13" s="46">
        <v>3</v>
      </c>
      <c r="J13" s="46">
        <v>135</v>
      </c>
      <c r="K13" s="46">
        <v>0</v>
      </c>
      <c r="L13" s="46">
        <v>1</v>
      </c>
      <c r="M13" s="6">
        <f t="shared" si="1"/>
        <v>139</v>
      </c>
      <c r="N13" s="2">
        <f t="shared" ref="N13:N18" si="3">M10+M11+M12+M13</f>
        <v>578.5</v>
      </c>
      <c r="O13" s="19" t="s">
        <v>33</v>
      </c>
      <c r="P13" s="46">
        <v>16</v>
      </c>
      <c r="Q13" s="46">
        <v>114</v>
      </c>
      <c r="R13" s="46">
        <v>0</v>
      </c>
      <c r="S13" s="46">
        <v>1</v>
      </c>
      <c r="T13" s="6">
        <f t="shared" si="2"/>
        <v>124.5</v>
      </c>
      <c r="U13" s="2">
        <f t="shared" ref="U13:U21" si="4">T10+T11+T12+T13</f>
        <v>479.5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12</v>
      </c>
      <c r="C14" s="46">
        <v>97</v>
      </c>
      <c r="D14" s="46">
        <v>0</v>
      </c>
      <c r="E14" s="46">
        <v>2</v>
      </c>
      <c r="F14" s="6">
        <f t="shared" si="0"/>
        <v>108</v>
      </c>
      <c r="G14" s="2">
        <f t="shared" ref="G14:G19" si="5">F11+F12+F13+F14</f>
        <v>396</v>
      </c>
      <c r="H14" s="19" t="s">
        <v>9</v>
      </c>
      <c r="I14" s="46">
        <v>7</v>
      </c>
      <c r="J14" s="46">
        <v>131</v>
      </c>
      <c r="K14" s="46">
        <v>0</v>
      </c>
      <c r="L14" s="46">
        <v>2</v>
      </c>
      <c r="M14" s="6">
        <f t="shared" si="1"/>
        <v>139.5</v>
      </c>
      <c r="N14" s="2">
        <f t="shared" si="3"/>
        <v>579</v>
      </c>
      <c r="O14" s="19" t="s">
        <v>29</v>
      </c>
      <c r="P14" s="45">
        <v>7</v>
      </c>
      <c r="Q14" s="45">
        <v>116</v>
      </c>
      <c r="R14" s="45">
        <v>0</v>
      </c>
      <c r="S14" s="45">
        <v>1</v>
      </c>
      <c r="T14" s="6">
        <f t="shared" si="2"/>
        <v>122</v>
      </c>
      <c r="U14" s="2">
        <f t="shared" si="4"/>
        <v>486.5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9</v>
      </c>
      <c r="C15" s="46">
        <v>80</v>
      </c>
      <c r="D15" s="46">
        <v>0</v>
      </c>
      <c r="E15" s="46">
        <v>1</v>
      </c>
      <c r="F15" s="6">
        <f t="shared" si="0"/>
        <v>87</v>
      </c>
      <c r="G15" s="2">
        <f t="shared" si="5"/>
        <v>393.5</v>
      </c>
      <c r="H15" s="19" t="s">
        <v>12</v>
      </c>
      <c r="I15" s="46">
        <v>5</v>
      </c>
      <c r="J15" s="46">
        <v>89</v>
      </c>
      <c r="K15" s="46">
        <v>0</v>
      </c>
      <c r="L15" s="46">
        <v>2</v>
      </c>
      <c r="M15" s="6">
        <f t="shared" si="1"/>
        <v>96.5</v>
      </c>
      <c r="N15" s="2">
        <f t="shared" si="3"/>
        <v>541</v>
      </c>
      <c r="O15" s="18" t="s">
        <v>30</v>
      </c>
      <c r="P15" s="46">
        <v>15</v>
      </c>
      <c r="Q15" s="46">
        <v>143</v>
      </c>
      <c r="R15" s="46">
        <v>0</v>
      </c>
      <c r="S15" s="46">
        <v>0</v>
      </c>
      <c r="T15" s="6">
        <f t="shared" si="2"/>
        <v>150.5</v>
      </c>
      <c r="U15" s="2">
        <f t="shared" si="4"/>
        <v>517.5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11</v>
      </c>
      <c r="C16" s="46">
        <v>93</v>
      </c>
      <c r="D16" s="46">
        <v>0</v>
      </c>
      <c r="E16" s="46">
        <v>2</v>
      </c>
      <c r="F16" s="6">
        <f t="shared" si="0"/>
        <v>103.5</v>
      </c>
      <c r="G16" s="2">
        <f t="shared" si="5"/>
        <v>406</v>
      </c>
      <c r="H16" s="19" t="s">
        <v>15</v>
      </c>
      <c r="I16" s="46">
        <v>6</v>
      </c>
      <c r="J16" s="46">
        <v>85</v>
      </c>
      <c r="K16" s="46">
        <v>0</v>
      </c>
      <c r="L16" s="46">
        <v>2</v>
      </c>
      <c r="M16" s="6">
        <f t="shared" si="1"/>
        <v>93</v>
      </c>
      <c r="N16" s="2">
        <f t="shared" si="3"/>
        <v>468</v>
      </c>
      <c r="O16" s="19" t="s">
        <v>8</v>
      </c>
      <c r="P16" s="46">
        <v>6</v>
      </c>
      <c r="Q16" s="46">
        <v>150</v>
      </c>
      <c r="R16" s="46">
        <v>0</v>
      </c>
      <c r="S16" s="46">
        <v>4</v>
      </c>
      <c r="T16" s="6">
        <f t="shared" si="2"/>
        <v>163</v>
      </c>
      <c r="U16" s="2">
        <f t="shared" si="4"/>
        <v>560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7</v>
      </c>
      <c r="C17" s="46">
        <v>88</v>
      </c>
      <c r="D17" s="46">
        <v>0</v>
      </c>
      <c r="E17" s="46">
        <v>3</v>
      </c>
      <c r="F17" s="6">
        <f t="shared" si="0"/>
        <v>99</v>
      </c>
      <c r="G17" s="2">
        <f t="shared" si="5"/>
        <v>397.5</v>
      </c>
      <c r="H17" s="19" t="s">
        <v>18</v>
      </c>
      <c r="I17" s="46">
        <v>6</v>
      </c>
      <c r="J17" s="46">
        <v>74</v>
      </c>
      <c r="K17" s="46">
        <v>0</v>
      </c>
      <c r="L17" s="46">
        <v>2</v>
      </c>
      <c r="M17" s="6">
        <f t="shared" si="1"/>
        <v>82</v>
      </c>
      <c r="N17" s="2">
        <f t="shared" si="3"/>
        <v>411</v>
      </c>
      <c r="O17" s="19" t="s">
        <v>10</v>
      </c>
      <c r="P17" s="46">
        <v>10</v>
      </c>
      <c r="Q17" s="46">
        <v>194</v>
      </c>
      <c r="R17" s="46">
        <v>1</v>
      </c>
      <c r="S17" s="46">
        <v>2</v>
      </c>
      <c r="T17" s="6">
        <f t="shared" si="2"/>
        <v>206</v>
      </c>
      <c r="U17" s="2">
        <f t="shared" si="4"/>
        <v>641.5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11</v>
      </c>
      <c r="C18" s="46">
        <v>82</v>
      </c>
      <c r="D18" s="46">
        <v>0</v>
      </c>
      <c r="E18" s="46">
        <v>2</v>
      </c>
      <c r="F18" s="6">
        <f t="shared" si="0"/>
        <v>92.5</v>
      </c>
      <c r="G18" s="2">
        <f t="shared" si="5"/>
        <v>382</v>
      </c>
      <c r="H18" s="19" t="s">
        <v>20</v>
      </c>
      <c r="I18" s="46">
        <v>9</v>
      </c>
      <c r="J18" s="46">
        <v>80</v>
      </c>
      <c r="K18" s="46">
        <v>0</v>
      </c>
      <c r="L18" s="46">
        <v>2</v>
      </c>
      <c r="M18" s="6">
        <f t="shared" si="1"/>
        <v>89.5</v>
      </c>
      <c r="N18" s="2">
        <f t="shared" si="3"/>
        <v>361</v>
      </c>
      <c r="O18" s="19" t="s">
        <v>13</v>
      </c>
      <c r="P18" s="46">
        <v>11</v>
      </c>
      <c r="Q18" s="46">
        <v>170</v>
      </c>
      <c r="R18" s="46">
        <v>0</v>
      </c>
      <c r="S18" s="46">
        <v>0</v>
      </c>
      <c r="T18" s="6">
        <f t="shared" si="2"/>
        <v>175.5</v>
      </c>
      <c r="U18" s="2">
        <f t="shared" si="4"/>
        <v>695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13</v>
      </c>
      <c r="C19" s="47">
        <v>76</v>
      </c>
      <c r="D19" s="47">
        <v>0</v>
      </c>
      <c r="E19" s="47">
        <v>2</v>
      </c>
      <c r="F19" s="7">
        <f t="shared" si="0"/>
        <v>87.5</v>
      </c>
      <c r="G19" s="3">
        <f t="shared" si="5"/>
        <v>382.5</v>
      </c>
      <c r="H19" s="20" t="s">
        <v>22</v>
      </c>
      <c r="I19" s="45">
        <v>6</v>
      </c>
      <c r="J19" s="45">
        <v>96</v>
      </c>
      <c r="K19" s="45">
        <v>2</v>
      </c>
      <c r="L19" s="45">
        <v>3</v>
      </c>
      <c r="M19" s="6">
        <f t="shared" si="1"/>
        <v>110.5</v>
      </c>
      <c r="N19" s="2">
        <f>M16+M17+M18+M19</f>
        <v>375</v>
      </c>
      <c r="O19" s="19" t="s">
        <v>16</v>
      </c>
      <c r="P19" s="46">
        <v>20</v>
      </c>
      <c r="Q19" s="46">
        <v>161</v>
      </c>
      <c r="R19" s="46">
        <v>0</v>
      </c>
      <c r="S19" s="46">
        <v>1</v>
      </c>
      <c r="T19" s="6">
        <f t="shared" si="2"/>
        <v>173.5</v>
      </c>
      <c r="U19" s="2">
        <f t="shared" si="4"/>
        <v>718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v>11</v>
      </c>
      <c r="C20" s="45">
        <v>76</v>
      </c>
      <c r="D20" s="45">
        <v>0</v>
      </c>
      <c r="E20" s="45">
        <v>2</v>
      </c>
      <c r="F20" s="8">
        <f t="shared" si="0"/>
        <v>86.5</v>
      </c>
      <c r="G20" s="35"/>
      <c r="H20" s="19" t="s">
        <v>24</v>
      </c>
      <c r="I20" s="46">
        <v>9</v>
      </c>
      <c r="J20" s="46">
        <v>92</v>
      </c>
      <c r="K20" s="46">
        <v>0</v>
      </c>
      <c r="L20" s="46">
        <v>2</v>
      </c>
      <c r="M20" s="8">
        <f t="shared" si="1"/>
        <v>101.5</v>
      </c>
      <c r="N20" s="2">
        <f>M17+M18+M19+M20</f>
        <v>383.5</v>
      </c>
      <c r="O20" s="19" t="s">
        <v>45</v>
      </c>
      <c r="P20" s="45">
        <v>11</v>
      </c>
      <c r="Q20" s="45">
        <v>164</v>
      </c>
      <c r="R20" s="45">
        <v>1</v>
      </c>
      <c r="S20" s="45">
        <v>0</v>
      </c>
      <c r="T20" s="8">
        <f t="shared" si="2"/>
        <v>171.5</v>
      </c>
      <c r="U20" s="2">
        <f t="shared" si="4"/>
        <v>726.5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6</v>
      </c>
      <c r="C21" s="46">
        <v>80</v>
      </c>
      <c r="D21" s="46">
        <v>0</v>
      </c>
      <c r="E21" s="46">
        <v>4</v>
      </c>
      <c r="F21" s="6">
        <f t="shared" si="0"/>
        <v>93</v>
      </c>
      <c r="G21" s="36"/>
      <c r="H21" s="20" t="s">
        <v>25</v>
      </c>
      <c r="I21" s="46">
        <v>6</v>
      </c>
      <c r="J21" s="46">
        <v>87</v>
      </c>
      <c r="K21" s="46">
        <v>0</v>
      </c>
      <c r="L21" s="46">
        <v>0</v>
      </c>
      <c r="M21" s="6">
        <f t="shared" si="1"/>
        <v>90</v>
      </c>
      <c r="N21" s="2">
        <f>M18+M19+M20+M21</f>
        <v>391.5</v>
      </c>
      <c r="O21" s="21" t="s">
        <v>46</v>
      </c>
      <c r="P21" s="47">
        <v>10</v>
      </c>
      <c r="Q21" s="47">
        <v>168</v>
      </c>
      <c r="R21" s="47">
        <v>0</v>
      </c>
      <c r="S21" s="47">
        <v>0</v>
      </c>
      <c r="T21" s="7">
        <f t="shared" si="2"/>
        <v>173</v>
      </c>
      <c r="U21" s="3">
        <f t="shared" si="4"/>
        <v>693.5</v>
      </c>
      <c r="W21" s="1"/>
      <c r="X21" s="1"/>
      <c r="Y21" s="1" t="s">
        <v>69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v>18</v>
      </c>
      <c r="C22" s="46">
        <v>95</v>
      </c>
      <c r="D22" s="46">
        <v>0</v>
      </c>
      <c r="E22" s="46">
        <v>3</v>
      </c>
      <c r="F22" s="6">
        <f t="shared" si="0"/>
        <v>111.5</v>
      </c>
      <c r="G22" s="2"/>
      <c r="H22" s="21" t="s">
        <v>26</v>
      </c>
      <c r="I22" s="47">
        <v>11</v>
      </c>
      <c r="J22" s="47">
        <v>93</v>
      </c>
      <c r="K22" s="47">
        <v>0</v>
      </c>
      <c r="L22" s="47">
        <v>1</v>
      </c>
      <c r="M22" s="6">
        <f t="shared" si="1"/>
        <v>101</v>
      </c>
      <c r="N22" s="3">
        <f>M19+M20+M21+M22</f>
        <v>403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1132</v>
      </c>
      <c r="AA22" s="1"/>
      <c r="AB22" s="51"/>
    </row>
    <row r="23" spans="1:28" ht="13.5" customHeight="1" x14ac:dyDescent="0.2">
      <c r="A23" s="142" t="s">
        <v>47</v>
      </c>
      <c r="B23" s="143"/>
      <c r="C23" s="146" t="s">
        <v>50</v>
      </c>
      <c r="D23" s="147"/>
      <c r="E23" s="147"/>
      <c r="F23" s="148"/>
      <c r="G23" s="53">
        <f>MAX(G13:G19)</f>
        <v>406</v>
      </c>
      <c r="H23" s="150" t="s">
        <v>48</v>
      </c>
      <c r="I23" s="151"/>
      <c r="J23" s="152" t="s">
        <v>50</v>
      </c>
      <c r="K23" s="153"/>
      <c r="L23" s="153"/>
      <c r="M23" s="154"/>
      <c r="N23" s="54">
        <f>MAX(N10:N22)</f>
        <v>579</v>
      </c>
      <c r="O23" s="142" t="s">
        <v>49</v>
      </c>
      <c r="P23" s="143"/>
      <c r="Q23" s="146" t="s">
        <v>50</v>
      </c>
      <c r="R23" s="147"/>
      <c r="S23" s="147"/>
      <c r="T23" s="148"/>
      <c r="U23" s="53">
        <f>MAX(U13:U21)</f>
        <v>726.5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4"/>
      <c r="B24" s="145"/>
      <c r="C24" s="52" t="s">
        <v>71</v>
      </c>
      <c r="D24" s="55"/>
      <c r="E24" s="55"/>
      <c r="F24" s="56" t="s">
        <v>80</v>
      </c>
      <c r="G24" s="57"/>
      <c r="H24" s="144"/>
      <c r="I24" s="145"/>
      <c r="J24" s="52" t="s">
        <v>71</v>
      </c>
      <c r="K24" s="55"/>
      <c r="L24" s="55"/>
      <c r="M24" s="56" t="s">
        <v>74</v>
      </c>
      <c r="N24" s="57"/>
      <c r="O24" s="144"/>
      <c r="P24" s="145"/>
      <c r="Q24" s="52" t="s">
        <v>71</v>
      </c>
      <c r="R24" s="55"/>
      <c r="S24" s="55"/>
      <c r="T24" s="56" t="s">
        <v>68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9" t="s">
        <v>51</v>
      </c>
      <c r="B26" s="149"/>
      <c r="C26" s="149"/>
      <c r="D26" s="149"/>
      <c r="E26" s="14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0" sqref="W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30" t="s">
        <v>61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28" t="s">
        <v>54</v>
      </c>
      <c r="B5" s="128"/>
      <c r="C5" s="128"/>
      <c r="D5" s="26"/>
      <c r="E5" s="132" t="str">
        <f>'G-2'!E4:H4</f>
        <v>DE OBRA</v>
      </c>
      <c r="F5" s="132"/>
      <c r="G5" s="132"/>
      <c r="H5" s="13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27" t="s">
        <v>56</v>
      </c>
      <c r="B6" s="127"/>
      <c r="C6" s="127"/>
      <c r="D6" s="132" t="str">
        <f>'G-2'!D5:H5</f>
        <v>CL 94 - CR 57</v>
      </c>
      <c r="E6" s="132"/>
      <c r="F6" s="132"/>
      <c r="G6" s="132"/>
      <c r="H6" s="132"/>
      <c r="I6" s="127" t="s">
        <v>53</v>
      </c>
      <c r="J6" s="127"/>
      <c r="K6" s="127"/>
      <c r="L6" s="133">
        <f>'G-2'!L5:N5</f>
        <v>9457</v>
      </c>
      <c r="M6" s="133"/>
      <c r="N6" s="133"/>
      <c r="O6" s="12"/>
      <c r="P6" s="127" t="s">
        <v>58</v>
      </c>
      <c r="Q6" s="127"/>
      <c r="R6" s="127"/>
      <c r="S6" s="155">
        <f>'G-2'!S6:U6</f>
        <v>43271</v>
      </c>
      <c r="T6" s="155"/>
      <c r="U6" s="155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6" t="s">
        <v>34</v>
      </c>
      <c r="C8" s="137"/>
      <c r="D8" s="137"/>
      <c r="E8" s="138"/>
      <c r="F8" s="134" t="s">
        <v>35</v>
      </c>
      <c r="G8" s="134" t="s">
        <v>37</v>
      </c>
      <c r="H8" s="134" t="s">
        <v>36</v>
      </c>
      <c r="I8" s="136" t="s">
        <v>34</v>
      </c>
      <c r="J8" s="137"/>
      <c r="K8" s="137"/>
      <c r="L8" s="138"/>
      <c r="M8" s="134" t="s">
        <v>35</v>
      </c>
      <c r="N8" s="134" t="s">
        <v>37</v>
      </c>
      <c r="O8" s="134" t="s">
        <v>36</v>
      </c>
      <c r="P8" s="136" t="s">
        <v>34</v>
      </c>
      <c r="Q8" s="137"/>
      <c r="R8" s="137"/>
      <c r="S8" s="138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f>'G-2'!B10+'G-4'!B10</f>
        <v>30</v>
      </c>
      <c r="C10" s="46">
        <f>'G-2'!C10+'G-4'!C10</f>
        <v>396</v>
      </c>
      <c r="D10" s="46">
        <f>'G-2'!D10+'G-4'!D10</f>
        <v>1</v>
      </c>
      <c r="E10" s="46">
        <f>'G-2'!E10+'G-4'!E10</f>
        <v>5</v>
      </c>
      <c r="F10" s="6">
        <f t="shared" ref="F10:F22" si="0">B10*0.5+C10*1+D10*2+E10*2.5</f>
        <v>425.5</v>
      </c>
      <c r="G10" s="2"/>
      <c r="H10" s="19" t="s">
        <v>4</v>
      </c>
      <c r="I10" s="46">
        <f>'G-2'!I10+'G-4'!I10</f>
        <v>58</v>
      </c>
      <c r="J10" s="46">
        <f>'G-2'!J10+'G-4'!J10</f>
        <v>430</v>
      </c>
      <c r="K10" s="46">
        <f>'G-2'!K10+'G-4'!K10</f>
        <v>1</v>
      </c>
      <c r="L10" s="46">
        <f>'G-2'!L10+'G-4'!L10</f>
        <v>9</v>
      </c>
      <c r="M10" s="6">
        <f t="shared" ref="M10:M22" si="1">I10*0.5+J10*1+K10*2+L10*2.5</f>
        <v>483.5</v>
      </c>
      <c r="N10" s="9">
        <f>F20+F21+F22+M10</f>
        <v>1613</v>
      </c>
      <c r="O10" s="19" t="s">
        <v>43</v>
      </c>
      <c r="P10" s="46">
        <f>'G-2'!P10+'G-4'!P10</f>
        <v>46</v>
      </c>
      <c r="Q10" s="46">
        <f>'G-2'!Q10+'G-4'!Q10</f>
        <v>372</v>
      </c>
      <c r="R10" s="46">
        <f>'G-2'!R10+'G-4'!R10</f>
        <v>2</v>
      </c>
      <c r="S10" s="46">
        <f>'G-2'!S10+'G-4'!S10</f>
        <v>4</v>
      </c>
      <c r="T10" s="6">
        <f t="shared" ref="T10:T21" si="2">P10*0.5+Q10*1+R10*2+S10*2.5</f>
        <v>409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50</v>
      </c>
      <c r="C11" s="46">
        <f>'G-2'!C11+'G-4'!C11</f>
        <v>484</v>
      </c>
      <c r="D11" s="46">
        <f>'G-2'!D11+'G-4'!D11</f>
        <v>1</v>
      </c>
      <c r="E11" s="46">
        <f>'G-2'!E11+'G-4'!E11</f>
        <v>4</v>
      </c>
      <c r="F11" s="6">
        <f t="shared" si="0"/>
        <v>521</v>
      </c>
      <c r="G11" s="2"/>
      <c r="H11" s="19" t="s">
        <v>5</v>
      </c>
      <c r="I11" s="46">
        <f>'G-2'!I11+'G-4'!I11</f>
        <v>65</v>
      </c>
      <c r="J11" s="46">
        <f>'G-2'!J11+'G-4'!J11</f>
        <v>449</v>
      </c>
      <c r="K11" s="46">
        <f>'G-2'!K11+'G-4'!K11</f>
        <v>1</v>
      </c>
      <c r="L11" s="46">
        <f>'G-2'!L11+'G-4'!L11</f>
        <v>11</v>
      </c>
      <c r="M11" s="6">
        <f t="shared" si="1"/>
        <v>511</v>
      </c>
      <c r="N11" s="9">
        <f>F21+F22+M10+M11</f>
        <v>1785.5</v>
      </c>
      <c r="O11" s="19" t="s">
        <v>44</v>
      </c>
      <c r="P11" s="46">
        <f>'G-2'!P11+'G-4'!P11</f>
        <v>46</v>
      </c>
      <c r="Q11" s="46">
        <f>'G-2'!Q11+'G-4'!Q11</f>
        <v>391</v>
      </c>
      <c r="R11" s="46">
        <f>'G-2'!R11+'G-4'!R11</f>
        <v>1</v>
      </c>
      <c r="S11" s="46">
        <f>'G-2'!S11+'G-4'!S11</f>
        <v>5</v>
      </c>
      <c r="T11" s="6">
        <f t="shared" si="2"/>
        <v>428.5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56</v>
      </c>
      <c r="C12" s="46">
        <f>'G-2'!C12+'G-4'!C12</f>
        <v>478</v>
      </c>
      <c r="D12" s="46">
        <f>'G-2'!D12+'G-4'!D12</f>
        <v>4</v>
      </c>
      <c r="E12" s="46">
        <f>'G-2'!E12+'G-4'!E12</f>
        <v>2</v>
      </c>
      <c r="F12" s="6">
        <f t="shared" si="0"/>
        <v>519</v>
      </c>
      <c r="G12" s="2"/>
      <c r="H12" s="19" t="s">
        <v>6</v>
      </c>
      <c r="I12" s="46">
        <f>'G-2'!I12+'G-4'!I12</f>
        <v>69</v>
      </c>
      <c r="J12" s="46">
        <f>'G-2'!J12+'G-4'!J12</f>
        <v>508</v>
      </c>
      <c r="K12" s="46">
        <f>'G-2'!K12+'G-4'!K12</f>
        <v>3</v>
      </c>
      <c r="L12" s="46">
        <f>'G-2'!L12+'G-4'!L12</f>
        <v>14</v>
      </c>
      <c r="M12" s="6">
        <f t="shared" si="1"/>
        <v>583.5</v>
      </c>
      <c r="N12" s="2">
        <f>F22+M10+M11+M12</f>
        <v>1994</v>
      </c>
      <c r="O12" s="19" t="s">
        <v>32</v>
      </c>
      <c r="P12" s="46">
        <f>'G-2'!P12+'G-4'!P12</f>
        <v>56</v>
      </c>
      <c r="Q12" s="46">
        <f>'G-2'!Q12+'G-4'!Q12</f>
        <v>418</v>
      </c>
      <c r="R12" s="46">
        <f>'G-2'!R12+'G-4'!R12</f>
        <v>3</v>
      </c>
      <c r="S12" s="46">
        <f>'G-2'!S12+'G-4'!S12</f>
        <v>7</v>
      </c>
      <c r="T12" s="6">
        <f t="shared" si="2"/>
        <v>469.5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30</v>
      </c>
      <c r="C13" s="46">
        <f>'G-2'!C13+'G-4'!C13</f>
        <v>448</v>
      </c>
      <c r="D13" s="46">
        <f>'G-2'!D13+'G-4'!D13</f>
        <v>4</v>
      </c>
      <c r="E13" s="46">
        <f>'G-2'!E13+'G-4'!E13</f>
        <v>9</v>
      </c>
      <c r="F13" s="6">
        <f t="shared" si="0"/>
        <v>493.5</v>
      </c>
      <c r="G13" s="2">
        <f t="shared" ref="G13:G19" si="3">F10+F11+F12+F13</f>
        <v>1959</v>
      </c>
      <c r="H13" s="19" t="s">
        <v>7</v>
      </c>
      <c r="I13" s="46">
        <f>'G-2'!I13+'G-4'!I13</f>
        <v>32</v>
      </c>
      <c r="J13" s="46">
        <f>'G-2'!J13+'G-4'!J13</f>
        <v>489</v>
      </c>
      <c r="K13" s="46">
        <f>'G-2'!K13+'G-4'!K13</f>
        <v>3</v>
      </c>
      <c r="L13" s="46">
        <f>'G-2'!L13+'G-4'!L13</f>
        <v>6</v>
      </c>
      <c r="M13" s="6">
        <f t="shared" si="1"/>
        <v>526</v>
      </c>
      <c r="N13" s="2">
        <f t="shared" ref="N13:N18" si="4">M10+M11+M12+M13</f>
        <v>2104</v>
      </c>
      <c r="O13" s="19" t="s">
        <v>33</v>
      </c>
      <c r="P13" s="46">
        <f>'G-2'!P13+'G-4'!P13</f>
        <v>60</v>
      </c>
      <c r="Q13" s="46">
        <f>'G-2'!Q13+'G-4'!Q13</f>
        <v>443</v>
      </c>
      <c r="R13" s="46">
        <f>'G-2'!R13+'G-4'!R13</f>
        <v>1</v>
      </c>
      <c r="S13" s="46">
        <f>'G-2'!S13+'G-4'!S13</f>
        <v>9</v>
      </c>
      <c r="T13" s="6">
        <f t="shared" si="2"/>
        <v>497.5</v>
      </c>
      <c r="U13" s="2">
        <f t="shared" ref="U13:U21" si="5">T10+T11+T12+T13</f>
        <v>1804.5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70</v>
      </c>
      <c r="C14" s="46">
        <f>'G-2'!C14+'G-4'!C14</f>
        <v>416</v>
      </c>
      <c r="D14" s="46">
        <f>'G-2'!D14+'G-4'!D14</f>
        <v>0</v>
      </c>
      <c r="E14" s="46">
        <f>'G-2'!E14+'G-4'!E14</f>
        <v>5</v>
      </c>
      <c r="F14" s="6">
        <f t="shared" si="0"/>
        <v>463.5</v>
      </c>
      <c r="G14" s="2">
        <f t="shared" si="3"/>
        <v>1997</v>
      </c>
      <c r="H14" s="19" t="s">
        <v>9</v>
      </c>
      <c r="I14" s="46">
        <f>'G-2'!I14+'G-4'!I14</f>
        <v>31</v>
      </c>
      <c r="J14" s="46">
        <f>'G-2'!J14+'G-4'!J14</f>
        <v>465</v>
      </c>
      <c r="K14" s="46">
        <f>'G-2'!K14+'G-4'!K14</f>
        <v>3</v>
      </c>
      <c r="L14" s="46">
        <f>'G-2'!L14+'G-4'!L14</f>
        <v>6</v>
      </c>
      <c r="M14" s="6">
        <f t="shared" si="1"/>
        <v>501.5</v>
      </c>
      <c r="N14" s="2">
        <f t="shared" si="4"/>
        <v>2122</v>
      </c>
      <c r="O14" s="19" t="s">
        <v>29</v>
      </c>
      <c r="P14" s="46">
        <f>'G-2'!P14+'G-4'!P14</f>
        <v>36</v>
      </c>
      <c r="Q14" s="46">
        <f>'G-2'!Q14+'G-4'!Q14</f>
        <v>483</v>
      </c>
      <c r="R14" s="46">
        <f>'G-2'!R14+'G-4'!R14</f>
        <v>3</v>
      </c>
      <c r="S14" s="46">
        <f>'G-2'!S14+'G-4'!S14</f>
        <v>2</v>
      </c>
      <c r="T14" s="6">
        <f t="shared" si="2"/>
        <v>512</v>
      </c>
      <c r="U14" s="2">
        <f t="shared" si="5"/>
        <v>1907.5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63</v>
      </c>
      <c r="C15" s="46">
        <f>'G-2'!C15+'G-4'!C15</f>
        <v>415</v>
      </c>
      <c r="D15" s="46">
        <f>'G-2'!D15+'G-4'!D15</f>
        <v>2</v>
      </c>
      <c r="E15" s="46">
        <f>'G-2'!E15+'G-4'!E15</f>
        <v>4</v>
      </c>
      <c r="F15" s="6">
        <f t="shared" si="0"/>
        <v>460.5</v>
      </c>
      <c r="G15" s="2">
        <f t="shared" si="3"/>
        <v>1936.5</v>
      </c>
      <c r="H15" s="19" t="s">
        <v>12</v>
      </c>
      <c r="I15" s="46">
        <f>'G-2'!I15+'G-4'!I15</f>
        <v>27</v>
      </c>
      <c r="J15" s="46">
        <f>'G-2'!J15+'G-4'!J15</f>
        <v>414</v>
      </c>
      <c r="K15" s="46">
        <f>'G-2'!K15+'G-4'!K15</f>
        <v>2</v>
      </c>
      <c r="L15" s="46">
        <f>'G-2'!L15+'G-4'!L15</f>
        <v>7</v>
      </c>
      <c r="M15" s="6">
        <f t="shared" si="1"/>
        <v>449</v>
      </c>
      <c r="N15" s="2">
        <f t="shared" si="4"/>
        <v>2060</v>
      </c>
      <c r="O15" s="18" t="s">
        <v>30</v>
      </c>
      <c r="P15" s="46">
        <f>'G-2'!P15+'G-4'!P15</f>
        <v>43</v>
      </c>
      <c r="Q15" s="46">
        <f>'G-2'!Q15+'G-4'!Q15</f>
        <v>495</v>
      </c>
      <c r="R15" s="46">
        <f>'G-2'!R15+'G-4'!R15</f>
        <v>1</v>
      </c>
      <c r="S15" s="46">
        <f>'G-2'!S15+'G-4'!S15</f>
        <v>7</v>
      </c>
      <c r="T15" s="6">
        <f t="shared" si="2"/>
        <v>536</v>
      </c>
      <c r="U15" s="2">
        <f t="shared" si="5"/>
        <v>2015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40</v>
      </c>
      <c r="C16" s="46">
        <f>'G-2'!C16+'G-4'!C16</f>
        <v>373</v>
      </c>
      <c r="D16" s="46">
        <f>'G-2'!D16+'G-4'!D16</f>
        <v>1</v>
      </c>
      <c r="E16" s="46">
        <f>'G-2'!E16+'G-4'!E16</f>
        <v>8</v>
      </c>
      <c r="F16" s="6">
        <f t="shared" si="0"/>
        <v>415</v>
      </c>
      <c r="G16" s="2">
        <f t="shared" si="3"/>
        <v>1832.5</v>
      </c>
      <c r="H16" s="19" t="s">
        <v>15</v>
      </c>
      <c r="I16" s="46">
        <f>'G-2'!I16+'G-4'!I16</f>
        <v>26</v>
      </c>
      <c r="J16" s="46">
        <f>'G-2'!J16+'G-4'!J16</f>
        <v>416</v>
      </c>
      <c r="K16" s="46">
        <f>'G-2'!K16+'G-4'!K16</f>
        <v>1</v>
      </c>
      <c r="L16" s="46">
        <f>'G-2'!L16+'G-4'!L16</f>
        <v>8</v>
      </c>
      <c r="M16" s="6">
        <f t="shared" si="1"/>
        <v>451</v>
      </c>
      <c r="N16" s="2">
        <f t="shared" si="4"/>
        <v>1927.5</v>
      </c>
      <c r="O16" s="19" t="s">
        <v>8</v>
      </c>
      <c r="P16" s="46">
        <f>'G-2'!P16+'G-4'!P16</f>
        <v>32</v>
      </c>
      <c r="Q16" s="46">
        <f>'G-2'!Q16+'G-4'!Q16</f>
        <v>489</v>
      </c>
      <c r="R16" s="46">
        <f>'G-2'!R16+'G-4'!R16</f>
        <v>1</v>
      </c>
      <c r="S16" s="46">
        <f>'G-2'!S16+'G-4'!S16</f>
        <v>5</v>
      </c>
      <c r="T16" s="6">
        <f t="shared" si="2"/>
        <v>519.5</v>
      </c>
      <c r="U16" s="2">
        <f t="shared" si="5"/>
        <v>2065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41</v>
      </c>
      <c r="C17" s="46">
        <f>'G-2'!C17+'G-4'!C17</f>
        <v>356</v>
      </c>
      <c r="D17" s="46">
        <f>'G-2'!D17+'G-4'!D17</f>
        <v>0</v>
      </c>
      <c r="E17" s="46">
        <f>'G-2'!E17+'G-4'!E17</f>
        <v>10</v>
      </c>
      <c r="F17" s="6">
        <f t="shared" si="0"/>
        <v>401.5</v>
      </c>
      <c r="G17" s="2">
        <f t="shared" si="3"/>
        <v>1740.5</v>
      </c>
      <c r="H17" s="19" t="s">
        <v>18</v>
      </c>
      <c r="I17" s="46">
        <f>'G-2'!I17+'G-4'!I17</f>
        <v>35</v>
      </c>
      <c r="J17" s="46">
        <f>'G-2'!J17+'G-4'!J17</f>
        <v>321</v>
      </c>
      <c r="K17" s="46">
        <f>'G-2'!K17+'G-4'!K17</f>
        <v>4</v>
      </c>
      <c r="L17" s="46">
        <f>'G-2'!L17+'G-4'!L17</f>
        <v>3</v>
      </c>
      <c r="M17" s="6">
        <f t="shared" si="1"/>
        <v>354</v>
      </c>
      <c r="N17" s="2">
        <f t="shared" si="4"/>
        <v>1755.5</v>
      </c>
      <c r="O17" s="19" t="s">
        <v>10</v>
      </c>
      <c r="P17" s="46">
        <f>'G-2'!P17+'G-4'!P17</f>
        <v>43</v>
      </c>
      <c r="Q17" s="46">
        <f>'G-2'!Q17+'G-4'!Q17</f>
        <v>554</v>
      </c>
      <c r="R17" s="46">
        <f>'G-2'!R17+'G-4'!R17</f>
        <v>1</v>
      </c>
      <c r="S17" s="46">
        <f>'G-2'!S17+'G-4'!S17</f>
        <v>4</v>
      </c>
      <c r="T17" s="6">
        <f t="shared" si="2"/>
        <v>587.5</v>
      </c>
      <c r="U17" s="2">
        <f t="shared" si="5"/>
        <v>2155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51</v>
      </c>
      <c r="C18" s="46">
        <f>'G-2'!C18+'G-4'!C18</f>
        <v>341</v>
      </c>
      <c r="D18" s="46">
        <f>'G-2'!D18+'G-4'!D18</f>
        <v>1</v>
      </c>
      <c r="E18" s="46">
        <f>'G-2'!E18+'G-4'!E18</f>
        <v>7</v>
      </c>
      <c r="F18" s="6">
        <f t="shared" si="0"/>
        <v>386</v>
      </c>
      <c r="G18" s="2">
        <f t="shared" si="3"/>
        <v>1663</v>
      </c>
      <c r="H18" s="19" t="s">
        <v>20</v>
      </c>
      <c r="I18" s="46">
        <f>'G-2'!I18+'G-4'!I18</f>
        <v>33</v>
      </c>
      <c r="J18" s="46">
        <f>'G-2'!J18+'G-4'!J18</f>
        <v>329</v>
      </c>
      <c r="K18" s="46">
        <f>'G-2'!K18+'G-4'!K18</f>
        <v>2</v>
      </c>
      <c r="L18" s="46">
        <f>'G-2'!L18+'G-4'!L18</f>
        <v>4</v>
      </c>
      <c r="M18" s="6">
        <f t="shared" si="1"/>
        <v>359.5</v>
      </c>
      <c r="N18" s="2">
        <f t="shared" si="4"/>
        <v>1613.5</v>
      </c>
      <c r="O18" s="19" t="s">
        <v>13</v>
      </c>
      <c r="P18" s="46">
        <f>'G-2'!P18+'G-4'!P18</f>
        <v>52</v>
      </c>
      <c r="Q18" s="46">
        <f>'G-2'!Q18+'G-4'!Q18</f>
        <v>564</v>
      </c>
      <c r="R18" s="46">
        <f>'G-2'!R18+'G-4'!R18</f>
        <v>2</v>
      </c>
      <c r="S18" s="46">
        <f>'G-2'!S18+'G-4'!S18</f>
        <v>1</v>
      </c>
      <c r="T18" s="6">
        <f t="shared" si="2"/>
        <v>596.5</v>
      </c>
      <c r="U18" s="2">
        <f t="shared" si="5"/>
        <v>2239.5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'G-2'!B19+'G-4'!B19</f>
        <v>47</v>
      </c>
      <c r="C19" s="47">
        <f>'G-2'!C19+'G-4'!C19</f>
        <v>375</v>
      </c>
      <c r="D19" s="47">
        <f>'G-2'!D19+'G-4'!D19</f>
        <v>2</v>
      </c>
      <c r="E19" s="47">
        <f>'G-2'!E19+'G-4'!E19</f>
        <v>8</v>
      </c>
      <c r="F19" s="7">
        <f t="shared" si="0"/>
        <v>422.5</v>
      </c>
      <c r="G19" s="3">
        <f t="shared" si="3"/>
        <v>1625</v>
      </c>
      <c r="H19" s="20" t="s">
        <v>22</v>
      </c>
      <c r="I19" s="46">
        <f>'G-2'!I19+'G-4'!I19</f>
        <v>42</v>
      </c>
      <c r="J19" s="46">
        <f>'G-2'!J19+'G-4'!J19</f>
        <v>427</v>
      </c>
      <c r="K19" s="46">
        <f>'G-2'!K19+'G-4'!K19</f>
        <v>2</v>
      </c>
      <c r="L19" s="46">
        <f>'G-2'!L19+'G-4'!L19</f>
        <v>7</v>
      </c>
      <c r="M19" s="6">
        <f t="shared" si="1"/>
        <v>469.5</v>
      </c>
      <c r="N19" s="2">
        <f>M16+M17+M18+M19</f>
        <v>1634</v>
      </c>
      <c r="O19" s="19" t="s">
        <v>16</v>
      </c>
      <c r="P19" s="46">
        <f>'G-2'!P19+'G-4'!P19</f>
        <v>56</v>
      </c>
      <c r="Q19" s="46">
        <f>'G-2'!Q19+'G-4'!Q19</f>
        <v>588</v>
      </c>
      <c r="R19" s="46">
        <f>'G-2'!R19+'G-4'!R19</f>
        <v>4</v>
      </c>
      <c r="S19" s="46">
        <f>'G-2'!S19+'G-4'!S19</f>
        <v>5</v>
      </c>
      <c r="T19" s="6">
        <f t="shared" si="2"/>
        <v>636.5</v>
      </c>
      <c r="U19" s="2">
        <f t="shared" si="5"/>
        <v>2340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'G-2'!B20+'G-4'!B20</f>
        <v>45</v>
      </c>
      <c r="C20" s="45">
        <f>'G-2'!C20+'G-4'!C20</f>
        <v>297</v>
      </c>
      <c r="D20" s="45">
        <f>'G-2'!D20+'G-4'!D20</f>
        <v>2</v>
      </c>
      <c r="E20" s="45">
        <f>'G-2'!E20+'G-4'!E20</f>
        <v>6</v>
      </c>
      <c r="F20" s="8">
        <f t="shared" si="0"/>
        <v>338.5</v>
      </c>
      <c r="G20" s="35"/>
      <c r="H20" s="19" t="s">
        <v>24</v>
      </c>
      <c r="I20" s="46">
        <f>'G-2'!I20+'G-4'!I20</f>
        <v>54</v>
      </c>
      <c r="J20" s="46">
        <f>'G-2'!J20+'G-4'!J20</f>
        <v>411</v>
      </c>
      <c r="K20" s="46">
        <f>'G-2'!K20+'G-4'!K20</f>
        <v>0</v>
      </c>
      <c r="L20" s="46">
        <f>'G-2'!L20+'G-4'!L20</f>
        <v>8</v>
      </c>
      <c r="M20" s="8">
        <f t="shared" si="1"/>
        <v>458</v>
      </c>
      <c r="N20" s="2">
        <f>M17+M18+M19+M20</f>
        <v>1641</v>
      </c>
      <c r="O20" s="19" t="s">
        <v>45</v>
      </c>
      <c r="P20" s="46">
        <f>'G-2'!P20+'G-4'!P20</f>
        <v>50</v>
      </c>
      <c r="Q20" s="46">
        <f>'G-2'!Q20+'G-4'!Q20</f>
        <v>600</v>
      </c>
      <c r="R20" s="46">
        <f>'G-2'!R20+'G-4'!R20</f>
        <v>3</v>
      </c>
      <c r="S20" s="46">
        <f>'G-2'!S20+'G-4'!S20</f>
        <v>2</v>
      </c>
      <c r="T20" s="8">
        <f t="shared" si="2"/>
        <v>636</v>
      </c>
      <c r="U20" s="2">
        <f t="shared" si="5"/>
        <v>2456.5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47</v>
      </c>
      <c r="C21" s="46">
        <f>'G-2'!C21+'G-4'!C21</f>
        <v>322</v>
      </c>
      <c r="D21" s="46">
        <f>'G-2'!D21+'G-4'!D21</f>
        <v>1</v>
      </c>
      <c r="E21" s="46">
        <f>'G-2'!E21+'G-4'!E21</f>
        <v>11</v>
      </c>
      <c r="F21" s="6">
        <f t="shared" si="0"/>
        <v>375</v>
      </c>
      <c r="G21" s="36"/>
      <c r="H21" s="20" t="s">
        <v>25</v>
      </c>
      <c r="I21" s="46">
        <f>'G-2'!I21+'G-4'!I21</f>
        <v>45</v>
      </c>
      <c r="J21" s="46">
        <f>'G-2'!J21+'G-4'!J21</f>
        <v>360</v>
      </c>
      <c r="K21" s="46">
        <f>'G-2'!K21+'G-4'!K21</f>
        <v>1</v>
      </c>
      <c r="L21" s="46">
        <f>'G-2'!L21+'G-4'!L21</f>
        <v>7</v>
      </c>
      <c r="M21" s="6">
        <f t="shared" si="1"/>
        <v>402</v>
      </c>
      <c r="N21" s="2">
        <f>M18+M19+M20+M21</f>
        <v>1689</v>
      </c>
      <c r="O21" s="21" t="s">
        <v>46</v>
      </c>
      <c r="P21" s="47">
        <f>'G-2'!P21+'G-4'!P21</f>
        <v>43</v>
      </c>
      <c r="Q21" s="47">
        <f>'G-2'!Q21+'G-4'!Q21</f>
        <v>610</v>
      </c>
      <c r="R21" s="47">
        <f>'G-2'!R21+'G-4'!R21</f>
        <v>0</v>
      </c>
      <c r="S21" s="47">
        <f>'G-2'!S21+'G-4'!S21</f>
        <v>0</v>
      </c>
      <c r="T21" s="7">
        <f t="shared" si="2"/>
        <v>631.5</v>
      </c>
      <c r="U21" s="3">
        <f t="shared" si="5"/>
        <v>2500.5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60</v>
      </c>
      <c r="C22" s="46">
        <f>'G-2'!C22+'G-4'!C22</f>
        <v>362</v>
      </c>
      <c r="D22" s="46">
        <f>'G-2'!D22+'G-4'!D22</f>
        <v>2</v>
      </c>
      <c r="E22" s="46">
        <f>'G-2'!E22+'G-4'!E22</f>
        <v>8</v>
      </c>
      <c r="F22" s="6">
        <f t="shared" si="0"/>
        <v>416</v>
      </c>
      <c r="G22" s="2"/>
      <c r="H22" s="21" t="s">
        <v>26</v>
      </c>
      <c r="I22" s="46">
        <f>'G-2'!I22+'G-4'!I22</f>
        <v>46</v>
      </c>
      <c r="J22" s="46">
        <f>'G-2'!J22+'G-4'!J22</f>
        <v>394</v>
      </c>
      <c r="K22" s="46">
        <f>'G-2'!K22+'G-4'!K22</f>
        <v>1</v>
      </c>
      <c r="L22" s="46">
        <f>'G-2'!L22+'G-4'!L22</f>
        <v>6</v>
      </c>
      <c r="M22" s="6">
        <f t="shared" si="1"/>
        <v>434</v>
      </c>
      <c r="N22" s="3">
        <f>M19+M20+M21+M22</f>
        <v>1763.5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42" t="s">
        <v>47</v>
      </c>
      <c r="B23" s="143"/>
      <c r="C23" s="146" t="s">
        <v>50</v>
      </c>
      <c r="D23" s="147"/>
      <c r="E23" s="147"/>
      <c r="F23" s="148"/>
      <c r="G23" s="53">
        <f>MAX(G13:G19)</f>
        <v>1997</v>
      </c>
      <c r="H23" s="150" t="s">
        <v>48</v>
      </c>
      <c r="I23" s="151"/>
      <c r="J23" s="152" t="s">
        <v>50</v>
      </c>
      <c r="K23" s="153"/>
      <c r="L23" s="153"/>
      <c r="M23" s="154"/>
      <c r="N23" s="54">
        <f>MAX(N10:N22)</f>
        <v>2122</v>
      </c>
      <c r="O23" s="142" t="s">
        <v>49</v>
      </c>
      <c r="P23" s="143"/>
      <c r="Q23" s="146" t="s">
        <v>50</v>
      </c>
      <c r="R23" s="147"/>
      <c r="S23" s="147"/>
      <c r="T23" s="148"/>
      <c r="U23" s="53">
        <f>MAX(U13:U21)</f>
        <v>2500.5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4"/>
      <c r="B24" s="145"/>
      <c r="C24" s="52" t="s">
        <v>71</v>
      </c>
      <c r="D24" s="55"/>
      <c r="E24" s="55"/>
      <c r="F24" s="56" t="s">
        <v>64</v>
      </c>
      <c r="G24" s="57"/>
      <c r="H24" s="144"/>
      <c r="I24" s="145"/>
      <c r="J24" s="52" t="s">
        <v>71</v>
      </c>
      <c r="K24" s="55"/>
      <c r="L24" s="55"/>
      <c r="M24" s="56" t="s">
        <v>65</v>
      </c>
      <c r="N24" s="57"/>
      <c r="O24" s="144"/>
      <c r="P24" s="145"/>
      <c r="Q24" s="52" t="s">
        <v>71</v>
      </c>
      <c r="R24" s="55"/>
      <c r="S24" s="55"/>
      <c r="T24" s="56" t="s">
        <v>79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9" t="s">
        <v>51</v>
      </c>
      <c r="B26" s="149"/>
      <c r="C26" s="149"/>
      <c r="D26" s="149"/>
      <c r="E26" s="14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6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56" t="s">
        <v>110</v>
      </c>
      <c r="B2" s="156"/>
      <c r="C2" s="156"/>
      <c r="D2" s="156"/>
      <c r="E2" s="156"/>
      <c r="F2" s="156"/>
      <c r="G2" s="156"/>
      <c r="H2" s="156"/>
      <c r="I2" s="156"/>
      <c r="J2" s="156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57" t="s">
        <v>111</v>
      </c>
      <c r="B4" s="157"/>
      <c r="C4" s="158" t="s">
        <v>60</v>
      </c>
      <c r="D4" s="158"/>
      <c r="E4" s="158"/>
      <c r="F4" s="77"/>
      <c r="G4" s="73"/>
      <c r="H4" s="73"/>
      <c r="I4" s="73"/>
      <c r="J4" s="73"/>
    </row>
    <row r="5" spans="1:10" x14ac:dyDescent="0.2">
      <c r="A5" s="127" t="s">
        <v>56</v>
      </c>
      <c r="B5" s="127"/>
      <c r="C5" s="159" t="str">
        <f>'G-2'!D5</f>
        <v>CL 94 - CR 57</v>
      </c>
      <c r="D5" s="159"/>
      <c r="E5" s="159"/>
      <c r="F5" s="78"/>
      <c r="G5" s="79"/>
      <c r="H5" s="70" t="s">
        <v>53</v>
      </c>
      <c r="I5" s="160">
        <f>'G-2'!L5</f>
        <v>9457</v>
      </c>
      <c r="J5" s="160"/>
    </row>
    <row r="6" spans="1:10" x14ac:dyDescent="0.2">
      <c r="A6" s="127" t="s">
        <v>112</v>
      </c>
      <c r="B6" s="127"/>
      <c r="C6" s="161" t="s">
        <v>151</v>
      </c>
      <c r="D6" s="161"/>
      <c r="E6" s="161"/>
      <c r="F6" s="78"/>
      <c r="G6" s="79"/>
      <c r="H6" s="70" t="s">
        <v>58</v>
      </c>
      <c r="I6" s="162">
        <f>'G-2'!S6</f>
        <v>43271</v>
      </c>
      <c r="J6" s="162"/>
    </row>
    <row r="7" spans="1:10" x14ac:dyDescent="0.2">
      <c r="A7" s="80"/>
      <c r="B7" s="80"/>
      <c r="C7" s="163"/>
      <c r="D7" s="163"/>
      <c r="E7" s="163"/>
      <c r="F7" s="163"/>
      <c r="G7" s="77"/>
      <c r="H7" s="81"/>
      <c r="I7" s="82"/>
      <c r="J7" s="73"/>
    </row>
    <row r="8" spans="1:10" x14ac:dyDescent="0.2">
      <c r="A8" s="164" t="s">
        <v>113</v>
      </c>
      <c r="B8" s="166" t="s">
        <v>114</v>
      </c>
      <c r="C8" s="164" t="s">
        <v>115</v>
      </c>
      <c r="D8" s="166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168" t="s">
        <v>121</v>
      </c>
      <c r="J8" s="170" t="s">
        <v>122</v>
      </c>
    </row>
    <row r="9" spans="1:10" x14ac:dyDescent="0.2">
      <c r="A9" s="165"/>
      <c r="B9" s="167"/>
      <c r="C9" s="165"/>
      <c r="D9" s="167"/>
      <c r="E9" s="86" t="s">
        <v>52</v>
      </c>
      <c r="F9" s="87" t="s">
        <v>0</v>
      </c>
      <c r="G9" s="88" t="s">
        <v>2</v>
      </c>
      <c r="H9" s="87" t="s">
        <v>3</v>
      </c>
      <c r="I9" s="169"/>
      <c r="J9" s="171"/>
    </row>
    <row r="10" spans="1:10" x14ac:dyDescent="0.2">
      <c r="A10" s="172" t="s">
        <v>123</v>
      </c>
      <c r="B10" s="175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3"/>
      <c r="B11" s="176"/>
      <c r="C11" s="89" t="s">
        <v>125</v>
      </c>
      <c r="D11" s="92" t="s">
        <v>126</v>
      </c>
      <c r="E11" s="126">
        <v>0</v>
      </c>
      <c r="F11" s="126">
        <v>0</v>
      </c>
      <c r="G11" s="126">
        <v>0</v>
      </c>
      <c r="H11" s="126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73"/>
      <c r="B12" s="176"/>
      <c r="C12" s="95" t="s">
        <v>135</v>
      </c>
      <c r="D12" s="96" t="s">
        <v>127</v>
      </c>
      <c r="E12" s="125">
        <v>0</v>
      </c>
      <c r="F12" s="125">
        <v>0</v>
      </c>
      <c r="G12" s="125">
        <v>0</v>
      </c>
      <c r="H12" s="125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73"/>
      <c r="B13" s="176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3"/>
      <c r="B14" s="176"/>
      <c r="C14" s="89" t="s">
        <v>128</v>
      </c>
      <c r="D14" s="92" t="s">
        <v>126</v>
      </c>
      <c r="E14" s="126">
        <v>0</v>
      </c>
      <c r="F14" s="126">
        <v>0</v>
      </c>
      <c r="G14" s="126">
        <v>0</v>
      </c>
      <c r="H14" s="126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73"/>
      <c r="B15" s="176"/>
      <c r="C15" s="95" t="s">
        <v>136</v>
      </c>
      <c r="D15" s="96" t="s">
        <v>127</v>
      </c>
      <c r="E15" s="125">
        <v>0</v>
      </c>
      <c r="F15" s="125">
        <v>0</v>
      </c>
      <c r="G15" s="125">
        <v>0</v>
      </c>
      <c r="H15" s="125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73"/>
      <c r="B16" s="176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3"/>
      <c r="B17" s="176"/>
      <c r="C17" s="89" t="s">
        <v>129</v>
      </c>
      <c r="D17" s="92" t="s">
        <v>126</v>
      </c>
      <c r="E17" s="126">
        <v>0</v>
      </c>
      <c r="F17" s="126">
        <v>0</v>
      </c>
      <c r="G17" s="126">
        <v>0</v>
      </c>
      <c r="H17" s="126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74"/>
      <c r="B18" s="177"/>
      <c r="C18" s="100" t="s">
        <v>137</v>
      </c>
      <c r="D18" s="96" t="s">
        <v>127</v>
      </c>
      <c r="E18" s="125">
        <v>0</v>
      </c>
      <c r="F18" s="125">
        <v>0</v>
      </c>
      <c r="G18" s="125">
        <v>0</v>
      </c>
      <c r="H18" s="125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72" t="s">
        <v>130</v>
      </c>
      <c r="B19" s="175">
        <v>2</v>
      </c>
      <c r="C19" s="101"/>
      <c r="D19" s="90" t="s">
        <v>124</v>
      </c>
      <c r="E19" s="50">
        <v>20</v>
      </c>
      <c r="F19" s="50">
        <v>147</v>
      </c>
      <c r="G19" s="50">
        <v>0</v>
      </c>
      <c r="H19" s="50">
        <v>3</v>
      </c>
      <c r="I19" s="50">
        <f t="shared" si="0"/>
        <v>164.5</v>
      </c>
      <c r="J19" s="91">
        <f>IF(I19=0,"0,00",I19/SUM(I19:I21)*100)</f>
        <v>7.0920456995042045</v>
      </c>
    </row>
    <row r="20" spans="1:10" x14ac:dyDescent="0.2">
      <c r="A20" s="173"/>
      <c r="B20" s="176"/>
      <c r="C20" s="89" t="s">
        <v>125</v>
      </c>
      <c r="D20" s="92" t="s">
        <v>126</v>
      </c>
      <c r="E20" s="93">
        <v>217</v>
      </c>
      <c r="F20" s="93">
        <v>1977</v>
      </c>
      <c r="G20" s="93">
        <v>11</v>
      </c>
      <c r="H20" s="93">
        <v>19</v>
      </c>
      <c r="I20" s="93">
        <f t="shared" si="0"/>
        <v>2155</v>
      </c>
      <c r="J20" s="94">
        <f>IF(I20=0,"0,00",I20/SUM(I19:I21)*100)</f>
        <v>92.907954300495803</v>
      </c>
    </row>
    <row r="21" spans="1:10" x14ac:dyDescent="0.2">
      <c r="A21" s="173"/>
      <c r="B21" s="176"/>
      <c r="C21" s="95" t="s">
        <v>138</v>
      </c>
      <c r="D21" s="96" t="s">
        <v>127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3"/>
      <c r="B22" s="176"/>
      <c r="C22" s="99"/>
      <c r="D22" s="90" t="s">
        <v>124</v>
      </c>
      <c r="E22" s="50">
        <v>39</v>
      </c>
      <c r="F22" s="50">
        <v>234</v>
      </c>
      <c r="G22" s="50">
        <v>0</v>
      </c>
      <c r="H22" s="50">
        <v>0</v>
      </c>
      <c r="I22" s="50">
        <f t="shared" si="0"/>
        <v>253.5</v>
      </c>
      <c r="J22" s="91">
        <f>IF(I22=0,"0,00",I22/SUM(I22:I24)*100)</f>
        <v>9.2993396918561988</v>
      </c>
    </row>
    <row r="23" spans="1:10" x14ac:dyDescent="0.2">
      <c r="A23" s="173"/>
      <c r="B23" s="176"/>
      <c r="C23" s="89" t="s">
        <v>128</v>
      </c>
      <c r="D23" s="92" t="s">
        <v>126</v>
      </c>
      <c r="E23" s="93">
        <v>287</v>
      </c>
      <c r="F23" s="93">
        <v>2179</v>
      </c>
      <c r="G23" s="93">
        <v>15</v>
      </c>
      <c r="H23" s="93">
        <v>48</v>
      </c>
      <c r="I23" s="93">
        <f t="shared" si="0"/>
        <v>2472.5</v>
      </c>
      <c r="J23" s="94">
        <f>IF(I23=0,"0,00",I23/SUM(I22:I24)*100)</f>
        <v>90.700660308143796</v>
      </c>
    </row>
    <row r="24" spans="1:10" x14ac:dyDescent="0.2">
      <c r="A24" s="173"/>
      <c r="B24" s="176"/>
      <c r="C24" s="95" t="s">
        <v>139</v>
      </c>
      <c r="D24" s="96" t="s">
        <v>127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3"/>
      <c r="B25" s="176"/>
      <c r="C25" s="99"/>
      <c r="D25" s="90" t="s">
        <v>124</v>
      </c>
      <c r="E25" s="50">
        <v>29</v>
      </c>
      <c r="F25" s="50">
        <v>181</v>
      </c>
      <c r="G25" s="50">
        <v>0</v>
      </c>
      <c r="H25" s="50">
        <v>4</v>
      </c>
      <c r="I25" s="50">
        <f t="shared" si="0"/>
        <v>205.5</v>
      </c>
      <c r="J25" s="91">
        <f>IF(I25=0,"0,00",I25/SUM(I25:I27)*100)</f>
        <v>9.7833849083551545</v>
      </c>
    </row>
    <row r="26" spans="1:10" x14ac:dyDescent="0.2">
      <c r="A26" s="173"/>
      <c r="B26" s="176"/>
      <c r="C26" s="89" t="s">
        <v>129</v>
      </c>
      <c r="D26" s="92" t="s">
        <v>126</v>
      </c>
      <c r="E26" s="93">
        <v>187</v>
      </c>
      <c r="F26" s="93">
        <v>1724</v>
      </c>
      <c r="G26" s="93">
        <v>10</v>
      </c>
      <c r="H26" s="93">
        <v>23</v>
      </c>
      <c r="I26" s="93">
        <f t="shared" si="0"/>
        <v>1895</v>
      </c>
      <c r="J26" s="94">
        <f>IF(I26=0,"0,00",I26/SUM(I25:I27)*100)</f>
        <v>90.216615091644854</v>
      </c>
    </row>
    <row r="27" spans="1:10" x14ac:dyDescent="0.2">
      <c r="A27" s="174"/>
      <c r="B27" s="177"/>
      <c r="C27" s="100" t="s">
        <v>140</v>
      </c>
      <c r="D27" s="96" t="s">
        <v>127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2" t="s">
        <v>131</v>
      </c>
      <c r="B28" s="175"/>
      <c r="C28" s="101"/>
      <c r="D28" s="90" t="s">
        <v>124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3"/>
      <c r="B29" s="176"/>
      <c r="C29" s="89" t="s">
        <v>125</v>
      </c>
      <c r="D29" s="92" t="s">
        <v>126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3"/>
      <c r="B30" s="176"/>
      <c r="C30" s="95" t="s">
        <v>141</v>
      </c>
      <c r="D30" s="96" t="s">
        <v>127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3"/>
      <c r="B31" s="176"/>
      <c r="C31" s="99"/>
      <c r="D31" s="90" t="s">
        <v>124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3"/>
      <c r="B32" s="176"/>
      <c r="C32" s="89" t="s">
        <v>128</v>
      </c>
      <c r="D32" s="92" t="s">
        <v>126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3"/>
      <c r="B33" s="176"/>
      <c r="C33" s="95" t="s">
        <v>142</v>
      </c>
      <c r="D33" s="96" t="s">
        <v>127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3"/>
      <c r="B34" s="176"/>
      <c r="C34" s="99"/>
      <c r="D34" s="90" t="s">
        <v>124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3"/>
      <c r="B35" s="176"/>
      <c r="C35" s="89" t="s">
        <v>129</v>
      </c>
      <c r="D35" s="92" t="s">
        <v>126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4"/>
      <c r="B36" s="177"/>
      <c r="C36" s="100" t="s">
        <v>143</v>
      </c>
      <c r="D36" s="96" t="s">
        <v>127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2" t="s">
        <v>132</v>
      </c>
      <c r="B37" s="175">
        <v>2</v>
      </c>
      <c r="C37" s="101"/>
      <c r="D37" s="90" t="s">
        <v>124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73"/>
      <c r="B38" s="176"/>
      <c r="C38" s="89" t="s">
        <v>125</v>
      </c>
      <c r="D38" s="92" t="s">
        <v>126</v>
      </c>
      <c r="E38" s="93">
        <v>44</v>
      </c>
      <c r="F38" s="93">
        <v>443</v>
      </c>
      <c r="G38" s="93">
        <v>0</v>
      </c>
      <c r="H38" s="93">
        <v>11</v>
      </c>
      <c r="I38" s="93">
        <f t="shared" si="0"/>
        <v>492.5</v>
      </c>
      <c r="J38" s="94">
        <f>IF(I38=0,"0,00",I38/SUM(I37:I39)*100)</f>
        <v>91.035120147874309</v>
      </c>
    </row>
    <row r="39" spans="1:10" x14ac:dyDescent="0.2">
      <c r="A39" s="173"/>
      <c r="B39" s="176"/>
      <c r="C39" s="95" t="s">
        <v>144</v>
      </c>
      <c r="D39" s="96" t="s">
        <v>127</v>
      </c>
      <c r="E39" s="49">
        <v>7</v>
      </c>
      <c r="F39" s="49">
        <v>45</v>
      </c>
      <c r="G39" s="49">
        <v>0</v>
      </c>
      <c r="H39" s="49">
        <v>0</v>
      </c>
      <c r="I39" s="97">
        <f t="shared" si="0"/>
        <v>48.5</v>
      </c>
      <c r="J39" s="98">
        <f>IF(I39=0,"0,00",I39/SUM(I37:I39)*100)</f>
        <v>8.9648798521256925</v>
      </c>
    </row>
    <row r="40" spans="1:10" x14ac:dyDescent="0.2">
      <c r="A40" s="173"/>
      <c r="B40" s="176"/>
      <c r="C40" s="99"/>
      <c r="D40" s="90" t="s">
        <v>124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73"/>
      <c r="B41" s="176"/>
      <c r="C41" s="89" t="s">
        <v>128</v>
      </c>
      <c r="D41" s="92" t="s">
        <v>126</v>
      </c>
      <c r="E41" s="93">
        <v>38</v>
      </c>
      <c r="F41" s="93">
        <v>483</v>
      </c>
      <c r="G41" s="93">
        <v>1</v>
      </c>
      <c r="H41" s="93">
        <v>9</v>
      </c>
      <c r="I41" s="93">
        <f t="shared" si="0"/>
        <v>526.5</v>
      </c>
      <c r="J41" s="94">
        <f>IF(I41=0,"0,00",I41/SUM(I40:I42)*100)</f>
        <v>91.64490861618799</v>
      </c>
    </row>
    <row r="42" spans="1:10" x14ac:dyDescent="0.2">
      <c r="A42" s="173"/>
      <c r="B42" s="176"/>
      <c r="C42" s="95" t="s">
        <v>145</v>
      </c>
      <c r="D42" s="96" t="s">
        <v>127</v>
      </c>
      <c r="E42" s="49">
        <v>9</v>
      </c>
      <c r="F42" s="49">
        <v>39</v>
      </c>
      <c r="G42" s="49">
        <v>1</v>
      </c>
      <c r="H42" s="49">
        <v>1</v>
      </c>
      <c r="I42" s="97">
        <f t="shared" si="0"/>
        <v>48</v>
      </c>
      <c r="J42" s="98">
        <f>IF(I42=0,"0,00",I42/SUM(I40:I42)*100)</f>
        <v>8.3550913838120113</v>
      </c>
    </row>
    <row r="43" spans="1:10" x14ac:dyDescent="0.2">
      <c r="A43" s="173"/>
      <c r="B43" s="176"/>
      <c r="C43" s="99"/>
      <c r="D43" s="90" t="s">
        <v>124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73"/>
      <c r="B44" s="176"/>
      <c r="C44" s="89" t="s">
        <v>129</v>
      </c>
      <c r="D44" s="92" t="s">
        <v>126</v>
      </c>
      <c r="E44" s="93">
        <v>63</v>
      </c>
      <c r="F44" s="93">
        <v>926</v>
      </c>
      <c r="G44" s="93">
        <v>1</v>
      </c>
      <c r="H44" s="93">
        <v>7</v>
      </c>
      <c r="I44" s="93">
        <f t="shared" si="0"/>
        <v>977</v>
      </c>
      <c r="J44" s="94">
        <f>IF(I44=0,"0,00",I44/SUM(I43:I45)*100)</f>
        <v>91.952941176470588</v>
      </c>
    </row>
    <row r="45" spans="1:10" x14ac:dyDescent="0.2">
      <c r="A45" s="174"/>
      <c r="B45" s="177"/>
      <c r="C45" s="100" t="s">
        <v>146</v>
      </c>
      <c r="D45" s="96" t="s">
        <v>127</v>
      </c>
      <c r="E45" s="49">
        <v>5</v>
      </c>
      <c r="F45" s="49">
        <v>81</v>
      </c>
      <c r="G45" s="49">
        <v>1</v>
      </c>
      <c r="H45" s="49">
        <v>0</v>
      </c>
      <c r="I45" s="102">
        <f t="shared" si="0"/>
        <v>85.5</v>
      </c>
      <c r="J45" s="98">
        <f>IF(I45=0,"0,00",I45/SUM(I43:I45)*100)</f>
        <v>8.0470588235294116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E3" sqref="AE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79" t="s">
        <v>93</v>
      </c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79" t="s">
        <v>94</v>
      </c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79" t="s">
        <v>95</v>
      </c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0" t="s">
        <v>96</v>
      </c>
      <c r="B8" s="180"/>
      <c r="C8" s="181" t="s">
        <v>97</v>
      </c>
      <c r="D8" s="181"/>
      <c r="E8" s="181"/>
      <c r="F8" s="181"/>
      <c r="G8" s="181"/>
      <c r="H8" s="181"/>
      <c r="I8" s="59"/>
      <c r="J8" s="59"/>
      <c r="K8" s="59"/>
      <c r="L8" s="180" t="s">
        <v>98</v>
      </c>
      <c r="M8" s="180"/>
      <c r="N8" s="180"/>
      <c r="O8" s="181" t="str">
        <f>'G-2'!D5</f>
        <v>CL 94 - CR 57</v>
      </c>
      <c r="P8" s="181"/>
      <c r="Q8" s="181"/>
      <c r="R8" s="181"/>
      <c r="S8" s="181"/>
      <c r="T8" s="59"/>
      <c r="U8" s="59"/>
      <c r="V8" s="180" t="s">
        <v>99</v>
      </c>
      <c r="W8" s="180"/>
      <c r="X8" s="180"/>
      <c r="Y8" s="181">
        <f>'G-2'!L5</f>
        <v>9457</v>
      </c>
      <c r="Z8" s="181"/>
      <c r="AA8" s="181"/>
      <c r="AB8" s="59"/>
      <c r="AC8" s="59"/>
      <c r="AD8" s="59"/>
      <c r="AE8" s="59"/>
      <c r="AF8" s="59"/>
      <c r="AG8" s="59"/>
      <c r="AH8" s="180" t="s">
        <v>100</v>
      </c>
      <c r="AI8" s="180"/>
      <c r="AJ8" s="184">
        <f>'G-2'!S6</f>
        <v>43271</v>
      </c>
      <c r="AK8" s="184"/>
      <c r="AL8" s="184"/>
      <c r="AM8" s="184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78" t="s">
        <v>133</v>
      </c>
      <c r="E10" s="178"/>
      <c r="F10" s="178"/>
      <c r="G10" s="178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78" t="s">
        <v>134</v>
      </c>
      <c r="T10" s="178"/>
      <c r="U10" s="178"/>
      <c r="V10" s="178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78" t="s">
        <v>49</v>
      </c>
      <c r="AI10" s="178"/>
      <c r="AJ10" s="178"/>
      <c r="AK10" s="178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5" t="s">
        <v>102</v>
      </c>
      <c r="U12" s="185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2" t="s">
        <v>102</v>
      </c>
      <c r="U16" s="182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103</v>
      </c>
      <c r="B17" s="116">
        <f>'G-2'!F10</f>
        <v>350</v>
      </c>
      <c r="C17" s="116">
        <f>'G-2'!F11</f>
        <v>431.5</v>
      </c>
      <c r="D17" s="116">
        <f>'G-2'!F12</f>
        <v>428</v>
      </c>
      <c r="E17" s="116">
        <f>'G-2'!F13</f>
        <v>386</v>
      </c>
      <c r="F17" s="116">
        <f>'G-2'!F14</f>
        <v>355.5</v>
      </c>
      <c r="G17" s="116">
        <f>'G-2'!F15</f>
        <v>373.5</v>
      </c>
      <c r="H17" s="116">
        <f>'G-2'!F16</f>
        <v>311.5</v>
      </c>
      <c r="I17" s="116">
        <f>'G-2'!F17</f>
        <v>302.5</v>
      </c>
      <c r="J17" s="116">
        <f>'G-2'!F18</f>
        <v>293.5</v>
      </c>
      <c r="K17" s="116">
        <f>'G-2'!F19</f>
        <v>335</v>
      </c>
      <c r="L17" s="117"/>
      <c r="M17" s="116">
        <f>'G-2'!F20</f>
        <v>252</v>
      </c>
      <c r="N17" s="116">
        <f>'G-2'!F21</f>
        <v>282</v>
      </c>
      <c r="O17" s="116">
        <f>'G-2'!F22</f>
        <v>304.5</v>
      </c>
      <c r="P17" s="116">
        <f>'G-2'!M10</f>
        <v>344.5</v>
      </c>
      <c r="Q17" s="116">
        <f>'G-2'!M11</f>
        <v>376.5</v>
      </c>
      <c r="R17" s="116">
        <f>'G-2'!M12</f>
        <v>417.5</v>
      </c>
      <c r="S17" s="116">
        <f>'G-2'!M13</f>
        <v>387</v>
      </c>
      <c r="T17" s="116">
        <f>'G-2'!M14</f>
        <v>362</v>
      </c>
      <c r="U17" s="116">
        <f>'G-2'!M15</f>
        <v>352.5</v>
      </c>
      <c r="V17" s="116">
        <f>'G-2'!M16</f>
        <v>358</v>
      </c>
      <c r="W17" s="116">
        <f>'G-2'!M17</f>
        <v>272</v>
      </c>
      <c r="X17" s="116">
        <f>'G-2'!M18</f>
        <v>270</v>
      </c>
      <c r="Y17" s="116">
        <f>'G-2'!M19</f>
        <v>359</v>
      </c>
      <c r="Z17" s="116">
        <f>'G-2'!M20</f>
        <v>356.5</v>
      </c>
      <c r="AA17" s="116">
        <f>'G-2'!M21</f>
        <v>312</v>
      </c>
      <c r="AB17" s="116">
        <f>'G-2'!M22</f>
        <v>333</v>
      </c>
      <c r="AC17" s="117"/>
      <c r="AD17" s="116">
        <f>'G-2'!T10</f>
        <v>294</v>
      </c>
      <c r="AE17" s="116">
        <f>'G-2'!T11</f>
        <v>309</v>
      </c>
      <c r="AF17" s="116">
        <f>'G-2'!T12</f>
        <v>349</v>
      </c>
      <c r="AG17" s="116">
        <f>'G-2'!T13</f>
        <v>373</v>
      </c>
      <c r="AH17" s="116">
        <f>'G-2'!T14</f>
        <v>390</v>
      </c>
      <c r="AI17" s="116">
        <f>'G-2'!T15</f>
        <v>385.5</v>
      </c>
      <c r="AJ17" s="116">
        <f>'G-2'!T16</f>
        <v>356.5</v>
      </c>
      <c r="AK17" s="116">
        <f>'G-2'!T17</f>
        <v>381.5</v>
      </c>
      <c r="AL17" s="116">
        <f>'G-2'!T18</f>
        <v>421</v>
      </c>
      <c r="AM17" s="116">
        <f>'G-2'!T19</f>
        <v>463</v>
      </c>
      <c r="AN17" s="116">
        <f>'G-2'!T20</f>
        <v>464.5</v>
      </c>
      <c r="AO17" s="116">
        <f>'G-2'!T21</f>
        <v>458.5</v>
      </c>
      <c r="AP17" s="68"/>
      <c r="AQ17" s="68"/>
      <c r="AR17" s="68"/>
      <c r="AS17" s="68"/>
      <c r="AT17" s="68"/>
      <c r="AU17" s="68">
        <f t="shared" ref="AU17:BA17" si="6">E18</f>
        <v>1595.5</v>
      </c>
      <c r="AV17" s="68">
        <f t="shared" si="6"/>
        <v>1601</v>
      </c>
      <c r="AW17" s="68">
        <f t="shared" si="6"/>
        <v>1543</v>
      </c>
      <c r="AX17" s="68">
        <f t="shared" si="6"/>
        <v>1426.5</v>
      </c>
      <c r="AY17" s="68">
        <f t="shared" si="6"/>
        <v>1343</v>
      </c>
      <c r="AZ17" s="68">
        <f t="shared" si="6"/>
        <v>1281</v>
      </c>
      <c r="BA17" s="68">
        <f t="shared" si="6"/>
        <v>1242.5</v>
      </c>
      <c r="BB17" s="68"/>
      <c r="BC17" s="68"/>
      <c r="BD17" s="68"/>
      <c r="BE17" s="68">
        <f t="shared" ref="BE17:BQ17" si="7">P18</f>
        <v>1183</v>
      </c>
      <c r="BF17" s="68">
        <f t="shared" si="7"/>
        <v>1307.5</v>
      </c>
      <c r="BG17" s="68">
        <f t="shared" si="7"/>
        <v>1443</v>
      </c>
      <c r="BH17" s="68">
        <f t="shared" si="7"/>
        <v>1525.5</v>
      </c>
      <c r="BI17" s="68">
        <f t="shared" si="7"/>
        <v>1543</v>
      </c>
      <c r="BJ17" s="68">
        <f t="shared" si="7"/>
        <v>1519</v>
      </c>
      <c r="BK17" s="68">
        <f t="shared" si="7"/>
        <v>1459.5</v>
      </c>
      <c r="BL17" s="68">
        <f t="shared" si="7"/>
        <v>1344.5</v>
      </c>
      <c r="BM17" s="68">
        <f t="shared" si="7"/>
        <v>1252.5</v>
      </c>
      <c r="BN17" s="68">
        <f t="shared" si="7"/>
        <v>1259</v>
      </c>
      <c r="BO17" s="68">
        <f t="shared" si="7"/>
        <v>1257.5</v>
      </c>
      <c r="BP17" s="68">
        <f t="shared" si="7"/>
        <v>1297.5</v>
      </c>
      <c r="BQ17" s="68">
        <f t="shared" si="7"/>
        <v>1360.5</v>
      </c>
      <c r="BR17" s="68"/>
      <c r="BS17" s="68"/>
      <c r="BT17" s="68"/>
      <c r="BU17" s="68">
        <f t="shared" ref="BU17:CC17" si="8">AG18</f>
        <v>1325</v>
      </c>
      <c r="BV17" s="68">
        <f t="shared" si="8"/>
        <v>1421</v>
      </c>
      <c r="BW17" s="68">
        <f t="shared" si="8"/>
        <v>1497.5</v>
      </c>
      <c r="BX17" s="68">
        <f t="shared" si="8"/>
        <v>1505</v>
      </c>
      <c r="BY17" s="68">
        <f t="shared" si="8"/>
        <v>1513.5</v>
      </c>
      <c r="BZ17" s="68">
        <f t="shared" si="8"/>
        <v>1544.5</v>
      </c>
      <c r="CA17" s="68">
        <f t="shared" si="8"/>
        <v>1622</v>
      </c>
      <c r="CB17" s="68">
        <f t="shared" si="8"/>
        <v>1730</v>
      </c>
      <c r="CC17" s="68">
        <f t="shared" si="8"/>
        <v>1807</v>
      </c>
    </row>
    <row r="18" spans="1:81" ht="16.5" customHeight="1" x14ac:dyDescent="0.2">
      <c r="A18" s="67" t="s">
        <v>104</v>
      </c>
      <c r="B18" s="116"/>
      <c r="C18" s="116"/>
      <c r="D18" s="116"/>
      <c r="E18" s="116">
        <f>B17+C17+D17+E17</f>
        <v>1595.5</v>
      </c>
      <c r="F18" s="116">
        <f t="shared" ref="F18:K18" si="9">C17+D17+E17+F17</f>
        <v>1601</v>
      </c>
      <c r="G18" s="116">
        <f t="shared" si="9"/>
        <v>1543</v>
      </c>
      <c r="H18" s="116">
        <f t="shared" si="9"/>
        <v>1426.5</v>
      </c>
      <c r="I18" s="116">
        <f t="shared" si="9"/>
        <v>1343</v>
      </c>
      <c r="J18" s="116">
        <f t="shared" si="9"/>
        <v>1281</v>
      </c>
      <c r="K18" s="116">
        <f t="shared" si="9"/>
        <v>1242.5</v>
      </c>
      <c r="L18" s="117"/>
      <c r="M18" s="116"/>
      <c r="N18" s="116"/>
      <c r="O18" s="116"/>
      <c r="P18" s="116">
        <f>M17+N17+O17+P17</f>
        <v>1183</v>
      </c>
      <c r="Q18" s="116">
        <f t="shared" ref="Q18:AB18" si="10">N17+O17+P17+Q17</f>
        <v>1307.5</v>
      </c>
      <c r="R18" s="116">
        <f t="shared" si="10"/>
        <v>1443</v>
      </c>
      <c r="S18" s="116">
        <f t="shared" si="10"/>
        <v>1525.5</v>
      </c>
      <c r="T18" s="116">
        <f t="shared" si="10"/>
        <v>1543</v>
      </c>
      <c r="U18" s="116">
        <f t="shared" si="10"/>
        <v>1519</v>
      </c>
      <c r="V18" s="116">
        <f t="shared" si="10"/>
        <v>1459.5</v>
      </c>
      <c r="W18" s="116">
        <f t="shared" si="10"/>
        <v>1344.5</v>
      </c>
      <c r="X18" s="116">
        <f t="shared" si="10"/>
        <v>1252.5</v>
      </c>
      <c r="Y18" s="116">
        <f t="shared" si="10"/>
        <v>1259</v>
      </c>
      <c r="Z18" s="116">
        <f t="shared" si="10"/>
        <v>1257.5</v>
      </c>
      <c r="AA18" s="116">
        <f t="shared" si="10"/>
        <v>1297.5</v>
      </c>
      <c r="AB18" s="116">
        <f t="shared" si="10"/>
        <v>1360.5</v>
      </c>
      <c r="AC18" s="117"/>
      <c r="AD18" s="116"/>
      <c r="AE18" s="116"/>
      <c r="AF18" s="116"/>
      <c r="AG18" s="116">
        <f>AD17+AE17+AF17+AG17</f>
        <v>1325</v>
      </c>
      <c r="AH18" s="116">
        <f t="shared" ref="AH18:AO18" si="11">AE17+AF17+AG17+AH17</f>
        <v>1421</v>
      </c>
      <c r="AI18" s="116">
        <f t="shared" si="11"/>
        <v>1497.5</v>
      </c>
      <c r="AJ18" s="116">
        <f t="shared" si="11"/>
        <v>1505</v>
      </c>
      <c r="AK18" s="116">
        <f t="shared" si="11"/>
        <v>1513.5</v>
      </c>
      <c r="AL18" s="116">
        <f t="shared" si="11"/>
        <v>1544.5</v>
      </c>
      <c r="AM18" s="116">
        <f t="shared" si="11"/>
        <v>1622</v>
      </c>
      <c r="AN18" s="116">
        <f t="shared" si="11"/>
        <v>1730</v>
      </c>
      <c r="AO18" s="116">
        <f t="shared" si="11"/>
        <v>1807</v>
      </c>
      <c r="AP18" s="68"/>
      <c r="AQ18" s="68"/>
      <c r="AR18" s="68"/>
      <c r="AS18" s="68"/>
      <c r="AT18" s="68"/>
      <c r="AU18" s="68">
        <f t="shared" ref="AU18:BA18" si="12">E26</f>
        <v>363.5</v>
      </c>
      <c r="AV18" s="68">
        <f t="shared" si="12"/>
        <v>396</v>
      </c>
      <c r="AW18" s="68">
        <f t="shared" si="12"/>
        <v>393.5</v>
      </c>
      <c r="AX18" s="68">
        <f t="shared" si="12"/>
        <v>406</v>
      </c>
      <c r="AY18" s="68">
        <f t="shared" si="12"/>
        <v>397.5</v>
      </c>
      <c r="AZ18" s="68">
        <f t="shared" si="12"/>
        <v>382</v>
      </c>
      <c r="BA18" s="68">
        <f t="shared" si="12"/>
        <v>382.5</v>
      </c>
      <c r="BB18" s="68"/>
      <c r="BC18" s="68"/>
      <c r="BD18" s="68"/>
      <c r="BE18" s="68">
        <f t="shared" ref="BE18:BQ18" si="13">P26</f>
        <v>430</v>
      </c>
      <c r="BF18" s="68">
        <f t="shared" si="13"/>
        <v>478</v>
      </c>
      <c r="BG18" s="68">
        <f t="shared" si="13"/>
        <v>551</v>
      </c>
      <c r="BH18" s="68">
        <f t="shared" si="13"/>
        <v>578.5</v>
      </c>
      <c r="BI18" s="68">
        <f t="shared" si="13"/>
        <v>579</v>
      </c>
      <c r="BJ18" s="68">
        <f t="shared" si="13"/>
        <v>541</v>
      </c>
      <c r="BK18" s="68">
        <f t="shared" si="13"/>
        <v>468</v>
      </c>
      <c r="BL18" s="68">
        <f t="shared" si="13"/>
        <v>411</v>
      </c>
      <c r="BM18" s="68">
        <f t="shared" si="13"/>
        <v>361</v>
      </c>
      <c r="BN18" s="68">
        <f t="shared" si="13"/>
        <v>375</v>
      </c>
      <c r="BO18" s="68">
        <f t="shared" si="13"/>
        <v>383.5</v>
      </c>
      <c r="BP18" s="68">
        <f t="shared" si="13"/>
        <v>391.5</v>
      </c>
      <c r="BQ18" s="68">
        <f t="shared" si="13"/>
        <v>403</v>
      </c>
      <c r="BR18" s="68"/>
      <c r="BS18" s="68"/>
      <c r="BT18" s="68"/>
      <c r="BU18" s="68">
        <f t="shared" ref="BU18:CC18" si="14">AG26</f>
        <v>479.5</v>
      </c>
      <c r="BV18" s="68">
        <f t="shared" si="14"/>
        <v>486.5</v>
      </c>
      <c r="BW18" s="68">
        <f t="shared" si="14"/>
        <v>517.5</v>
      </c>
      <c r="BX18" s="68">
        <f t="shared" si="14"/>
        <v>560</v>
      </c>
      <c r="BY18" s="68">
        <f t="shared" si="14"/>
        <v>641.5</v>
      </c>
      <c r="BZ18" s="68">
        <f t="shared" si="14"/>
        <v>695</v>
      </c>
      <c r="CA18" s="68">
        <f t="shared" si="14"/>
        <v>718</v>
      </c>
      <c r="CB18" s="68">
        <f t="shared" si="14"/>
        <v>726.5</v>
      </c>
      <c r="CC18" s="68">
        <f t="shared" si="14"/>
        <v>693.5</v>
      </c>
    </row>
    <row r="19" spans="1:81" ht="16.5" customHeight="1" x14ac:dyDescent="0.2">
      <c r="A19" s="64" t="s">
        <v>105</v>
      </c>
      <c r="B19" s="118"/>
      <c r="C19" s="119" t="s">
        <v>106</v>
      </c>
      <c r="D19" s="120">
        <f>DIRECCIONALIDAD!J19/100</f>
        <v>7.0920456995042042E-2</v>
      </c>
      <c r="E19" s="119"/>
      <c r="F19" s="119" t="s">
        <v>107</v>
      </c>
      <c r="G19" s="120">
        <f>DIRECCIONALIDAD!J20/100</f>
        <v>0.92907954300495799</v>
      </c>
      <c r="H19" s="119"/>
      <c r="I19" s="119" t="s">
        <v>108</v>
      </c>
      <c r="J19" s="120">
        <f>DIRECCIONALIDAD!J21/100</f>
        <v>0</v>
      </c>
      <c r="K19" s="121"/>
      <c r="L19" s="115"/>
      <c r="M19" s="118"/>
      <c r="N19" s="119"/>
      <c r="O19" s="119" t="s">
        <v>106</v>
      </c>
      <c r="P19" s="120">
        <f>DIRECCIONALIDAD!J22/100</f>
        <v>9.2993396918561982E-2</v>
      </c>
      <c r="Q19" s="119"/>
      <c r="R19" s="119"/>
      <c r="S19" s="119"/>
      <c r="T19" s="119" t="s">
        <v>107</v>
      </c>
      <c r="U19" s="120">
        <f>DIRECCIONALIDAD!J23/100</f>
        <v>0.90700660308143799</v>
      </c>
      <c r="V19" s="119"/>
      <c r="W19" s="119"/>
      <c r="X19" s="119"/>
      <c r="Y19" s="119" t="s">
        <v>108</v>
      </c>
      <c r="Z19" s="120">
        <f>DIRECCIONALIDAD!J24/100</f>
        <v>0</v>
      </c>
      <c r="AA19" s="119"/>
      <c r="AB19" s="121"/>
      <c r="AC19" s="115"/>
      <c r="AD19" s="118"/>
      <c r="AE19" s="119" t="s">
        <v>106</v>
      </c>
      <c r="AF19" s="120">
        <f>DIRECCIONALIDAD!J25/100</f>
        <v>9.7833849083551541E-2</v>
      </c>
      <c r="AG19" s="119"/>
      <c r="AH19" s="119"/>
      <c r="AI19" s="119"/>
      <c r="AJ19" s="119" t="s">
        <v>107</v>
      </c>
      <c r="AK19" s="120">
        <f>DIRECCIONALIDAD!J26/100</f>
        <v>0.90216615091644858</v>
      </c>
      <c r="AL19" s="119"/>
      <c r="AM19" s="119"/>
      <c r="AN19" s="119" t="s">
        <v>108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82" t="s">
        <v>102</v>
      </c>
      <c r="U20" s="182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E30</f>
        <v>1959</v>
      </c>
      <c r="AV20" s="59">
        <f t="shared" si="18"/>
        <v>1997</v>
      </c>
      <c r="AW20" s="59">
        <f t="shared" si="18"/>
        <v>1936.5</v>
      </c>
      <c r="AX20" s="59">
        <f t="shared" si="18"/>
        <v>1832.5</v>
      </c>
      <c r="AY20" s="59">
        <f t="shared" si="18"/>
        <v>1740.5</v>
      </c>
      <c r="AZ20" s="59">
        <f t="shared" si="18"/>
        <v>1663</v>
      </c>
      <c r="BA20" s="59">
        <f t="shared" si="18"/>
        <v>1625</v>
      </c>
      <c r="BB20" s="59"/>
      <c r="BC20" s="59"/>
      <c r="BD20" s="59"/>
      <c r="BE20" s="59">
        <f t="shared" ref="BE20:BQ20" si="19">P30</f>
        <v>1613</v>
      </c>
      <c r="BF20" s="59">
        <f t="shared" si="19"/>
        <v>1785.5</v>
      </c>
      <c r="BG20" s="59">
        <f t="shared" si="19"/>
        <v>1994</v>
      </c>
      <c r="BH20" s="59">
        <f t="shared" si="19"/>
        <v>2104</v>
      </c>
      <c r="BI20" s="59">
        <f t="shared" si="19"/>
        <v>2122</v>
      </c>
      <c r="BJ20" s="59">
        <f t="shared" si="19"/>
        <v>2060</v>
      </c>
      <c r="BK20" s="59">
        <f t="shared" si="19"/>
        <v>1927.5</v>
      </c>
      <c r="BL20" s="59">
        <f t="shared" si="19"/>
        <v>1755.5</v>
      </c>
      <c r="BM20" s="59">
        <f t="shared" si="19"/>
        <v>1613.5</v>
      </c>
      <c r="BN20" s="59">
        <f t="shared" si="19"/>
        <v>1634</v>
      </c>
      <c r="BO20" s="59">
        <f t="shared" si="19"/>
        <v>1641</v>
      </c>
      <c r="BP20" s="59">
        <f t="shared" si="19"/>
        <v>1689</v>
      </c>
      <c r="BQ20" s="59">
        <f t="shared" si="19"/>
        <v>1763.5</v>
      </c>
      <c r="BR20" s="59"/>
      <c r="BS20" s="59"/>
      <c r="BT20" s="59"/>
      <c r="BU20" s="59">
        <f t="shared" ref="BU20:CC20" si="20">AG30</f>
        <v>1804.5</v>
      </c>
      <c r="BV20" s="59">
        <f t="shared" si="20"/>
        <v>1907.5</v>
      </c>
      <c r="BW20" s="59">
        <f t="shared" si="20"/>
        <v>2015</v>
      </c>
      <c r="BX20" s="59">
        <f t="shared" si="20"/>
        <v>2065</v>
      </c>
      <c r="BY20" s="59">
        <f t="shared" si="20"/>
        <v>2155</v>
      </c>
      <c r="BZ20" s="59">
        <f t="shared" si="20"/>
        <v>2239.5</v>
      </c>
      <c r="CA20" s="59">
        <f t="shared" si="20"/>
        <v>2340</v>
      </c>
      <c r="CB20" s="59">
        <f t="shared" si="20"/>
        <v>2456.5</v>
      </c>
      <c r="CC20" s="59">
        <f t="shared" si="20"/>
        <v>2500.5</v>
      </c>
    </row>
    <row r="21" spans="1:81" ht="16.5" customHeight="1" x14ac:dyDescent="0.2">
      <c r="A21" s="67" t="s">
        <v>103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104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105</v>
      </c>
      <c r="B23" s="118"/>
      <c r="C23" s="119" t="s">
        <v>106</v>
      </c>
      <c r="D23" s="120">
        <f>DIRECCIONALIDAD!J28/100</f>
        <v>0</v>
      </c>
      <c r="E23" s="119"/>
      <c r="F23" s="119" t="s">
        <v>107</v>
      </c>
      <c r="G23" s="120">
        <f>DIRECCIONALIDAD!J29/100</f>
        <v>0</v>
      </c>
      <c r="H23" s="119"/>
      <c r="I23" s="119" t="s">
        <v>108</v>
      </c>
      <c r="J23" s="120">
        <f>DIRECCIONALIDAD!J30/100</f>
        <v>0</v>
      </c>
      <c r="K23" s="121"/>
      <c r="L23" s="115"/>
      <c r="M23" s="118"/>
      <c r="N23" s="119"/>
      <c r="O23" s="119" t="s">
        <v>106</v>
      </c>
      <c r="P23" s="120">
        <f>DIRECCIONALIDAD!J31/100</f>
        <v>0</v>
      </c>
      <c r="Q23" s="119"/>
      <c r="R23" s="119"/>
      <c r="S23" s="119"/>
      <c r="T23" s="119" t="s">
        <v>107</v>
      </c>
      <c r="U23" s="120">
        <f>DIRECCIONALIDAD!J32/100</f>
        <v>0</v>
      </c>
      <c r="V23" s="119"/>
      <c r="W23" s="119"/>
      <c r="X23" s="119"/>
      <c r="Y23" s="119" t="s">
        <v>108</v>
      </c>
      <c r="Z23" s="120">
        <f>DIRECCIONALIDAD!J33/100</f>
        <v>0</v>
      </c>
      <c r="AA23" s="119"/>
      <c r="AB23" s="119"/>
      <c r="AC23" s="115"/>
      <c r="AD23" s="118"/>
      <c r="AE23" s="119" t="s">
        <v>106</v>
      </c>
      <c r="AF23" s="120">
        <f>DIRECCIONALIDAD!J34/100</f>
        <v>0</v>
      </c>
      <c r="AG23" s="119"/>
      <c r="AH23" s="119"/>
      <c r="AI23" s="119"/>
      <c r="AJ23" s="119" t="s">
        <v>107</v>
      </c>
      <c r="AK23" s="120">
        <f>DIRECCIONALIDAD!J35/100</f>
        <v>0</v>
      </c>
      <c r="AL23" s="119"/>
      <c r="AM23" s="119"/>
      <c r="AN23" s="119" t="s">
        <v>108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82" t="s">
        <v>102</v>
      </c>
      <c r="U24" s="182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103</v>
      </c>
      <c r="B25" s="116">
        <f>'G-4'!F10</f>
        <v>75.5</v>
      </c>
      <c r="C25" s="116">
        <f>'G-4'!F11</f>
        <v>89.5</v>
      </c>
      <c r="D25" s="116">
        <f>'G-4'!F12</f>
        <v>91</v>
      </c>
      <c r="E25" s="116">
        <f>'G-4'!F13</f>
        <v>107.5</v>
      </c>
      <c r="F25" s="116">
        <f>'G-4'!F14</f>
        <v>108</v>
      </c>
      <c r="G25" s="116">
        <f>'G-4'!F15</f>
        <v>87</v>
      </c>
      <c r="H25" s="116">
        <f>'G-4'!F16</f>
        <v>103.5</v>
      </c>
      <c r="I25" s="116">
        <f>'G-4'!F17</f>
        <v>99</v>
      </c>
      <c r="J25" s="116">
        <f>'G-4'!F18</f>
        <v>92.5</v>
      </c>
      <c r="K25" s="116">
        <f>'G-4'!F19</f>
        <v>87.5</v>
      </c>
      <c r="L25" s="117"/>
      <c r="M25" s="116">
        <f>'G-4'!F20</f>
        <v>86.5</v>
      </c>
      <c r="N25" s="116">
        <f>'G-4'!F21</f>
        <v>93</v>
      </c>
      <c r="O25" s="116">
        <f>'G-4'!F22</f>
        <v>111.5</v>
      </c>
      <c r="P25" s="116">
        <f>'G-4'!M10</f>
        <v>139</v>
      </c>
      <c r="Q25" s="116">
        <f>'G-4'!M11</f>
        <v>134.5</v>
      </c>
      <c r="R25" s="116">
        <f>'G-4'!M12</f>
        <v>166</v>
      </c>
      <c r="S25" s="116">
        <f>'G-4'!M13</f>
        <v>139</v>
      </c>
      <c r="T25" s="116">
        <f>'G-4'!M14</f>
        <v>139.5</v>
      </c>
      <c r="U25" s="116">
        <f>'G-4'!M15</f>
        <v>96.5</v>
      </c>
      <c r="V25" s="116">
        <f>'G-4'!M16</f>
        <v>93</v>
      </c>
      <c r="W25" s="116">
        <f>'G-4'!M17</f>
        <v>82</v>
      </c>
      <c r="X25" s="116">
        <f>'G-4'!M18</f>
        <v>89.5</v>
      </c>
      <c r="Y25" s="116">
        <f>'G-4'!M19</f>
        <v>110.5</v>
      </c>
      <c r="Z25" s="116">
        <f>'G-4'!M20</f>
        <v>101.5</v>
      </c>
      <c r="AA25" s="116">
        <f>'G-4'!M21</f>
        <v>90</v>
      </c>
      <c r="AB25" s="116">
        <f>'G-4'!M22</f>
        <v>101</v>
      </c>
      <c r="AC25" s="117"/>
      <c r="AD25" s="116">
        <f>'G-4'!T10</f>
        <v>115</v>
      </c>
      <c r="AE25" s="116">
        <f>'G-4'!T11</f>
        <v>119.5</v>
      </c>
      <c r="AF25" s="116">
        <f>'G-4'!T12</f>
        <v>120.5</v>
      </c>
      <c r="AG25" s="116">
        <f>'G-4'!T13</f>
        <v>124.5</v>
      </c>
      <c r="AH25" s="116">
        <f>'G-4'!T14</f>
        <v>122</v>
      </c>
      <c r="AI25" s="116">
        <f>'G-4'!T15</f>
        <v>150.5</v>
      </c>
      <c r="AJ25" s="116">
        <f>'G-4'!T16</f>
        <v>163</v>
      </c>
      <c r="AK25" s="116">
        <f>'G-4'!T17</f>
        <v>206</v>
      </c>
      <c r="AL25" s="116">
        <f>'G-4'!T18</f>
        <v>175.5</v>
      </c>
      <c r="AM25" s="116">
        <f>'G-4'!T19</f>
        <v>173.5</v>
      </c>
      <c r="AN25" s="116">
        <f>'G-4'!T20</f>
        <v>171.5</v>
      </c>
      <c r="AO25" s="116">
        <f>'G-4'!T21</f>
        <v>173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104</v>
      </c>
      <c r="B26" s="116"/>
      <c r="C26" s="116"/>
      <c r="D26" s="116"/>
      <c r="E26" s="116">
        <f>B25+C25+D25+E25</f>
        <v>363.5</v>
      </c>
      <c r="F26" s="116">
        <f t="shared" ref="F26:K26" si="24">C25+D25+E25+F25</f>
        <v>396</v>
      </c>
      <c r="G26" s="116">
        <f t="shared" si="24"/>
        <v>393.5</v>
      </c>
      <c r="H26" s="116">
        <f t="shared" si="24"/>
        <v>406</v>
      </c>
      <c r="I26" s="116">
        <f t="shared" si="24"/>
        <v>397.5</v>
      </c>
      <c r="J26" s="116">
        <f t="shared" si="24"/>
        <v>382</v>
      </c>
      <c r="K26" s="116">
        <f t="shared" si="24"/>
        <v>382.5</v>
      </c>
      <c r="L26" s="117"/>
      <c r="M26" s="116"/>
      <c r="N26" s="116"/>
      <c r="O26" s="116"/>
      <c r="P26" s="116">
        <f>M25+N25+O25+P25</f>
        <v>430</v>
      </c>
      <c r="Q26" s="116">
        <f t="shared" ref="Q26:AB26" si="25">N25+O25+P25+Q25</f>
        <v>478</v>
      </c>
      <c r="R26" s="116">
        <f t="shared" si="25"/>
        <v>551</v>
      </c>
      <c r="S26" s="116">
        <f t="shared" si="25"/>
        <v>578.5</v>
      </c>
      <c r="T26" s="116">
        <f t="shared" si="25"/>
        <v>579</v>
      </c>
      <c r="U26" s="116">
        <f t="shared" si="25"/>
        <v>541</v>
      </c>
      <c r="V26" s="116">
        <f t="shared" si="25"/>
        <v>468</v>
      </c>
      <c r="W26" s="116">
        <f t="shared" si="25"/>
        <v>411</v>
      </c>
      <c r="X26" s="116">
        <f t="shared" si="25"/>
        <v>361</v>
      </c>
      <c r="Y26" s="116">
        <f t="shared" si="25"/>
        <v>375</v>
      </c>
      <c r="Z26" s="116">
        <f t="shared" si="25"/>
        <v>383.5</v>
      </c>
      <c r="AA26" s="116">
        <f t="shared" si="25"/>
        <v>391.5</v>
      </c>
      <c r="AB26" s="116">
        <f t="shared" si="25"/>
        <v>403</v>
      </c>
      <c r="AC26" s="117"/>
      <c r="AD26" s="116"/>
      <c r="AE26" s="116"/>
      <c r="AF26" s="116"/>
      <c r="AG26" s="116">
        <f>AD25+AE25+AF25+AG25</f>
        <v>479.5</v>
      </c>
      <c r="AH26" s="116">
        <f t="shared" ref="AH26:AO26" si="26">AE25+AF25+AG25+AH25</f>
        <v>486.5</v>
      </c>
      <c r="AI26" s="116">
        <f t="shared" si="26"/>
        <v>517.5</v>
      </c>
      <c r="AJ26" s="116">
        <f t="shared" si="26"/>
        <v>560</v>
      </c>
      <c r="AK26" s="116">
        <f t="shared" si="26"/>
        <v>641.5</v>
      </c>
      <c r="AL26" s="116">
        <f t="shared" si="26"/>
        <v>695</v>
      </c>
      <c r="AM26" s="116">
        <f t="shared" si="26"/>
        <v>718</v>
      </c>
      <c r="AN26" s="116">
        <f t="shared" si="26"/>
        <v>726.5</v>
      </c>
      <c r="AO26" s="116">
        <f t="shared" si="26"/>
        <v>693.5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105</v>
      </c>
      <c r="B27" s="118"/>
      <c r="C27" s="119" t="s">
        <v>106</v>
      </c>
      <c r="D27" s="120">
        <f>DIRECCIONALIDAD!J37/100</f>
        <v>0</v>
      </c>
      <c r="E27" s="119"/>
      <c r="F27" s="119" t="s">
        <v>107</v>
      </c>
      <c r="G27" s="120">
        <f>DIRECCIONALIDAD!J38/100</f>
        <v>0.91035120147874304</v>
      </c>
      <c r="H27" s="119"/>
      <c r="I27" s="119" t="s">
        <v>108</v>
      </c>
      <c r="J27" s="120">
        <f>DIRECCIONALIDAD!J39/100</f>
        <v>8.9648798521256928E-2</v>
      </c>
      <c r="K27" s="121"/>
      <c r="L27" s="115"/>
      <c r="M27" s="118"/>
      <c r="N27" s="119"/>
      <c r="O27" s="119" t="s">
        <v>106</v>
      </c>
      <c r="P27" s="120">
        <f>DIRECCIONALIDAD!J40/100</f>
        <v>0</v>
      </c>
      <c r="Q27" s="119"/>
      <c r="R27" s="119"/>
      <c r="S27" s="119"/>
      <c r="T27" s="119" t="s">
        <v>107</v>
      </c>
      <c r="U27" s="120">
        <f>DIRECCIONALIDAD!J41/100</f>
        <v>0.91644908616187992</v>
      </c>
      <c r="V27" s="119"/>
      <c r="W27" s="119"/>
      <c r="X27" s="119"/>
      <c r="Y27" s="119" t="s">
        <v>108</v>
      </c>
      <c r="Z27" s="120">
        <f>DIRECCIONALIDAD!J42/100</f>
        <v>8.3550913838120119E-2</v>
      </c>
      <c r="AA27" s="119"/>
      <c r="AB27" s="121"/>
      <c r="AC27" s="115"/>
      <c r="AD27" s="118"/>
      <c r="AE27" s="119" t="s">
        <v>106</v>
      </c>
      <c r="AF27" s="120">
        <f>DIRECCIONALIDAD!J43/100</f>
        <v>0</v>
      </c>
      <c r="AG27" s="119"/>
      <c r="AH27" s="119"/>
      <c r="AI27" s="119"/>
      <c r="AJ27" s="119" t="s">
        <v>107</v>
      </c>
      <c r="AK27" s="120">
        <f>DIRECCIONALIDAD!J44/100</f>
        <v>0.91952941176470593</v>
      </c>
      <c r="AL27" s="119"/>
      <c r="AM27" s="119"/>
      <c r="AN27" s="119" t="s">
        <v>108</v>
      </c>
      <c r="AO27" s="122">
        <f>DIRECCIONALIDAD!J45/100</f>
        <v>8.0470588235294113E-2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82" t="s">
        <v>102</v>
      </c>
      <c r="U28" s="182"/>
      <c r="V28" s="114" t="s">
        <v>109</v>
      </c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103</v>
      </c>
      <c r="B29" s="116">
        <f>B13+B17+B21+B25</f>
        <v>425.5</v>
      </c>
      <c r="C29" s="116">
        <f t="shared" ref="C29:K29" si="27">C13+C17+C21+C25</f>
        <v>521</v>
      </c>
      <c r="D29" s="116">
        <f t="shared" si="27"/>
        <v>519</v>
      </c>
      <c r="E29" s="116">
        <f t="shared" si="27"/>
        <v>493.5</v>
      </c>
      <c r="F29" s="116">
        <f t="shared" si="27"/>
        <v>463.5</v>
      </c>
      <c r="G29" s="116">
        <f t="shared" si="27"/>
        <v>460.5</v>
      </c>
      <c r="H29" s="116">
        <f t="shared" si="27"/>
        <v>415</v>
      </c>
      <c r="I29" s="116">
        <f t="shared" si="27"/>
        <v>401.5</v>
      </c>
      <c r="J29" s="116">
        <f t="shared" si="27"/>
        <v>386</v>
      </c>
      <c r="K29" s="116">
        <f t="shared" si="27"/>
        <v>422.5</v>
      </c>
      <c r="L29" s="117"/>
      <c r="M29" s="116">
        <f>M13+M17+M21+M25</f>
        <v>338.5</v>
      </c>
      <c r="N29" s="116">
        <f t="shared" ref="N29:AB29" si="28">N13+N17+N21+N25</f>
        <v>375</v>
      </c>
      <c r="O29" s="116">
        <f t="shared" si="28"/>
        <v>416</v>
      </c>
      <c r="P29" s="116">
        <f t="shared" si="28"/>
        <v>483.5</v>
      </c>
      <c r="Q29" s="116">
        <f t="shared" si="28"/>
        <v>511</v>
      </c>
      <c r="R29" s="116">
        <f t="shared" si="28"/>
        <v>583.5</v>
      </c>
      <c r="S29" s="116">
        <f t="shared" si="28"/>
        <v>526</v>
      </c>
      <c r="T29" s="116">
        <f t="shared" si="28"/>
        <v>501.5</v>
      </c>
      <c r="U29" s="116">
        <f t="shared" si="28"/>
        <v>449</v>
      </c>
      <c r="V29" s="116">
        <f t="shared" si="28"/>
        <v>451</v>
      </c>
      <c r="W29" s="116">
        <f t="shared" si="28"/>
        <v>354</v>
      </c>
      <c r="X29" s="116">
        <f t="shared" si="28"/>
        <v>359.5</v>
      </c>
      <c r="Y29" s="116">
        <f t="shared" si="28"/>
        <v>469.5</v>
      </c>
      <c r="Z29" s="116">
        <f t="shared" si="28"/>
        <v>458</v>
      </c>
      <c r="AA29" s="116">
        <f t="shared" si="28"/>
        <v>402</v>
      </c>
      <c r="AB29" s="116">
        <f t="shared" si="28"/>
        <v>434</v>
      </c>
      <c r="AC29" s="117"/>
      <c r="AD29" s="116">
        <f>AD13+AD17+AD21+AD25</f>
        <v>409</v>
      </c>
      <c r="AE29" s="116">
        <f t="shared" ref="AE29:AO29" si="29">AE13+AE17+AE21+AE25</f>
        <v>428.5</v>
      </c>
      <c r="AF29" s="116">
        <f t="shared" si="29"/>
        <v>469.5</v>
      </c>
      <c r="AG29" s="116">
        <f t="shared" si="29"/>
        <v>497.5</v>
      </c>
      <c r="AH29" s="116">
        <f t="shared" si="29"/>
        <v>512</v>
      </c>
      <c r="AI29" s="116">
        <f t="shared" si="29"/>
        <v>536</v>
      </c>
      <c r="AJ29" s="116">
        <f t="shared" si="29"/>
        <v>519.5</v>
      </c>
      <c r="AK29" s="116">
        <f t="shared" si="29"/>
        <v>587.5</v>
      </c>
      <c r="AL29" s="116">
        <f t="shared" si="29"/>
        <v>596.5</v>
      </c>
      <c r="AM29" s="116">
        <f t="shared" si="29"/>
        <v>636.5</v>
      </c>
      <c r="AN29" s="116">
        <f t="shared" si="29"/>
        <v>636</v>
      </c>
      <c r="AO29" s="116">
        <f t="shared" si="29"/>
        <v>631.5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104</v>
      </c>
      <c r="B30" s="116"/>
      <c r="C30" s="116"/>
      <c r="D30" s="116"/>
      <c r="E30" s="116">
        <f>B29+C29+D29+E29</f>
        <v>1959</v>
      </c>
      <c r="F30" s="116">
        <f t="shared" ref="F30:K30" si="30">C29+D29+E29+F29</f>
        <v>1997</v>
      </c>
      <c r="G30" s="116">
        <f t="shared" si="30"/>
        <v>1936.5</v>
      </c>
      <c r="H30" s="116">
        <f t="shared" si="30"/>
        <v>1832.5</v>
      </c>
      <c r="I30" s="116">
        <f t="shared" si="30"/>
        <v>1740.5</v>
      </c>
      <c r="J30" s="116">
        <f t="shared" si="30"/>
        <v>1663</v>
      </c>
      <c r="K30" s="116">
        <f t="shared" si="30"/>
        <v>1625</v>
      </c>
      <c r="L30" s="117"/>
      <c r="M30" s="116"/>
      <c r="N30" s="116"/>
      <c r="O30" s="116"/>
      <c r="P30" s="116">
        <f>M29+N29+O29+P29</f>
        <v>1613</v>
      </c>
      <c r="Q30" s="116">
        <f t="shared" ref="Q30:AB30" si="31">N29+O29+P29+Q29</f>
        <v>1785.5</v>
      </c>
      <c r="R30" s="116">
        <f t="shared" si="31"/>
        <v>1994</v>
      </c>
      <c r="S30" s="116">
        <f t="shared" si="31"/>
        <v>2104</v>
      </c>
      <c r="T30" s="116">
        <f t="shared" si="31"/>
        <v>2122</v>
      </c>
      <c r="U30" s="116">
        <f t="shared" si="31"/>
        <v>2060</v>
      </c>
      <c r="V30" s="116">
        <f t="shared" si="31"/>
        <v>1927.5</v>
      </c>
      <c r="W30" s="116">
        <f t="shared" si="31"/>
        <v>1755.5</v>
      </c>
      <c r="X30" s="116">
        <f t="shared" si="31"/>
        <v>1613.5</v>
      </c>
      <c r="Y30" s="116">
        <f t="shared" si="31"/>
        <v>1634</v>
      </c>
      <c r="Z30" s="116">
        <f t="shared" si="31"/>
        <v>1641</v>
      </c>
      <c r="AA30" s="116">
        <f t="shared" si="31"/>
        <v>1689</v>
      </c>
      <c r="AB30" s="116">
        <f t="shared" si="31"/>
        <v>1763.5</v>
      </c>
      <c r="AC30" s="117"/>
      <c r="AD30" s="116"/>
      <c r="AE30" s="116"/>
      <c r="AF30" s="116"/>
      <c r="AG30" s="116">
        <f>AD29+AE29+AF29+AG29</f>
        <v>1804.5</v>
      </c>
      <c r="AH30" s="116">
        <f t="shared" ref="AH30:AO30" si="32">AE29+AF29+AG29+AH29</f>
        <v>1907.5</v>
      </c>
      <c r="AI30" s="116">
        <f t="shared" si="32"/>
        <v>2015</v>
      </c>
      <c r="AJ30" s="116">
        <f t="shared" si="32"/>
        <v>2065</v>
      </c>
      <c r="AK30" s="116">
        <f t="shared" si="32"/>
        <v>2155</v>
      </c>
      <c r="AL30" s="116">
        <f t="shared" si="32"/>
        <v>2239.5</v>
      </c>
      <c r="AM30" s="116">
        <f t="shared" si="32"/>
        <v>2340</v>
      </c>
      <c r="AN30" s="116">
        <f t="shared" si="32"/>
        <v>2456.5</v>
      </c>
      <c r="AO30" s="116">
        <f t="shared" si="32"/>
        <v>2500.5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83"/>
      <c r="R32" s="183"/>
      <c r="S32" s="183"/>
      <c r="T32" s="183"/>
      <c r="U32" s="183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2009-04-23T22:09:14Z</cp:lastPrinted>
  <dcterms:created xsi:type="dcterms:W3CDTF">1998-04-02T13:38:56Z</dcterms:created>
  <dcterms:modified xsi:type="dcterms:W3CDTF">2018-07-09T21:20:07Z</dcterms:modified>
</cp:coreProperties>
</file>