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0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AD16" i="4688" l="1"/>
  <c r="AO16" i="4688" s="1"/>
  <c r="M16" i="4688"/>
  <c r="Z16" i="4688" s="1"/>
  <c r="B16" i="4688"/>
  <c r="J16" i="4688" s="1"/>
  <c r="G16" i="4688" l="1"/>
  <c r="U16" i="4688"/>
  <c r="AK16" i="4688"/>
  <c r="D16" i="4688"/>
  <c r="P16" i="4688"/>
  <c r="AF16" i="4688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I31" i="4689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31" i="4689" l="1"/>
  <c r="J32" i="4689"/>
  <c r="J22" i="4689"/>
  <c r="J24" i="4689"/>
  <c r="V19" i="4688"/>
  <c r="BK18" i="4688" s="1"/>
  <c r="J33" i="4689"/>
  <c r="J26" i="4689"/>
  <c r="AK20" i="4688" s="1"/>
  <c r="J25" i="4689"/>
  <c r="AF20" i="4688" s="1"/>
  <c r="J23" i="4689"/>
  <c r="J20" i="4689"/>
  <c r="AL29" i="4688"/>
  <c r="BZ19" i="4688" s="1"/>
  <c r="AN29" i="4688"/>
  <c r="CB19" i="4688" s="1"/>
  <c r="AH24" i="4688"/>
  <c r="BV20" i="4688" s="1"/>
  <c r="AJ24" i="4688"/>
  <c r="BX20" i="4688" s="1"/>
  <c r="AL24" i="4688"/>
  <c r="BZ20" i="4688" s="1"/>
  <c r="AN24" i="4688"/>
  <c r="CB20" i="4688" s="1"/>
  <c r="T17" i="4681"/>
  <c r="X19" i="4688"/>
  <c r="BM18" i="4688" s="1"/>
  <c r="T19" i="4688"/>
  <c r="BI18" i="4688" s="1"/>
  <c r="AM24" i="4688"/>
  <c r="CA20" i="4688" s="1"/>
  <c r="AO24" i="4688"/>
  <c r="CC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L34" i="4688"/>
  <c r="BZ22" i="4688" s="1"/>
  <c r="AM34" i="4688"/>
  <c r="CA22" i="4688" s="1"/>
  <c r="AO34" i="4688"/>
  <c r="CC22" i="4688" s="1"/>
  <c r="AJ34" i="4688"/>
  <c r="BX22" i="4688" s="1"/>
  <c r="AH34" i="4688"/>
  <c r="BV22" i="4688" s="1"/>
  <c r="AI34" i="4688"/>
  <c r="BW22" i="4688" s="1"/>
  <c r="U23" i="4684"/>
  <c r="W34" i="4688"/>
  <c r="BL22" i="4688" s="1"/>
  <c r="R34" i="4688"/>
  <c r="BG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<sst xmlns="http://schemas.openxmlformats.org/spreadsheetml/2006/main" count="691" uniqueCount="153">
  <si>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</si>
  <si>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</si>
  <si>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</si>
  <si>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</si>
  <si>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</si>
  <si>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</si>
  <si>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</si>
  <si>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</si>
  <si>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</si>
  <si>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</si>
  <si>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</si>
  <si>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</si>
  <si>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</si>
  <si>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</si>
  <si>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</si>
  <si>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</si>
  <si>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</si>
  <si>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</si>
  <si>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</si>
  <si>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</si>
  <si>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</si>
  <si>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</si>
  <si>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</si>
  <si>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</si>
  <si>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</si>
  <si>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</si>
  <si>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</si>
  <si>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</si>
  <si>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</si>
  <si>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</si>
  <si>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</si>
  <si>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</si>
  <si>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</si>
  <si>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</si>
  <si>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</si>
  <si>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</si>
  <si>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</si>
  <si>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</si>
  <si>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</si>
  <si>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</si>
  <si>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</si>
  <si>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</si>
  <si>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</si>
  <si>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</si>
  <si>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</si>
  <si>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</si>
  <si>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</si>
  <si>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</si>
  <si>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</si>
  <si>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</si>
  <si>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</si>
  <si>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</si>
  <si>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</si>
  <si>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</si>
  <si>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</si>
  <si>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</si>
  <si>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</si>
  <si>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</si>
  <si>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</si>
  <si>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</si>
  <si>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</si>
  <si>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</si>
  <si>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</si>
  <si>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</si>
  <si>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</si>
  <si>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</si>
  <si>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</si>
  <si>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</si>
  <si>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</si>
  <si>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</si>
  <si>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</si>
  <si>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</si>
  <si>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</si>
  <si>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</si>
  <si>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</si>
  <si>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</si>
  <si>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</si>
  <si>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</si>
  <si>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</si>
  <si>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</si>
  <si>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</si>
  <si>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</si>
  <si>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</si>
  <si>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</si>
  <si>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</si>
  <si>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</si>
  <si>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</si>
  <si>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</si>
  <si>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</si>
  <si>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</si>
  <si>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</si>
  <si>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</si>
  <si>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</si>
  <si>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</si>
  <si>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</si>
  <si>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</si>
  <si>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</si>
  <si>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</si>
  <si>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</si>
  <si>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</si>
  <si>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</si>
  <si>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</si>
  <si>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</si>
  <si>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</si>
  <si>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</si>
  <si>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</si>
  <si>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</si>
  <si>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</si>
  <si>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</si>
  <si>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</si>
  <si>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</si>
  <si>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</si>
  <si>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</si>
  <si>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</si>
  <si>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</si>
  <si>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</si>
  <si>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</si>
  <si>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</si>
  <si>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</si>
  <si>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</si>
  <si>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</si>
  <si>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</si>
  <si>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</si>
  <si>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</si>
  <si>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</si>
  <si>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</si>
  <si>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</si>
  <si>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</si>
  <si>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</si>
  <si>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</si>
  <si>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</si>
  <si>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</si>
  <si>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</si>
  <si>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</si>
  <si>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</si>
  <si>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</si>
  <si>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</si>
  <si>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</si>
  <si>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</si>
  <si>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</si>
  <si>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</si>
  <si>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</si>
  <si>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</si>
  <si>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</si>
  <si>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</si>
  <si>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</si>
  <si>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</si>
  <si>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</si>
  <si>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93  X CARRERA 51B</t>
  </si>
  <si>
    <t>JULIO VASQUEZ</t>
  </si>
  <si>
    <t xml:space="preserve">VOL MAX </t>
  </si>
  <si>
    <t>IVAN FONSECA</t>
  </si>
  <si>
    <t>7:45 - 9:45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</si>
</sst>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295.5</c:v>
                </c:pt>
                <c:pt idx="1">
                  <c:v>328.5</c:v>
                </c:pt>
                <c:pt idx="2">
                  <c:v>383.5</c:v>
                </c:pt>
                <c:pt idx="3">
                  <c:v>259</c:v>
                </c:pt>
                <c:pt idx="4">
                  <c:v>347</c:v>
                </c:pt>
                <c:pt idx="5">
                  <c:v>265.5</c:v>
                </c:pt>
                <c:pt idx="6">
                  <c:v>306.5</c:v>
                </c:pt>
                <c:pt idx="7">
                  <c:v>267</c:v>
                </c:pt>
                <c:pt idx="8">
                  <c:v>310.5</c:v>
                </c:pt>
                <c:pt idx="9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120968"/>
        <c:axId val="154092776"/>
      </c:barChart>
      <c:catAx>
        <c:axId val="10212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9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9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12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724.5</c:v>
                </c:pt>
                <c:pt idx="1">
                  <c:v>774</c:v>
                </c:pt>
                <c:pt idx="2">
                  <c:v>805.5</c:v>
                </c:pt>
                <c:pt idx="3">
                  <c:v>737</c:v>
                </c:pt>
                <c:pt idx="4">
                  <c:v>822.5</c:v>
                </c:pt>
                <c:pt idx="5">
                  <c:v>720.5</c:v>
                </c:pt>
                <c:pt idx="6">
                  <c:v>724.5</c:v>
                </c:pt>
                <c:pt idx="7">
                  <c:v>740.5</c:v>
                </c:pt>
                <c:pt idx="8">
                  <c:v>755.5</c:v>
                </c:pt>
                <c:pt idx="9">
                  <c:v>636.5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72416"/>
        <c:axId val="154872808"/>
      </c:barChart>
      <c:catAx>
        <c:axId val="15487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784</c:v>
                </c:pt>
                <c:pt idx="1">
                  <c:v>770</c:v>
                </c:pt>
                <c:pt idx="2">
                  <c:v>844</c:v>
                </c:pt>
                <c:pt idx="3">
                  <c:v>897</c:v>
                </c:pt>
                <c:pt idx="4">
                  <c:v>947</c:v>
                </c:pt>
                <c:pt idx="5">
                  <c:v>891</c:v>
                </c:pt>
                <c:pt idx="6">
                  <c:v>986</c:v>
                </c:pt>
                <c:pt idx="7">
                  <c:v>847.5</c:v>
                </c:pt>
                <c:pt idx="8">
                  <c:v>941.5</c:v>
                </c:pt>
                <c:pt idx="9">
                  <c:v>825</c:v>
                </c:pt>
                <c:pt idx="10">
                  <c:v>875</c:v>
                </c:pt>
                <c:pt idx="11">
                  <c:v>800.5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73592"/>
        <c:axId val="155570336"/>
      </c:barChart>
      <c:catAx>
        <c:axId val="15487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7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721</c:v>
                </c:pt>
                <c:pt idx="1">
                  <c:v>748</c:v>
                </c:pt>
                <c:pt idx="2">
                  <c:v>764</c:v>
                </c:pt>
                <c:pt idx="3">
                  <c:v>724.5</c:v>
                </c:pt>
                <c:pt idx="4">
                  <c:v>870.5</c:v>
                </c:pt>
                <c:pt idx="5">
                  <c:v>795</c:v>
                </c:pt>
                <c:pt idx="6">
                  <c:v>765</c:v>
                </c:pt>
                <c:pt idx="7">
                  <c:v>757.5</c:v>
                </c:pt>
                <c:pt idx="8">
                  <c:v>736.5</c:v>
                </c:pt>
                <c:pt idx="9">
                  <c:v>727</c:v>
                </c:pt>
                <c:pt idx="10">
                  <c:v>820.5</c:v>
                </c:pt>
                <c:pt idx="11">
                  <c:v>834.5</c:v>
                </c:pt>
                <c:pt idx="12">
                  <c:v>862.5</c:v>
                </c:pt>
                <c:pt idx="13">
                  <c:v>789</c:v>
                </c:pt>
                <c:pt idx="14">
                  <c:v>846.5</c:v>
                </c:pt>
                <c:pt idx="15">
                  <c:v>786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71120"/>
        <c:axId val="155571512"/>
      </c:barChart>
      <c:catAx>
        <c:axId val="15557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7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1266.5</c:v>
                </c:pt>
                <c:pt idx="4">
                  <c:v>1318</c:v>
                </c:pt>
                <c:pt idx="5">
                  <c:v>1255</c:v>
                </c:pt>
                <c:pt idx="6">
                  <c:v>1178</c:v>
                </c:pt>
                <c:pt idx="7">
                  <c:v>1186</c:v>
                </c:pt>
                <c:pt idx="8">
                  <c:v>1149.5</c:v>
                </c:pt>
                <c:pt idx="9">
                  <c:v>1160.5</c:v>
                </c:pt>
                <c:pt idx="13">
                  <c:v>1275.5</c:v>
                </c:pt>
                <c:pt idx="14">
                  <c:v>1355</c:v>
                </c:pt>
                <c:pt idx="15">
                  <c:v>1323.5</c:v>
                </c:pt>
                <c:pt idx="16">
                  <c:v>1318.5</c:v>
                </c:pt>
                <c:pt idx="17">
                  <c:v>1352</c:v>
                </c:pt>
                <c:pt idx="18">
                  <c:v>1237.5</c:v>
                </c:pt>
                <c:pt idx="19">
                  <c:v>1216.5</c:v>
                </c:pt>
                <c:pt idx="20">
                  <c:v>1208.5</c:v>
                </c:pt>
                <c:pt idx="21">
                  <c:v>1250</c:v>
                </c:pt>
                <c:pt idx="22">
                  <c:v>1300</c:v>
                </c:pt>
                <c:pt idx="23">
                  <c:v>1327</c:v>
                </c:pt>
                <c:pt idx="24">
                  <c:v>1370</c:v>
                </c:pt>
                <c:pt idx="25">
                  <c:v>1371.5</c:v>
                </c:pt>
                <c:pt idx="29">
                  <c:v>1363</c:v>
                </c:pt>
                <c:pt idx="30">
                  <c:v>1482.5</c:v>
                </c:pt>
                <c:pt idx="31">
                  <c:v>1529.5</c:v>
                </c:pt>
                <c:pt idx="32">
                  <c:v>1542</c:v>
                </c:pt>
                <c:pt idx="33">
                  <c:v>1490.5</c:v>
                </c:pt>
                <c:pt idx="34">
                  <c:v>1466</c:v>
                </c:pt>
                <c:pt idx="35">
                  <c:v>1427</c:v>
                </c:pt>
                <c:pt idx="36">
                  <c:v>1340.5</c:v>
                </c:pt>
                <c:pt idx="37">
                  <c:v>1344.5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1229</c:v>
                </c:pt>
                <c:pt idx="4">
                  <c:v>1250</c:v>
                </c:pt>
                <c:pt idx="5">
                  <c:v>1280.5</c:v>
                </c:pt>
                <c:pt idx="6">
                  <c:v>1279</c:v>
                </c:pt>
                <c:pt idx="7">
                  <c:v>1245.5</c:v>
                </c:pt>
                <c:pt idx="8">
                  <c:v>1229</c:v>
                </c:pt>
                <c:pt idx="9">
                  <c:v>1118.5</c:v>
                </c:pt>
                <c:pt idx="13">
                  <c:v>1043.5</c:v>
                </c:pt>
                <c:pt idx="14">
                  <c:v>1042</c:v>
                </c:pt>
                <c:pt idx="15">
                  <c:v>1045.5</c:v>
                </c:pt>
                <c:pt idx="16">
                  <c:v>1011.5</c:v>
                </c:pt>
                <c:pt idx="17">
                  <c:v>1009.5</c:v>
                </c:pt>
                <c:pt idx="18">
                  <c:v>1019</c:v>
                </c:pt>
                <c:pt idx="19">
                  <c:v>1006.5</c:v>
                </c:pt>
                <c:pt idx="20">
                  <c:v>1057</c:v>
                </c:pt>
                <c:pt idx="21">
                  <c:v>1080</c:v>
                </c:pt>
                <c:pt idx="22">
                  <c:v>1113</c:v>
                </c:pt>
                <c:pt idx="23">
                  <c:v>1111.5</c:v>
                </c:pt>
                <c:pt idx="24">
                  <c:v>1117.5</c:v>
                </c:pt>
                <c:pt idx="25">
                  <c:v>1062.5</c:v>
                </c:pt>
                <c:pt idx="29">
                  <c:v>1211</c:v>
                </c:pt>
                <c:pt idx="30">
                  <c:v>1263.5</c:v>
                </c:pt>
                <c:pt idx="31">
                  <c:v>1308.5</c:v>
                </c:pt>
                <c:pt idx="32">
                  <c:v>1340.5</c:v>
                </c:pt>
                <c:pt idx="33">
                  <c:v>1299</c:v>
                </c:pt>
                <c:pt idx="34">
                  <c:v>1245</c:v>
                </c:pt>
                <c:pt idx="35">
                  <c:v>1167.5</c:v>
                </c:pt>
                <c:pt idx="36">
                  <c:v>1123</c:v>
                </c:pt>
                <c:pt idx="37">
                  <c:v>1060.5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545.5</c:v>
                </c:pt>
                <c:pt idx="4">
                  <c:v>571</c:v>
                </c:pt>
                <c:pt idx="5">
                  <c:v>550</c:v>
                </c:pt>
                <c:pt idx="6">
                  <c:v>547.5</c:v>
                </c:pt>
                <c:pt idx="7">
                  <c:v>576.5</c:v>
                </c:pt>
                <c:pt idx="8">
                  <c:v>562.5</c:v>
                </c:pt>
                <c:pt idx="9">
                  <c:v>578</c:v>
                </c:pt>
                <c:pt idx="13">
                  <c:v>638.5</c:v>
                </c:pt>
                <c:pt idx="14">
                  <c:v>710</c:v>
                </c:pt>
                <c:pt idx="15">
                  <c:v>785</c:v>
                </c:pt>
                <c:pt idx="16">
                  <c:v>825</c:v>
                </c:pt>
                <c:pt idx="17">
                  <c:v>826.5</c:v>
                </c:pt>
                <c:pt idx="18">
                  <c:v>797.5</c:v>
                </c:pt>
                <c:pt idx="19">
                  <c:v>763</c:v>
                </c:pt>
                <c:pt idx="20">
                  <c:v>776</c:v>
                </c:pt>
                <c:pt idx="21">
                  <c:v>788.5</c:v>
                </c:pt>
                <c:pt idx="22">
                  <c:v>831.5</c:v>
                </c:pt>
                <c:pt idx="23">
                  <c:v>868</c:v>
                </c:pt>
                <c:pt idx="24">
                  <c:v>845</c:v>
                </c:pt>
                <c:pt idx="25">
                  <c:v>850</c:v>
                </c:pt>
                <c:pt idx="29">
                  <c:v>721</c:v>
                </c:pt>
                <c:pt idx="30">
                  <c:v>712</c:v>
                </c:pt>
                <c:pt idx="31">
                  <c:v>741</c:v>
                </c:pt>
                <c:pt idx="32">
                  <c:v>838.5</c:v>
                </c:pt>
                <c:pt idx="33">
                  <c:v>882</c:v>
                </c:pt>
                <c:pt idx="34">
                  <c:v>955</c:v>
                </c:pt>
                <c:pt idx="35">
                  <c:v>1005.5</c:v>
                </c:pt>
                <c:pt idx="36">
                  <c:v>1025.5</c:v>
                </c:pt>
                <c:pt idx="37">
                  <c:v>1037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3041</c:v>
                </c:pt>
                <c:pt idx="4">
                  <c:v>3139</c:v>
                </c:pt>
                <c:pt idx="5">
                  <c:v>3085.5</c:v>
                </c:pt>
                <c:pt idx="6">
                  <c:v>3004.5</c:v>
                </c:pt>
                <c:pt idx="7">
                  <c:v>3008</c:v>
                </c:pt>
                <c:pt idx="8">
                  <c:v>2941</c:v>
                </c:pt>
                <c:pt idx="9">
                  <c:v>2857</c:v>
                </c:pt>
                <c:pt idx="13">
                  <c:v>2957.5</c:v>
                </c:pt>
                <c:pt idx="14">
                  <c:v>3107</c:v>
                </c:pt>
                <c:pt idx="15">
                  <c:v>3154</c:v>
                </c:pt>
                <c:pt idx="16">
                  <c:v>3155</c:v>
                </c:pt>
                <c:pt idx="17">
                  <c:v>3188</c:v>
                </c:pt>
                <c:pt idx="18">
                  <c:v>3054</c:v>
                </c:pt>
                <c:pt idx="19">
                  <c:v>2986</c:v>
                </c:pt>
                <c:pt idx="20">
                  <c:v>3041.5</c:v>
                </c:pt>
                <c:pt idx="21">
                  <c:v>3118.5</c:v>
                </c:pt>
                <c:pt idx="22">
                  <c:v>3244.5</c:v>
                </c:pt>
                <c:pt idx="23">
                  <c:v>3306.5</c:v>
                </c:pt>
                <c:pt idx="24">
                  <c:v>3332.5</c:v>
                </c:pt>
                <c:pt idx="25">
                  <c:v>3284</c:v>
                </c:pt>
                <c:pt idx="29">
                  <c:v>3295</c:v>
                </c:pt>
                <c:pt idx="30">
                  <c:v>3458</c:v>
                </c:pt>
                <c:pt idx="31">
                  <c:v>3579</c:v>
                </c:pt>
                <c:pt idx="32">
                  <c:v>3721</c:v>
                </c:pt>
                <c:pt idx="33">
                  <c:v>3671.5</c:v>
                </c:pt>
                <c:pt idx="34">
                  <c:v>3666</c:v>
                </c:pt>
                <c:pt idx="35">
                  <c:v>3600</c:v>
                </c:pt>
                <c:pt idx="36">
                  <c:v>3489</c:v>
                </c:pt>
                <c:pt idx="37">
                  <c:v>3442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72296"/>
        <c:axId val="155572688"/>
      </c:lineChart>
      <c:catAx>
        <c:axId val="155572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57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72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572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307</c:v>
                </c:pt>
                <c:pt idx="1">
                  <c:v>305</c:v>
                </c:pt>
                <c:pt idx="2">
                  <c:v>396</c:v>
                </c:pt>
                <c:pt idx="3">
                  <c:v>355</c:v>
                </c:pt>
                <c:pt idx="4">
                  <c:v>426.5</c:v>
                </c:pt>
                <c:pt idx="5">
                  <c:v>352</c:v>
                </c:pt>
                <c:pt idx="6">
                  <c:v>408.5</c:v>
                </c:pt>
                <c:pt idx="7">
                  <c:v>303.5</c:v>
                </c:pt>
                <c:pt idx="8">
                  <c:v>402</c:v>
                </c:pt>
                <c:pt idx="9">
                  <c:v>313</c:v>
                </c:pt>
                <c:pt idx="10">
                  <c:v>322</c:v>
                </c:pt>
                <c:pt idx="11">
                  <c:v>307.5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39600"/>
        <c:axId val="154175768"/>
      </c:barChart>
      <c:catAx>
        <c:axId val="15463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7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7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331</c:v>
                </c:pt>
                <c:pt idx="1">
                  <c:v>335.5</c:v>
                </c:pt>
                <c:pt idx="2">
                  <c:v>332.5</c:v>
                </c:pt>
                <c:pt idx="3">
                  <c:v>276.5</c:v>
                </c:pt>
                <c:pt idx="4">
                  <c:v>410.5</c:v>
                </c:pt>
                <c:pt idx="5">
                  <c:v>304</c:v>
                </c:pt>
                <c:pt idx="6">
                  <c:v>327.5</c:v>
                </c:pt>
                <c:pt idx="7">
                  <c:v>310</c:v>
                </c:pt>
                <c:pt idx="8">
                  <c:v>296</c:v>
                </c:pt>
                <c:pt idx="9">
                  <c:v>283</c:v>
                </c:pt>
                <c:pt idx="10">
                  <c:v>319.5</c:v>
                </c:pt>
                <c:pt idx="11">
                  <c:v>351.5</c:v>
                </c:pt>
                <c:pt idx="12">
                  <c:v>346</c:v>
                </c:pt>
                <c:pt idx="13">
                  <c:v>310</c:v>
                </c:pt>
                <c:pt idx="14">
                  <c:v>362.5</c:v>
                </c:pt>
                <c:pt idx="15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61864"/>
        <c:axId val="154323800"/>
      </c:barChart>
      <c:catAx>
        <c:axId val="15416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2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2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6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307</c:v>
                </c:pt>
                <c:pt idx="1">
                  <c:v>296</c:v>
                </c:pt>
                <c:pt idx="2">
                  <c:v>275.5</c:v>
                </c:pt>
                <c:pt idx="3">
                  <c:v>350.5</c:v>
                </c:pt>
                <c:pt idx="4">
                  <c:v>328</c:v>
                </c:pt>
                <c:pt idx="5">
                  <c:v>326.5</c:v>
                </c:pt>
                <c:pt idx="6">
                  <c:v>274</c:v>
                </c:pt>
                <c:pt idx="7">
                  <c:v>317</c:v>
                </c:pt>
                <c:pt idx="8">
                  <c:v>311.5</c:v>
                </c:pt>
                <c:pt idx="9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35696"/>
        <c:axId val="154304032"/>
      </c:barChart>
      <c:catAx>
        <c:axId val="15463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292.5</c:v>
                </c:pt>
                <c:pt idx="1">
                  <c:v>285</c:v>
                </c:pt>
                <c:pt idx="2">
                  <c:v>288</c:v>
                </c:pt>
                <c:pt idx="3">
                  <c:v>345.5</c:v>
                </c:pt>
                <c:pt idx="4">
                  <c:v>345</c:v>
                </c:pt>
                <c:pt idx="5">
                  <c:v>330</c:v>
                </c:pt>
                <c:pt idx="6">
                  <c:v>320</c:v>
                </c:pt>
                <c:pt idx="7">
                  <c:v>304</c:v>
                </c:pt>
                <c:pt idx="8">
                  <c:v>291</c:v>
                </c:pt>
                <c:pt idx="9">
                  <c:v>252.5</c:v>
                </c:pt>
                <c:pt idx="10">
                  <c:v>275.5</c:v>
                </c:pt>
                <c:pt idx="11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32968"/>
        <c:axId val="154533352"/>
      </c:barChart>
      <c:catAx>
        <c:axId val="15453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3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3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3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245.5</c:v>
                </c:pt>
                <c:pt idx="1">
                  <c:v>265</c:v>
                </c:pt>
                <c:pt idx="2">
                  <c:v>269</c:v>
                </c:pt>
                <c:pt idx="3">
                  <c:v>264</c:v>
                </c:pt>
                <c:pt idx="4">
                  <c:v>244</c:v>
                </c:pt>
                <c:pt idx="5">
                  <c:v>268.5</c:v>
                </c:pt>
                <c:pt idx="6">
                  <c:v>235</c:v>
                </c:pt>
                <c:pt idx="7">
                  <c:v>262</c:v>
                </c:pt>
                <c:pt idx="8">
                  <c:v>253.5</c:v>
                </c:pt>
                <c:pt idx="9">
                  <c:v>256</c:v>
                </c:pt>
                <c:pt idx="10">
                  <c:v>285.5</c:v>
                </c:pt>
                <c:pt idx="11">
                  <c:v>285</c:v>
                </c:pt>
                <c:pt idx="12">
                  <c:v>286.5</c:v>
                </c:pt>
                <c:pt idx="13">
                  <c:v>254.5</c:v>
                </c:pt>
                <c:pt idx="14">
                  <c:v>291.5</c:v>
                </c:pt>
                <c:pt idx="15">
                  <c:v>230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049400"/>
        <c:axId val="59049008"/>
      </c:barChart>
      <c:catAx>
        <c:axId val="5904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04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4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04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122</c:v>
                </c:pt>
                <c:pt idx="1">
                  <c:v>149.5</c:v>
                </c:pt>
                <c:pt idx="2">
                  <c:v>146.5</c:v>
                </c:pt>
                <c:pt idx="3">
                  <c:v>127.5</c:v>
                </c:pt>
                <c:pt idx="4">
                  <c:v>147.5</c:v>
                </c:pt>
                <c:pt idx="5">
                  <c:v>128.5</c:v>
                </c:pt>
                <c:pt idx="6">
                  <c:v>144</c:v>
                </c:pt>
                <c:pt idx="7">
                  <c:v>156.5</c:v>
                </c:pt>
                <c:pt idx="8">
                  <c:v>133.5</c:v>
                </c:pt>
                <c:pt idx="9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048224"/>
        <c:axId val="59050576"/>
      </c:barChart>
      <c:catAx>
        <c:axId val="5904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05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5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04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184.5</c:v>
                </c:pt>
                <c:pt idx="1">
                  <c:v>180</c:v>
                </c:pt>
                <c:pt idx="2">
                  <c:v>160</c:v>
                </c:pt>
                <c:pt idx="3">
                  <c:v>196.5</c:v>
                </c:pt>
                <c:pt idx="4">
                  <c:v>175.5</c:v>
                </c:pt>
                <c:pt idx="5">
                  <c:v>209</c:v>
                </c:pt>
                <c:pt idx="6">
                  <c:v>257.5</c:v>
                </c:pt>
                <c:pt idx="7">
                  <c:v>240</c:v>
                </c:pt>
                <c:pt idx="8">
                  <c:v>248.5</c:v>
                </c:pt>
                <c:pt idx="9">
                  <c:v>259.5</c:v>
                </c:pt>
                <c:pt idx="10">
                  <c:v>277.5</c:v>
                </c:pt>
                <c:pt idx="11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049792"/>
        <c:axId val="154870456"/>
      </c:barChart>
      <c:catAx>
        <c:axId val="59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04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144.5</c:v>
                </c:pt>
                <c:pt idx="1">
                  <c:v>147.5</c:v>
                </c:pt>
                <c:pt idx="2">
                  <c:v>162.5</c:v>
                </c:pt>
                <c:pt idx="3">
                  <c:v>184</c:v>
                </c:pt>
                <c:pt idx="4">
                  <c:v>216</c:v>
                </c:pt>
                <c:pt idx="5">
                  <c:v>222.5</c:v>
                </c:pt>
                <c:pt idx="6">
                  <c:v>202.5</c:v>
                </c:pt>
                <c:pt idx="7">
                  <c:v>185.5</c:v>
                </c:pt>
                <c:pt idx="8">
                  <c:v>187</c:v>
                </c:pt>
                <c:pt idx="9">
                  <c:v>188</c:v>
                </c:pt>
                <c:pt idx="10">
                  <c:v>215.5</c:v>
                </c:pt>
                <c:pt idx="11">
                  <c:v>198</c:v>
                </c:pt>
                <c:pt idx="12">
                  <c:v>230</c:v>
                </c:pt>
                <c:pt idx="13">
                  <c:v>224.5</c:v>
                </c:pt>
                <c:pt idx="14">
                  <c:v>192.5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71240"/>
        <c:axId val="154871632"/>
      </c:barChart>
      <c:catAx>
        <c:axId val="15487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1220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3</v>
      </c>
      <c r="M6" s="185"/>
      <c r="N6" s="185"/>
      <c r="O6" s="42"/>
      <c r="P6" s="183" t="s">
        <v>58</v>
      </c>
      <c r="Q6" s="183"/>
      <c r="R6" s="183"/>
      <c r="S6" s="186">
        <v>43122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34</v>
      </c>
      <c r="C10" s="46">
        <v>256</v>
      </c>
      <c r="D10" s="46">
        <v>10</v>
      </c>
      <c r="E10" s="46">
        <v>1</v>
      </c>
      <c r="F10" s="6">
        <f t="shared" ref="F10:F22" si="0">B10*0.5+C10*1+D10*2+E10*2.5</f>
        <v>295.5</v>
      </c>
      <c r="G10" s="2"/>
      <c r="H10" s="19" t="s">
        <v>4</v>
      </c>
      <c r="I10" s="46">
        <v>36</v>
      </c>
      <c r="J10" s="46">
        <v>235</v>
      </c>
      <c r="K10" s="46">
        <v>8</v>
      </c>
      <c r="L10" s="46">
        <v>3</v>
      </c>
      <c r="M10" s="6">
        <f t="shared" ref="M10:M22" si="1">I10*0.5+J10*1+K10*2+L10*2.5</f>
        <v>276.5</v>
      </c>
      <c r="N10" s="9">
        <f>F20+F21+F22+M10</f>
        <v>1275.5</v>
      </c>
      <c r="O10" s="19" t="s">
        <v>43</v>
      </c>
      <c r="P10" s="46">
        <v>40</v>
      </c>
      <c r="Q10" s="46">
        <v>274</v>
      </c>
      <c r="R10" s="46">
        <v>4</v>
      </c>
      <c r="S10" s="46">
        <v>2</v>
      </c>
      <c r="T10" s="6">
        <f t="shared" ref="T10:T21" si="2">P10*0.5+Q10*1+R10*2+S10*2.5</f>
        <v>307</v>
      </c>
      <c r="U10" s="10"/>
      <c r="AB10" s="1"/>
    </row>
    <row r="11" spans="1:28" ht="24" customHeight="1" x14ac:dyDescent="0.2">
      <c r="A11" s="18" t="s">
        <v>14</v>
      </c>
      <c r="B11" s="46">
        <v>40</v>
      </c>
      <c r="C11" s="46">
        <v>279</v>
      </c>
      <c r="D11" s="46">
        <v>11</v>
      </c>
      <c r="E11" s="46">
        <v>3</v>
      </c>
      <c r="F11" s="6">
        <f t="shared" si="0"/>
        <v>328.5</v>
      </c>
      <c r="G11" s="2"/>
      <c r="H11" s="19" t="s">
        <v>5</v>
      </c>
      <c r="I11" s="46">
        <v>53</v>
      </c>
      <c r="J11" s="46">
        <v>344</v>
      </c>
      <c r="K11" s="46">
        <v>10</v>
      </c>
      <c r="L11" s="46">
        <v>8</v>
      </c>
      <c r="M11" s="6">
        <f t="shared" si="1"/>
        <v>410.5</v>
      </c>
      <c r="N11" s="9">
        <f>F21+F22+M10+M11</f>
        <v>1355</v>
      </c>
      <c r="O11" s="19" t="s">
        <v>44</v>
      </c>
      <c r="P11" s="46">
        <v>34</v>
      </c>
      <c r="Q11" s="46">
        <v>273</v>
      </c>
      <c r="R11" s="46">
        <v>5</v>
      </c>
      <c r="S11" s="46">
        <v>2</v>
      </c>
      <c r="T11" s="6">
        <f t="shared" si="2"/>
        <v>305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296</v>
      </c>
      <c r="D12" s="46">
        <v>29</v>
      </c>
      <c r="E12" s="46">
        <v>3</v>
      </c>
      <c r="F12" s="6">
        <f t="shared" si="0"/>
        <v>383.5</v>
      </c>
      <c r="G12" s="2"/>
      <c r="H12" s="19" t="s">
        <v>6</v>
      </c>
      <c r="I12" s="46">
        <v>36</v>
      </c>
      <c r="J12" s="46">
        <v>258</v>
      </c>
      <c r="K12" s="46">
        <v>9</v>
      </c>
      <c r="L12" s="46">
        <v>4</v>
      </c>
      <c r="M12" s="6">
        <f t="shared" si="1"/>
        <v>304</v>
      </c>
      <c r="N12" s="2">
        <f>F22+M10+M11+M12</f>
        <v>1323.5</v>
      </c>
      <c r="O12" s="19" t="s">
        <v>32</v>
      </c>
      <c r="P12" s="46">
        <v>40</v>
      </c>
      <c r="Q12" s="46">
        <v>353</v>
      </c>
      <c r="R12" s="46">
        <v>9</v>
      </c>
      <c r="S12" s="46">
        <v>2</v>
      </c>
      <c r="T12" s="6">
        <f t="shared" si="2"/>
        <v>396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219</v>
      </c>
      <c r="D13" s="46">
        <v>10</v>
      </c>
      <c r="E13" s="46">
        <v>1</v>
      </c>
      <c r="F13" s="6">
        <f t="shared" si="0"/>
        <v>259</v>
      </c>
      <c r="G13" s="2">
        <f t="shared" ref="G13:G19" si="3">F10+F11+F12+F13</f>
        <v>1266.5</v>
      </c>
      <c r="H13" s="19" t="s">
        <v>7</v>
      </c>
      <c r="I13" s="46">
        <v>53</v>
      </c>
      <c r="J13" s="46">
        <v>274</v>
      </c>
      <c r="K13" s="46">
        <v>11</v>
      </c>
      <c r="L13" s="46">
        <v>2</v>
      </c>
      <c r="M13" s="6">
        <f t="shared" si="1"/>
        <v>327.5</v>
      </c>
      <c r="N13" s="2">
        <f t="shared" ref="N13:N18" si="4">M10+M11+M12+M13</f>
        <v>1318.5</v>
      </c>
      <c r="O13" s="19" t="s">
        <v>33</v>
      </c>
      <c r="P13" s="46">
        <v>45</v>
      </c>
      <c r="Q13" s="46">
        <v>316</v>
      </c>
      <c r="R13" s="46">
        <v>7</v>
      </c>
      <c r="S13" s="46">
        <v>1</v>
      </c>
      <c r="T13" s="6">
        <f t="shared" si="2"/>
        <v>355</v>
      </c>
      <c r="U13" s="2">
        <f t="shared" ref="U13:U21" si="5">T10+T11+T12+T13</f>
        <v>1363</v>
      </c>
      <c r="AB13" s="81">
        <v>212.5</v>
      </c>
    </row>
    <row r="14" spans="1:28" ht="24" customHeight="1" x14ac:dyDescent="0.2">
      <c r="A14" s="18" t="s">
        <v>21</v>
      </c>
      <c r="B14" s="46">
        <v>35</v>
      </c>
      <c r="C14" s="46">
        <v>286</v>
      </c>
      <c r="D14" s="46">
        <v>18</v>
      </c>
      <c r="E14" s="46">
        <v>3</v>
      </c>
      <c r="F14" s="6">
        <f t="shared" si="0"/>
        <v>347</v>
      </c>
      <c r="G14" s="2">
        <f t="shared" si="3"/>
        <v>1318</v>
      </c>
      <c r="H14" s="19" t="s">
        <v>9</v>
      </c>
      <c r="I14" s="46">
        <v>36</v>
      </c>
      <c r="J14" s="46">
        <v>264</v>
      </c>
      <c r="K14" s="46">
        <v>9</v>
      </c>
      <c r="L14" s="46">
        <v>4</v>
      </c>
      <c r="M14" s="6">
        <f t="shared" si="1"/>
        <v>310</v>
      </c>
      <c r="N14" s="2">
        <f t="shared" si="4"/>
        <v>1352</v>
      </c>
      <c r="O14" s="19" t="s">
        <v>29</v>
      </c>
      <c r="P14" s="45">
        <v>44</v>
      </c>
      <c r="Q14" s="45">
        <v>370</v>
      </c>
      <c r="R14" s="45">
        <v>11</v>
      </c>
      <c r="S14" s="45">
        <v>5</v>
      </c>
      <c r="T14" s="6">
        <f t="shared" si="2"/>
        <v>426.5</v>
      </c>
      <c r="U14" s="2">
        <f t="shared" si="5"/>
        <v>1482.5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221</v>
      </c>
      <c r="D15" s="46">
        <v>11</v>
      </c>
      <c r="E15" s="46">
        <v>3</v>
      </c>
      <c r="F15" s="6">
        <f t="shared" si="0"/>
        <v>265.5</v>
      </c>
      <c r="G15" s="2">
        <f t="shared" si="3"/>
        <v>1255</v>
      </c>
      <c r="H15" s="19" t="s">
        <v>12</v>
      </c>
      <c r="I15" s="46">
        <v>39</v>
      </c>
      <c r="J15" s="46">
        <v>256</v>
      </c>
      <c r="K15" s="46">
        <v>4</v>
      </c>
      <c r="L15" s="46">
        <v>5</v>
      </c>
      <c r="M15" s="6">
        <f t="shared" si="1"/>
        <v>296</v>
      </c>
      <c r="N15" s="2">
        <f t="shared" si="4"/>
        <v>1237.5</v>
      </c>
      <c r="O15" s="18" t="s">
        <v>30</v>
      </c>
      <c r="P15" s="46">
        <v>38</v>
      </c>
      <c r="Q15" s="46">
        <v>309</v>
      </c>
      <c r="R15" s="46">
        <v>7</v>
      </c>
      <c r="S15" s="46">
        <v>4</v>
      </c>
      <c r="T15" s="6">
        <f t="shared" si="2"/>
        <v>352</v>
      </c>
      <c r="U15" s="2">
        <f t="shared" si="5"/>
        <v>1529.5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259</v>
      </c>
      <c r="D16" s="46">
        <v>10</v>
      </c>
      <c r="E16" s="46">
        <v>3</v>
      </c>
      <c r="F16" s="6">
        <f t="shared" si="0"/>
        <v>306.5</v>
      </c>
      <c r="G16" s="2">
        <f t="shared" si="3"/>
        <v>1178</v>
      </c>
      <c r="H16" s="19" t="s">
        <v>15</v>
      </c>
      <c r="I16" s="46">
        <v>31</v>
      </c>
      <c r="J16" s="46">
        <v>245</v>
      </c>
      <c r="K16" s="46">
        <v>5</v>
      </c>
      <c r="L16" s="46">
        <v>5</v>
      </c>
      <c r="M16" s="6">
        <f t="shared" si="1"/>
        <v>283</v>
      </c>
      <c r="N16" s="2">
        <f t="shared" si="4"/>
        <v>1216.5</v>
      </c>
      <c r="O16" s="19" t="s">
        <v>8</v>
      </c>
      <c r="P16" s="46">
        <v>38</v>
      </c>
      <c r="Q16" s="46">
        <v>367</v>
      </c>
      <c r="R16" s="46">
        <v>5</v>
      </c>
      <c r="S16" s="46">
        <v>5</v>
      </c>
      <c r="T16" s="6">
        <f t="shared" si="2"/>
        <v>408.5</v>
      </c>
      <c r="U16" s="2">
        <f t="shared" si="5"/>
        <v>1542</v>
      </c>
      <c r="AB16" s="81">
        <v>234</v>
      </c>
    </row>
    <row r="17" spans="1:28" ht="24" customHeight="1" x14ac:dyDescent="0.2">
      <c r="A17" s="18" t="s">
        <v>40</v>
      </c>
      <c r="B17" s="46">
        <v>36</v>
      </c>
      <c r="C17" s="46">
        <v>204</v>
      </c>
      <c r="D17" s="46">
        <v>15</v>
      </c>
      <c r="E17" s="46">
        <v>6</v>
      </c>
      <c r="F17" s="6">
        <f t="shared" si="0"/>
        <v>267</v>
      </c>
      <c r="G17" s="2">
        <f t="shared" si="3"/>
        <v>1186</v>
      </c>
      <c r="H17" s="19" t="s">
        <v>18</v>
      </c>
      <c r="I17" s="46">
        <v>34</v>
      </c>
      <c r="J17" s="46">
        <v>264</v>
      </c>
      <c r="K17" s="46">
        <v>13</v>
      </c>
      <c r="L17" s="46">
        <v>5</v>
      </c>
      <c r="M17" s="6">
        <f t="shared" si="1"/>
        <v>319.5</v>
      </c>
      <c r="N17" s="2">
        <f t="shared" si="4"/>
        <v>1208.5</v>
      </c>
      <c r="O17" s="19" t="s">
        <v>10</v>
      </c>
      <c r="P17" s="46">
        <v>35</v>
      </c>
      <c r="Q17" s="46">
        <v>270</v>
      </c>
      <c r="R17" s="46">
        <v>8</v>
      </c>
      <c r="S17" s="46">
        <v>0</v>
      </c>
      <c r="T17" s="6">
        <f t="shared" si="2"/>
        <v>303.5</v>
      </c>
      <c r="U17" s="2">
        <f t="shared" si="5"/>
        <v>1490.5</v>
      </c>
      <c r="AB17" s="81">
        <v>248</v>
      </c>
    </row>
    <row r="18" spans="1:28" ht="24" customHeight="1" x14ac:dyDescent="0.2">
      <c r="A18" s="18" t="s">
        <v>41</v>
      </c>
      <c r="B18" s="46">
        <v>35</v>
      </c>
      <c r="C18" s="46">
        <v>259</v>
      </c>
      <c r="D18" s="46">
        <v>12</v>
      </c>
      <c r="E18" s="46">
        <v>4</v>
      </c>
      <c r="F18" s="6">
        <f t="shared" si="0"/>
        <v>310.5</v>
      </c>
      <c r="G18" s="2">
        <f t="shared" si="3"/>
        <v>1149.5</v>
      </c>
      <c r="H18" s="19" t="s">
        <v>20</v>
      </c>
      <c r="I18" s="46">
        <v>40</v>
      </c>
      <c r="J18" s="46">
        <v>287</v>
      </c>
      <c r="K18" s="46">
        <v>11</v>
      </c>
      <c r="L18" s="46">
        <v>9</v>
      </c>
      <c r="M18" s="6">
        <f t="shared" si="1"/>
        <v>351.5</v>
      </c>
      <c r="N18" s="2">
        <f t="shared" si="4"/>
        <v>1250</v>
      </c>
      <c r="O18" s="19" t="s">
        <v>13</v>
      </c>
      <c r="P18" s="46">
        <v>43</v>
      </c>
      <c r="Q18" s="46">
        <v>358</v>
      </c>
      <c r="R18" s="46">
        <v>10</v>
      </c>
      <c r="S18" s="46">
        <v>1</v>
      </c>
      <c r="T18" s="6">
        <f t="shared" si="2"/>
        <v>402</v>
      </c>
      <c r="U18" s="2">
        <f t="shared" si="5"/>
        <v>1466</v>
      </c>
      <c r="AB18" s="81">
        <v>248</v>
      </c>
    </row>
    <row r="19" spans="1:28" ht="24" customHeight="1" thickBot="1" x14ac:dyDescent="0.25">
      <c r="A19" s="21" t="s">
        <v>42</v>
      </c>
      <c r="B19" s="47">
        <v>39</v>
      </c>
      <c r="C19" s="47">
        <v>238</v>
      </c>
      <c r="D19" s="47">
        <v>7</v>
      </c>
      <c r="E19" s="47">
        <v>2</v>
      </c>
      <c r="F19" s="7">
        <f t="shared" si="0"/>
        <v>276.5</v>
      </c>
      <c r="G19" s="3">
        <f t="shared" si="3"/>
        <v>1160.5</v>
      </c>
      <c r="H19" s="20" t="s">
        <v>22</v>
      </c>
      <c r="I19" s="45">
        <v>36</v>
      </c>
      <c r="J19" s="45">
        <v>297</v>
      </c>
      <c r="K19" s="45">
        <v>8</v>
      </c>
      <c r="L19" s="45">
        <v>6</v>
      </c>
      <c r="M19" s="6">
        <f t="shared" si="1"/>
        <v>346</v>
      </c>
      <c r="N19" s="2">
        <f>M16+M17+M18+M19</f>
        <v>1300</v>
      </c>
      <c r="O19" s="19" t="s">
        <v>16</v>
      </c>
      <c r="P19" s="46">
        <v>29</v>
      </c>
      <c r="Q19" s="46">
        <v>276</v>
      </c>
      <c r="R19" s="46">
        <v>10</v>
      </c>
      <c r="S19" s="46">
        <v>1</v>
      </c>
      <c r="T19" s="6">
        <f t="shared" si="2"/>
        <v>313</v>
      </c>
      <c r="U19" s="2">
        <f t="shared" si="5"/>
        <v>1427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269</v>
      </c>
      <c r="D20" s="45">
        <v>12</v>
      </c>
      <c r="E20" s="45">
        <v>7</v>
      </c>
      <c r="F20" s="8">
        <f t="shared" si="0"/>
        <v>331</v>
      </c>
      <c r="G20" s="35"/>
      <c r="H20" s="19" t="s">
        <v>24</v>
      </c>
      <c r="I20" s="46">
        <v>35</v>
      </c>
      <c r="J20" s="46">
        <v>259</v>
      </c>
      <c r="K20" s="46">
        <v>13</v>
      </c>
      <c r="L20" s="46">
        <v>3</v>
      </c>
      <c r="M20" s="8">
        <f t="shared" si="1"/>
        <v>310</v>
      </c>
      <c r="N20" s="2">
        <f>M17+M18+M19+M20</f>
        <v>1327</v>
      </c>
      <c r="O20" s="19" t="s">
        <v>45</v>
      </c>
      <c r="P20" s="45">
        <v>24</v>
      </c>
      <c r="Q20" s="45">
        <v>281</v>
      </c>
      <c r="R20" s="45">
        <v>12</v>
      </c>
      <c r="S20" s="45">
        <v>2</v>
      </c>
      <c r="T20" s="8">
        <f t="shared" si="2"/>
        <v>322</v>
      </c>
      <c r="U20" s="2">
        <f t="shared" si="5"/>
        <v>1340.5</v>
      </c>
      <c r="AB20" s="8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281</v>
      </c>
      <c r="D21" s="46">
        <v>10</v>
      </c>
      <c r="E21" s="46">
        <v>4</v>
      </c>
      <c r="F21" s="6">
        <f t="shared" si="0"/>
        <v>335.5</v>
      </c>
      <c r="G21" s="36"/>
      <c r="H21" s="20" t="s">
        <v>25</v>
      </c>
      <c r="I21" s="46">
        <v>50</v>
      </c>
      <c r="J21" s="46">
        <v>303</v>
      </c>
      <c r="K21" s="46">
        <v>11</v>
      </c>
      <c r="L21" s="46">
        <v>5</v>
      </c>
      <c r="M21" s="6">
        <f t="shared" si="1"/>
        <v>362.5</v>
      </c>
      <c r="N21" s="2">
        <f>M18+M19+M20+M21</f>
        <v>1370</v>
      </c>
      <c r="O21" s="21" t="s">
        <v>46</v>
      </c>
      <c r="P21" s="47">
        <v>21</v>
      </c>
      <c r="Q21" s="47">
        <v>274</v>
      </c>
      <c r="R21" s="47">
        <v>9</v>
      </c>
      <c r="S21" s="47">
        <v>2</v>
      </c>
      <c r="T21" s="7">
        <f t="shared" si="2"/>
        <v>307.5</v>
      </c>
      <c r="U21" s="3">
        <f t="shared" si="5"/>
        <v>1344.5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277</v>
      </c>
      <c r="D22" s="46">
        <v>9</v>
      </c>
      <c r="E22" s="46">
        <v>6</v>
      </c>
      <c r="F22" s="6">
        <f t="shared" si="0"/>
        <v>332.5</v>
      </c>
      <c r="G22" s="2"/>
      <c r="H22" s="21" t="s">
        <v>26</v>
      </c>
      <c r="I22" s="47">
        <v>38</v>
      </c>
      <c r="J22" s="47">
        <v>310</v>
      </c>
      <c r="K22" s="47">
        <v>7</v>
      </c>
      <c r="L22" s="47">
        <v>4</v>
      </c>
      <c r="M22" s="6">
        <f t="shared" si="1"/>
        <v>353</v>
      </c>
      <c r="N22" s="3">
        <f>M19+M20+M21+M22</f>
        <v>1371.5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1318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1371.5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1542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64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93  X CARRERA 51B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1220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149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43122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30</v>
      </c>
      <c r="C10" s="61">
        <v>237</v>
      </c>
      <c r="D10" s="61">
        <v>25</v>
      </c>
      <c r="E10" s="61">
        <v>2</v>
      </c>
      <c r="F10" s="62">
        <f t="shared" ref="F10:F22" si="0">B10*0.5+C10*1+D10*2+E10*2.5</f>
        <v>307</v>
      </c>
      <c r="G10" s="63"/>
      <c r="H10" s="64" t="s">
        <v>4</v>
      </c>
      <c r="I10" s="46">
        <v>53</v>
      </c>
      <c r="J10" s="46">
        <v>202</v>
      </c>
      <c r="K10" s="46">
        <v>14</v>
      </c>
      <c r="L10" s="46">
        <v>3</v>
      </c>
      <c r="M10" s="62">
        <f t="shared" ref="M10:M22" si="1">I10*0.5+J10*1+K10*2+L10*2.5</f>
        <v>264</v>
      </c>
      <c r="N10" s="65">
        <f>F20+F21+F22+M10</f>
        <v>1043.5</v>
      </c>
      <c r="O10" s="64" t="s">
        <v>43</v>
      </c>
      <c r="P10" s="46">
        <v>29</v>
      </c>
      <c r="Q10" s="46">
        <v>231</v>
      </c>
      <c r="R10" s="46">
        <v>21</v>
      </c>
      <c r="S10" s="46">
        <v>2</v>
      </c>
      <c r="T10" s="62">
        <f t="shared" ref="T10:T21" si="2">P10*0.5+Q10*1+R10*2+S10*2.5</f>
        <v>292.5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239</v>
      </c>
      <c r="D11" s="61">
        <v>18</v>
      </c>
      <c r="E11" s="61">
        <v>3</v>
      </c>
      <c r="F11" s="62">
        <f t="shared" si="0"/>
        <v>296</v>
      </c>
      <c r="G11" s="63"/>
      <c r="H11" s="64" t="s">
        <v>5</v>
      </c>
      <c r="I11" s="46">
        <v>36</v>
      </c>
      <c r="J11" s="46">
        <v>182</v>
      </c>
      <c r="K11" s="46">
        <v>22</v>
      </c>
      <c r="L11" s="46">
        <v>0</v>
      </c>
      <c r="M11" s="62">
        <f t="shared" si="1"/>
        <v>244</v>
      </c>
      <c r="N11" s="65">
        <f>F21+F22+M10+M11</f>
        <v>1042</v>
      </c>
      <c r="O11" s="64" t="s">
        <v>44</v>
      </c>
      <c r="P11" s="46">
        <v>33</v>
      </c>
      <c r="Q11" s="46">
        <v>229</v>
      </c>
      <c r="R11" s="46">
        <v>16</v>
      </c>
      <c r="S11" s="46">
        <v>3</v>
      </c>
      <c r="T11" s="62">
        <f t="shared" si="2"/>
        <v>285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212</v>
      </c>
      <c r="D12" s="61">
        <v>23</v>
      </c>
      <c r="E12" s="61">
        <v>2</v>
      </c>
      <c r="F12" s="62">
        <f t="shared" si="0"/>
        <v>275.5</v>
      </c>
      <c r="G12" s="63"/>
      <c r="H12" s="64" t="s">
        <v>6</v>
      </c>
      <c r="I12" s="46">
        <v>32</v>
      </c>
      <c r="J12" s="46">
        <v>218</v>
      </c>
      <c r="K12" s="46">
        <v>16</v>
      </c>
      <c r="L12" s="46">
        <v>1</v>
      </c>
      <c r="M12" s="62">
        <f t="shared" si="1"/>
        <v>268.5</v>
      </c>
      <c r="N12" s="63">
        <f>F22+M10+M11+M12</f>
        <v>1045.5</v>
      </c>
      <c r="O12" s="64" t="s">
        <v>32</v>
      </c>
      <c r="P12" s="46">
        <v>26</v>
      </c>
      <c r="Q12" s="46">
        <v>237</v>
      </c>
      <c r="R12" s="46">
        <v>19</v>
      </c>
      <c r="S12" s="46">
        <v>0</v>
      </c>
      <c r="T12" s="62">
        <f t="shared" si="2"/>
        <v>288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35</v>
      </c>
      <c r="C13" s="61">
        <v>288</v>
      </c>
      <c r="D13" s="61">
        <v>20</v>
      </c>
      <c r="E13" s="61">
        <v>2</v>
      </c>
      <c r="F13" s="62">
        <f t="shared" si="0"/>
        <v>350.5</v>
      </c>
      <c r="G13" s="63">
        <f t="shared" ref="G13:G19" si="3">F10+F11+F12+F13</f>
        <v>1229</v>
      </c>
      <c r="H13" s="64" t="s">
        <v>7</v>
      </c>
      <c r="I13" s="46">
        <v>27</v>
      </c>
      <c r="J13" s="46">
        <v>184</v>
      </c>
      <c r="K13" s="46">
        <v>15</v>
      </c>
      <c r="L13" s="46">
        <v>3</v>
      </c>
      <c r="M13" s="62">
        <f t="shared" si="1"/>
        <v>235</v>
      </c>
      <c r="N13" s="63">
        <f t="shared" ref="N13:N18" si="4">M10+M11+M12+M13</f>
        <v>1011.5</v>
      </c>
      <c r="O13" s="64" t="s">
        <v>33</v>
      </c>
      <c r="P13" s="46">
        <v>50</v>
      </c>
      <c r="Q13" s="46">
        <v>269</v>
      </c>
      <c r="R13" s="46">
        <v>22</v>
      </c>
      <c r="S13" s="46">
        <v>3</v>
      </c>
      <c r="T13" s="62">
        <f t="shared" si="2"/>
        <v>345.5</v>
      </c>
      <c r="U13" s="63">
        <f t="shared" ref="U13:U21" si="5">T10+T11+T12+T13</f>
        <v>1211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260</v>
      </c>
      <c r="D14" s="61">
        <v>18</v>
      </c>
      <c r="E14" s="61">
        <v>6</v>
      </c>
      <c r="F14" s="62">
        <f t="shared" si="0"/>
        <v>328</v>
      </c>
      <c r="G14" s="63">
        <f t="shared" si="3"/>
        <v>1250</v>
      </c>
      <c r="H14" s="64" t="s">
        <v>9</v>
      </c>
      <c r="I14" s="46">
        <v>30</v>
      </c>
      <c r="J14" s="46">
        <v>206</v>
      </c>
      <c r="K14" s="46">
        <v>18</v>
      </c>
      <c r="L14" s="46">
        <v>2</v>
      </c>
      <c r="M14" s="62">
        <f t="shared" si="1"/>
        <v>262</v>
      </c>
      <c r="N14" s="63">
        <f t="shared" si="4"/>
        <v>1009.5</v>
      </c>
      <c r="O14" s="64" t="s">
        <v>29</v>
      </c>
      <c r="P14" s="45">
        <v>38</v>
      </c>
      <c r="Q14" s="45">
        <v>270</v>
      </c>
      <c r="R14" s="45">
        <v>23</v>
      </c>
      <c r="S14" s="45">
        <v>4</v>
      </c>
      <c r="T14" s="62">
        <f t="shared" si="2"/>
        <v>345</v>
      </c>
      <c r="U14" s="63">
        <f t="shared" si="5"/>
        <v>1263.5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259</v>
      </c>
      <c r="D15" s="61">
        <v>20</v>
      </c>
      <c r="E15" s="61">
        <v>3</v>
      </c>
      <c r="F15" s="62">
        <f t="shared" si="0"/>
        <v>326.5</v>
      </c>
      <c r="G15" s="63">
        <f t="shared" si="3"/>
        <v>1280.5</v>
      </c>
      <c r="H15" s="64" t="s">
        <v>12</v>
      </c>
      <c r="I15" s="46">
        <v>32</v>
      </c>
      <c r="J15" s="46">
        <v>205</v>
      </c>
      <c r="K15" s="46">
        <v>15</v>
      </c>
      <c r="L15" s="46">
        <v>1</v>
      </c>
      <c r="M15" s="62">
        <f t="shared" si="1"/>
        <v>253.5</v>
      </c>
      <c r="N15" s="63">
        <f t="shared" si="4"/>
        <v>1019</v>
      </c>
      <c r="O15" s="60" t="s">
        <v>30</v>
      </c>
      <c r="P15" s="46">
        <v>40</v>
      </c>
      <c r="Q15" s="46">
        <v>255</v>
      </c>
      <c r="R15" s="46">
        <v>25</v>
      </c>
      <c r="S15" s="46">
        <v>2</v>
      </c>
      <c r="T15" s="62">
        <f t="shared" si="2"/>
        <v>330</v>
      </c>
      <c r="U15" s="63">
        <f t="shared" si="5"/>
        <v>1308.5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203</v>
      </c>
      <c r="D16" s="61">
        <v>25</v>
      </c>
      <c r="E16" s="61">
        <v>3</v>
      </c>
      <c r="F16" s="62">
        <f t="shared" si="0"/>
        <v>274</v>
      </c>
      <c r="G16" s="63">
        <f t="shared" si="3"/>
        <v>1279</v>
      </c>
      <c r="H16" s="64" t="s">
        <v>15</v>
      </c>
      <c r="I16" s="46">
        <v>26</v>
      </c>
      <c r="J16" s="46">
        <v>206</v>
      </c>
      <c r="K16" s="46">
        <v>16</v>
      </c>
      <c r="L16" s="46">
        <v>2</v>
      </c>
      <c r="M16" s="62">
        <f t="shared" si="1"/>
        <v>256</v>
      </c>
      <c r="N16" s="63">
        <f t="shared" si="4"/>
        <v>1006.5</v>
      </c>
      <c r="O16" s="64" t="s">
        <v>8</v>
      </c>
      <c r="P16" s="46">
        <v>37</v>
      </c>
      <c r="Q16" s="46">
        <v>246</v>
      </c>
      <c r="R16" s="46">
        <v>24</v>
      </c>
      <c r="S16" s="46">
        <v>3</v>
      </c>
      <c r="T16" s="62">
        <f t="shared" si="2"/>
        <v>320</v>
      </c>
      <c r="U16" s="63">
        <f t="shared" si="5"/>
        <v>1340.5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230</v>
      </c>
      <c r="D17" s="61">
        <v>26</v>
      </c>
      <c r="E17" s="61">
        <v>6</v>
      </c>
      <c r="F17" s="62">
        <f t="shared" si="0"/>
        <v>317</v>
      </c>
      <c r="G17" s="63">
        <f t="shared" si="3"/>
        <v>1245.5</v>
      </c>
      <c r="H17" s="64" t="s">
        <v>18</v>
      </c>
      <c r="I17" s="46">
        <v>38</v>
      </c>
      <c r="J17" s="46">
        <v>219</v>
      </c>
      <c r="K17" s="46">
        <v>20</v>
      </c>
      <c r="L17" s="46">
        <v>3</v>
      </c>
      <c r="M17" s="62">
        <f t="shared" si="1"/>
        <v>285.5</v>
      </c>
      <c r="N17" s="63">
        <f t="shared" si="4"/>
        <v>1057</v>
      </c>
      <c r="O17" s="64" t="s">
        <v>10</v>
      </c>
      <c r="P17" s="46">
        <v>46</v>
      </c>
      <c r="Q17" s="46">
        <v>251</v>
      </c>
      <c r="R17" s="46">
        <v>15</v>
      </c>
      <c r="S17" s="46">
        <v>0</v>
      </c>
      <c r="T17" s="62">
        <f t="shared" si="2"/>
        <v>304</v>
      </c>
      <c r="U17" s="63">
        <f t="shared" si="5"/>
        <v>1299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241</v>
      </c>
      <c r="D18" s="61">
        <v>22</v>
      </c>
      <c r="E18" s="61">
        <v>4</v>
      </c>
      <c r="F18" s="62">
        <f t="shared" si="0"/>
        <v>311.5</v>
      </c>
      <c r="G18" s="63">
        <f t="shared" si="3"/>
        <v>1229</v>
      </c>
      <c r="H18" s="64" t="s">
        <v>20</v>
      </c>
      <c r="I18" s="46">
        <v>34</v>
      </c>
      <c r="J18" s="46">
        <v>227</v>
      </c>
      <c r="K18" s="46">
        <v>18</v>
      </c>
      <c r="L18" s="46">
        <v>2</v>
      </c>
      <c r="M18" s="62">
        <f t="shared" si="1"/>
        <v>285</v>
      </c>
      <c r="N18" s="63">
        <f t="shared" si="4"/>
        <v>1080</v>
      </c>
      <c r="O18" s="64" t="s">
        <v>13</v>
      </c>
      <c r="P18" s="46">
        <v>36</v>
      </c>
      <c r="Q18" s="46">
        <v>231</v>
      </c>
      <c r="R18" s="46">
        <v>21</v>
      </c>
      <c r="S18" s="46">
        <v>0</v>
      </c>
      <c r="T18" s="62">
        <f t="shared" si="2"/>
        <v>291</v>
      </c>
      <c r="U18" s="63">
        <f t="shared" si="5"/>
        <v>1245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169</v>
      </c>
      <c r="D19" s="69">
        <v>12</v>
      </c>
      <c r="E19" s="69">
        <v>1</v>
      </c>
      <c r="F19" s="70">
        <f t="shared" si="0"/>
        <v>216</v>
      </c>
      <c r="G19" s="71">
        <f t="shared" si="3"/>
        <v>1118.5</v>
      </c>
      <c r="H19" s="72" t="s">
        <v>22</v>
      </c>
      <c r="I19" s="45">
        <v>36</v>
      </c>
      <c r="J19" s="45">
        <v>236</v>
      </c>
      <c r="K19" s="45">
        <v>15</v>
      </c>
      <c r="L19" s="45">
        <v>1</v>
      </c>
      <c r="M19" s="62">
        <f t="shared" si="1"/>
        <v>286.5</v>
      </c>
      <c r="N19" s="63">
        <f>M16+M17+M18+M19</f>
        <v>1113</v>
      </c>
      <c r="O19" s="64" t="s">
        <v>16</v>
      </c>
      <c r="P19" s="46">
        <v>28</v>
      </c>
      <c r="Q19" s="46">
        <v>206</v>
      </c>
      <c r="R19" s="46">
        <v>15</v>
      </c>
      <c r="S19" s="46">
        <v>1</v>
      </c>
      <c r="T19" s="62">
        <f t="shared" si="2"/>
        <v>252.5</v>
      </c>
      <c r="U19" s="63">
        <f t="shared" si="5"/>
        <v>1167.5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197</v>
      </c>
      <c r="D20" s="67">
        <v>14</v>
      </c>
      <c r="E20" s="67">
        <v>2</v>
      </c>
      <c r="F20" s="73">
        <f t="shared" si="0"/>
        <v>245.5</v>
      </c>
      <c r="G20" s="74"/>
      <c r="H20" s="64" t="s">
        <v>24</v>
      </c>
      <c r="I20" s="46">
        <v>31</v>
      </c>
      <c r="J20" s="46">
        <v>211</v>
      </c>
      <c r="K20" s="46">
        <v>14</v>
      </c>
      <c r="L20" s="46">
        <v>0</v>
      </c>
      <c r="M20" s="73">
        <f t="shared" si="1"/>
        <v>254.5</v>
      </c>
      <c r="N20" s="63">
        <f>M17+M18+M19+M20</f>
        <v>1111.5</v>
      </c>
      <c r="O20" s="64" t="s">
        <v>45</v>
      </c>
      <c r="P20" s="45">
        <v>31</v>
      </c>
      <c r="Q20" s="45">
        <v>219</v>
      </c>
      <c r="R20" s="45">
        <v>18</v>
      </c>
      <c r="S20" s="45">
        <v>2</v>
      </c>
      <c r="T20" s="73">
        <f t="shared" si="2"/>
        <v>275.5</v>
      </c>
      <c r="U20" s="63">
        <f t="shared" si="5"/>
        <v>1123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211</v>
      </c>
      <c r="D21" s="61">
        <v>16</v>
      </c>
      <c r="E21" s="61">
        <v>3</v>
      </c>
      <c r="F21" s="62">
        <f t="shared" si="0"/>
        <v>265</v>
      </c>
      <c r="G21" s="75"/>
      <c r="H21" s="72" t="s">
        <v>25</v>
      </c>
      <c r="I21" s="46">
        <v>29</v>
      </c>
      <c r="J21" s="46">
        <v>236</v>
      </c>
      <c r="K21" s="46">
        <v>18</v>
      </c>
      <c r="L21" s="46">
        <v>2</v>
      </c>
      <c r="M21" s="62">
        <f t="shared" si="1"/>
        <v>291.5</v>
      </c>
      <c r="N21" s="63">
        <f>M18+M19+M20+M21</f>
        <v>1117.5</v>
      </c>
      <c r="O21" s="68" t="s">
        <v>46</v>
      </c>
      <c r="P21" s="47">
        <v>25</v>
      </c>
      <c r="Q21" s="47">
        <v>197</v>
      </c>
      <c r="R21" s="47">
        <v>16</v>
      </c>
      <c r="S21" s="47">
        <v>0</v>
      </c>
      <c r="T21" s="70">
        <f t="shared" si="2"/>
        <v>241.5</v>
      </c>
      <c r="U21" s="71">
        <f t="shared" si="5"/>
        <v>1060.5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214</v>
      </c>
      <c r="D22" s="61">
        <v>13</v>
      </c>
      <c r="E22" s="61">
        <v>4</v>
      </c>
      <c r="F22" s="62">
        <f t="shared" si="0"/>
        <v>269</v>
      </c>
      <c r="G22" s="63"/>
      <c r="H22" s="68" t="s">
        <v>26</v>
      </c>
      <c r="I22" s="47">
        <v>30</v>
      </c>
      <c r="J22" s="47">
        <v>189</v>
      </c>
      <c r="K22" s="47">
        <v>13</v>
      </c>
      <c r="L22" s="47">
        <v>0</v>
      </c>
      <c r="M22" s="62">
        <f t="shared" si="1"/>
        <v>230</v>
      </c>
      <c r="N22" s="71">
        <f>M19+M20+M21+M22</f>
        <v>1062.5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1280.5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1117.5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1340.5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77</v>
      </c>
      <c r="G24" s="88"/>
      <c r="H24" s="211"/>
      <c r="I24" s="212"/>
      <c r="J24" s="83" t="s">
        <v>71</v>
      </c>
      <c r="K24" s="86"/>
      <c r="L24" s="86"/>
      <c r="M24" s="87" t="s">
        <v>69</v>
      </c>
      <c r="N24" s="88"/>
      <c r="O24" s="211"/>
      <c r="P24" s="212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93  X CARRERA 51B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1220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43122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10</v>
      </c>
      <c r="C10" s="46">
        <v>109</v>
      </c>
      <c r="D10" s="46">
        <v>4</v>
      </c>
      <c r="E10" s="46">
        <v>0</v>
      </c>
      <c r="F10" s="62">
        <f>B10*0.5+C10*1+D10*2+E10*2.5</f>
        <v>122</v>
      </c>
      <c r="G10" s="2"/>
      <c r="H10" s="19" t="s">
        <v>4</v>
      </c>
      <c r="I10" s="46">
        <v>31</v>
      </c>
      <c r="J10" s="46">
        <v>160</v>
      </c>
      <c r="K10" s="46">
        <v>3</v>
      </c>
      <c r="L10" s="46">
        <v>1</v>
      </c>
      <c r="M10" s="6">
        <f>I10*0.5+J10*1+K10*2+L10*2.5</f>
        <v>184</v>
      </c>
      <c r="N10" s="9">
        <f>F20+F21+F22+M10</f>
        <v>638.5</v>
      </c>
      <c r="O10" s="19" t="s">
        <v>43</v>
      </c>
      <c r="P10" s="46">
        <v>21</v>
      </c>
      <c r="Q10" s="46">
        <v>167</v>
      </c>
      <c r="R10" s="46">
        <v>1</v>
      </c>
      <c r="S10" s="46">
        <v>2</v>
      </c>
      <c r="T10" s="6">
        <f>P10*0.5+Q10*1+R10*2+S10*2.5</f>
        <v>184.5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127</v>
      </c>
      <c r="D11" s="46">
        <v>7</v>
      </c>
      <c r="E11" s="46">
        <v>0</v>
      </c>
      <c r="F11" s="6">
        <f t="shared" ref="F11:F22" si="0">B11*0.5+C11*1+D11*2+E11*2.5</f>
        <v>149.5</v>
      </c>
      <c r="G11" s="2"/>
      <c r="H11" s="19" t="s">
        <v>5</v>
      </c>
      <c r="I11" s="46">
        <v>19</v>
      </c>
      <c r="J11" s="46">
        <v>193</v>
      </c>
      <c r="K11" s="46">
        <v>3</v>
      </c>
      <c r="L11" s="46">
        <v>3</v>
      </c>
      <c r="M11" s="6">
        <f t="shared" ref="M11:M22" si="1">I11*0.5+J11*1+K11*2+L11*2.5</f>
        <v>216</v>
      </c>
      <c r="N11" s="9">
        <f>F21+F22+M10+M11</f>
        <v>710</v>
      </c>
      <c r="O11" s="19" t="s">
        <v>44</v>
      </c>
      <c r="P11" s="46">
        <v>29</v>
      </c>
      <c r="Q11" s="46">
        <v>159</v>
      </c>
      <c r="R11" s="46">
        <v>2</v>
      </c>
      <c r="S11" s="46">
        <v>1</v>
      </c>
      <c r="T11" s="6">
        <f t="shared" ref="T11:T21" si="2">P11*0.5+Q11*1+R11*2+S11*2.5</f>
        <v>180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126</v>
      </c>
      <c r="D12" s="46">
        <v>3</v>
      </c>
      <c r="E12" s="46">
        <v>3</v>
      </c>
      <c r="F12" s="6">
        <f t="shared" si="0"/>
        <v>146.5</v>
      </c>
      <c r="G12" s="2"/>
      <c r="H12" s="19" t="s">
        <v>6</v>
      </c>
      <c r="I12" s="46">
        <v>17</v>
      </c>
      <c r="J12" s="46">
        <v>198</v>
      </c>
      <c r="K12" s="46">
        <v>3</v>
      </c>
      <c r="L12" s="46">
        <v>4</v>
      </c>
      <c r="M12" s="6">
        <f t="shared" si="1"/>
        <v>222.5</v>
      </c>
      <c r="N12" s="2">
        <f>F22+M10+M11+M12</f>
        <v>785</v>
      </c>
      <c r="O12" s="19" t="s">
        <v>32</v>
      </c>
      <c r="P12" s="46">
        <v>27</v>
      </c>
      <c r="Q12" s="46">
        <v>140</v>
      </c>
      <c r="R12" s="46">
        <v>2</v>
      </c>
      <c r="S12" s="46">
        <v>1</v>
      </c>
      <c r="T12" s="6">
        <f t="shared" si="2"/>
        <v>160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117</v>
      </c>
      <c r="D13" s="46">
        <v>1</v>
      </c>
      <c r="E13" s="46">
        <v>1</v>
      </c>
      <c r="F13" s="6">
        <f t="shared" si="0"/>
        <v>127.5</v>
      </c>
      <c r="G13" s="2">
        <f>F10+F11+F12+F13</f>
        <v>545.5</v>
      </c>
      <c r="H13" s="19" t="s">
        <v>7</v>
      </c>
      <c r="I13" s="46">
        <v>16</v>
      </c>
      <c r="J13" s="46">
        <v>184</v>
      </c>
      <c r="K13" s="46">
        <v>4</v>
      </c>
      <c r="L13" s="46">
        <v>1</v>
      </c>
      <c r="M13" s="6">
        <f t="shared" si="1"/>
        <v>202.5</v>
      </c>
      <c r="N13" s="2">
        <f t="shared" ref="N13:N18" si="3">M10+M11+M12+M13</f>
        <v>825</v>
      </c>
      <c r="O13" s="19" t="s">
        <v>33</v>
      </c>
      <c r="P13" s="46">
        <v>30</v>
      </c>
      <c r="Q13" s="46">
        <v>160</v>
      </c>
      <c r="R13" s="46">
        <v>7</v>
      </c>
      <c r="S13" s="46">
        <v>3</v>
      </c>
      <c r="T13" s="6">
        <f t="shared" si="2"/>
        <v>196.5</v>
      </c>
      <c r="U13" s="2">
        <f t="shared" ref="U13:U21" si="4">T10+T11+T12+T13</f>
        <v>721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14</v>
      </c>
      <c r="C14" s="46">
        <v>130</v>
      </c>
      <c r="D14" s="46">
        <v>4</v>
      </c>
      <c r="E14" s="46">
        <v>1</v>
      </c>
      <c r="F14" s="6">
        <f t="shared" si="0"/>
        <v>147.5</v>
      </c>
      <c r="G14" s="2">
        <f t="shared" ref="G14:G19" si="5">F11+F12+F13+F14</f>
        <v>571</v>
      </c>
      <c r="H14" s="19" t="s">
        <v>9</v>
      </c>
      <c r="I14" s="46">
        <v>19</v>
      </c>
      <c r="J14" s="46">
        <v>172</v>
      </c>
      <c r="K14" s="46">
        <v>2</v>
      </c>
      <c r="L14" s="46">
        <v>0</v>
      </c>
      <c r="M14" s="6">
        <f t="shared" si="1"/>
        <v>185.5</v>
      </c>
      <c r="N14" s="2">
        <f t="shared" si="3"/>
        <v>826.5</v>
      </c>
      <c r="O14" s="19" t="s">
        <v>29</v>
      </c>
      <c r="P14" s="45">
        <v>24</v>
      </c>
      <c r="Q14" s="45">
        <v>159</v>
      </c>
      <c r="R14" s="45">
        <v>1</v>
      </c>
      <c r="S14" s="45">
        <v>1</v>
      </c>
      <c r="T14" s="6">
        <f t="shared" si="2"/>
        <v>175.5</v>
      </c>
      <c r="U14" s="2">
        <f t="shared" si="4"/>
        <v>712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109</v>
      </c>
      <c r="D15" s="46">
        <v>2</v>
      </c>
      <c r="E15" s="46">
        <v>2</v>
      </c>
      <c r="F15" s="6">
        <f t="shared" si="0"/>
        <v>128.5</v>
      </c>
      <c r="G15" s="2">
        <f t="shared" si="5"/>
        <v>550</v>
      </c>
      <c r="H15" s="19" t="s">
        <v>12</v>
      </c>
      <c r="I15" s="46">
        <v>12</v>
      </c>
      <c r="J15" s="46">
        <v>168</v>
      </c>
      <c r="K15" s="46">
        <v>4</v>
      </c>
      <c r="L15" s="46">
        <v>2</v>
      </c>
      <c r="M15" s="6">
        <f t="shared" si="1"/>
        <v>187</v>
      </c>
      <c r="N15" s="2">
        <f t="shared" si="3"/>
        <v>797.5</v>
      </c>
      <c r="O15" s="18" t="s">
        <v>30</v>
      </c>
      <c r="P15" s="46">
        <v>26</v>
      </c>
      <c r="Q15" s="46">
        <v>183</v>
      </c>
      <c r="R15" s="46">
        <v>4</v>
      </c>
      <c r="S15" s="46">
        <v>2</v>
      </c>
      <c r="T15" s="6">
        <f t="shared" si="2"/>
        <v>209</v>
      </c>
      <c r="U15" s="2">
        <f t="shared" si="4"/>
        <v>741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122</v>
      </c>
      <c r="D16" s="46">
        <v>2</v>
      </c>
      <c r="E16" s="46">
        <v>4</v>
      </c>
      <c r="F16" s="6">
        <f t="shared" si="0"/>
        <v>144</v>
      </c>
      <c r="G16" s="2">
        <f t="shared" si="5"/>
        <v>547.5</v>
      </c>
      <c r="H16" s="19" t="s">
        <v>15</v>
      </c>
      <c r="I16" s="46">
        <v>13</v>
      </c>
      <c r="J16" s="46">
        <v>175</v>
      </c>
      <c r="K16" s="46">
        <v>2</v>
      </c>
      <c r="L16" s="46">
        <v>1</v>
      </c>
      <c r="M16" s="6">
        <f t="shared" si="1"/>
        <v>188</v>
      </c>
      <c r="N16" s="2">
        <f t="shared" si="3"/>
        <v>763</v>
      </c>
      <c r="O16" s="19" t="s">
        <v>8</v>
      </c>
      <c r="P16" s="46">
        <v>29</v>
      </c>
      <c r="Q16" s="46">
        <v>230</v>
      </c>
      <c r="R16" s="46">
        <v>4</v>
      </c>
      <c r="S16" s="46">
        <v>2</v>
      </c>
      <c r="T16" s="6">
        <f t="shared" si="2"/>
        <v>257.5</v>
      </c>
      <c r="U16" s="2">
        <f t="shared" si="4"/>
        <v>838.5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27</v>
      </c>
      <c r="C17" s="46">
        <v>127</v>
      </c>
      <c r="D17" s="46">
        <v>3</v>
      </c>
      <c r="E17" s="46">
        <v>4</v>
      </c>
      <c r="F17" s="6">
        <f t="shared" si="0"/>
        <v>156.5</v>
      </c>
      <c r="G17" s="2">
        <f t="shared" si="5"/>
        <v>576.5</v>
      </c>
      <c r="H17" s="19" t="s">
        <v>18</v>
      </c>
      <c r="I17" s="46">
        <v>27</v>
      </c>
      <c r="J17" s="46">
        <v>189</v>
      </c>
      <c r="K17" s="46">
        <v>4</v>
      </c>
      <c r="L17" s="46">
        <v>2</v>
      </c>
      <c r="M17" s="6">
        <f t="shared" si="1"/>
        <v>215.5</v>
      </c>
      <c r="N17" s="2">
        <f t="shared" si="3"/>
        <v>776</v>
      </c>
      <c r="O17" s="19" t="s">
        <v>10</v>
      </c>
      <c r="P17" s="46">
        <v>27</v>
      </c>
      <c r="Q17" s="46">
        <v>218</v>
      </c>
      <c r="R17" s="46">
        <v>3</v>
      </c>
      <c r="S17" s="46">
        <v>1</v>
      </c>
      <c r="T17" s="6">
        <f t="shared" si="2"/>
        <v>240</v>
      </c>
      <c r="U17" s="2">
        <f t="shared" si="4"/>
        <v>882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23</v>
      </c>
      <c r="C18" s="46">
        <v>117</v>
      </c>
      <c r="D18" s="46">
        <v>0</v>
      </c>
      <c r="E18" s="46">
        <v>2</v>
      </c>
      <c r="F18" s="6">
        <f t="shared" si="0"/>
        <v>133.5</v>
      </c>
      <c r="G18" s="2">
        <f t="shared" si="5"/>
        <v>562.5</v>
      </c>
      <c r="H18" s="19" t="s">
        <v>20</v>
      </c>
      <c r="I18" s="46">
        <v>21</v>
      </c>
      <c r="J18" s="46">
        <v>181</v>
      </c>
      <c r="K18" s="46">
        <v>2</v>
      </c>
      <c r="L18" s="46">
        <v>1</v>
      </c>
      <c r="M18" s="6">
        <f t="shared" si="1"/>
        <v>198</v>
      </c>
      <c r="N18" s="2">
        <f t="shared" si="3"/>
        <v>788.5</v>
      </c>
      <c r="O18" s="19" t="s">
        <v>13</v>
      </c>
      <c r="P18" s="46">
        <v>31</v>
      </c>
      <c r="Q18" s="46">
        <v>233</v>
      </c>
      <c r="R18" s="46">
        <v>0</v>
      </c>
      <c r="S18" s="46">
        <v>0</v>
      </c>
      <c r="T18" s="6">
        <f t="shared" si="2"/>
        <v>248.5</v>
      </c>
      <c r="U18" s="2">
        <f t="shared" si="4"/>
        <v>955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119</v>
      </c>
      <c r="D19" s="47">
        <v>3</v>
      </c>
      <c r="E19" s="47">
        <v>3</v>
      </c>
      <c r="F19" s="7">
        <f t="shared" si="0"/>
        <v>144</v>
      </c>
      <c r="G19" s="3">
        <f t="shared" si="5"/>
        <v>578</v>
      </c>
      <c r="H19" s="20" t="s">
        <v>22</v>
      </c>
      <c r="I19" s="45">
        <v>24</v>
      </c>
      <c r="J19" s="45">
        <v>210</v>
      </c>
      <c r="K19" s="45">
        <v>4</v>
      </c>
      <c r="L19" s="45">
        <v>0</v>
      </c>
      <c r="M19" s="6">
        <f t="shared" si="1"/>
        <v>230</v>
      </c>
      <c r="N19" s="2">
        <f>M16+M17+M18+M19</f>
        <v>831.5</v>
      </c>
      <c r="O19" s="19" t="s">
        <v>16</v>
      </c>
      <c r="P19" s="46">
        <v>19</v>
      </c>
      <c r="Q19" s="46">
        <v>246</v>
      </c>
      <c r="R19" s="46">
        <v>2</v>
      </c>
      <c r="S19" s="46">
        <v>0</v>
      </c>
      <c r="T19" s="6">
        <f t="shared" si="2"/>
        <v>259.5</v>
      </c>
      <c r="U19" s="2">
        <f t="shared" si="4"/>
        <v>1005.5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26</v>
      </c>
      <c r="C20" s="45">
        <v>121</v>
      </c>
      <c r="D20" s="45">
        <v>4</v>
      </c>
      <c r="E20" s="45">
        <v>1</v>
      </c>
      <c r="F20" s="8">
        <f t="shared" si="0"/>
        <v>144.5</v>
      </c>
      <c r="G20" s="35"/>
      <c r="H20" s="19" t="s">
        <v>24</v>
      </c>
      <c r="I20" s="46">
        <v>19</v>
      </c>
      <c r="J20" s="46">
        <v>208</v>
      </c>
      <c r="K20" s="46">
        <v>1</v>
      </c>
      <c r="L20" s="46">
        <v>2</v>
      </c>
      <c r="M20" s="8">
        <f t="shared" si="1"/>
        <v>224.5</v>
      </c>
      <c r="N20" s="2">
        <f>M17+M18+M19+M20</f>
        <v>868</v>
      </c>
      <c r="O20" s="19" t="s">
        <v>45</v>
      </c>
      <c r="P20" s="45">
        <v>24</v>
      </c>
      <c r="Q20" s="45">
        <v>259</v>
      </c>
      <c r="R20" s="45">
        <v>2</v>
      </c>
      <c r="S20" s="45">
        <v>1</v>
      </c>
      <c r="T20" s="8">
        <f t="shared" si="2"/>
        <v>277.5</v>
      </c>
      <c r="U20" s="2">
        <f t="shared" si="4"/>
        <v>1025.5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129</v>
      </c>
      <c r="D21" s="46">
        <v>2</v>
      </c>
      <c r="E21" s="46">
        <v>2</v>
      </c>
      <c r="F21" s="6">
        <f t="shared" si="0"/>
        <v>147.5</v>
      </c>
      <c r="G21" s="36"/>
      <c r="H21" s="20" t="s">
        <v>25</v>
      </c>
      <c r="I21" s="46">
        <v>28</v>
      </c>
      <c r="J21" s="46">
        <v>169</v>
      </c>
      <c r="K21" s="46">
        <v>1</v>
      </c>
      <c r="L21" s="46">
        <v>3</v>
      </c>
      <c r="M21" s="6">
        <f t="shared" si="1"/>
        <v>192.5</v>
      </c>
      <c r="N21" s="2">
        <f>M18+M19+M20+M21</f>
        <v>845</v>
      </c>
      <c r="O21" s="21" t="s">
        <v>46</v>
      </c>
      <c r="P21" s="47">
        <v>21</v>
      </c>
      <c r="Q21" s="47">
        <v>241</v>
      </c>
      <c r="R21" s="47">
        <v>0</v>
      </c>
      <c r="S21" s="47">
        <v>0</v>
      </c>
      <c r="T21" s="7">
        <f t="shared" si="2"/>
        <v>251.5</v>
      </c>
      <c r="U21" s="3">
        <f t="shared" si="4"/>
        <v>1037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144</v>
      </c>
      <c r="D22" s="46">
        <v>2</v>
      </c>
      <c r="E22" s="46">
        <v>1</v>
      </c>
      <c r="F22" s="6">
        <f t="shared" si="0"/>
        <v>162.5</v>
      </c>
      <c r="G22" s="2"/>
      <c r="H22" s="21" t="s">
        <v>26</v>
      </c>
      <c r="I22" s="47">
        <v>23</v>
      </c>
      <c r="J22" s="47">
        <v>174</v>
      </c>
      <c r="K22" s="47">
        <v>5</v>
      </c>
      <c r="L22" s="47">
        <v>3</v>
      </c>
      <c r="M22" s="6">
        <f t="shared" si="1"/>
        <v>203</v>
      </c>
      <c r="N22" s="3">
        <f>M19+M20+M21+M22</f>
        <v>850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578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868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1037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93  X CARRERA 51B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1220</v>
      </c>
      <c r="M6" s="190"/>
      <c r="N6" s="190"/>
      <c r="O6" s="12"/>
      <c r="P6" s="183" t="s">
        <v>58</v>
      </c>
      <c r="Q6" s="183"/>
      <c r="R6" s="183"/>
      <c r="S6" s="218">
        <f>'G-2'!S6:U6</f>
        <v>43122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74</v>
      </c>
      <c r="C10" s="46">
        <f>'G-2'!C10+'G-3'!C10+'G-4'!C10</f>
        <v>602</v>
      </c>
      <c r="D10" s="46">
        <f>'G-2'!D10+'G-3'!D10+'G-4'!D10</f>
        <v>39</v>
      </c>
      <c r="E10" s="46">
        <f>'G-2'!E10+'G-3'!E10+'G-4'!E10</f>
        <v>3</v>
      </c>
      <c r="F10" s="6">
        <f t="shared" ref="F10:F22" si="0">B10*0.5+C10*1+D10*2+E10*2.5</f>
        <v>724.5</v>
      </c>
      <c r="G10" s="2"/>
      <c r="H10" s="19" t="s">
        <v>4</v>
      </c>
      <c r="I10" s="46">
        <f>'G-2'!I10+'G-3'!I10+'G-4'!I10</f>
        <v>120</v>
      </c>
      <c r="J10" s="46">
        <f>'G-2'!J10+'G-3'!J10+'G-4'!J10</f>
        <v>597</v>
      </c>
      <c r="K10" s="46">
        <f>'G-2'!K10+'G-3'!K10+'G-4'!K10</f>
        <v>25</v>
      </c>
      <c r="L10" s="46">
        <f>'G-2'!L10+'G-3'!L10+'G-4'!L10</f>
        <v>7</v>
      </c>
      <c r="M10" s="6">
        <f t="shared" ref="M10:M22" si="1">I10*0.5+J10*1+K10*2+L10*2.5</f>
        <v>724.5</v>
      </c>
      <c r="N10" s="9">
        <f>F20+F21+F22+M10</f>
        <v>2957.5</v>
      </c>
      <c r="O10" s="19" t="s">
        <v>43</v>
      </c>
      <c r="P10" s="46">
        <f>'G-2'!P10+'G-3'!P10+'G-4'!P10</f>
        <v>90</v>
      </c>
      <c r="Q10" s="46">
        <f>'G-2'!Q10+'G-3'!Q10+'G-4'!Q10</f>
        <v>672</v>
      </c>
      <c r="R10" s="46">
        <f>'G-2'!R10+'G-3'!R10+'G-4'!R10</f>
        <v>26</v>
      </c>
      <c r="S10" s="46">
        <f>'G-2'!S10+'G-3'!S10+'G-4'!S10</f>
        <v>6</v>
      </c>
      <c r="T10" s="6">
        <f t="shared" ref="T10:T21" si="2">P10*0.5+Q10*1+R10*2+S10*2.5</f>
        <v>784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84</v>
      </c>
      <c r="C11" s="46">
        <f>'G-2'!C11+'G-3'!C11+'G-4'!C11</f>
        <v>645</v>
      </c>
      <c r="D11" s="46">
        <f>'G-2'!D11+'G-3'!D11+'G-4'!D11</f>
        <v>36</v>
      </c>
      <c r="E11" s="46">
        <f>'G-2'!E11+'G-3'!E11+'G-4'!E11</f>
        <v>6</v>
      </c>
      <c r="F11" s="6">
        <f t="shared" si="0"/>
        <v>774</v>
      </c>
      <c r="G11" s="2"/>
      <c r="H11" s="19" t="s">
        <v>5</v>
      </c>
      <c r="I11" s="46">
        <f>'G-2'!I11+'G-3'!I11+'G-4'!I11</f>
        <v>108</v>
      </c>
      <c r="J11" s="46">
        <f>'G-2'!J11+'G-3'!J11+'G-4'!J11</f>
        <v>719</v>
      </c>
      <c r="K11" s="46">
        <f>'G-2'!K11+'G-3'!K11+'G-4'!K11</f>
        <v>35</v>
      </c>
      <c r="L11" s="46">
        <f>'G-2'!L11+'G-3'!L11+'G-4'!L11</f>
        <v>11</v>
      </c>
      <c r="M11" s="6">
        <f t="shared" si="1"/>
        <v>870.5</v>
      </c>
      <c r="N11" s="9">
        <f>F21+F22+M10+M11</f>
        <v>3107</v>
      </c>
      <c r="O11" s="19" t="s">
        <v>44</v>
      </c>
      <c r="P11" s="46">
        <f>'G-2'!P11+'G-3'!P11+'G-4'!P11</f>
        <v>96</v>
      </c>
      <c r="Q11" s="46">
        <f>'G-2'!Q11+'G-3'!Q11+'G-4'!Q11</f>
        <v>661</v>
      </c>
      <c r="R11" s="46">
        <f>'G-2'!R11+'G-3'!R11+'G-4'!R11</f>
        <v>23</v>
      </c>
      <c r="S11" s="46">
        <f>'G-2'!S11+'G-3'!S11+'G-4'!S11</f>
        <v>6</v>
      </c>
      <c r="T11" s="6">
        <f t="shared" si="2"/>
        <v>770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83</v>
      </c>
      <c r="C12" s="46">
        <f>'G-2'!C12+'G-3'!C12+'G-4'!C12</f>
        <v>634</v>
      </c>
      <c r="D12" s="46">
        <f>'G-2'!D12+'G-3'!D12+'G-4'!D12</f>
        <v>55</v>
      </c>
      <c r="E12" s="46">
        <f>'G-2'!E12+'G-3'!E12+'G-4'!E12</f>
        <v>8</v>
      </c>
      <c r="F12" s="6">
        <f t="shared" si="0"/>
        <v>805.5</v>
      </c>
      <c r="G12" s="2"/>
      <c r="H12" s="19" t="s">
        <v>6</v>
      </c>
      <c r="I12" s="46">
        <f>'G-2'!I12+'G-3'!I12+'G-4'!I12</f>
        <v>85</v>
      </c>
      <c r="J12" s="46">
        <f>'G-2'!J12+'G-3'!J12+'G-4'!J12</f>
        <v>674</v>
      </c>
      <c r="K12" s="46">
        <f>'G-2'!K12+'G-3'!K12+'G-4'!K12</f>
        <v>28</v>
      </c>
      <c r="L12" s="46">
        <f>'G-2'!L12+'G-3'!L12+'G-4'!L12</f>
        <v>9</v>
      </c>
      <c r="M12" s="6">
        <f t="shared" si="1"/>
        <v>795</v>
      </c>
      <c r="N12" s="2">
        <f>F22+M10+M11+M12</f>
        <v>3154</v>
      </c>
      <c r="O12" s="19" t="s">
        <v>32</v>
      </c>
      <c r="P12" s="46">
        <f>'G-2'!P12+'G-3'!P12+'G-4'!P12</f>
        <v>93</v>
      </c>
      <c r="Q12" s="46">
        <f>'G-2'!Q12+'G-3'!Q12+'G-4'!Q12</f>
        <v>730</v>
      </c>
      <c r="R12" s="46">
        <f>'G-2'!R12+'G-3'!R12+'G-4'!R12</f>
        <v>30</v>
      </c>
      <c r="S12" s="46">
        <f>'G-2'!S12+'G-3'!S12+'G-4'!S12</f>
        <v>3</v>
      </c>
      <c r="T12" s="6">
        <f t="shared" si="2"/>
        <v>844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82</v>
      </c>
      <c r="C13" s="46">
        <f>'G-2'!C13+'G-3'!C13+'G-4'!C13</f>
        <v>624</v>
      </c>
      <c r="D13" s="46">
        <f>'G-2'!D13+'G-3'!D13+'G-4'!D13</f>
        <v>31</v>
      </c>
      <c r="E13" s="46">
        <f>'G-2'!E13+'G-3'!E13+'G-4'!E13</f>
        <v>4</v>
      </c>
      <c r="F13" s="6">
        <f t="shared" si="0"/>
        <v>737</v>
      </c>
      <c r="G13" s="2">
        <f t="shared" ref="G13:G19" si="3">F10+F11+F12+F13</f>
        <v>3041</v>
      </c>
      <c r="H13" s="19" t="s">
        <v>7</v>
      </c>
      <c r="I13" s="46">
        <f>'G-2'!I13+'G-3'!I13+'G-4'!I13</f>
        <v>96</v>
      </c>
      <c r="J13" s="46">
        <f>'G-2'!J13+'G-3'!J13+'G-4'!J13</f>
        <v>642</v>
      </c>
      <c r="K13" s="46">
        <f>'G-2'!K13+'G-3'!K13+'G-4'!K13</f>
        <v>30</v>
      </c>
      <c r="L13" s="46">
        <f>'G-2'!L13+'G-3'!L13+'G-4'!L13</f>
        <v>6</v>
      </c>
      <c r="M13" s="6">
        <f t="shared" si="1"/>
        <v>765</v>
      </c>
      <c r="N13" s="2">
        <f t="shared" ref="N13:N18" si="4">M10+M11+M12+M13</f>
        <v>3155</v>
      </c>
      <c r="O13" s="19" t="s">
        <v>33</v>
      </c>
      <c r="P13" s="46">
        <f>'G-2'!P13+'G-3'!P13+'G-4'!P13</f>
        <v>125</v>
      </c>
      <c r="Q13" s="46">
        <f>'G-2'!Q13+'G-3'!Q13+'G-4'!Q13</f>
        <v>745</v>
      </c>
      <c r="R13" s="46">
        <f>'G-2'!R13+'G-3'!R13+'G-4'!R13</f>
        <v>36</v>
      </c>
      <c r="S13" s="46">
        <f>'G-2'!S13+'G-3'!S13+'G-4'!S13</f>
        <v>7</v>
      </c>
      <c r="T13" s="6">
        <f t="shared" si="2"/>
        <v>897</v>
      </c>
      <c r="U13" s="2">
        <f t="shared" ref="U13:U21" si="5">T10+T11+T12+T13</f>
        <v>3295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83</v>
      </c>
      <c r="C14" s="46">
        <f>'G-2'!C14+'G-3'!C14+'G-4'!C14</f>
        <v>676</v>
      </c>
      <c r="D14" s="46">
        <f>'G-2'!D14+'G-3'!D14+'G-4'!D14</f>
        <v>40</v>
      </c>
      <c r="E14" s="46">
        <f>'G-2'!E14+'G-3'!E14+'G-4'!E14</f>
        <v>10</v>
      </c>
      <c r="F14" s="6">
        <f t="shared" si="0"/>
        <v>822.5</v>
      </c>
      <c r="G14" s="2">
        <f t="shared" si="3"/>
        <v>3139</v>
      </c>
      <c r="H14" s="19" t="s">
        <v>9</v>
      </c>
      <c r="I14" s="46">
        <f>'G-2'!I14+'G-3'!I14+'G-4'!I14</f>
        <v>85</v>
      </c>
      <c r="J14" s="46">
        <f>'G-2'!J14+'G-3'!J14+'G-4'!J14</f>
        <v>642</v>
      </c>
      <c r="K14" s="46">
        <f>'G-2'!K14+'G-3'!K14+'G-4'!K14</f>
        <v>29</v>
      </c>
      <c r="L14" s="46">
        <f>'G-2'!L14+'G-3'!L14+'G-4'!L14</f>
        <v>6</v>
      </c>
      <c r="M14" s="6">
        <f t="shared" si="1"/>
        <v>757.5</v>
      </c>
      <c r="N14" s="2">
        <f t="shared" si="4"/>
        <v>3188</v>
      </c>
      <c r="O14" s="19" t="s">
        <v>29</v>
      </c>
      <c r="P14" s="46">
        <f>'G-2'!P14+'G-3'!P14+'G-4'!P14</f>
        <v>106</v>
      </c>
      <c r="Q14" s="46">
        <f>'G-2'!Q14+'G-3'!Q14+'G-4'!Q14</f>
        <v>799</v>
      </c>
      <c r="R14" s="46">
        <f>'G-2'!R14+'G-3'!R14+'G-4'!R14</f>
        <v>35</v>
      </c>
      <c r="S14" s="46">
        <f>'G-2'!S14+'G-3'!S14+'G-4'!S14</f>
        <v>10</v>
      </c>
      <c r="T14" s="6">
        <f t="shared" si="2"/>
        <v>947</v>
      </c>
      <c r="U14" s="2">
        <f t="shared" si="5"/>
        <v>3458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91</v>
      </c>
      <c r="C15" s="46">
        <f>'G-2'!C15+'G-3'!C15+'G-4'!C15</f>
        <v>589</v>
      </c>
      <c r="D15" s="46">
        <f>'G-2'!D15+'G-3'!D15+'G-4'!D15</f>
        <v>33</v>
      </c>
      <c r="E15" s="46">
        <f>'G-2'!E15+'G-3'!E15+'G-4'!E15</f>
        <v>8</v>
      </c>
      <c r="F15" s="6">
        <f t="shared" si="0"/>
        <v>720.5</v>
      </c>
      <c r="G15" s="2">
        <f t="shared" si="3"/>
        <v>3085.5</v>
      </c>
      <c r="H15" s="19" t="s">
        <v>12</v>
      </c>
      <c r="I15" s="46">
        <f>'G-2'!I15+'G-3'!I15+'G-4'!I15</f>
        <v>83</v>
      </c>
      <c r="J15" s="46">
        <f>'G-2'!J15+'G-3'!J15+'G-4'!J15</f>
        <v>629</v>
      </c>
      <c r="K15" s="46">
        <f>'G-2'!K15+'G-3'!K15+'G-4'!K15</f>
        <v>23</v>
      </c>
      <c r="L15" s="46">
        <f>'G-2'!L15+'G-3'!L15+'G-4'!L15</f>
        <v>8</v>
      </c>
      <c r="M15" s="6">
        <f t="shared" si="1"/>
        <v>736.5</v>
      </c>
      <c r="N15" s="2">
        <f t="shared" si="4"/>
        <v>3054</v>
      </c>
      <c r="O15" s="18" t="s">
        <v>30</v>
      </c>
      <c r="P15" s="46">
        <f>'G-2'!P15+'G-3'!P15+'G-4'!P15</f>
        <v>104</v>
      </c>
      <c r="Q15" s="46">
        <f>'G-2'!Q15+'G-3'!Q15+'G-4'!Q15</f>
        <v>747</v>
      </c>
      <c r="R15" s="46">
        <f>'G-2'!R15+'G-3'!R15+'G-4'!R15</f>
        <v>36</v>
      </c>
      <c r="S15" s="46">
        <f>'G-2'!S15+'G-3'!S15+'G-4'!S15</f>
        <v>8</v>
      </c>
      <c r="T15" s="6">
        <f t="shared" si="2"/>
        <v>891</v>
      </c>
      <c r="U15" s="2">
        <f t="shared" si="5"/>
        <v>3579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83</v>
      </c>
      <c r="C16" s="46">
        <f>'G-2'!C16+'G-3'!C16+'G-4'!C16</f>
        <v>584</v>
      </c>
      <c r="D16" s="46">
        <f>'G-2'!D16+'G-3'!D16+'G-4'!D16</f>
        <v>37</v>
      </c>
      <c r="E16" s="46">
        <f>'G-2'!E16+'G-3'!E16+'G-4'!E16</f>
        <v>10</v>
      </c>
      <c r="F16" s="6">
        <f t="shared" si="0"/>
        <v>724.5</v>
      </c>
      <c r="G16" s="2">
        <f t="shared" si="3"/>
        <v>3004.5</v>
      </c>
      <c r="H16" s="19" t="s">
        <v>15</v>
      </c>
      <c r="I16" s="46">
        <f>'G-2'!I16+'G-3'!I16+'G-4'!I16</f>
        <v>70</v>
      </c>
      <c r="J16" s="46">
        <f>'G-2'!J16+'G-3'!J16+'G-4'!J16</f>
        <v>626</v>
      </c>
      <c r="K16" s="46">
        <f>'G-2'!K16+'G-3'!K16+'G-4'!K16</f>
        <v>23</v>
      </c>
      <c r="L16" s="46">
        <f>'G-2'!L16+'G-3'!L16+'G-4'!L16</f>
        <v>8</v>
      </c>
      <c r="M16" s="6">
        <f t="shared" si="1"/>
        <v>727</v>
      </c>
      <c r="N16" s="2">
        <f t="shared" si="4"/>
        <v>2986</v>
      </c>
      <c r="O16" s="19" t="s">
        <v>8</v>
      </c>
      <c r="P16" s="46">
        <f>'G-2'!P16+'G-3'!P16+'G-4'!P16</f>
        <v>104</v>
      </c>
      <c r="Q16" s="46">
        <f>'G-2'!Q16+'G-3'!Q16+'G-4'!Q16</f>
        <v>843</v>
      </c>
      <c r="R16" s="46">
        <f>'G-2'!R16+'G-3'!R16+'G-4'!R16</f>
        <v>33</v>
      </c>
      <c r="S16" s="46">
        <f>'G-2'!S16+'G-3'!S16+'G-4'!S16</f>
        <v>10</v>
      </c>
      <c r="T16" s="6">
        <f t="shared" si="2"/>
        <v>986</v>
      </c>
      <c r="U16" s="2">
        <f t="shared" si="5"/>
        <v>3721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103</v>
      </c>
      <c r="C17" s="46">
        <f>'G-2'!C17+'G-3'!C17+'G-4'!C17</f>
        <v>561</v>
      </c>
      <c r="D17" s="46">
        <f>'G-2'!D17+'G-3'!D17+'G-4'!D17</f>
        <v>44</v>
      </c>
      <c r="E17" s="46">
        <f>'G-2'!E17+'G-3'!E17+'G-4'!E17</f>
        <v>16</v>
      </c>
      <c r="F17" s="6">
        <f t="shared" si="0"/>
        <v>740.5</v>
      </c>
      <c r="G17" s="2">
        <f t="shared" si="3"/>
        <v>3008</v>
      </c>
      <c r="H17" s="19" t="s">
        <v>18</v>
      </c>
      <c r="I17" s="46">
        <f>'G-2'!I17+'G-3'!I17+'G-4'!I17</f>
        <v>99</v>
      </c>
      <c r="J17" s="46">
        <f>'G-2'!J17+'G-3'!J17+'G-4'!J17</f>
        <v>672</v>
      </c>
      <c r="K17" s="46">
        <f>'G-2'!K17+'G-3'!K17+'G-4'!K17</f>
        <v>37</v>
      </c>
      <c r="L17" s="46">
        <f>'G-2'!L17+'G-3'!L17+'G-4'!L17</f>
        <v>10</v>
      </c>
      <c r="M17" s="6">
        <f t="shared" si="1"/>
        <v>820.5</v>
      </c>
      <c r="N17" s="2">
        <f t="shared" si="4"/>
        <v>3041.5</v>
      </c>
      <c r="O17" s="19" t="s">
        <v>10</v>
      </c>
      <c r="P17" s="46">
        <f>'G-2'!P17+'G-3'!P17+'G-4'!P17</f>
        <v>108</v>
      </c>
      <c r="Q17" s="46">
        <f>'G-2'!Q17+'G-3'!Q17+'G-4'!Q17</f>
        <v>739</v>
      </c>
      <c r="R17" s="46">
        <f>'G-2'!R17+'G-3'!R17+'G-4'!R17</f>
        <v>26</v>
      </c>
      <c r="S17" s="46">
        <f>'G-2'!S17+'G-3'!S17+'G-4'!S17</f>
        <v>1</v>
      </c>
      <c r="T17" s="6">
        <f t="shared" si="2"/>
        <v>847.5</v>
      </c>
      <c r="U17" s="2">
        <f t="shared" si="5"/>
        <v>3671.5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91</v>
      </c>
      <c r="C18" s="46">
        <f>'G-2'!C18+'G-3'!C18+'G-4'!C18</f>
        <v>617</v>
      </c>
      <c r="D18" s="46">
        <f>'G-2'!D18+'G-3'!D18+'G-4'!D18</f>
        <v>34</v>
      </c>
      <c r="E18" s="46">
        <f>'G-2'!E18+'G-3'!E18+'G-4'!E18</f>
        <v>10</v>
      </c>
      <c r="F18" s="6">
        <f t="shared" si="0"/>
        <v>755.5</v>
      </c>
      <c r="G18" s="2">
        <f t="shared" si="3"/>
        <v>2941</v>
      </c>
      <c r="H18" s="19" t="s">
        <v>20</v>
      </c>
      <c r="I18" s="46">
        <f>'G-2'!I18+'G-3'!I18+'G-4'!I18</f>
        <v>95</v>
      </c>
      <c r="J18" s="46">
        <f>'G-2'!J18+'G-3'!J18+'G-4'!J18</f>
        <v>695</v>
      </c>
      <c r="K18" s="46">
        <f>'G-2'!K18+'G-3'!K18+'G-4'!K18</f>
        <v>31</v>
      </c>
      <c r="L18" s="46">
        <f>'G-2'!L18+'G-3'!L18+'G-4'!L18</f>
        <v>12</v>
      </c>
      <c r="M18" s="6">
        <f t="shared" si="1"/>
        <v>834.5</v>
      </c>
      <c r="N18" s="2">
        <f t="shared" si="4"/>
        <v>3118.5</v>
      </c>
      <c r="O18" s="19" t="s">
        <v>13</v>
      </c>
      <c r="P18" s="46">
        <f>'G-2'!P18+'G-3'!P18+'G-4'!P18</f>
        <v>110</v>
      </c>
      <c r="Q18" s="46">
        <f>'G-2'!Q18+'G-3'!Q18+'G-4'!Q18</f>
        <v>822</v>
      </c>
      <c r="R18" s="46">
        <f>'G-2'!R18+'G-3'!R18+'G-4'!R18</f>
        <v>31</v>
      </c>
      <c r="S18" s="46">
        <f>'G-2'!S18+'G-3'!S18+'G-4'!S18</f>
        <v>1</v>
      </c>
      <c r="T18" s="6">
        <f t="shared" si="2"/>
        <v>941.5</v>
      </c>
      <c r="U18" s="2">
        <f t="shared" si="5"/>
        <v>3666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103</v>
      </c>
      <c r="C19" s="47">
        <f>'G-2'!C19+'G-3'!C19+'G-4'!C19</f>
        <v>526</v>
      </c>
      <c r="D19" s="47">
        <f>'G-2'!D19+'G-3'!D19+'G-4'!D19</f>
        <v>22</v>
      </c>
      <c r="E19" s="47">
        <f>'G-2'!E19+'G-3'!E19+'G-4'!E19</f>
        <v>6</v>
      </c>
      <c r="F19" s="7">
        <f t="shared" si="0"/>
        <v>636.5</v>
      </c>
      <c r="G19" s="3">
        <f t="shared" si="3"/>
        <v>2857</v>
      </c>
      <c r="H19" s="20" t="s">
        <v>22</v>
      </c>
      <c r="I19" s="46">
        <f>'G-2'!I19+'G-3'!I19+'G-4'!I19</f>
        <v>96</v>
      </c>
      <c r="J19" s="46">
        <f>'G-2'!J19+'G-3'!J19+'G-4'!J19</f>
        <v>743</v>
      </c>
      <c r="K19" s="46">
        <f>'G-2'!K19+'G-3'!K19+'G-4'!K19</f>
        <v>27</v>
      </c>
      <c r="L19" s="46">
        <f>'G-2'!L19+'G-3'!L19+'G-4'!L19</f>
        <v>7</v>
      </c>
      <c r="M19" s="6">
        <f t="shared" si="1"/>
        <v>862.5</v>
      </c>
      <c r="N19" s="2">
        <f>M16+M17+M18+M19</f>
        <v>3244.5</v>
      </c>
      <c r="O19" s="19" t="s">
        <v>16</v>
      </c>
      <c r="P19" s="46">
        <f>'G-2'!P19+'G-3'!P19+'G-4'!P19</f>
        <v>76</v>
      </c>
      <c r="Q19" s="46">
        <f>'G-2'!Q19+'G-3'!Q19+'G-4'!Q19</f>
        <v>728</v>
      </c>
      <c r="R19" s="46">
        <f>'G-2'!R19+'G-3'!R19+'G-4'!R19</f>
        <v>27</v>
      </c>
      <c r="S19" s="46">
        <f>'G-2'!S19+'G-3'!S19+'G-4'!S19</f>
        <v>2</v>
      </c>
      <c r="T19" s="6">
        <f t="shared" si="2"/>
        <v>825</v>
      </c>
      <c r="U19" s="2">
        <f t="shared" si="5"/>
        <v>3600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98</v>
      </c>
      <c r="C20" s="45">
        <f>'G-2'!C20+'G-3'!C20+'G-4'!C20</f>
        <v>587</v>
      </c>
      <c r="D20" s="45">
        <f>'G-2'!D20+'G-3'!D20+'G-4'!D20</f>
        <v>30</v>
      </c>
      <c r="E20" s="45">
        <f>'G-2'!E20+'G-3'!E20+'G-4'!E20</f>
        <v>10</v>
      </c>
      <c r="F20" s="8">
        <f t="shared" si="0"/>
        <v>721</v>
      </c>
      <c r="G20" s="35"/>
      <c r="H20" s="19" t="s">
        <v>24</v>
      </c>
      <c r="I20" s="46">
        <f>'G-2'!I20+'G-3'!I20+'G-4'!I20</f>
        <v>85</v>
      </c>
      <c r="J20" s="46">
        <f>'G-2'!J20+'G-3'!J20+'G-4'!J20</f>
        <v>678</v>
      </c>
      <c r="K20" s="46">
        <f>'G-2'!K20+'G-3'!K20+'G-4'!K20</f>
        <v>28</v>
      </c>
      <c r="L20" s="46">
        <f>'G-2'!L20+'G-3'!L20+'G-4'!L20</f>
        <v>5</v>
      </c>
      <c r="M20" s="8">
        <f t="shared" si="1"/>
        <v>789</v>
      </c>
      <c r="N20" s="2">
        <f>M17+M18+M19+M20</f>
        <v>3306.5</v>
      </c>
      <c r="O20" s="19" t="s">
        <v>45</v>
      </c>
      <c r="P20" s="46">
        <f>'G-2'!P20+'G-3'!P20+'G-4'!P20</f>
        <v>79</v>
      </c>
      <c r="Q20" s="46">
        <f>'G-2'!Q20+'G-3'!Q20+'G-4'!Q20</f>
        <v>759</v>
      </c>
      <c r="R20" s="46">
        <f>'G-2'!R20+'G-3'!R20+'G-4'!R20</f>
        <v>32</v>
      </c>
      <c r="S20" s="46">
        <f>'G-2'!S20+'G-3'!S20+'G-4'!S20</f>
        <v>5</v>
      </c>
      <c r="T20" s="8">
        <f t="shared" si="2"/>
        <v>875</v>
      </c>
      <c r="U20" s="2">
        <f t="shared" si="5"/>
        <v>3489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97</v>
      </c>
      <c r="C21" s="45">
        <f>'G-2'!C21+'G-3'!C21+'G-4'!C21</f>
        <v>621</v>
      </c>
      <c r="D21" s="45">
        <f>'G-2'!D21+'G-3'!D21+'G-4'!D21</f>
        <v>28</v>
      </c>
      <c r="E21" s="45">
        <f>'G-2'!E21+'G-3'!E21+'G-4'!E21</f>
        <v>9</v>
      </c>
      <c r="F21" s="6">
        <f t="shared" si="0"/>
        <v>748</v>
      </c>
      <c r="G21" s="36"/>
      <c r="H21" s="20" t="s">
        <v>25</v>
      </c>
      <c r="I21" s="46">
        <f>'G-2'!I21+'G-3'!I21+'G-4'!I21</f>
        <v>107</v>
      </c>
      <c r="J21" s="46">
        <f>'G-2'!J21+'G-3'!J21+'G-4'!J21</f>
        <v>708</v>
      </c>
      <c r="K21" s="46">
        <f>'G-2'!K21+'G-3'!K21+'G-4'!K21</f>
        <v>30</v>
      </c>
      <c r="L21" s="46">
        <f>'G-2'!L21+'G-3'!L21+'G-4'!L21</f>
        <v>10</v>
      </c>
      <c r="M21" s="6">
        <f t="shared" si="1"/>
        <v>846.5</v>
      </c>
      <c r="N21" s="2">
        <f>M18+M19+M20+M21</f>
        <v>3332.5</v>
      </c>
      <c r="O21" s="21" t="s">
        <v>46</v>
      </c>
      <c r="P21" s="47">
        <f>'G-2'!P21+'G-3'!P21+'G-4'!P21</f>
        <v>67</v>
      </c>
      <c r="Q21" s="47">
        <f>'G-2'!Q21+'G-3'!Q21+'G-4'!Q21</f>
        <v>712</v>
      </c>
      <c r="R21" s="47">
        <f>'G-2'!R21+'G-3'!R21+'G-4'!R21</f>
        <v>25</v>
      </c>
      <c r="S21" s="47">
        <f>'G-2'!S21+'G-3'!S21+'G-4'!S21</f>
        <v>2</v>
      </c>
      <c r="T21" s="7">
        <f t="shared" si="2"/>
        <v>800.5</v>
      </c>
      <c r="U21" s="3">
        <f t="shared" si="5"/>
        <v>3442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107</v>
      </c>
      <c r="C22" s="45">
        <f>'G-2'!C22+'G-3'!C22+'G-4'!C22</f>
        <v>635</v>
      </c>
      <c r="D22" s="45">
        <f>'G-2'!D22+'G-3'!D22+'G-4'!D22</f>
        <v>24</v>
      </c>
      <c r="E22" s="45">
        <f>'G-2'!E22+'G-3'!E22+'G-4'!E22</f>
        <v>11</v>
      </c>
      <c r="F22" s="6">
        <f t="shared" si="0"/>
        <v>764</v>
      </c>
      <c r="G22" s="2"/>
      <c r="H22" s="21" t="s">
        <v>26</v>
      </c>
      <c r="I22" s="46">
        <f>'G-2'!I22+'G-3'!I22+'G-4'!I22</f>
        <v>91</v>
      </c>
      <c r="J22" s="46">
        <f>'G-2'!J22+'G-3'!J22+'G-4'!J22</f>
        <v>673</v>
      </c>
      <c r="K22" s="46">
        <f>'G-2'!K22+'G-3'!K22+'G-4'!K22</f>
        <v>25</v>
      </c>
      <c r="L22" s="46">
        <f>'G-2'!L22+'G-3'!L22+'G-4'!L22</f>
        <v>7</v>
      </c>
      <c r="M22" s="6">
        <f t="shared" si="1"/>
        <v>786</v>
      </c>
      <c r="N22" s="3">
        <f>M19+M20+M21+M22</f>
        <v>3284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3139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3332.5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3721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152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93  X CARRERA 51B</v>
      </c>
      <c r="D5" s="239"/>
      <c r="E5" s="239"/>
      <c r="F5" s="111"/>
      <c r="G5" s="112"/>
      <c r="H5" s="103" t="s">
        <v>53</v>
      </c>
      <c r="I5" s="240">
        <f>'G-2'!L5</f>
        <v>1220</v>
      </c>
      <c r="J5" s="240"/>
    </row>
    <row r="6" spans="1:10" x14ac:dyDescent="0.2">
      <c r="A6" s="183" t="s">
        <v>112</v>
      </c>
      <c r="B6" s="183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43122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3</v>
      </c>
      <c r="C19" s="134"/>
      <c r="D19" s="123" t="s">
        <v>124</v>
      </c>
      <c r="E19" s="75">
        <v>18</v>
      </c>
      <c r="F19" s="75">
        <v>76</v>
      </c>
      <c r="G19" s="75">
        <v>7</v>
      </c>
      <c r="H19" s="75">
        <v>4</v>
      </c>
      <c r="I19" s="75">
        <f t="shared" si="0"/>
        <v>109</v>
      </c>
      <c r="J19" s="124">
        <f>IF(I19=0,"0,00",I19/SUM(I19:I21)*100)</f>
        <v>19.872379216043758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50</v>
      </c>
      <c r="F20" s="126">
        <v>288</v>
      </c>
      <c r="G20" s="126">
        <v>12</v>
      </c>
      <c r="H20" s="126">
        <v>6</v>
      </c>
      <c r="I20" s="126">
        <f t="shared" si="0"/>
        <v>352</v>
      </c>
      <c r="J20" s="127">
        <f>IF(I20=0,"0,00",I20/SUM(I19:I21)*100)</f>
        <v>64.175022789425711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15</v>
      </c>
      <c r="F21" s="74">
        <v>80</v>
      </c>
      <c r="G21" s="74">
        <v>0</v>
      </c>
      <c r="H21" s="74">
        <v>0</v>
      </c>
      <c r="I21" s="130">
        <f t="shared" si="0"/>
        <v>87.5</v>
      </c>
      <c r="J21" s="131">
        <f>IF(I21=0,"0,00",I21/SUM(I19:I21)*100)</f>
        <v>15.952597994530537</v>
      </c>
    </row>
    <row r="22" spans="1:10" x14ac:dyDescent="0.2">
      <c r="A22" s="220"/>
      <c r="B22" s="223"/>
      <c r="C22" s="132"/>
      <c r="D22" s="123" t="s">
        <v>124</v>
      </c>
      <c r="E22" s="75">
        <v>15</v>
      </c>
      <c r="F22" s="75">
        <v>81</v>
      </c>
      <c r="G22" s="75">
        <v>10</v>
      </c>
      <c r="H22" s="75">
        <v>3</v>
      </c>
      <c r="I22" s="75">
        <f t="shared" si="0"/>
        <v>116</v>
      </c>
      <c r="J22" s="124">
        <f>IF(I22=0,"0,00",I22/SUM(I22:I24)*100)</f>
        <v>16.212438853948289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64</v>
      </c>
      <c r="F23" s="126">
        <v>484</v>
      </c>
      <c r="G23" s="126">
        <v>8</v>
      </c>
      <c r="H23" s="126">
        <v>4</v>
      </c>
      <c r="I23" s="126">
        <f t="shared" si="0"/>
        <v>542</v>
      </c>
      <c r="J23" s="127">
        <f>IF(I23=0,"0,00",I23/SUM(I22:I24)*100)</f>
        <v>75.751222921034241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9</v>
      </c>
      <c r="F24" s="74">
        <v>48</v>
      </c>
      <c r="G24" s="74">
        <v>0</v>
      </c>
      <c r="H24" s="74">
        <v>2</v>
      </c>
      <c r="I24" s="130">
        <f t="shared" si="0"/>
        <v>57.5</v>
      </c>
      <c r="J24" s="131">
        <f>IF(I24=0,"0,00",I24/SUM(I22:I24)*100)</f>
        <v>8.0363382250174702</v>
      </c>
    </row>
    <row r="25" spans="1:10" x14ac:dyDescent="0.2">
      <c r="A25" s="220"/>
      <c r="B25" s="223"/>
      <c r="C25" s="132"/>
      <c r="D25" s="123" t="s">
        <v>124</v>
      </c>
      <c r="E25" s="75">
        <v>19</v>
      </c>
      <c r="F25" s="75">
        <v>94</v>
      </c>
      <c r="G25" s="75">
        <v>11</v>
      </c>
      <c r="H25" s="75">
        <v>0</v>
      </c>
      <c r="I25" s="75">
        <f t="shared" si="0"/>
        <v>125.5</v>
      </c>
      <c r="J25" s="124">
        <f>IF(I25=0,"0,00",I25/SUM(I25:I27)*100)</f>
        <v>18.829707426856714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44</v>
      </c>
      <c r="F26" s="126">
        <v>421</v>
      </c>
      <c r="G26" s="126">
        <v>21</v>
      </c>
      <c r="H26" s="126">
        <v>2</v>
      </c>
      <c r="I26" s="126">
        <f t="shared" si="0"/>
        <v>490</v>
      </c>
      <c r="J26" s="127">
        <f>IF(I26=0,"0,00",I26/SUM(I25:I27)*100)</f>
        <v>73.518379594898718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12</v>
      </c>
      <c r="F27" s="74">
        <v>40</v>
      </c>
      <c r="G27" s="74">
        <v>0</v>
      </c>
      <c r="H27" s="74">
        <v>2</v>
      </c>
      <c r="I27" s="130">
        <f t="shared" si="0"/>
        <v>51</v>
      </c>
      <c r="J27" s="131">
        <f>IF(I27=0,"0,00",I27/SUM(I25:I27)*100)</f>
        <v>7.6519129782445612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'G-3'!B14+'G-3'!B15</f>
        <v>74</v>
      </c>
      <c r="F29" s="126">
        <f>'G-3'!C14+'G-3'!C15</f>
        <v>519</v>
      </c>
      <c r="G29" s="126">
        <f>'G-3'!D14+'G-3'!D15</f>
        <v>38</v>
      </c>
      <c r="H29" s="126">
        <f>'G-3'!E14+'G-3'!E15</f>
        <v>9</v>
      </c>
      <c r="I29" s="126">
        <f t="shared" si="0"/>
        <v>654.5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'G-3'!I11+'G-3'!I12</f>
        <v>68</v>
      </c>
      <c r="F32" s="126">
        <f>'G-3'!J11+'G-3'!J12</f>
        <v>400</v>
      </c>
      <c r="G32" s="126">
        <f>'G-3'!K11+'G-3'!K12</f>
        <v>38</v>
      </c>
      <c r="H32" s="126">
        <f>'G-3'!L11+'G-3'!L12</f>
        <v>1</v>
      </c>
      <c r="I32" s="126">
        <f t="shared" si="0"/>
        <v>512.5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'G-3'!P18+'G-3'!P19</f>
        <v>64</v>
      </c>
      <c r="F35" s="126">
        <f>'G-3'!Q18+'G-3'!Q19</f>
        <v>437</v>
      </c>
      <c r="G35" s="126">
        <f>'G-3'!R18+'G-3'!R19</f>
        <v>36</v>
      </c>
      <c r="H35" s="126">
        <f>'G-3'!S18+'G-3'!S19</f>
        <v>1</v>
      </c>
      <c r="I35" s="126">
        <f t="shared" si="0"/>
        <v>543.5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39</v>
      </c>
      <c r="F38" s="126">
        <v>204</v>
      </c>
      <c r="G38" s="126">
        <v>1</v>
      </c>
      <c r="H38" s="126">
        <v>4</v>
      </c>
      <c r="I38" s="126">
        <f t="shared" si="0"/>
        <v>235.5</v>
      </c>
      <c r="J38" s="127">
        <f>IF(I38=0,"0,00",I38/SUM(I37:I39)*100)</f>
        <v>68.759124087591232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13</v>
      </c>
      <c r="F39" s="74">
        <v>92</v>
      </c>
      <c r="G39" s="74">
        <v>3</v>
      </c>
      <c r="H39" s="74">
        <v>1</v>
      </c>
      <c r="I39" s="130">
        <f t="shared" si="0"/>
        <v>107</v>
      </c>
      <c r="J39" s="131">
        <f>IF(I39=0,"0,00",I39/SUM(I37:I39)*100)</f>
        <v>31.240875912408761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39</v>
      </c>
      <c r="F41" s="126">
        <v>238</v>
      </c>
      <c r="G41" s="126">
        <v>4</v>
      </c>
      <c r="H41" s="126">
        <v>4</v>
      </c>
      <c r="I41" s="126">
        <f t="shared" si="0"/>
        <v>275.5</v>
      </c>
      <c r="J41" s="127">
        <f>IF(I41=0,"0,00",I41/SUM(I40:I42)*100)</f>
        <v>69.658659924146647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12</v>
      </c>
      <c r="F42" s="74">
        <v>105</v>
      </c>
      <c r="G42" s="74">
        <v>2</v>
      </c>
      <c r="H42" s="74">
        <v>2</v>
      </c>
      <c r="I42" s="130">
        <f t="shared" si="0"/>
        <v>120</v>
      </c>
      <c r="J42" s="131">
        <f>IF(I42=0,"0,00",I42/SUM(I40:I42)*100)</f>
        <v>30.341340075853353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45</v>
      </c>
      <c r="F44" s="126">
        <v>381</v>
      </c>
      <c r="G44" s="126">
        <v>0</v>
      </c>
      <c r="H44" s="126">
        <v>1</v>
      </c>
      <c r="I44" s="126">
        <f t="shared" si="0"/>
        <v>406</v>
      </c>
      <c r="J44" s="127">
        <f>IF(I44=0,"0,00",I44/SUM(I43:I45)*100)</f>
        <v>75.605214152700185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16</v>
      </c>
      <c r="F45" s="74">
        <v>119</v>
      </c>
      <c r="G45" s="74">
        <v>2</v>
      </c>
      <c r="H45" s="74">
        <v>0</v>
      </c>
      <c r="I45" s="135">
        <f t="shared" si="0"/>
        <v>131</v>
      </c>
      <c r="J45" s="131">
        <f>IF(I45=0,"0,00",I45/SUM(I43:I45)*100)</f>
        <v>24.394785847299811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B9" sqref="AB9"/>
    </sheetView>
  </sheetViews>
  <sheetFormatPr baseColWidth="10" defaultRowHeight="12.75" x14ac:dyDescent="0.2"/>
  <cols>
    <col min="2" max="2" width="5.5703125" customWidth="1"/>
    <col min="3" max="5" width="5" customWidth="1"/>
    <col min="6" max="6" width="5.5703125" customWidth="1"/>
    <col min="7" max="7" width="6.28515625" customWidth="1"/>
    <col min="8" max="8" width="4.85546875" customWidth="1"/>
    <col min="9" max="10" width="5" customWidth="1"/>
    <col min="11" max="11" width="5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93  X CARRERA 51B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1220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43122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102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295.5</v>
      </c>
      <c r="C18" s="149">
        <f>'G-2'!F11</f>
        <v>328.5</v>
      </c>
      <c r="D18" s="149">
        <f>'G-2'!F12</f>
        <v>383.5</v>
      </c>
      <c r="E18" s="149">
        <f>'G-2'!F13</f>
        <v>259</v>
      </c>
      <c r="F18" s="149">
        <f>'G-2'!F14</f>
        <v>347</v>
      </c>
      <c r="G18" s="149">
        <f>'G-2'!F15</f>
        <v>265.5</v>
      </c>
      <c r="H18" s="149">
        <f>'G-2'!F16</f>
        <v>306.5</v>
      </c>
      <c r="I18" s="149">
        <f>'G-2'!F17</f>
        <v>267</v>
      </c>
      <c r="J18" s="149">
        <f>'G-2'!F18</f>
        <v>310.5</v>
      </c>
      <c r="K18" s="149">
        <f>'G-2'!F19</f>
        <v>276.5</v>
      </c>
      <c r="L18" s="150"/>
      <c r="M18" s="149">
        <f>'G-2'!F20</f>
        <v>331</v>
      </c>
      <c r="N18" s="149">
        <f>'G-2'!F21</f>
        <v>335.5</v>
      </c>
      <c r="O18" s="149">
        <f>'G-2'!F22</f>
        <v>332.5</v>
      </c>
      <c r="P18" s="149">
        <f>'G-2'!M10</f>
        <v>276.5</v>
      </c>
      <c r="Q18" s="149">
        <f>'G-2'!M11</f>
        <v>410.5</v>
      </c>
      <c r="R18" s="149">
        <f>'G-2'!M12</f>
        <v>304</v>
      </c>
      <c r="S18" s="149">
        <f>'G-2'!M13</f>
        <v>327.5</v>
      </c>
      <c r="T18" s="149">
        <f>'G-2'!M14</f>
        <v>310</v>
      </c>
      <c r="U18" s="149">
        <f>'G-2'!M15</f>
        <v>296</v>
      </c>
      <c r="V18" s="149">
        <f>'G-2'!M16</f>
        <v>283</v>
      </c>
      <c r="W18" s="149">
        <f>'G-2'!M17</f>
        <v>319.5</v>
      </c>
      <c r="X18" s="149">
        <f>'G-2'!M18</f>
        <v>351.5</v>
      </c>
      <c r="Y18" s="149">
        <f>'G-2'!M19</f>
        <v>346</v>
      </c>
      <c r="Z18" s="149">
        <f>'G-2'!M20</f>
        <v>310</v>
      </c>
      <c r="AA18" s="149">
        <f>'G-2'!M21</f>
        <v>362.5</v>
      </c>
      <c r="AB18" s="149">
        <f>'G-2'!M22</f>
        <v>353</v>
      </c>
      <c r="AC18" s="150"/>
      <c r="AD18" s="149">
        <f>'G-2'!T10</f>
        <v>307</v>
      </c>
      <c r="AE18" s="149">
        <f>'G-2'!T11</f>
        <v>305</v>
      </c>
      <c r="AF18" s="149">
        <f>'G-2'!T12</f>
        <v>396</v>
      </c>
      <c r="AG18" s="149">
        <f>'G-2'!T13</f>
        <v>355</v>
      </c>
      <c r="AH18" s="149">
        <f>'G-2'!T14</f>
        <v>426.5</v>
      </c>
      <c r="AI18" s="149">
        <f>'G-2'!T15</f>
        <v>352</v>
      </c>
      <c r="AJ18" s="149">
        <f>'G-2'!T16</f>
        <v>408.5</v>
      </c>
      <c r="AK18" s="149">
        <f>'G-2'!T17</f>
        <v>303.5</v>
      </c>
      <c r="AL18" s="149">
        <f>'G-2'!T18</f>
        <v>402</v>
      </c>
      <c r="AM18" s="149">
        <f>'G-2'!T19</f>
        <v>313</v>
      </c>
      <c r="AN18" s="149">
        <f>'G-2'!T20</f>
        <v>322</v>
      </c>
      <c r="AO18" s="149">
        <f>'G-2'!T21</f>
        <v>307.5</v>
      </c>
      <c r="AP18" s="101"/>
      <c r="AQ18" s="101"/>
      <c r="AR18" s="101"/>
      <c r="AS18" s="101"/>
      <c r="AT18" s="101"/>
      <c r="AU18" s="101">
        <f t="shared" ref="AU18:BA18" si="6">E19</f>
        <v>1266.5</v>
      </c>
      <c r="AV18" s="101">
        <f t="shared" si="6"/>
        <v>1318</v>
      </c>
      <c r="AW18" s="101">
        <f t="shared" si="6"/>
        <v>1255</v>
      </c>
      <c r="AX18" s="101">
        <f t="shared" si="6"/>
        <v>1178</v>
      </c>
      <c r="AY18" s="101">
        <f t="shared" si="6"/>
        <v>1186</v>
      </c>
      <c r="AZ18" s="101">
        <f t="shared" si="6"/>
        <v>1149.5</v>
      </c>
      <c r="BA18" s="101">
        <f t="shared" si="6"/>
        <v>1160.5</v>
      </c>
      <c r="BB18" s="101"/>
      <c r="BC18" s="101"/>
      <c r="BD18" s="101"/>
      <c r="BE18" s="101">
        <f t="shared" ref="BE18:BQ18" si="7">P19</f>
        <v>1275.5</v>
      </c>
      <c r="BF18" s="101">
        <f t="shared" si="7"/>
        <v>1355</v>
      </c>
      <c r="BG18" s="101">
        <f t="shared" si="7"/>
        <v>1323.5</v>
      </c>
      <c r="BH18" s="101">
        <f t="shared" si="7"/>
        <v>1318.5</v>
      </c>
      <c r="BI18" s="101">
        <f t="shared" si="7"/>
        <v>1352</v>
      </c>
      <c r="BJ18" s="101">
        <f t="shared" si="7"/>
        <v>1237.5</v>
      </c>
      <c r="BK18" s="101">
        <f t="shared" si="7"/>
        <v>1216.5</v>
      </c>
      <c r="BL18" s="101">
        <f t="shared" si="7"/>
        <v>1208.5</v>
      </c>
      <c r="BM18" s="101">
        <f t="shared" si="7"/>
        <v>1250</v>
      </c>
      <c r="BN18" s="101">
        <f t="shared" si="7"/>
        <v>1300</v>
      </c>
      <c r="BO18" s="101">
        <f t="shared" si="7"/>
        <v>1327</v>
      </c>
      <c r="BP18" s="101">
        <f t="shared" si="7"/>
        <v>1370</v>
      </c>
      <c r="BQ18" s="101">
        <f t="shared" si="7"/>
        <v>1371.5</v>
      </c>
      <c r="BR18" s="101"/>
      <c r="BS18" s="101"/>
      <c r="BT18" s="101"/>
      <c r="BU18" s="101">
        <f t="shared" ref="BU18:CC18" si="8">AG19</f>
        <v>1363</v>
      </c>
      <c r="BV18" s="101">
        <f t="shared" si="8"/>
        <v>1482.5</v>
      </c>
      <c r="BW18" s="101">
        <f t="shared" si="8"/>
        <v>1529.5</v>
      </c>
      <c r="BX18" s="101">
        <f t="shared" si="8"/>
        <v>1542</v>
      </c>
      <c r="BY18" s="101">
        <f t="shared" si="8"/>
        <v>1490.5</v>
      </c>
      <c r="BZ18" s="101">
        <f t="shared" si="8"/>
        <v>1466</v>
      </c>
      <c r="CA18" s="101">
        <f t="shared" si="8"/>
        <v>1427</v>
      </c>
      <c r="CB18" s="101">
        <f t="shared" si="8"/>
        <v>1340.5</v>
      </c>
      <c r="CC18" s="101">
        <f t="shared" si="8"/>
        <v>1344.5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1266.5</v>
      </c>
      <c r="F19" s="149">
        <f t="shared" ref="F19:K19" si="9">C18+D18+E18+F18</f>
        <v>1318</v>
      </c>
      <c r="G19" s="149">
        <f t="shared" si="9"/>
        <v>1255</v>
      </c>
      <c r="H19" s="149">
        <f t="shared" si="9"/>
        <v>1178</v>
      </c>
      <c r="I19" s="149">
        <f t="shared" si="9"/>
        <v>1186</v>
      </c>
      <c r="J19" s="149">
        <f t="shared" si="9"/>
        <v>1149.5</v>
      </c>
      <c r="K19" s="149">
        <f t="shared" si="9"/>
        <v>1160.5</v>
      </c>
      <c r="L19" s="150"/>
      <c r="M19" s="149"/>
      <c r="N19" s="149"/>
      <c r="O19" s="149"/>
      <c r="P19" s="149">
        <f>M18+N18+O18+P18</f>
        <v>1275.5</v>
      </c>
      <c r="Q19" s="149">
        <f t="shared" ref="Q19:AB19" si="10">N18+O18+P18+Q18</f>
        <v>1355</v>
      </c>
      <c r="R19" s="149">
        <f t="shared" si="10"/>
        <v>1323.5</v>
      </c>
      <c r="S19" s="149">
        <f t="shared" si="10"/>
        <v>1318.5</v>
      </c>
      <c r="T19" s="149">
        <f t="shared" si="10"/>
        <v>1352</v>
      </c>
      <c r="U19" s="149">
        <f t="shared" si="10"/>
        <v>1237.5</v>
      </c>
      <c r="V19" s="149">
        <f t="shared" si="10"/>
        <v>1216.5</v>
      </c>
      <c r="W19" s="149">
        <f t="shared" si="10"/>
        <v>1208.5</v>
      </c>
      <c r="X19" s="149">
        <f t="shared" si="10"/>
        <v>1250</v>
      </c>
      <c r="Y19" s="149">
        <f t="shared" si="10"/>
        <v>1300</v>
      </c>
      <c r="Z19" s="149">
        <f t="shared" si="10"/>
        <v>1327</v>
      </c>
      <c r="AA19" s="149">
        <f t="shared" si="10"/>
        <v>1370</v>
      </c>
      <c r="AB19" s="149">
        <f t="shared" si="10"/>
        <v>1371.5</v>
      </c>
      <c r="AC19" s="150"/>
      <c r="AD19" s="149"/>
      <c r="AE19" s="149"/>
      <c r="AF19" s="149"/>
      <c r="AG19" s="149">
        <f>AD18+AE18+AF18+AG18</f>
        <v>1363</v>
      </c>
      <c r="AH19" s="149">
        <f t="shared" ref="AH19:AO19" si="11">AE18+AF18+AG18+AH18</f>
        <v>1482.5</v>
      </c>
      <c r="AI19" s="149">
        <f t="shared" si="11"/>
        <v>1529.5</v>
      </c>
      <c r="AJ19" s="149">
        <f t="shared" si="11"/>
        <v>1542</v>
      </c>
      <c r="AK19" s="149">
        <f t="shared" si="11"/>
        <v>1490.5</v>
      </c>
      <c r="AL19" s="149">
        <f t="shared" si="11"/>
        <v>1466</v>
      </c>
      <c r="AM19" s="149">
        <f t="shared" si="11"/>
        <v>1427</v>
      </c>
      <c r="AN19" s="149">
        <f t="shared" si="11"/>
        <v>1340.5</v>
      </c>
      <c r="AO19" s="149">
        <f t="shared" si="11"/>
        <v>1344.5</v>
      </c>
      <c r="AP19" s="101"/>
      <c r="AQ19" s="101"/>
      <c r="AR19" s="101"/>
      <c r="AS19" s="101"/>
      <c r="AT19" s="101"/>
      <c r="AU19" s="101">
        <f t="shared" ref="AU19:BA19" si="12">E29</f>
        <v>545.5</v>
      </c>
      <c r="AV19" s="101">
        <f t="shared" si="12"/>
        <v>571</v>
      </c>
      <c r="AW19" s="101">
        <f t="shared" si="12"/>
        <v>550</v>
      </c>
      <c r="AX19" s="101">
        <f t="shared" si="12"/>
        <v>547.5</v>
      </c>
      <c r="AY19" s="101">
        <f t="shared" si="12"/>
        <v>576.5</v>
      </c>
      <c r="AZ19" s="101">
        <f t="shared" si="12"/>
        <v>562.5</v>
      </c>
      <c r="BA19" s="101">
        <f t="shared" si="12"/>
        <v>578</v>
      </c>
      <c r="BB19" s="101"/>
      <c r="BC19" s="101"/>
      <c r="BD19" s="101"/>
      <c r="BE19" s="101">
        <f t="shared" ref="BE19:BQ19" si="13">P29</f>
        <v>638.5</v>
      </c>
      <c r="BF19" s="101">
        <f t="shared" si="13"/>
        <v>710</v>
      </c>
      <c r="BG19" s="101">
        <f t="shared" si="13"/>
        <v>785</v>
      </c>
      <c r="BH19" s="101">
        <f t="shared" si="13"/>
        <v>825</v>
      </c>
      <c r="BI19" s="101">
        <f t="shared" si="13"/>
        <v>826.5</v>
      </c>
      <c r="BJ19" s="101">
        <f t="shared" si="13"/>
        <v>797.5</v>
      </c>
      <c r="BK19" s="101">
        <f t="shared" si="13"/>
        <v>763</v>
      </c>
      <c r="BL19" s="101">
        <f t="shared" si="13"/>
        <v>776</v>
      </c>
      <c r="BM19" s="101">
        <f t="shared" si="13"/>
        <v>788.5</v>
      </c>
      <c r="BN19" s="101">
        <f t="shared" si="13"/>
        <v>831.5</v>
      </c>
      <c r="BO19" s="101">
        <f t="shared" si="13"/>
        <v>868</v>
      </c>
      <c r="BP19" s="101">
        <f t="shared" si="13"/>
        <v>845</v>
      </c>
      <c r="BQ19" s="101">
        <f t="shared" si="13"/>
        <v>850</v>
      </c>
      <c r="BR19" s="101"/>
      <c r="BS19" s="101"/>
      <c r="BT19" s="101"/>
      <c r="BU19" s="101">
        <f t="shared" ref="BU19:CC19" si="14">AG29</f>
        <v>721</v>
      </c>
      <c r="BV19" s="101">
        <f t="shared" si="14"/>
        <v>712</v>
      </c>
      <c r="BW19" s="101">
        <f t="shared" si="14"/>
        <v>741</v>
      </c>
      <c r="BX19" s="101">
        <f t="shared" si="14"/>
        <v>838.5</v>
      </c>
      <c r="BY19" s="101">
        <f t="shared" si="14"/>
        <v>882</v>
      </c>
      <c r="BZ19" s="101">
        <f t="shared" si="14"/>
        <v>955</v>
      </c>
      <c r="CA19" s="101">
        <f t="shared" si="14"/>
        <v>1005.5</v>
      </c>
      <c r="CB19" s="101">
        <f t="shared" si="14"/>
        <v>1025.5</v>
      </c>
      <c r="CC19" s="101">
        <f t="shared" si="14"/>
        <v>1037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0.19872379216043756</v>
      </c>
      <c r="E20" s="152"/>
      <c r="F20" s="152" t="s">
        <v>107</v>
      </c>
      <c r="G20" s="153">
        <f>DIRECCIONALIDAD!J20/100</f>
        <v>0.64175022789425706</v>
      </c>
      <c r="H20" s="152"/>
      <c r="I20" s="152" t="s">
        <v>108</v>
      </c>
      <c r="J20" s="153">
        <f>DIRECCIONALIDAD!J21/100</f>
        <v>0.15952597994530537</v>
      </c>
      <c r="K20" s="154"/>
      <c r="L20" s="148"/>
      <c r="M20" s="151"/>
      <c r="N20" s="152"/>
      <c r="O20" s="152" t="s">
        <v>106</v>
      </c>
      <c r="P20" s="153">
        <f>DIRECCIONALIDAD!J22/100</f>
        <v>0.16212438853948288</v>
      </c>
      <c r="Q20" s="152"/>
      <c r="R20" s="152"/>
      <c r="S20" s="152"/>
      <c r="T20" s="152" t="s">
        <v>107</v>
      </c>
      <c r="U20" s="153">
        <f>DIRECCIONALIDAD!J23/100</f>
        <v>0.75751222921034245</v>
      </c>
      <c r="V20" s="152"/>
      <c r="W20" s="152"/>
      <c r="X20" s="152"/>
      <c r="Y20" s="152" t="s">
        <v>108</v>
      </c>
      <c r="Z20" s="153">
        <f>DIRECCIONALIDAD!J24/100</f>
        <v>8.0363382250174697E-2</v>
      </c>
      <c r="AA20" s="152"/>
      <c r="AB20" s="154"/>
      <c r="AC20" s="148"/>
      <c r="AD20" s="151"/>
      <c r="AE20" s="152" t="s">
        <v>106</v>
      </c>
      <c r="AF20" s="153">
        <f>DIRECCIONALIDAD!J25/100</f>
        <v>0.18829707426856715</v>
      </c>
      <c r="AG20" s="152"/>
      <c r="AH20" s="152"/>
      <c r="AI20" s="152"/>
      <c r="AJ20" s="152" t="s">
        <v>107</v>
      </c>
      <c r="AK20" s="153">
        <f>DIRECCIONALIDAD!J26/100</f>
        <v>0.7351837959489872</v>
      </c>
      <c r="AL20" s="152"/>
      <c r="AM20" s="152"/>
      <c r="AN20" s="152" t="s">
        <v>108</v>
      </c>
      <c r="AO20" s="155">
        <f>DIRECCIONALIDAD!J27/100</f>
        <v>7.6519129782445613E-2</v>
      </c>
      <c r="AP20" s="92"/>
      <c r="AQ20" s="92"/>
      <c r="AR20" s="92"/>
      <c r="AS20" s="92"/>
      <c r="AT20" s="92"/>
      <c r="AU20" s="92">
        <f t="shared" ref="AU20:BA20" si="15">E24</f>
        <v>1229</v>
      </c>
      <c r="AV20" s="92">
        <f t="shared" si="15"/>
        <v>1250</v>
      </c>
      <c r="AW20" s="92">
        <f t="shared" si="15"/>
        <v>1280.5</v>
      </c>
      <c r="AX20" s="92">
        <f t="shared" si="15"/>
        <v>1279</v>
      </c>
      <c r="AY20" s="92">
        <f t="shared" si="15"/>
        <v>1245.5</v>
      </c>
      <c r="AZ20" s="92">
        <f t="shared" si="15"/>
        <v>1229</v>
      </c>
      <c r="BA20" s="92">
        <f t="shared" si="15"/>
        <v>1118.5</v>
      </c>
      <c r="BB20" s="92"/>
      <c r="BC20" s="92"/>
      <c r="BD20" s="92"/>
      <c r="BE20" s="92">
        <f t="shared" ref="BE20:BQ20" si="16">P24</f>
        <v>1043.5</v>
      </c>
      <c r="BF20" s="92">
        <f t="shared" si="16"/>
        <v>1042</v>
      </c>
      <c r="BG20" s="92">
        <f t="shared" si="16"/>
        <v>1045.5</v>
      </c>
      <c r="BH20" s="92">
        <f t="shared" si="16"/>
        <v>1011.5</v>
      </c>
      <c r="BI20" s="92">
        <f t="shared" si="16"/>
        <v>1009.5</v>
      </c>
      <c r="BJ20" s="92">
        <f t="shared" si="16"/>
        <v>1019</v>
      </c>
      <c r="BK20" s="92">
        <f t="shared" si="16"/>
        <v>1006.5</v>
      </c>
      <c r="BL20" s="92">
        <f t="shared" si="16"/>
        <v>1057</v>
      </c>
      <c r="BM20" s="92">
        <f t="shared" si="16"/>
        <v>1080</v>
      </c>
      <c r="BN20" s="92">
        <f t="shared" si="16"/>
        <v>1113</v>
      </c>
      <c r="BO20" s="92">
        <f t="shared" si="16"/>
        <v>1111.5</v>
      </c>
      <c r="BP20" s="92">
        <f t="shared" si="16"/>
        <v>1117.5</v>
      </c>
      <c r="BQ20" s="92">
        <f t="shared" si="16"/>
        <v>1062.5</v>
      </c>
      <c r="BR20" s="92"/>
      <c r="BS20" s="92"/>
      <c r="BT20" s="92"/>
      <c r="BU20" s="92">
        <f t="shared" ref="BU20:CC20" si="17">AG24</f>
        <v>1211</v>
      </c>
      <c r="BV20" s="92">
        <f t="shared" si="17"/>
        <v>1263.5</v>
      </c>
      <c r="BW20" s="92">
        <f t="shared" si="17"/>
        <v>1308.5</v>
      </c>
      <c r="BX20" s="92">
        <f t="shared" si="17"/>
        <v>1340.5</v>
      </c>
      <c r="BY20" s="92">
        <f t="shared" si="17"/>
        <v>1299</v>
      </c>
      <c r="BZ20" s="92">
        <f t="shared" si="17"/>
        <v>1245</v>
      </c>
      <c r="CA20" s="92">
        <f t="shared" si="17"/>
        <v>1167.5</v>
      </c>
      <c r="CB20" s="92">
        <f t="shared" si="17"/>
        <v>1123</v>
      </c>
      <c r="CC20" s="92">
        <f t="shared" si="17"/>
        <v>1060.5</v>
      </c>
    </row>
    <row r="21" spans="1:81" ht="16.5" customHeight="1" x14ac:dyDescent="0.2">
      <c r="A21" s="160" t="s">
        <v>150</v>
      </c>
      <c r="B21" s="161">
        <f>MAX(B19:K19)</f>
        <v>1318</v>
      </c>
      <c r="C21" s="152" t="s">
        <v>106</v>
      </c>
      <c r="D21" s="162">
        <f>+B21*D20</f>
        <v>261.91795806745671</v>
      </c>
      <c r="E21" s="152"/>
      <c r="F21" s="152" t="s">
        <v>107</v>
      </c>
      <c r="G21" s="162">
        <f>+B21*G20</f>
        <v>845.8268003646308</v>
      </c>
      <c r="H21" s="152"/>
      <c r="I21" s="152" t="s">
        <v>108</v>
      </c>
      <c r="J21" s="162">
        <f>+B21*J20</f>
        <v>210.25524156791249</v>
      </c>
      <c r="K21" s="154"/>
      <c r="L21" s="148"/>
      <c r="M21" s="161">
        <f>MAX(M19:AB19)</f>
        <v>1371.5</v>
      </c>
      <c r="N21" s="152"/>
      <c r="O21" s="152" t="s">
        <v>106</v>
      </c>
      <c r="P21" s="163">
        <f>+M21*P20</f>
        <v>222.35359888190078</v>
      </c>
      <c r="Q21" s="152"/>
      <c r="R21" s="152"/>
      <c r="S21" s="152"/>
      <c r="T21" s="152" t="s">
        <v>107</v>
      </c>
      <c r="U21" s="163">
        <f>+M21*U20</f>
        <v>1038.9280223619846</v>
      </c>
      <c r="V21" s="152"/>
      <c r="W21" s="152"/>
      <c r="X21" s="152"/>
      <c r="Y21" s="152" t="s">
        <v>108</v>
      </c>
      <c r="Z21" s="163">
        <f>+M21*Z20</f>
        <v>110.2183787561146</v>
      </c>
      <c r="AA21" s="152"/>
      <c r="AB21" s="154"/>
      <c r="AC21" s="148"/>
      <c r="AD21" s="161">
        <f>MAX(AD19:AO19)</f>
        <v>1542</v>
      </c>
      <c r="AE21" s="152" t="s">
        <v>106</v>
      </c>
      <c r="AF21" s="162">
        <f>+AD21*AF20</f>
        <v>290.35408852213055</v>
      </c>
      <c r="AG21" s="152"/>
      <c r="AH21" s="152"/>
      <c r="AI21" s="152"/>
      <c r="AJ21" s="152" t="s">
        <v>107</v>
      </c>
      <c r="AK21" s="162">
        <f>+AD21*AK20</f>
        <v>1133.6534133533382</v>
      </c>
      <c r="AL21" s="152"/>
      <c r="AM21" s="152"/>
      <c r="AN21" s="152" t="s">
        <v>108</v>
      </c>
      <c r="AO21" s="164">
        <f>+AD21*AO20</f>
        <v>117.99249812453114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102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3041</v>
      </c>
      <c r="AV22" s="92">
        <f t="shared" si="18"/>
        <v>3139</v>
      </c>
      <c r="AW22" s="92">
        <f t="shared" si="18"/>
        <v>3085.5</v>
      </c>
      <c r="AX22" s="92">
        <f t="shared" si="18"/>
        <v>3004.5</v>
      </c>
      <c r="AY22" s="92">
        <f t="shared" si="18"/>
        <v>3008</v>
      </c>
      <c r="AZ22" s="92">
        <f t="shared" si="18"/>
        <v>2941</v>
      </c>
      <c r="BA22" s="92">
        <f t="shared" si="18"/>
        <v>2857</v>
      </c>
      <c r="BB22" s="92"/>
      <c r="BC22" s="92"/>
      <c r="BD22" s="92"/>
      <c r="BE22" s="92">
        <f t="shared" ref="BE22:BQ22" si="19">P34</f>
        <v>2957.5</v>
      </c>
      <c r="BF22" s="92">
        <f t="shared" si="19"/>
        <v>3107</v>
      </c>
      <c r="BG22" s="92">
        <f t="shared" si="19"/>
        <v>3154</v>
      </c>
      <c r="BH22" s="92">
        <f t="shared" si="19"/>
        <v>3155</v>
      </c>
      <c r="BI22" s="92">
        <f t="shared" si="19"/>
        <v>3188</v>
      </c>
      <c r="BJ22" s="92">
        <f t="shared" si="19"/>
        <v>3054</v>
      </c>
      <c r="BK22" s="92">
        <f t="shared" si="19"/>
        <v>2986</v>
      </c>
      <c r="BL22" s="92">
        <f t="shared" si="19"/>
        <v>3041.5</v>
      </c>
      <c r="BM22" s="92">
        <f t="shared" si="19"/>
        <v>3118.5</v>
      </c>
      <c r="BN22" s="92">
        <f t="shared" si="19"/>
        <v>3244.5</v>
      </c>
      <c r="BO22" s="92">
        <f t="shared" si="19"/>
        <v>3306.5</v>
      </c>
      <c r="BP22" s="92">
        <f t="shared" si="19"/>
        <v>3332.5</v>
      </c>
      <c r="BQ22" s="92">
        <f t="shared" si="19"/>
        <v>3284</v>
      </c>
      <c r="BR22" s="92"/>
      <c r="BS22" s="92"/>
      <c r="BT22" s="92"/>
      <c r="BU22" s="92">
        <f t="shared" ref="BU22:CC22" si="20">AG34</f>
        <v>3295</v>
      </c>
      <c r="BV22" s="92">
        <f t="shared" si="20"/>
        <v>3458</v>
      </c>
      <c r="BW22" s="92">
        <f t="shared" si="20"/>
        <v>3579</v>
      </c>
      <c r="BX22" s="92">
        <f t="shared" si="20"/>
        <v>3721</v>
      </c>
      <c r="BY22" s="92">
        <f t="shared" si="20"/>
        <v>3671.5</v>
      </c>
      <c r="BZ22" s="92">
        <f t="shared" si="20"/>
        <v>3666</v>
      </c>
      <c r="CA22" s="92">
        <f t="shared" si="20"/>
        <v>3600</v>
      </c>
      <c r="CB22" s="92">
        <f t="shared" si="20"/>
        <v>3489</v>
      </c>
      <c r="CC22" s="92">
        <f t="shared" si="20"/>
        <v>3442</v>
      </c>
    </row>
    <row r="23" spans="1:81" ht="16.5" customHeight="1" x14ac:dyDescent="0.2">
      <c r="A23" s="100" t="s">
        <v>103</v>
      </c>
      <c r="B23" s="149">
        <f>'G-3'!F10</f>
        <v>307</v>
      </c>
      <c r="C23" s="149">
        <f>'G-3'!F11</f>
        <v>296</v>
      </c>
      <c r="D23" s="149">
        <f>'G-3'!F12</f>
        <v>275.5</v>
      </c>
      <c r="E23" s="149">
        <f>'G-3'!F13</f>
        <v>350.5</v>
      </c>
      <c r="F23" s="149">
        <f>'G-3'!F14</f>
        <v>328</v>
      </c>
      <c r="G23" s="149">
        <f>'G-3'!F15</f>
        <v>326.5</v>
      </c>
      <c r="H23" s="149">
        <f>'G-3'!F16</f>
        <v>274</v>
      </c>
      <c r="I23" s="149">
        <f>'G-3'!F17</f>
        <v>317</v>
      </c>
      <c r="J23" s="149">
        <f>'G-3'!F18</f>
        <v>311.5</v>
      </c>
      <c r="K23" s="149">
        <f>'G-3'!F19</f>
        <v>216</v>
      </c>
      <c r="L23" s="150"/>
      <c r="M23" s="149">
        <f>'G-3'!F20</f>
        <v>245.5</v>
      </c>
      <c r="N23" s="149">
        <f>'G-3'!F21</f>
        <v>265</v>
      </c>
      <c r="O23" s="149">
        <f>'G-3'!F22</f>
        <v>269</v>
      </c>
      <c r="P23" s="149">
        <f>'G-3'!M10</f>
        <v>264</v>
      </c>
      <c r="Q23" s="149">
        <f>'G-3'!M11</f>
        <v>244</v>
      </c>
      <c r="R23" s="149">
        <f>'G-3'!M12</f>
        <v>268.5</v>
      </c>
      <c r="S23" s="149">
        <f>'G-3'!M13</f>
        <v>235</v>
      </c>
      <c r="T23" s="149">
        <f>'G-3'!M14</f>
        <v>262</v>
      </c>
      <c r="U23" s="149">
        <f>'G-3'!M15</f>
        <v>253.5</v>
      </c>
      <c r="V23" s="149">
        <f>'G-3'!M16</f>
        <v>256</v>
      </c>
      <c r="W23" s="149">
        <f>'G-3'!M17</f>
        <v>285.5</v>
      </c>
      <c r="X23" s="149">
        <f>'G-3'!M18</f>
        <v>285</v>
      </c>
      <c r="Y23" s="149">
        <f>'G-3'!M19</f>
        <v>286.5</v>
      </c>
      <c r="Z23" s="149">
        <f>'G-3'!M20</f>
        <v>254.5</v>
      </c>
      <c r="AA23" s="149">
        <f>'G-3'!M21</f>
        <v>291.5</v>
      </c>
      <c r="AB23" s="149">
        <f>'G-3'!M22</f>
        <v>230</v>
      </c>
      <c r="AC23" s="150"/>
      <c r="AD23" s="149">
        <f>'G-3'!T10</f>
        <v>292.5</v>
      </c>
      <c r="AE23" s="149">
        <f>'G-3'!T11</f>
        <v>285</v>
      </c>
      <c r="AF23" s="149">
        <f>'G-3'!T12</f>
        <v>288</v>
      </c>
      <c r="AG23" s="149">
        <f>'G-3'!T13</f>
        <v>345.5</v>
      </c>
      <c r="AH23" s="149">
        <f>'G-3'!T14</f>
        <v>345</v>
      </c>
      <c r="AI23" s="149">
        <f>'G-3'!T15</f>
        <v>330</v>
      </c>
      <c r="AJ23" s="149">
        <f>'G-3'!T16</f>
        <v>320</v>
      </c>
      <c r="AK23" s="149">
        <f>'G-3'!T17</f>
        <v>304</v>
      </c>
      <c r="AL23" s="149">
        <f>'G-3'!T18</f>
        <v>291</v>
      </c>
      <c r="AM23" s="149">
        <f>'G-3'!T19</f>
        <v>252.5</v>
      </c>
      <c r="AN23" s="149">
        <f>'G-3'!T20</f>
        <v>275.5</v>
      </c>
      <c r="AO23" s="149">
        <f>'G-3'!T21</f>
        <v>241.5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1229</v>
      </c>
      <c r="F24" s="149">
        <f t="shared" ref="F24:K24" si="21">C23+D23+E23+F23</f>
        <v>1250</v>
      </c>
      <c r="G24" s="149">
        <f t="shared" si="21"/>
        <v>1280.5</v>
      </c>
      <c r="H24" s="149">
        <f t="shared" si="21"/>
        <v>1279</v>
      </c>
      <c r="I24" s="149">
        <f t="shared" si="21"/>
        <v>1245.5</v>
      </c>
      <c r="J24" s="149">
        <f t="shared" si="21"/>
        <v>1229</v>
      </c>
      <c r="K24" s="149">
        <f t="shared" si="21"/>
        <v>1118.5</v>
      </c>
      <c r="L24" s="150"/>
      <c r="M24" s="149"/>
      <c r="N24" s="149"/>
      <c r="O24" s="149"/>
      <c r="P24" s="149">
        <f>M23+N23+O23+P23</f>
        <v>1043.5</v>
      </c>
      <c r="Q24" s="149">
        <f t="shared" ref="Q24:AB24" si="22">N23+O23+P23+Q23</f>
        <v>1042</v>
      </c>
      <c r="R24" s="149">
        <f t="shared" si="22"/>
        <v>1045.5</v>
      </c>
      <c r="S24" s="149">
        <f t="shared" si="22"/>
        <v>1011.5</v>
      </c>
      <c r="T24" s="149">
        <f t="shared" si="22"/>
        <v>1009.5</v>
      </c>
      <c r="U24" s="149">
        <f t="shared" si="22"/>
        <v>1019</v>
      </c>
      <c r="V24" s="149">
        <f t="shared" si="22"/>
        <v>1006.5</v>
      </c>
      <c r="W24" s="149">
        <f t="shared" si="22"/>
        <v>1057</v>
      </c>
      <c r="X24" s="149">
        <f t="shared" si="22"/>
        <v>1080</v>
      </c>
      <c r="Y24" s="149">
        <f t="shared" si="22"/>
        <v>1113</v>
      </c>
      <c r="Z24" s="149">
        <f t="shared" si="22"/>
        <v>1111.5</v>
      </c>
      <c r="AA24" s="149">
        <f t="shared" si="22"/>
        <v>1117.5</v>
      </c>
      <c r="AB24" s="149">
        <f t="shared" si="22"/>
        <v>1062.5</v>
      </c>
      <c r="AC24" s="150"/>
      <c r="AD24" s="149"/>
      <c r="AE24" s="149"/>
      <c r="AF24" s="149"/>
      <c r="AG24" s="149">
        <f>AD23+AE23+AF23+AG23</f>
        <v>1211</v>
      </c>
      <c r="AH24" s="149">
        <f t="shared" ref="AH24:AO24" si="23">AE23+AF23+AG23+AH23</f>
        <v>1263.5</v>
      </c>
      <c r="AI24" s="149">
        <f t="shared" si="23"/>
        <v>1308.5</v>
      </c>
      <c r="AJ24" s="149">
        <f t="shared" si="23"/>
        <v>1340.5</v>
      </c>
      <c r="AK24" s="149">
        <f t="shared" si="23"/>
        <v>1299</v>
      </c>
      <c r="AL24" s="149">
        <f t="shared" si="23"/>
        <v>1245</v>
      </c>
      <c r="AM24" s="149">
        <f t="shared" si="23"/>
        <v>1167.5</v>
      </c>
      <c r="AN24" s="149">
        <f t="shared" si="23"/>
        <v>1123</v>
      </c>
      <c r="AO24" s="149">
        <f t="shared" si="23"/>
        <v>1060.5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1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1280.5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1280.5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1117.5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1117.5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1340.5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1340.5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102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122</v>
      </c>
      <c r="C28" s="149">
        <f>'G-4'!F11</f>
        <v>149.5</v>
      </c>
      <c r="D28" s="149">
        <f>'G-4'!F12</f>
        <v>146.5</v>
      </c>
      <c r="E28" s="149">
        <f>'G-4'!F13</f>
        <v>127.5</v>
      </c>
      <c r="F28" s="149">
        <f>'G-4'!F14</f>
        <v>147.5</v>
      </c>
      <c r="G28" s="149">
        <f>'G-4'!F15</f>
        <v>128.5</v>
      </c>
      <c r="H28" s="149">
        <f>'G-4'!F16</f>
        <v>144</v>
      </c>
      <c r="I28" s="149">
        <f>'G-4'!F17</f>
        <v>156.5</v>
      </c>
      <c r="J28" s="149">
        <f>'G-4'!F18</f>
        <v>133.5</v>
      </c>
      <c r="K28" s="149">
        <f>'G-4'!F19</f>
        <v>144</v>
      </c>
      <c r="L28" s="150"/>
      <c r="M28" s="149">
        <f>'G-4'!F20</f>
        <v>144.5</v>
      </c>
      <c r="N28" s="149">
        <f>'G-4'!F21</f>
        <v>147.5</v>
      </c>
      <c r="O28" s="149">
        <f>'G-4'!F22</f>
        <v>162.5</v>
      </c>
      <c r="P28" s="149">
        <f>'G-4'!M10</f>
        <v>184</v>
      </c>
      <c r="Q28" s="149">
        <f>'G-4'!M11</f>
        <v>216</v>
      </c>
      <c r="R28" s="149">
        <f>'G-4'!M12</f>
        <v>222.5</v>
      </c>
      <c r="S28" s="149">
        <f>'G-4'!M13</f>
        <v>202.5</v>
      </c>
      <c r="T28" s="149">
        <f>'G-4'!M14</f>
        <v>185.5</v>
      </c>
      <c r="U28" s="149">
        <f>'G-4'!M15</f>
        <v>187</v>
      </c>
      <c r="V28" s="149">
        <f>'G-4'!M16</f>
        <v>188</v>
      </c>
      <c r="W28" s="149">
        <f>'G-4'!M17</f>
        <v>215.5</v>
      </c>
      <c r="X28" s="149">
        <f>'G-4'!M18</f>
        <v>198</v>
      </c>
      <c r="Y28" s="149">
        <f>'G-4'!M19</f>
        <v>230</v>
      </c>
      <c r="Z28" s="149">
        <f>'G-4'!M20</f>
        <v>224.5</v>
      </c>
      <c r="AA28" s="149">
        <f>'G-4'!M21</f>
        <v>192.5</v>
      </c>
      <c r="AB28" s="149">
        <f>'G-4'!M22</f>
        <v>203</v>
      </c>
      <c r="AC28" s="150"/>
      <c r="AD28" s="149">
        <f>'G-4'!T10</f>
        <v>184.5</v>
      </c>
      <c r="AE28" s="149">
        <f>'G-4'!T11</f>
        <v>180</v>
      </c>
      <c r="AF28" s="149">
        <f>'G-4'!T12</f>
        <v>160</v>
      </c>
      <c r="AG28" s="149">
        <f>'G-4'!T13</f>
        <v>196.5</v>
      </c>
      <c r="AH28" s="149">
        <f>'G-4'!T14</f>
        <v>175.5</v>
      </c>
      <c r="AI28" s="149">
        <f>'G-4'!T15</f>
        <v>209</v>
      </c>
      <c r="AJ28" s="149">
        <f>'G-4'!T16</f>
        <v>257.5</v>
      </c>
      <c r="AK28" s="149">
        <f>'G-4'!T17</f>
        <v>240</v>
      </c>
      <c r="AL28" s="149">
        <f>'G-4'!T18</f>
        <v>248.5</v>
      </c>
      <c r="AM28" s="149">
        <f>'G-4'!T19</f>
        <v>259.5</v>
      </c>
      <c r="AN28" s="149">
        <f>'G-4'!T20</f>
        <v>277.5</v>
      </c>
      <c r="AO28" s="149">
        <f>'G-4'!T21</f>
        <v>251.5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545.5</v>
      </c>
      <c r="F29" s="149">
        <f t="shared" ref="F29:K29" si="24">C28+D28+E28+F28</f>
        <v>571</v>
      </c>
      <c r="G29" s="149">
        <f t="shared" si="24"/>
        <v>550</v>
      </c>
      <c r="H29" s="149">
        <f t="shared" si="24"/>
        <v>547.5</v>
      </c>
      <c r="I29" s="149">
        <f t="shared" si="24"/>
        <v>576.5</v>
      </c>
      <c r="J29" s="149">
        <f t="shared" si="24"/>
        <v>562.5</v>
      </c>
      <c r="K29" s="149">
        <f t="shared" si="24"/>
        <v>578</v>
      </c>
      <c r="L29" s="150"/>
      <c r="M29" s="149"/>
      <c r="N29" s="149"/>
      <c r="O29" s="149"/>
      <c r="P29" s="149">
        <f>M28+N28+O28+P28</f>
        <v>638.5</v>
      </c>
      <c r="Q29" s="149">
        <f t="shared" ref="Q29:AB29" si="25">N28+O28+P28+Q28</f>
        <v>710</v>
      </c>
      <c r="R29" s="149">
        <f t="shared" si="25"/>
        <v>785</v>
      </c>
      <c r="S29" s="149">
        <f t="shared" si="25"/>
        <v>825</v>
      </c>
      <c r="T29" s="149">
        <f t="shared" si="25"/>
        <v>826.5</v>
      </c>
      <c r="U29" s="149">
        <f t="shared" si="25"/>
        <v>797.5</v>
      </c>
      <c r="V29" s="149">
        <f t="shared" si="25"/>
        <v>763</v>
      </c>
      <c r="W29" s="149">
        <f t="shared" si="25"/>
        <v>776</v>
      </c>
      <c r="X29" s="149">
        <f t="shared" si="25"/>
        <v>788.5</v>
      </c>
      <c r="Y29" s="149">
        <f t="shared" si="25"/>
        <v>831.5</v>
      </c>
      <c r="Z29" s="149">
        <f t="shared" si="25"/>
        <v>868</v>
      </c>
      <c r="AA29" s="149">
        <f t="shared" si="25"/>
        <v>845</v>
      </c>
      <c r="AB29" s="149">
        <f t="shared" si="25"/>
        <v>850</v>
      </c>
      <c r="AC29" s="150"/>
      <c r="AD29" s="149"/>
      <c r="AE29" s="149"/>
      <c r="AF29" s="149"/>
      <c r="AG29" s="149">
        <f>AD28+AE28+AF28+AG28</f>
        <v>721</v>
      </c>
      <c r="AH29" s="149">
        <f t="shared" ref="AH29:AO29" si="26">AE28+AF28+AG28+AH28</f>
        <v>712</v>
      </c>
      <c r="AI29" s="149">
        <f t="shared" si="26"/>
        <v>741</v>
      </c>
      <c r="AJ29" s="149">
        <f t="shared" si="26"/>
        <v>838.5</v>
      </c>
      <c r="AK29" s="149">
        <f t="shared" si="26"/>
        <v>882</v>
      </c>
      <c r="AL29" s="149">
        <f t="shared" si="26"/>
        <v>955</v>
      </c>
      <c r="AM29" s="149">
        <f t="shared" si="26"/>
        <v>1005.5</v>
      </c>
      <c r="AN29" s="149">
        <f t="shared" si="26"/>
        <v>1025.5</v>
      </c>
      <c r="AO29" s="149">
        <f t="shared" si="26"/>
        <v>1037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0.68759124087591228</v>
      </c>
      <c r="H30" s="152"/>
      <c r="I30" s="152" t="s">
        <v>108</v>
      </c>
      <c r="J30" s="153">
        <f>DIRECCIONALIDAD!J39/100</f>
        <v>0.31240875912408761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0.69658659924146649</v>
      </c>
      <c r="V30" s="152"/>
      <c r="W30" s="152"/>
      <c r="X30" s="152"/>
      <c r="Y30" s="152" t="s">
        <v>108</v>
      </c>
      <c r="Z30" s="153">
        <f>DIRECCIONALIDAD!J42/100</f>
        <v>0.30341340075853351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0.75605214152700184</v>
      </c>
      <c r="AL30" s="152"/>
      <c r="AM30" s="152"/>
      <c r="AN30" s="152" t="s">
        <v>108</v>
      </c>
      <c r="AO30" s="155">
        <f>DIRECCIONALIDAD!J45/100</f>
        <v>0.2439478584729981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578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397.42773722627732</v>
      </c>
      <c r="H31" s="152"/>
      <c r="I31" s="152" t="s">
        <v>108</v>
      </c>
      <c r="J31" s="162">
        <f>+B31*J30</f>
        <v>180.57226277372263</v>
      </c>
      <c r="K31" s="154"/>
      <c r="L31" s="148"/>
      <c r="M31" s="161">
        <f>MAX(M29:AB29)</f>
        <v>868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604.63716814159295</v>
      </c>
      <c r="V31" s="152"/>
      <c r="W31" s="152"/>
      <c r="X31" s="152"/>
      <c r="Y31" s="152" t="s">
        <v>108</v>
      </c>
      <c r="Z31" s="163">
        <f>+M31*Z30</f>
        <v>263.36283185840711</v>
      </c>
      <c r="AA31" s="152"/>
      <c r="AB31" s="154"/>
      <c r="AC31" s="148"/>
      <c r="AD31" s="161">
        <f>MAX(AD29:AO29)</f>
        <v>1037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784.02607076350091</v>
      </c>
      <c r="AL31" s="152"/>
      <c r="AM31" s="152"/>
      <c r="AN31" s="152" t="s">
        <v>108</v>
      </c>
      <c r="AO31" s="164">
        <f>+AD31*AO30</f>
        <v>252.97392923649903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102</v>
      </c>
      <c r="U32" s="241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724.5</v>
      </c>
      <c r="C33" s="149">
        <f t="shared" ref="C33:K33" si="27">C13+C18+C23+C28</f>
        <v>774</v>
      </c>
      <c r="D33" s="149">
        <f t="shared" si="27"/>
        <v>805.5</v>
      </c>
      <c r="E33" s="149">
        <f t="shared" si="27"/>
        <v>737</v>
      </c>
      <c r="F33" s="149">
        <f t="shared" si="27"/>
        <v>822.5</v>
      </c>
      <c r="G33" s="149">
        <f t="shared" si="27"/>
        <v>720.5</v>
      </c>
      <c r="H33" s="149">
        <f t="shared" si="27"/>
        <v>724.5</v>
      </c>
      <c r="I33" s="149">
        <f t="shared" si="27"/>
        <v>740.5</v>
      </c>
      <c r="J33" s="149">
        <f t="shared" si="27"/>
        <v>755.5</v>
      </c>
      <c r="K33" s="149">
        <f t="shared" si="27"/>
        <v>636.5</v>
      </c>
      <c r="L33" s="150"/>
      <c r="M33" s="149">
        <f>M13+M18+M23+M28</f>
        <v>721</v>
      </c>
      <c r="N33" s="149">
        <f t="shared" ref="N33:AB33" si="28">N13+N18+N23+N28</f>
        <v>748</v>
      </c>
      <c r="O33" s="149">
        <f t="shared" si="28"/>
        <v>764</v>
      </c>
      <c r="P33" s="149">
        <f t="shared" si="28"/>
        <v>724.5</v>
      </c>
      <c r="Q33" s="149">
        <f t="shared" si="28"/>
        <v>870.5</v>
      </c>
      <c r="R33" s="149">
        <f t="shared" si="28"/>
        <v>795</v>
      </c>
      <c r="S33" s="149">
        <f t="shared" si="28"/>
        <v>765</v>
      </c>
      <c r="T33" s="149">
        <f t="shared" si="28"/>
        <v>757.5</v>
      </c>
      <c r="U33" s="149">
        <f t="shared" si="28"/>
        <v>736.5</v>
      </c>
      <c r="V33" s="149">
        <f t="shared" si="28"/>
        <v>727</v>
      </c>
      <c r="W33" s="149">
        <f t="shared" si="28"/>
        <v>820.5</v>
      </c>
      <c r="X33" s="149">
        <f t="shared" si="28"/>
        <v>834.5</v>
      </c>
      <c r="Y33" s="149">
        <f t="shared" si="28"/>
        <v>862.5</v>
      </c>
      <c r="Z33" s="149">
        <f t="shared" si="28"/>
        <v>789</v>
      </c>
      <c r="AA33" s="149">
        <f t="shared" si="28"/>
        <v>846.5</v>
      </c>
      <c r="AB33" s="149">
        <f t="shared" si="28"/>
        <v>786</v>
      </c>
      <c r="AC33" s="150"/>
      <c r="AD33" s="149">
        <f>AD13+AD18+AD23+AD28</f>
        <v>784</v>
      </c>
      <c r="AE33" s="149">
        <f t="shared" ref="AE33:AO33" si="29">AE13+AE18+AE23+AE28</f>
        <v>770</v>
      </c>
      <c r="AF33" s="149">
        <f t="shared" si="29"/>
        <v>844</v>
      </c>
      <c r="AG33" s="149">
        <f t="shared" si="29"/>
        <v>897</v>
      </c>
      <c r="AH33" s="149">
        <f t="shared" si="29"/>
        <v>947</v>
      </c>
      <c r="AI33" s="149">
        <f t="shared" si="29"/>
        <v>891</v>
      </c>
      <c r="AJ33" s="149">
        <f t="shared" si="29"/>
        <v>986</v>
      </c>
      <c r="AK33" s="149">
        <f t="shared" si="29"/>
        <v>847.5</v>
      </c>
      <c r="AL33" s="149">
        <f t="shared" si="29"/>
        <v>941.5</v>
      </c>
      <c r="AM33" s="149">
        <f t="shared" si="29"/>
        <v>825</v>
      </c>
      <c r="AN33" s="149">
        <f t="shared" si="29"/>
        <v>875</v>
      </c>
      <c r="AO33" s="149">
        <f t="shared" si="29"/>
        <v>800.5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3041</v>
      </c>
      <c r="F34" s="149">
        <f t="shared" ref="F34:K34" si="30">C33+D33+E33+F33</f>
        <v>3139</v>
      </c>
      <c r="G34" s="149">
        <f t="shared" si="30"/>
        <v>3085.5</v>
      </c>
      <c r="H34" s="149">
        <f t="shared" si="30"/>
        <v>3004.5</v>
      </c>
      <c r="I34" s="149">
        <f t="shared" si="30"/>
        <v>3008</v>
      </c>
      <c r="J34" s="149">
        <f t="shared" si="30"/>
        <v>2941</v>
      </c>
      <c r="K34" s="149">
        <f t="shared" si="30"/>
        <v>2857</v>
      </c>
      <c r="L34" s="150"/>
      <c r="M34" s="149"/>
      <c r="N34" s="149"/>
      <c r="O34" s="149"/>
      <c r="P34" s="149">
        <f>M33+N33+O33+P33</f>
        <v>2957.5</v>
      </c>
      <c r="Q34" s="149">
        <f t="shared" ref="Q34:AB34" si="31">N33+O33+P33+Q33</f>
        <v>3107</v>
      </c>
      <c r="R34" s="149">
        <f t="shared" si="31"/>
        <v>3154</v>
      </c>
      <c r="S34" s="149">
        <f t="shared" si="31"/>
        <v>3155</v>
      </c>
      <c r="T34" s="149">
        <f t="shared" si="31"/>
        <v>3188</v>
      </c>
      <c r="U34" s="149">
        <f t="shared" si="31"/>
        <v>3054</v>
      </c>
      <c r="V34" s="149">
        <f t="shared" si="31"/>
        <v>2986</v>
      </c>
      <c r="W34" s="149">
        <f t="shared" si="31"/>
        <v>3041.5</v>
      </c>
      <c r="X34" s="149">
        <f t="shared" si="31"/>
        <v>3118.5</v>
      </c>
      <c r="Y34" s="149">
        <f t="shared" si="31"/>
        <v>3244.5</v>
      </c>
      <c r="Z34" s="149">
        <f t="shared" si="31"/>
        <v>3306.5</v>
      </c>
      <c r="AA34" s="149">
        <f t="shared" si="31"/>
        <v>3332.5</v>
      </c>
      <c r="AB34" s="149">
        <f t="shared" si="31"/>
        <v>3284</v>
      </c>
      <c r="AC34" s="150"/>
      <c r="AD34" s="149"/>
      <c r="AE34" s="149"/>
      <c r="AF34" s="149"/>
      <c r="AG34" s="149">
        <f>AD33+AE33+AF33+AG33</f>
        <v>3295</v>
      </c>
      <c r="AH34" s="149">
        <f t="shared" ref="AH34:AO34" si="32">AE33+AF33+AG33+AH33</f>
        <v>3458</v>
      </c>
      <c r="AI34" s="149">
        <f t="shared" si="32"/>
        <v>3579</v>
      </c>
      <c r="AJ34" s="149">
        <f t="shared" si="32"/>
        <v>3721</v>
      </c>
      <c r="AK34" s="149">
        <f t="shared" si="32"/>
        <v>3671.5</v>
      </c>
      <c r="AL34" s="149">
        <f t="shared" si="32"/>
        <v>3666</v>
      </c>
      <c r="AM34" s="149">
        <f t="shared" si="32"/>
        <v>3600</v>
      </c>
      <c r="AN34" s="149">
        <f t="shared" si="32"/>
        <v>3489</v>
      </c>
      <c r="AO34" s="149">
        <f t="shared" si="32"/>
        <v>3442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2016-11-01T21:47:39Z</cp:lastPrinted>
  <dcterms:created xsi:type="dcterms:W3CDTF">1998-04-02T13:38:56Z</dcterms:created>
  <dcterms:modified xsi:type="dcterms:W3CDTF">2018-02-07T20:33:31Z</dcterms:modified>
</cp:coreProperties>
</file>