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29\CR 47\2018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J36" i="4689" l="1"/>
  <c r="J33" i="4689"/>
  <c r="J30" i="4689"/>
  <c r="J23" i="4688" s="1"/>
  <c r="J32" i="4689"/>
  <c r="U23" i="4688" s="1"/>
  <c r="J13" i="4689"/>
  <c r="P15" i="4688" s="1"/>
  <c r="J10" i="4689"/>
  <c r="D15" i="4688" s="1"/>
  <c r="J16" i="4689"/>
  <c r="AF15" i="4688" s="1"/>
  <c r="J14" i="4689"/>
  <c r="U15" i="4688" s="1"/>
  <c r="AN22" i="4688"/>
  <c r="CB19" i="4688" s="1"/>
  <c r="AJ22" i="4688"/>
  <c r="BX19" i="4688" s="1"/>
  <c r="AL22" i="4688"/>
  <c r="BZ19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P23" i="4688"/>
  <c r="Z23" i="4688"/>
  <c r="D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Z30" i="4688"/>
  <c r="BO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H30" i="4688" l="1"/>
  <c r="BV20" i="4688" s="1"/>
  <c r="R30" i="4688"/>
  <c r="BG20" i="4688" s="1"/>
  <c r="I30" i="4688"/>
  <c r="AY20" i="4688" s="1"/>
  <c r="H30" i="4688"/>
  <c r="AX20" i="4688" s="1"/>
  <c r="AK30" i="4688"/>
  <c r="BY20" i="4688" s="1"/>
  <c r="W30" i="4688"/>
  <c r="BL20" i="4688" s="1"/>
  <c r="U23" i="4678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<sst xmlns="http://schemas.openxmlformats.org/spreadsheetml/2006/main" count="519" uniqueCount="151">
  <si>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</si>
  <si>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</si>
  <si>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</si>
  <si>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</si>
  <si>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</si>
  <si>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</si>
  <si>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</si>
  <si>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</si>
  <si>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</si>
  <si>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</si>
  <si>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</si>
  <si>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</si>
  <si>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</si>
  <si>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</si>
  <si>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</si>
  <si>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</si>
  <si>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</si>
  <si>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</si>
  <si>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</si>
  <si>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</si>
  <si>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</si>
  <si>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</si>
  <si>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</si>
  <si>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</si>
  <si>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</si>
  <si>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</si>
  <si>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</si>
  <si>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</si>
  <si>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</si>
  <si>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</si>
  <si>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</si>
  <si>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</si>
  <si>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</si>
  <si>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</si>
  <si>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</si>
  <si>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</si>
  <si>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</si>
  <si>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</si>
  <si>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</si>
  <si>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</si>
  <si>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</si>
  <si>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</si>
  <si>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</si>
  <si>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</si>
  <si>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</si>
  <si>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</si>
  <si>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</si>
  <si>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</si>
  <si>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</si>
  <si>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</si>
  <si>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</si>
  <si>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</si>
  <si>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</si>
  <si>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</si>
  <si>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</si>
  <si>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</si>
  <si>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</si>
  <si>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</si>
  <si>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</si>
  <si>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</si>
  <si>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</si>
  <si>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</si>
  <si>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</si>
  <si>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</si>
  <si>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</si>
  <si>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</si>
  <si>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</si>
  <si>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</si>
  <si>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</si>
  <si>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</si>
  <si>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</si>
  <si>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</si>
  <si>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</si>
  <si>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</si>
  <si>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</si>
  <si>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</si>
  <si>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</si>
  <si>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</si>
  <si>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</si>
  <si>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</si>
  <si>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</si>
  <si>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</si>
  <si>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</si>
  <si>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</si>
  <si>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</si>
  <si>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</si>
  <si>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</si>
  <si>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</si>
  <si>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</si>
  <si>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</si>
  <si>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</si>
  <si>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</si>
  <si>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</si>
  <si>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</si>
  <si>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</si>
  <si>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</si>
  <si>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</si>
  <si>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</si>
  <si>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</si>
  <si>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</si>
  <si>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</si>
  <si>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</si>
  <si>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</si>
  <si>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</si>
  <si>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</si>
  <si>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</si>
  <si>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</si>
  <si>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</si>
  <si>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</si>
  <si>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</si>
  <si>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</si>
  <si>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</si>
  <si>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</si>
  <si>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</si>
  <si>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</si>
  <si>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</si>
  <si>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</si>
  <si>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</si>
  <si>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</si>
  <si>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</si>
  <si>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</si>
  <si>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</si>
  <si>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</si>
  <si>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</si>
  <si>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</si>
  <si>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</si>
  <si>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</si>
  <si>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</si>
  <si>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</si>
  <si>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</si>
  <si>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</si>
  <si>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</si>
  <si>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</si>
  <si>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</si>
  <si>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</si>
  <si>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</si>
  <si>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</si>
  <si>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</si>
  <si>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</si>
  <si>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</si>
  <si>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</si>
  <si>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</si>
  <si>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</si>
  <si>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</si>
  <si>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</si>
  <si>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</si>
  <si>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</si>
  <si>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</si>
  <si>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82 - CR 47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</si>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</sst>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280.5</c:v>
                </c:pt>
                <c:pt idx="1">
                  <c:v>275.5</c:v>
                </c:pt>
                <c:pt idx="2">
                  <c:v>328.5</c:v>
                </c:pt>
                <c:pt idx="3">
                  <c:v>298.5</c:v>
                </c:pt>
                <c:pt idx="4">
                  <c:v>279.5</c:v>
                </c:pt>
                <c:pt idx="5">
                  <c:v>287.5</c:v>
                </c:pt>
                <c:pt idx="6">
                  <c:v>280</c:v>
                </c:pt>
                <c:pt idx="7">
                  <c:v>277</c:v>
                </c:pt>
                <c:pt idx="8">
                  <c:v>288</c:v>
                </c:pt>
                <c:pt idx="9">
                  <c:v>315.5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949968"/>
        <c:axId val="161950352"/>
      </c:barChart>
      <c:catAx>
        <c:axId val="16194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5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95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49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1183</c:v>
                </c:pt>
                <c:pt idx="4">
                  <c:v>1182</c:v>
                </c:pt>
                <c:pt idx="5">
                  <c:v>1194</c:v>
                </c:pt>
                <c:pt idx="6">
                  <c:v>1145.5</c:v>
                </c:pt>
                <c:pt idx="7">
                  <c:v>1124</c:v>
                </c:pt>
                <c:pt idx="8">
                  <c:v>1132.5</c:v>
                </c:pt>
                <c:pt idx="9">
                  <c:v>1160.5</c:v>
                </c:pt>
                <c:pt idx="13">
                  <c:v>1120</c:v>
                </c:pt>
                <c:pt idx="14">
                  <c:v>1125</c:v>
                </c:pt>
                <c:pt idx="15">
                  <c:v>1121</c:v>
                </c:pt>
                <c:pt idx="16">
                  <c:v>1120</c:v>
                </c:pt>
                <c:pt idx="17">
                  <c:v>1112</c:v>
                </c:pt>
                <c:pt idx="18">
                  <c:v>1086</c:v>
                </c:pt>
                <c:pt idx="19">
                  <c:v>1081.5</c:v>
                </c:pt>
                <c:pt idx="20">
                  <c:v>1075</c:v>
                </c:pt>
                <c:pt idx="21">
                  <c:v>1046</c:v>
                </c:pt>
                <c:pt idx="22">
                  <c:v>1049</c:v>
                </c:pt>
                <c:pt idx="23">
                  <c:v>1059.5</c:v>
                </c:pt>
                <c:pt idx="24">
                  <c:v>1090.5</c:v>
                </c:pt>
                <c:pt idx="25">
                  <c:v>1123</c:v>
                </c:pt>
                <c:pt idx="29">
                  <c:v>1181</c:v>
                </c:pt>
                <c:pt idx="30">
                  <c:v>1188</c:v>
                </c:pt>
                <c:pt idx="31">
                  <c:v>1212</c:v>
                </c:pt>
                <c:pt idx="32">
                  <c:v>1251.5</c:v>
                </c:pt>
                <c:pt idx="33">
                  <c:v>1261.5</c:v>
                </c:pt>
                <c:pt idx="34">
                  <c:v>1285</c:v>
                </c:pt>
                <c:pt idx="35">
                  <c:v>1289.5</c:v>
                </c:pt>
                <c:pt idx="36">
                  <c:v>1259</c:v>
                </c:pt>
                <c:pt idx="37">
                  <c:v>1265.5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1013</c:v>
                </c:pt>
                <c:pt idx="4">
                  <c:v>1015</c:v>
                </c:pt>
                <c:pt idx="5">
                  <c:v>962.5</c:v>
                </c:pt>
                <c:pt idx="6">
                  <c:v>936.5</c:v>
                </c:pt>
                <c:pt idx="7">
                  <c:v>918</c:v>
                </c:pt>
                <c:pt idx="8">
                  <c:v>917</c:v>
                </c:pt>
                <c:pt idx="9">
                  <c:v>934.5</c:v>
                </c:pt>
                <c:pt idx="13">
                  <c:v>768</c:v>
                </c:pt>
                <c:pt idx="14">
                  <c:v>778</c:v>
                </c:pt>
                <c:pt idx="15">
                  <c:v>775.5</c:v>
                </c:pt>
                <c:pt idx="16">
                  <c:v>772.5</c:v>
                </c:pt>
                <c:pt idx="17">
                  <c:v>758.5</c:v>
                </c:pt>
                <c:pt idx="18">
                  <c:v>723</c:v>
                </c:pt>
                <c:pt idx="19">
                  <c:v>718</c:v>
                </c:pt>
                <c:pt idx="20">
                  <c:v>745</c:v>
                </c:pt>
                <c:pt idx="21">
                  <c:v>789</c:v>
                </c:pt>
                <c:pt idx="22">
                  <c:v>845.5</c:v>
                </c:pt>
                <c:pt idx="23">
                  <c:v>865.5</c:v>
                </c:pt>
                <c:pt idx="24">
                  <c:v>857.5</c:v>
                </c:pt>
                <c:pt idx="25">
                  <c:v>850</c:v>
                </c:pt>
                <c:pt idx="29">
                  <c:v>805.5</c:v>
                </c:pt>
                <c:pt idx="30">
                  <c:v>783</c:v>
                </c:pt>
                <c:pt idx="31">
                  <c:v>752.5</c:v>
                </c:pt>
                <c:pt idx="32">
                  <c:v>729</c:v>
                </c:pt>
                <c:pt idx="33">
                  <c:v>733.5</c:v>
                </c:pt>
                <c:pt idx="34">
                  <c:v>747.5</c:v>
                </c:pt>
                <c:pt idx="35">
                  <c:v>740.5</c:v>
                </c:pt>
                <c:pt idx="36">
                  <c:v>726</c:v>
                </c:pt>
                <c:pt idx="37">
                  <c:v>686.5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2196</c:v>
                </c:pt>
                <c:pt idx="4">
                  <c:v>2197</c:v>
                </c:pt>
                <c:pt idx="5">
                  <c:v>2156.5</c:v>
                </c:pt>
                <c:pt idx="6">
                  <c:v>2082</c:v>
                </c:pt>
                <c:pt idx="7">
                  <c:v>2042</c:v>
                </c:pt>
                <c:pt idx="8">
                  <c:v>2049.5</c:v>
                </c:pt>
                <c:pt idx="9">
                  <c:v>2095</c:v>
                </c:pt>
                <c:pt idx="13">
                  <c:v>1888</c:v>
                </c:pt>
                <c:pt idx="14">
                  <c:v>1903</c:v>
                </c:pt>
                <c:pt idx="15">
                  <c:v>1896.5</c:v>
                </c:pt>
                <c:pt idx="16">
                  <c:v>1892.5</c:v>
                </c:pt>
                <c:pt idx="17">
                  <c:v>1870.5</c:v>
                </c:pt>
                <c:pt idx="18">
                  <c:v>1809</c:v>
                </c:pt>
                <c:pt idx="19">
                  <c:v>1799.5</c:v>
                </c:pt>
                <c:pt idx="20">
                  <c:v>1820</c:v>
                </c:pt>
                <c:pt idx="21">
                  <c:v>1835</c:v>
                </c:pt>
                <c:pt idx="22">
                  <c:v>1894.5</c:v>
                </c:pt>
                <c:pt idx="23">
                  <c:v>1925</c:v>
                </c:pt>
                <c:pt idx="24">
                  <c:v>1948</c:v>
                </c:pt>
                <c:pt idx="25">
                  <c:v>1973</c:v>
                </c:pt>
                <c:pt idx="29">
                  <c:v>1986.5</c:v>
                </c:pt>
                <c:pt idx="30">
                  <c:v>1971</c:v>
                </c:pt>
                <c:pt idx="31">
                  <c:v>1964.5</c:v>
                </c:pt>
                <c:pt idx="32">
                  <c:v>1980.5</c:v>
                </c:pt>
                <c:pt idx="33">
                  <c:v>1995</c:v>
                </c:pt>
                <c:pt idx="34">
                  <c:v>2032.5</c:v>
                </c:pt>
                <c:pt idx="35">
                  <c:v>2030</c:v>
                </c:pt>
                <c:pt idx="36">
                  <c:v>1985</c:v>
                </c:pt>
                <c:pt idx="37">
                  <c:v>1952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712408"/>
        <c:axId val="161712800"/>
      </c:lineChart>
      <c:catAx>
        <c:axId val="16171240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71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128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7124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288.5</c:v>
                </c:pt>
                <c:pt idx="1">
                  <c:v>272</c:v>
                </c:pt>
                <c:pt idx="2">
                  <c:v>271</c:v>
                </c:pt>
                <c:pt idx="3">
                  <c:v>288.5</c:v>
                </c:pt>
                <c:pt idx="4">
                  <c:v>293.5</c:v>
                </c:pt>
                <c:pt idx="5">
                  <c:v>268</c:v>
                </c:pt>
                <c:pt idx="6">
                  <c:v>270</c:v>
                </c:pt>
                <c:pt idx="7">
                  <c:v>280.5</c:v>
                </c:pt>
                <c:pt idx="8">
                  <c:v>267.5</c:v>
                </c:pt>
                <c:pt idx="9">
                  <c:v>263.5</c:v>
                </c:pt>
                <c:pt idx="10">
                  <c:v>263.5</c:v>
                </c:pt>
                <c:pt idx="11">
                  <c:v>251.5</c:v>
                </c:pt>
                <c:pt idx="12">
                  <c:v>270.5</c:v>
                </c:pt>
                <c:pt idx="13">
                  <c:v>274</c:v>
                </c:pt>
                <c:pt idx="14">
                  <c:v>294.5</c:v>
                </c:pt>
                <c:pt idx="15">
                  <c:v>284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71088"/>
        <c:axId val="162079664"/>
      </c:barChart>
      <c:catAx>
        <c:axId val="16207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7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79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71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283</c:v>
                </c:pt>
                <c:pt idx="1">
                  <c:v>297</c:v>
                </c:pt>
                <c:pt idx="2">
                  <c:v>294.5</c:v>
                </c:pt>
                <c:pt idx="3">
                  <c:v>306.5</c:v>
                </c:pt>
                <c:pt idx="4">
                  <c:v>290</c:v>
                </c:pt>
                <c:pt idx="5">
                  <c:v>321</c:v>
                </c:pt>
                <c:pt idx="6">
                  <c:v>334</c:v>
                </c:pt>
                <c:pt idx="7">
                  <c:v>316.5</c:v>
                </c:pt>
                <c:pt idx="8">
                  <c:v>313.5</c:v>
                </c:pt>
                <c:pt idx="9">
                  <c:v>325.5</c:v>
                </c:pt>
                <c:pt idx="10">
                  <c:v>303.5</c:v>
                </c:pt>
                <c:pt idx="11">
                  <c:v>323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61128"/>
        <c:axId val="162167144"/>
      </c:barChart>
      <c:catAx>
        <c:axId val="162161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67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67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61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235</c:v>
                </c:pt>
                <c:pt idx="1">
                  <c:v>268</c:v>
                </c:pt>
                <c:pt idx="2">
                  <c:v>254</c:v>
                </c:pt>
                <c:pt idx="3">
                  <c:v>256</c:v>
                </c:pt>
                <c:pt idx="4">
                  <c:v>237</c:v>
                </c:pt>
                <c:pt idx="5">
                  <c:v>215.5</c:v>
                </c:pt>
                <c:pt idx="6">
                  <c:v>228</c:v>
                </c:pt>
                <c:pt idx="7">
                  <c:v>237.5</c:v>
                </c:pt>
                <c:pt idx="8">
                  <c:v>236</c:v>
                </c:pt>
                <c:pt idx="9">
                  <c:v>233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99912"/>
        <c:axId val="162506440"/>
      </c:barChart>
      <c:catAx>
        <c:axId val="162499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06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06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99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210.5</c:v>
                </c:pt>
                <c:pt idx="1">
                  <c:v>217</c:v>
                </c:pt>
                <c:pt idx="2">
                  <c:v>190</c:v>
                </c:pt>
                <c:pt idx="3">
                  <c:v>188</c:v>
                </c:pt>
                <c:pt idx="4">
                  <c:v>188</c:v>
                </c:pt>
                <c:pt idx="5">
                  <c:v>186.5</c:v>
                </c:pt>
                <c:pt idx="6">
                  <c:v>166.5</c:v>
                </c:pt>
                <c:pt idx="7">
                  <c:v>192.5</c:v>
                </c:pt>
                <c:pt idx="8">
                  <c:v>202</c:v>
                </c:pt>
                <c:pt idx="9">
                  <c:v>179.5</c:v>
                </c:pt>
                <c:pt idx="10">
                  <c:v>152</c:v>
                </c:pt>
                <c:pt idx="11">
                  <c:v>153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15168"/>
        <c:axId val="162815560"/>
      </c:barChart>
      <c:catAx>
        <c:axId val="16281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15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15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1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194</c:v>
                </c:pt>
                <c:pt idx="1">
                  <c:v>209</c:v>
                </c:pt>
                <c:pt idx="2">
                  <c:v>182.5</c:v>
                </c:pt>
                <c:pt idx="3">
                  <c:v>182.5</c:v>
                </c:pt>
                <c:pt idx="4">
                  <c:v>204</c:v>
                </c:pt>
                <c:pt idx="5">
                  <c:v>206.5</c:v>
                </c:pt>
                <c:pt idx="6">
                  <c:v>179.5</c:v>
                </c:pt>
                <c:pt idx="7">
                  <c:v>168.5</c:v>
                </c:pt>
                <c:pt idx="8">
                  <c:v>168.5</c:v>
                </c:pt>
                <c:pt idx="9">
                  <c:v>201.5</c:v>
                </c:pt>
                <c:pt idx="10">
                  <c:v>206.5</c:v>
                </c:pt>
                <c:pt idx="11">
                  <c:v>212.5</c:v>
                </c:pt>
                <c:pt idx="12">
                  <c:v>225</c:v>
                </c:pt>
                <c:pt idx="13">
                  <c:v>221.5</c:v>
                </c:pt>
                <c:pt idx="14">
                  <c:v>198.5</c:v>
                </c:pt>
                <c:pt idx="15">
                  <c:v>205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16344"/>
        <c:axId val="162817128"/>
      </c:barChart>
      <c:catAx>
        <c:axId val="162816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17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17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16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515.5</c:v>
                </c:pt>
                <c:pt idx="1">
                  <c:v>543.5</c:v>
                </c:pt>
                <c:pt idx="2">
                  <c:v>582.5</c:v>
                </c:pt>
                <c:pt idx="3">
                  <c:v>554.5</c:v>
                </c:pt>
                <c:pt idx="4">
                  <c:v>516.5</c:v>
                </c:pt>
                <c:pt idx="5">
                  <c:v>503</c:v>
                </c:pt>
                <c:pt idx="6">
                  <c:v>508</c:v>
                </c:pt>
                <c:pt idx="7">
                  <c:v>514.5</c:v>
                </c:pt>
                <c:pt idx="8">
                  <c:v>524</c:v>
                </c:pt>
                <c:pt idx="9">
                  <c:v>548.5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17912"/>
        <c:axId val="162818304"/>
      </c:barChart>
      <c:catAx>
        <c:axId val="162817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1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18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17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493.5</c:v>
                </c:pt>
                <c:pt idx="1">
                  <c:v>514</c:v>
                </c:pt>
                <c:pt idx="2">
                  <c:v>484.5</c:v>
                </c:pt>
                <c:pt idx="3">
                  <c:v>494.5</c:v>
                </c:pt>
                <c:pt idx="4">
                  <c:v>478</c:v>
                </c:pt>
                <c:pt idx="5">
                  <c:v>507.5</c:v>
                </c:pt>
                <c:pt idx="6">
                  <c:v>500.5</c:v>
                </c:pt>
                <c:pt idx="7">
                  <c:v>509</c:v>
                </c:pt>
                <c:pt idx="8">
                  <c:v>515.5</c:v>
                </c:pt>
                <c:pt idx="9">
                  <c:v>505</c:v>
                </c:pt>
                <c:pt idx="10">
                  <c:v>455.5</c:v>
                </c:pt>
                <c:pt idx="11">
                  <c:v>476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710448"/>
        <c:axId val="161710840"/>
      </c:barChart>
      <c:catAx>
        <c:axId val="161710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10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10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10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482.5</c:v>
                </c:pt>
                <c:pt idx="1">
                  <c:v>481</c:v>
                </c:pt>
                <c:pt idx="2">
                  <c:v>453.5</c:v>
                </c:pt>
                <c:pt idx="3">
                  <c:v>471</c:v>
                </c:pt>
                <c:pt idx="4">
                  <c:v>497.5</c:v>
                </c:pt>
                <c:pt idx="5">
                  <c:v>474.5</c:v>
                </c:pt>
                <c:pt idx="6">
                  <c:v>449.5</c:v>
                </c:pt>
                <c:pt idx="7">
                  <c:v>449</c:v>
                </c:pt>
                <c:pt idx="8">
                  <c:v>436</c:v>
                </c:pt>
                <c:pt idx="9">
                  <c:v>465</c:v>
                </c:pt>
                <c:pt idx="10">
                  <c:v>470</c:v>
                </c:pt>
                <c:pt idx="11">
                  <c:v>464</c:v>
                </c:pt>
                <c:pt idx="12">
                  <c:v>495.5</c:v>
                </c:pt>
                <c:pt idx="13">
                  <c:v>495.5</c:v>
                </c:pt>
                <c:pt idx="14">
                  <c:v>493</c:v>
                </c:pt>
                <c:pt idx="15">
                  <c:v>489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16736"/>
        <c:axId val="161711624"/>
      </c:barChart>
      <c:catAx>
        <c:axId val="162816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11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11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16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Z16" sqref="Z1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">
        <v>148</v>
      </c>
      <c r="E5" s="178"/>
      <c r="F5" s="178"/>
      <c r="G5" s="178"/>
      <c r="H5" s="178"/>
      <c r="I5" s="174" t="s">
        <v>53</v>
      </c>
      <c r="J5" s="174"/>
      <c r="K5" s="174"/>
      <c r="L5" s="179">
        <v>1229</v>
      </c>
      <c r="M5" s="179"/>
      <c r="N5" s="179"/>
      <c r="O5" s="12"/>
      <c r="P5" s="174" t="s">
        <v>57</v>
      </c>
      <c r="Q5" s="174"/>
      <c r="R5" s="174"/>
      <c r="S5" s="177" t="s">
        <v>62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149</v>
      </c>
      <c r="E6" s="175"/>
      <c r="F6" s="175"/>
      <c r="G6" s="175"/>
      <c r="H6" s="175"/>
      <c r="I6" s="174" t="s">
        <v>59</v>
      </c>
      <c r="J6" s="174"/>
      <c r="K6" s="174"/>
      <c r="L6" s="180">
        <v>2</v>
      </c>
      <c r="M6" s="180"/>
      <c r="N6" s="180"/>
      <c r="O6" s="42"/>
      <c r="P6" s="174" t="s">
        <v>58</v>
      </c>
      <c r="Q6" s="174"/>
      <c r="R6" s="174"/>
      <c r="S6" s="187">
        <v>43194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55</v>
      </c>
      <c r="C10" s="46">
        <v>239</v>
      </c>
      <c r="D10" s="46">
        <v>7</v>
      </c>
      <c r="E10" s="46">
        <v>0</v>
      </c>
      <c r="F10" s="6">
        <f t="shared" ref="F10:F22" si="0">B10*0.5+C10*1+D10*2+E10*2.5</f>
        <v>280.5</v>
      </c>
      <c r="G10" s="2"/>
      <c r="H10" s="19" t="s">
        <v>4</v>
      </c>
      <c r="I10" s="46">
        <v>62</v>
      </c>
      <c r="J10" s="46">
        <v>234</v>
      </c>
      <c r="K10" s="46">
        <v>8</v>
      </c>
      <c r="L10" s="46">
        <v>3</v>
      </c>
      <c r="M10" s="6">
        <f t="shared" ref="M10:M22" si="1">I10*0.5+J10*1+K10*2+L10*2.5</f>
        <v>288.5</v>
      </c>
      <c r="N10" s="9">
        <f>F20+F21+F22+M10</f>
        <v>1120</v>
      </c>
      <c r="O10" s="19" t="s">
        <v>43</v>
      </c>
      <c r="P10" s="46">
        <v>85</v>
      </c>
      <c r="Q10" s="46">
        <v>221</v>
      </c>
      <c r="R10" s="46">
        <v>6</v>
      </c>
      <c r="S10" s="46">
        <v>3</v>
      </c>
      <c r="T10" s="6">
        <f t="shared" ref="T10:T21" si="2">P10*0.5+Q10*1+R10*2+S10*2.5</f>
        <v>283</v>
      </c>
      <c r="U10" s="10"/>
      <c r="AB10" s="1"/>
    </row>
    <row r="11" spans="1:28" ht="24" customHeight="1" x14ac:dyDescent="0.2">
      <c r="A11" s="18" t="s">
        <v>14</v>
      </c>
      <c r="B11" s="46">
        <v>63</v>
      </c>
      <c r="C11" s="46">
        <v>224</v>
      </c>
      <c r="D11" s="46">
        <v>10</v>
      </c>
      <c r="E11" s="46">
        <v>0</v>
      </c>
      <c r="F11" s="6">
        <f t="shared" si="0"/>
        <v>275.5</v>
      </c>
      <c r="G11" s="2"/>
      <c r="H11" s="19" t="s">
        <v>5</v>
      </c>
      <c r="I11" s="46">
        <v>91</v>
      </c>
      <c r="J11" s="46">
        <v>224</v>
      </c>
      <c r="K11" s="46">
        <v>7</v>
      </c>
      <c r="L11" s="46">
        <v>4</v>
      </c>
      <c r="M11" s="6">
        <f t="shared" si="1"/>
        <v>293.5</v>
      </c>
      <c r="N11" s="9">
        <f>F21+F22+M10+M11</f>
        <v>1125</v>
      </c>
      <c r="O11" s="19" t="s">
        <v>44</v>
      </c>
      <c r="P11" s="46">
        <v>69</v>
      </c>
      <c r="Q11" s="46">
        <v>232</v>
      </c>
      <c r="R11" s="46">
        <v>14</v>
      </c>
      <c r="S11" s="46">
        <v>1</v>
      </c>
      <c r="T11" s="6">
        <f t="shared" si="2"/>
        <v>297</v>
      </c>
      <c r="U11" s="2"/>
      <c r="AB11" s="1"/>
    </row>
    <row r="12" spans="1:28" ht="24" customHeight="1" x14ac:dyDescent="0.2">
      <c r="A12" s="18" t="s">
        <v>17</v>
      </c>
      <c r="B12" s="46">
        <v>49</v>
      </c>
      <c r="C12" s="46">
        <v>272</v>
      </c>
      <c r="D12" s="46">
        <v>11</v>
      </c>
      <c r="E12" s="46">
        <v>4</v>
      </c>
      <c r="F12" s="6">
        <f t="shared" si="0"/>
        <v>328.5</v>
      </c>
      <c r="G12" s="2"/>
      <c r="H12" s="19" t="s">
        <v>6</v>
      </c>
      <c r="I12" s="46">
        <v>67</v>
      </c>
      <c r="J12" s="46">
        <v>223</v>
      </c>
      <c r="K12" s="46">
        <v>2</v>
      </c>
      <c r="L12" s="46">
        <v>3</v>
      </c>
      <c r="M12" s="6">
        <f t="shared" si="1"/>
        <v>268</v>
      </c>
      <c r="N12" s="2">
        <f>F22+M10+M11+M12</f>
        <v>1121</v>
      </c>
      <c r="O12" s="19" t="s">
        <v>32</v>
      </c>
      <c r="P12" s="46">
        <v>78</v>
      </c>
      <c r="Q12" s="46">
        <v>228</v>
      </c>
      <c r="R12" s="46">
        <v>10</v>
      </c>
      <c r="S12" s="46">
        <v>3</v>
      </c>
      <c r="T12" s="6">
        <f t="shared" si="2"/>
        <v>294.5</v>
      </c>
      <c r="U12" s="2"/>
      <c r="AB12" s="1"/>
    </row>
    <row r="13" spans="1:28" ht="24" customHeight="1" x14ac:dyDescent="0.2">
      <c r="A13" s="18" t="s">
        <v>19</v>
      </c>
      <c r="B13" s="46">
        <v>50</v>
      </c>
      <c r="C13" s="46">
        <v>257</v>
      </c>
      <c r="D13" s="46">
        <v>7</v>
      </c>
      <c r="E13" s="46">
        <v>1</v>
      </c>
      <c r="F13" s="6">
        <f t="shared" si="0"/>
        <v>298.5</v>
      </c>
      <c r="G13" s="2">
        <f t="shared" ref="G13:G19" si="3">F10+F11+F12+F13</f>
        <v>1183</v>
      </c>
      <c r="H13" s="19" t="s">
        <v>7</v>
      </c>
      <c r="I13" s="46">
        <v>63</v>
      </c>
      <c r="J13" s="46">
        <v>217</v>
      </c>
      <c r="K13" s="46">
        <v>7</v>
      </c>
      <c r="L13" s="46">
        <v>3</v>
      </c>
      <c r="M13" s="6">
        <f t="shared" si="1"/>
        <v>270</v>
      </c>
      <c r="N13" s="2">
        <f t="shared" ref="N13:N18" si="4">M10+M11+M12+M13</f>
        <v>1120</v>
      </c>
      <c r="O13" s="19" t="s">
        <v>33</v>
      </c>
      <c r="P13" s="46">
        <v>104</v>
      </c>
      <c r="Q13" s="46">
        <v>225</v>
      </c>
      <c r="R13" s="46">
        <v>11</v>
      </c>
      <c r="S13" s="46">
        <v>3</v>
      </c>
      <c r="T13" s="6">
        <f t="shared" si="2"/>
        <v>306.5</v>
      </c>
      <c r="U13" s="2">
        <f t="shared" ref="U13:U21" si="5">T10+T11+T12+T13</f>
        <v>1181</v>
      </c>
      <c r="AB13" s="81">
        <v>241</v>
      </c>
    </row>
    <row r="14" spans="1:28" ht="24" customHeight="1" x14ac:dyDescent="0.2">
      <c r="A14" s="18" t="s">
        <v>21</v>
      </c>
      <c r="B14" s="46">
        <v>45</v>
      </c>
      <c r="C14" s="46">
        <v>235</v>
      </c>
      <c r="D14" s="46">
        <v>6</v>
      </c>
      <c r="E14" s="46">
        <v>4</v>
      </c>
      <c r="F14" s="6">
        <f t="shared" si="0"/>
        <v>279.5</v>
      </c>
      <c r="G14" s="2">
        <f t="shared" si="3"/>
        <v>1182</v>
      </c>
      <c r="H14" s="19" t="s">
        <v>9</v>
      </c>
      <c r="I14" s="46">
        <v>69</v>
      </c>
      <c r="J14" s="46">
        <v>229</v>
      </c>
      <c r="K14" s="46">
        <v>6</v>
      </c>
      <c r="L14" s="46">
        <v>2</v>
      </c>
      <c r="M14" s="6">
        <f t="shared" si="1"/>
        <v>280.5</v>
      </c>
      <c r="N14" s="2">
        <f t="shared" si="4"/>
        <v>1112</v>
      </c>
      <c r="O14" s="19" t="s">
        <v>29</v>
      </c>
      <c r="P14" s="46">
        <v>108</v>
      </c>
      <c r="Q14" s="46">
        <v>216</v>
      </c>
      <c r="R14" s="45">
        <v>10</v>
      </c>
      <c r="S14" s="45">
        <v>0</v>
      </c>
      <c r="T14" s="6">
        <f t="shared" si="2"/>
        <v>290</v>
      </c>
      <c r="U14" s="2">
        <f t="shared" si="5"/>
        <v>1188</v>
      </c>
      <c r="AB14" s="81">
        <v>250</v>
      </c>
    </row>
    <row r="15" spans="1:28" ht="24" customHeight="1" x14ac:dyDescent="0.2">
      <c r="A15" s="18" t="s">
        <v>23</v>
      </c>
      <c r="B15" s="46">
        <v>53</v>
      </c>
      <c r="C15" s="46">
        <v>237</v>
      </c>
      <c r="D15" s="46">
        <v>7</v>
      </c>
      <c r="E15" s="46">
        <v>4</v>
      </c>
      <c r="F15" s="6">
        <f t="shared" si="0"/>
        <v>287.5</v>
      </c>
      <c r="G15" s="2">
        <f t="shared" si="3"/>
        <v>1194</v>
      </c>
      <c r="H15" s="19" t="s">
        <v>12</v>
      </c>
      <c r="I15" s="46">
        <v>65</v>
      </c>
      <c r="J15" s="46">
        <v>220</v>
      </c>
      <c r="K15" s="46">
        <v>5</v>
      </c>
      <c r="L15" s="46">
        <v>2</v>
      </c>
      <c r="M15" s="6">
        <f t="shared" si="1"/>
        <v>267.5</v>
      </c>
      <c r="N15" s="2">
        <f t="shared" si="4"/>
        <v>1086</v>
      </c>
      <c r="O15" s="18" t="s">
        <v>30</v>
      </c>
      <c r="P15" s="46">
        <v>113</v>
      </c>
      <c r="Q15" s="46">
        <v>250</v>
      </c>
      <c r="R15" s="45">
        <v>6</v>
      </c>
      <c r="S15" s="46">
        <v>1</v>
      </c>
      <c r="T15" s="6">
        <f t="shared" si="2"/>
        <v>321</v>
      </c>
      <c r="U15" s="2">
        <f t="shared" si="5"/>
        <v>1212</v>
      </c>
      <c r="AB15" s="81">
        <v>262</v>
      </c>
    </row>
    <row r="16" spans="1:28" ht="24" customHeight="1" x14ac:dyDescent="0.2">
      <c r="A16" s="18" t="s">
        <v>39</v>
      </c>
      <c r="B16" s="46">
        <v>63</v>
      </c>
      <c r="C16" s="46">
        <v>225</v>
      </c>
      <c r="D16" s="46">
        <v>8</v>
      </c>
      <c r="E16" s="46">
        <v>3</v>
      </c>
      <c r="F16" s="6">
        <f t="shared" si="0"/>
        <v>280</v>
      </c>
      <c r="G16" s="2">
        <f t="shared" si="3"/>
        <v>1145.5</v>
      </c>
      <c r="H16" s="19" t="s">
        <v>15</v>
      </c>
      <c r="I16" s="46">
        <v>62</v>
      </c>
      <c r="J16" s="46">
        <v>218</v>
      </c>
      <c r="K16" s="46">
        <v>6</v>
      </c>
      <c r="L16" s="46">
        <v>1</v>
      </c>
      <c r="M16" s="6">
        <f t="shared" si="1"/>
        <v>263.5</v>
      </c>
      <c r="N16" s="2">
        <f t="shared" si="4"/>
        <v>1081.5</v>
      </c>
      <c r="O16" s="19" t="s">
        <v>8</v>
      </c>
      <c r="P16" s="46">
        <v>109</v>
      </c>
      <c r="Q16" s="46">
        <v>251</v>
      </c>
      <c r="R16" s="46">
        <v>8</v>
      </c>
      <c r="S16" s="46">
        <v>5</v>
      </c>
      <c r="T16" s="6">
        <f t="shared" si="2"/>
        <v>334</v>
      </c>
      <c r="U16" s="2">
        <f t="shared" si="5"/>
        <v>1251.5</v>
      </c>
      <c r="AB16" s="81">
        <v>270.5</v>
      </c>
    </row>
    <row r="17" spans="1:28" ht="24" customHeight="1" x14ac:dyDescent="0.2">
      <c r="A17" s="18" t="s">
        <v>40</v>
      </c>
      <c r="B17" s="46">
        <v>63</v>
      </c>
      <c r="C17" s="46">
        <v>226</v>
      </c>
      <c r="D17" s="46">
        <v>6</v>
      </c>
      <c r="E17" s="46">
        <v>3</v>
      </c>
      <c r="F17" s="6">
        <f t="shared" si="0"/>
        <v>277</v>
      </c>
      <c r="G17" s="2">
        <f t="shared" si="3"/>
        <v>1124</v>
      </c>
      <c r="H17" s="19" t="s">
        <v>18</v>
      </c>
      <c r="I17" s="46">
        <v>59</v>
      </c>
      <c r="J17" s="46">
        <v>217</v>
      </c>
      <c r="K17" s="46">
        <v>6</v>
      </c>
      <c r="L17" s="46">
        <v>2</v>
      </c>
      <c r="M17" s="6">
        <f t="shared" si="1"/>
        <v>263.5</v>
      </c>
      <c r="N17" s="2">
        <f t="shared" si="4"/>
        <v>1075</v>
      </c>
      <c r="O17" s="19" t="s">
        <v>10</v>
      </c>
      <c r="P17" s="46">
        <v>101</v>
      </c>
      <c r="Q17" s="46">
        <v>249</v>
      </c>
      <c r="R17" s="46">
        <v>6</v>
      </c>
      <c r="S17" s="46">
        <v>2</v>
      </c>
      <c r="T17" s="6">
        <f t="shared" si="2"/>
        <v>316.5</v>
      </c>
      <c r="U17" s="2">
        <f t="shared" si="5"/>
        <v>1261.5</v>
      </c>
      <c r="AB17" s="81">
        <v>289.5</v>
      </c>
    </row>
    <row r="18" spans="1:28" ht="24" customHeight="1" x14ac:dyDescent="0.2">
      <c r="A18" s="18" t="s">
        <v>41</v>
      </c>
      <c r="B18" s="46">
        <v>58</v>
      </c>
      <c r="C18" s="46">
        <v>225</v>
      </c>
      <c r="D18" s="46">
        <v>12</v>
      </c>
      <c r="E18" s="46">
        <v>4</v>
      </c>
      <c r="F18" s="6">
        <f t="shared" si="0"/>
        <v>288</v>
      </c>
      <c r="G18" s="2">
        <f t="shared" si="3"/>
        <v>1132.5</v>
      </c>
      <c r="H18" s="19" t="s">
        <v>20</v>
      </c>
      <c r="I18" s="46">
        <v>40</v>
      </c>
      <c r="J18" s="46">
        <v>213</v>
      </c>
      <c r="K18" s="46">
        <v>3</v>
      </c>
      <c r="L18" s="46">
        <v>5</v>
      </c>
      <c r="M18" s="6">
        <f t="shared" si="1"/>
        <v>251.5</v>
      </c>
      <c r="N18" s="2">
        <f t="shared" si="4"/>
        <v>1046</v>
      </c>
      <c r="O18" s="19" t="s">
        <v>13</v>
      </c>
      <c r="P18" s="46">
        <v>137</v>
      </c>
      <c r="Q18" s="46">
        <v>218</v>
      </c>
      <c r="R18" s="46">
        <v>11</v>
      </c>
      <c r="S18" s="46">
        <v>2</v>
      </c>
      <c r="T18" s="6">
        <f t="shared" si="2"/>
        <v>313.5</v>
      </c>
      <c r="U18" s="2">
        <f t="shared" si="5"/>
        <v>1285</v>
      </c>
      <c r="AB18" s="81">
        <v>291</v>
      </c>
    </row>
    <row r="19" spans="1:28" ht="24" customHeight="1" thickBot="1" x14ac:dyDescent="0.25">
      <c r="A19" s="21" t="s">
        <v>42</v>
      </c>
      <c r="B19" s="47">
        <v>66</v>
      </c>
      <c r="C19" s="47">
        <v>263</v>
      </c>
      <c r="D19" s="47">
        <v>6</v>
      </c>
      <c r="E19" s="47">
        <v>3</v>
      </c>
      <c r="F19" s="7">
        <f t="shared" si="0"/>
        <v>315.5</v>
      </c>
      <c r="G19" s="3">
        <f t="shared" si="3"/>
        <v>1160.5</v>
      </c>
      <c r="H19" s="20" t="s">
        <v>22</v>
      </c>
      <c r="I19" s="45">
        <v>50</v>
      </c>
      <c r="J19" s="45">
        <v>225</v>
      </c>
      <c r="K19" s="45">
        <v>9</v>
      </c>
      <c r="L19" s="45">
        <v>1</v>
      </c>
      <c r="M19" s="6">
        <f t="shared" si="1"/>
        <v>270.5</v>
      </c>
      <c r="N19" s="2">
        <f>M16+M17+M18+M19</f>
        <v>1049</v>
      </c>
      <c r="O19" s="19" t="s">
        <v>16</v>
      </c>
      <c r="P19" s="46">
        <v>142</v>
      </c>
      <c r="Q19" s="46">
        <v>240</v>
      </c>
      <c r="R19" s="46">
        <v>6</v>
      </c>
      <c r="S19" s="46">
        <v>1</v>
      </c>
      <c r="T19" s="6">
        <f t="shared" si="2"/>
        <v>325.5</v>
      </c>
      <c r="U19" s="2">
        <f t="shared" si="5"/>
        <v>1289.5</v>
      </c>
      <c r="AB19" s="81">
        <v>294</v>
      </c>
    </row>
    <row r="20" spans="1:28" ht="24" customHeight="1" x14ac:dyDescent="0.2">
      <c r="A20" s="19" t="s">
        <v>27</v>
      </c>
      <c r="B20" s="45">
        <v>68</v>
      </c>
      <c r="C20" s="45">
        <v>220</v>
      </c>
      <c r="D20" s="45">
        <v>11</v>
      </c>
      <c r="E20" s="45">
        <v>5</v>
      </c>
      <c r="F20" s="8">
        <f t="shared" si="0"/>
        <v>288.5</v>
      </c>
      <c r="G20" s="35"/>
      <c r="H20" s="19" t="s">
        <v>24</v>
      </c>
      <c r="I20" s="46">
        <v>60</v>
      </c>
      <c r="J20" s="46">
        <v>229</v>
      </c>
      <c r="K20" s="46">
        <v>5</v>
      </c>
      <c r="L20" s="46">
        <v>2</v>
      </c>
      <c r="M20" s="8">
        <f t="shared" si="1"/>
        <v>274</v>
      </c>
      <c r="N20" s="2">
        <f>M17+M18+M19+M20</f>
        <v>1059.5</v>
      </c>
      <c r="O20" s="19" t="s">
        <v>45</v>
      </c>
      <c r="P20" s="45">
        <v>95</v>
      </c>
      <c r="Q20" s="46">
        <v>239</v>
      </c>
      <c r="R20" s="46">
        <v>6</v>
      </c>
      <c r="S20" s="45">
        <v>2</v>
      </c>
      <c r="T20" s="8">
        <f t="shared" si="2"/>
        <v>303.5</v>
      </c>
      <c r="U20" s="2">
        <f t="shared" si="5"/>
        <v>1259</v>
      </c>
      <c r="AB20" s="81">
        <v>299</v>
      </c>
    </row>
    <row r="21" spans="1:28" ht="24" customHeight="1" thickBot="1" x14ac:dyDescent="0.25">
      <c r="A21" s="19" t="s">
        <v>28</v>
      </c>
      <c r="B21" s="46">
        <v>76</v>
      </c>
      <c r="C21" s="46">
        <v>206</v>
      </c>
      <c r="D21" s="46">
        <v>9</v>
      </c>
      <c r="E21" s="46">
        <v>4</v>
      </c>
      <c r="F21" s="6">
        <f t="shared" si="0"/>
        <v>272</v>
      </c>
      <c r="G21" s="36"/>
      <c r="H21" s="20" t="s">
        <v>25</v>
      </c>
      <c r="I21" s="46">
        <v>71</v>
      </c>
      <c r="J21" s="46">
        <v>243</v>
      </c>
      <c r="K21" s="46">
        <v>3</v>
      </c>
      <c r="L21" s="46">
        <v>4</v>
      </c>
      <c r="M21" s="6">
        <f t="shared" si="1"/>
        <v>294.5</v>
      </c>
      <c r="N21" s="2">
        <f>M18+M19+M20+M21</f>
        <v>1090.5</v>
      </c>
      <c r="O21" s="21" t="s">
        <v>46</v>
      </c>
      <c r="P21" s="47">
        <v>102</v>
      </c>
      <c r="Q21" s="47">
        <v>255</v>
      </c>
      <c r="R21" s="47">
        <v>6</v>
      </c>
      <c r="S21" s="47">
        <v>2</v>
      </c>
      <c r="T21" s="7">
        <f t="shared" si="2"/>
        <v>323</v>
      </c>
      <c r="U21" s="3">
        <f t="shared" si="5"/>
        <v>1265.5</v>
      </c>
      <c r="AB21" s="81">
        <v>299.5</v>
      </c>
    </row>
    <row r="22" spans="1:28" ht="24" customHeight="1" thickBot="1" x14ac:dyDescent="0.25">
      <c r="A22" s="19" t="s">
        <v>1</v>
      </c>
      <c r="B22" s="46">
        <v>76</v>
      </c>
      <c r="C22" s="46">
        <v>218</v>
      </c>
      <c r="D22" s="46">
        <v>5</v>
      </c>
      <c r="E22" s="46">
        <v>2</v>
      </c>
      <c r="F22" s="6">
        <f t="shared" si="0"/>
        <v>271</v>
      </c>
      <c r="G22" s="2"/>
      <c r="H22" s="21" t="s">
        <v>26</v>
      </c>
      <c r="I22" s="47">
        <v>56</v>
      </c>
      <c r="J22" s="47">
        <v>228</v>
      </c>
      <c r="K22" s="47">
        <v>9</v>
      </c>
      <c r="L22" s="47">
        <v>4</v>
      </c>
      <c r="M22" s="6">
        <f t="shared" si="1"/>
        <v>284</v>
      </c>
      <c r="N22" s="3">
        <f>M19+M20+M21+M22</f>
        <v>1123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1194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1125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1289.5</v>
      </c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78</v>
      </c>
      <c r="G24" s="88"/>
      <c r="H24" s="165"/>
      <c r="I24" s="166"/>
      <c r="J24" s="82" t="s">
        <v>72</v>
      </c>
      <c r="K24" s="86"/>
      <c r="L24" s="86"/>
      <c r="M24" s="87" t="s">
        <v>63</v>
      </c>
      <c r="N24" s="88"/>
      <c r="O24" s="165"/>
      <c r="P24" s="166"/>
      <c r="Q24" s="82" t="s">
        <v>72</v>
      </c>
      <c r="R24" s="86"/>
      <c r="S24" s="86"/>
      <c r="T24" s="87" t="s">
        <v>90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'G-1'!D5:H5</f>
        <v>CL 82 - CR 47</v>
      </c>
      <c r="E5" s="204"/>
      <c r="F5" s="204"/>
      <c r="G5" s="204"/>
      <c r="H5" s="204"/>
      <c r="I5" s="201" t="s">
        <v>53</v>
      </c>
      <c r="J5" s="201"/>
      <c r="K5" s="201"/>
      <c r="L5" s="179">
        <f>'G-1'!L5:N5</f>
        <v>1229</v>
      </c>
      <c r="M5" s="179"/>
      <c r="N5" s="179"/>
      <c r="O5" s="50"/>
      <c r="P5" s="201" t="s">
        <v>57</v>
      </c>
      <c r="Q5" s="201"/>
      <c r="R5" s="201"/>
      <c r="S5" s="179" t="s">
        <v>133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202" t="s">
        <v>150</v>
      </c>
      <c r="E6" s="202"/>
      <c r="F6" s="202"/>
      <c r="G6" s="202"/>
      <c r="H6" s="202"/>
      <c r="I6" s="201" t="s">
        <v>59</v>
      </c>
      <c r="J6" s="201"/>
      <c r="K6" s="201"/>
      <c r="L6" s="211">
        <v>2</v>
      </c>
      <c r="M6" s="211"/>
      <c r="N6" s="211"/>
      <c r="O6" s="54"/>
      <c r="P6" s="201" t="s">
        <v>58</v>
      </c>
      <c r="Q6" s="201"/>
      <c r="R6" s="201"/>
      <c r="S6" s="205">
        <f>'G-1'!S6:U6</f>
        <v>43194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30</v>
      </c>
      <c r="C10" s="61">
        <v>220</v>
      </c>
      <c r="D10" s="61">
        <v>0</v>
      </c>
      <c r="E10" s="61">
        <v>0</v>
      </c>
      <c r="F10" s="62">
        <f t="shared" ref="F10:F22" si="0">B10*0.5+C10*1+D10*2+E10*2.5</f>
        <v>235</v>
      </c>
      <c r="G10" s="63"/>
      <c r="H10" s="64" t="s">
        <v>4</v>
      </c>
      <c r="I10" s="46">
        <v>31</v>
      </c>
      <c r="J10" s="46">
        <v>167</v>
      </c>
      <c r="K10" s="46">
        <v>0</v>
      </c>
      <c r="L10" s="46">
        <v>0</v>
      </c>
      <c r="M10" s="62">
        <f t="shared" ref="M10:M22" si="1">I10*0.5+J10*1+K10*2+L10*2.5</f>
        <v>182.5</v>
      </c>
      <c r="N10" s="65">
        <f>F20+F21+F22+M10</f>
        <v>768</v>
      </c>
      <c r="O10" s="64" t="s">
        <v>43</v>
      </c>
      <c r="P10" s="46">
        <v>39</v>
      </c>
      <c r="Q10" s="46">
        <v>186</v>
      </c>
      <c r="R10" s="46">
        <v>0</v>
      </c>
      <c r="S10" s="46">
        <v>2</v>
      </c>
      <c r="T10" s="62">
        <f t="shared" ref="T10:T21" si="2">P10*0.5+Q10*1+R10*2+S10*2.5</f>
        <v>210.5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36</v>
      </c>
      <c r="C11" s="61">
        <v>245</v>
      </c>
      <c r="D11" s="61">
        <v>0</v>
      </c>
      <c r="E11" s="61">
        <v>2</v>
      </c>
      <c r="F11" s="62">
        <f t="shared" si="0"/>
        <v>268</v>
      </c>
      <c r="G11" s="63"/>
      <c r="H11" s="64" t="s">
        <v>5</v>
      </c>
      <c r="I11" s="46">
        <v>26</v>
      </c>
      <c r="J11" s="46">
        <v>181</v>
      </c>
      <c r="K11" s="46">
        <v>0</v>
      </c>
      <c r="L11" s="46">
        <v>4</v>
      </c>
      <c r="M11" s="62">
        <f t="shared" si="1"/>
        <v>204</v>
      </c>
      <c r="N11" s="65">
        <f>F21+F22+M10+M11</f>
        <v>778</v>
      </c>
      <c r="O11" s="64" t="s">
        <v>44</v>
      </c>
      <c r="P11" s="46">
        <v>45</v>
      </c>
      <c r="Q11" s="46">
        <v>192</v>
      </c>
      <c r="R11" s="46">
        <v>0</v>
      </c>
      <c r="S11" s="46">
        <v>1</v>
      </c>
      <c r="T11" s="62">
        <f t="shared" si="2"/>
        <v>217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29</v>
      </c>
      <c r="C12" s="61">
        <v>237</v>
      </c>
      <c r="D12" s="61">
        <v>0</v>
      </c>
      <c r="E12" s="61">
        <v>1</v>
      </c>
      <c r="F12" s="62">
        <f t="shared" si="0"/>
        <v>254</v>
      </c>
      <c r="G12" s="63"/>
      <c r="H12" s="64" t="s">
        <v>6</v>
      </c>
      <c r="I12" s="46">
        <v>23</v>
      </c>
      <c r="J12" s="46">
        <v>190</v>
      </c>
      <c r="K12" s="46">
        <v>0</v>
      </c>
      <c r="L12" s="46">
        <v>2</v>
      </c>
      <c r="M12" s="62">
        <f t="shared" si="1"/>
        <v>206.5</v>
      </c>
      <c r="N12" s="63">
        <f>F22+M10+M11+M12</f>
        <v>775.5</v>
      </c>
      <c r="O12" s="64" t="s">
        <v>32</v>
      </c>
      <c r="P12" s="46">
        <v>44</v>
      </c>
      <c r="Q12" s="46">
        <v>163</v>
      </c>
      <c r="R12" s="46">
        <v>0</v>
      </c>
      <c r="S12" s="46">
        <v>2</v>
      </c>
      <c r="T12" s="62">
        <f t="shared" si="2"/>
        <v>190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17</v>
      </c>
      <c r="C13" s="61">
        <v>235</v>
      </c>
      <c r="D13" s="61">
        <v>0</v>
      </c>
      <c r="E13" s="61">
        <v>5</v>
      </c>
      <c r="F13" s="62">
        <f t="shared" si="0"/>
        <v>256</v>
      </c>
      <c r="G13" s="63">
        <f t="shared" ref="G13:G19" si="3">F10+F11+F12+F13</f>
        <v>1013</v>
      </c>
      <c r="H13" s="64" t="s">
        <v>7</v>
      </c>
      <c r="I13" s="46">
        <v>33</v>
      </c>
      <c r="J13" s="46">
        <v>163</v>
      </c>
      <c r="K13" s="46">
        <v>0</v>
      </c>
      <c r="L13" s="46">
        <v>0</v>
      </c>
      <c r="M13" s="62">
        <f t="shared" si="1"/>
        <v>179.5</v>
      </c>
      <c r="N13" s="63">
        <f t="shared" ref="N13:N18" si="4">M10+M11+M12+M13</f>
        <v>772.5</v>
      </c>
      <c r="O13" s="64" t="s">
        <v>33</v>
      </c>
      <c r="P13" s="46">
        <v>36</v>
      </c>
      <c r="Q13" s="46">
        <v>160</v>
      </c>
      <c r="R13" s="46">
        <v>0</v>
      </c>
      <c r="S13" s="46">
        <v>4</v>
      </c>
      <c r="T13" s="62">
        <f t="shared" si="2"/>
        <v>188</v>
      </c>
      <c r="U13" s="63">
        <f t="shared" ref="U13:U21" si="5">T10+T11+T12+T13</f>
        <v>805.5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20</v>
      </c>
      <c r="C14" s="61">
        <v>222</v>
      </c>
      <c r="D14" s="61">
        <v>0</v>
      </c>
      <c r="E14" s="61">
        <v>2</v>
      </c>
      <c r="F14" s="62">
        <f t="shared" si="0"/>
        <v>237</v>
      </c>
      <c r="G14" s="63">
        <f t="shared" si="3"/>
        <v>1015</v>
      </c>
      <c r="H14" s="64" t="s">
        <v>9</v>
      </c>
      <c r="I14" s="46">
        <v>30</v>
      </c>
      <c r="J14" s="46">
        <v>151</v>
      </c>
      <c r="K14" s="46">
        <v>0</v>
      </c>
      <c r="L14" s="46">
        <v>1</v>
      </c>
      <c r="M14" s="62">
        <f t="shared" si="1"/>
        <v>168.5</v>
      </c>
      <c r="N14" s="63">
        <f t="shared" si="4"/>
        <v>758.5</v>
      </c>
      <c r="O14" s="64" t="s">
        <v>29</v>
      </c>
      <c r="P14" s="45">
        <v>33</v>
      </c>
      <c r="Q14" s="45">
        <v>157</v>
      </c>
      <c r="R14" s="45">
        <v>1</v>
      </c>
      <c r="S14" s="45">
        <v>5</v>
      </c>
      <c r="T14" s="62">
        <f t="shared" si="2"/>
        <v>188</v>
      </c>
      <c r="U14" s="63">
        <f t="shared" si="5"/>
        <v>783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22</v>
      </c>
      <c r="C15" s="61">
        <v>192</v>
      </c>
      <c r="D15" s="61">
        <v>0</v>
      </c>
      <c r="E15" s="61">
        <v>5</v>
      </c>
      <c r="F15" s="62">
        <f t="shared" si="0"/>
        <v>215.5</v>
      </c>
      <c r="G15" s="63">
        <f t="shared" si="3"/>
        <v>962.5</v>
      </c>
      <c r="H15" s="64" t="s">
        <v>12</v>
      </c>
      <c r="I15" s="46">
        <v>29</v>
      </c>
      <c r="J15" s="46">
        <v>154</v>
      </c>
      <c r="K15" s="46">
        <v>0</v>
      </c>
      <c r="L15" s="46">
        <v>0</v>
      </c>
      <c r="M15" s="62">
        <f t="shared" si="1"/>
        <v>168.5</v>
      </c>
      <c r="N15" s="63">
        <f t="shared" si="4"/>
        <v>723</v>
      </c>
      <c r="O15" s="60" t="s">
        <v>30</v>
      </c>
      <c r="P15" s="46">
        <v>25</v>
      </c>
      <c r="Q15" s="46">
        <v>169</v>
      </c>
      <c r="R15" s="46">
        <v>0</v>
      </c>
      <c r="S15" s="46">
        <v>2</v>
      </c>
      <c r="T15" s="62">
        <f t="shared" si="2"/>
        <v>186.5</v>
      </c>
      <c r="U15" s="63">
        <f t="shared" si="5"/>
        <v>752.5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24</v>
      </c>
      <c r="C16" s="61">
        <v>206</v>
      </c>
      <c r="D16" s="61">
        <v>0</v>
      </c>
      <c r="E16" s="61">
        <v>4</v>
      </c>
      <c r="F16" s="62">
        <f t="shared" si="0"/>
        <v>228</v>
      </c>
      <c r="G16" s="63">
        <f t="shared" si="3"/>
        <v>936.5</v>
      </c>
      <c r="H16" s="64" t="s">
        <v>15</v>
      </c>
      <c r="I16" s="46">
        <v>28</v>
      </c>
      <c r="J16" s="46">
        <v>185</v>
      </c>
      <c r="K16" s="46">
        <v>0</v>
      </c>
      <c r="L16" s="46">
        <v>1</v>
      </c>
      <c r="M16" s="62">
        <f t="shared" si="1"/>
        <v>201.5</v>
      </c>
      <c r="N16" s="63">
        <f t="shared" si="4"/>
        <v>718</v>
      </c>
      <c r="O16" s="64" t="s">
        <v>8</v>
      </c>
      <c r="P16" s="46">
        <v>26</v>
      </c>
      <c r="Q16" s="46">
        <v>151</v>
      </c>
      <c r="R16" s="46">
        <v>0</v>
      </c>
      <c r="S16" s="46">
        <v>1</v>
      </c>
      <c r="T16" s="62">
        <f t="shared" si="2"/>
        <v>166.5</v>
      </c>
      <c r="U16" s="63">
        <f t="shared" si="5"/>
        <v>729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31</v>
      </c>
      <c r="C17" s="61">
        <v>212</v>
      </c>
      <c r="D17" s="61">
        <v>0</v>
      </c>
      <c r="E17" s="61">
        <v>4</v>
      </c>
      <c r="F17" s="62">
        <f t="shared" si="0"/>
        <v>237.5</v>
      </c>
      <c r="G17" s="63">
        <f t="shared" si="3"/>
        <v>918</v>
      </c>
      <c r="H17" s="64" t="s">
        <v>18</v>
      </c>
      <c r="I17" s="46">
        <v>21</v>
      </c>
      <c r="J17" s="46">
        <v>196</v>
      </c>
      <c r="K17" s="46">
        <v>0</v>
      </c>
      <c r="L17" s="46">
        <v>0</v>
      </c>
      <c r="M17" s="62">
        <f t="shared" si="1"/>
        <v>206.5</v>
      </c>
      <c r="N17" s="63">
        <f t="shared" si="4"/>
        <v>745</v>
      </c>
      <c r="O17" s="64" t="s">
        <v>10</v>
      </c>
      <c r="P17" s="46">
        <v>42</v>
      </c>
      <c r="Q17" s="46">
        <v>169</v>
      </c>
      <c r="R17" s="46">
        <v>0</v>
      </c>
      <c r="S17" s="46">
        <v>1</v>
      </c>
      <c r="T17" s="62">
        <f t="shared" si="2"/>
        <v>192.5</v>
      </c>
      <c r="U17" s="63">
        <f t="shared" si="5"/>
        <v>733.5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19</v>
      </c>
      <c r="C18" s="61">
        <v>219</v>
      </c>
      <c r="D18" s="61">
        <v>0</v>
      </c>
      <c r="E18" s="61">
        <v>3</v>
      </c>
      <c r="F18" s="62">
        <f t="shared" si="0"/>
        <v>236</v>
      </c>
      <c r="G18" s="63">
        <f t="shared" si="3"/>
        <v>917</v>
      </c>
      <c r="H18" s="64" t="s">
        <v>20</v>
      </c>
      <c r="I18" s="46">
        <v>18</v>
      </c>
      <c r="J18" s="46">
        <v>201</v>
      </c>
      <c r="K18" s="46">
        <v>0</v>
      </c>
      <c r="L18" s="46">
        <v>1</v>
      </c>
      <c r="M18" s="62">
        <f t="shared" si="1"/>
        <v>212.5</v>
      </c>
      <c r="N18" s="63">
        <f t="shared" si="4"/>
        <v>789</v>
      </c>
      <c r="O18" s="64" t="s">
        <v>13</v>
      </c>
      <c r="P18" s="46">
        <v>36</v>
      </c>
      <c r="Q18" s="46">
        <v>179</v>
      </c>
      <c r="R18" s="46">
        <v>0</v>
      </c>
      <c r="S18" s="46">
        <v>2</v>
      </c>
      <c r="T18" s="62">
        <f t="shared" si="2"/>
        <v>202</v>
      </c>
      <c r="U18" s="63">
        <f t="shared" si="5"/>
        <v>747.5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33</v>
      </c>
      <c r="C19" s="69">
        <v>209</v>
      </c>
      <c r="D19" s="69">
        <v>0</v>
      </c>
      <c r="E19" s="69">
        <v>3</v>
      </c>
      <c r="F19" s="70">
        <f t="shared" si="0"/>
        <v>233</v>
      </c>
      <c r="G19" s="71">
        <f t="shared" si="3"/>
        <v>934.5</v>
      </c>
      <c r="H19" s="72" t="s">
        <v>22</v>
      </c>
      <c r="I19" s="45">
        <v>27</v>
      </c>
      <c r="J19" s="45">
        <v>209</v>
      </c>
      <c r="K19" s="45">
        <v>0</v>
      </c>
      <c r="L19" s="45">
        <v>1</v>
      </c>
      <c r="M19" s="62">
        <f t="shared" si="1"/>
        <v>225</v>
      </c>
      <c r="N19" s="63">
        <f>M16+M17+M18+M19</f>
        <v>845.5</v>
      </c>
      <c r="O19" s="64" t="s">
        <v>16</v>
      </c>
      <c r="P19" s="46">
        <v>33</v>
      </c>
      <c r="Q19" s="46">
        <v>156</v>
      </c>
      <c r="R19" s="46">
        <v>1</v>
      </c>
      <c r="S19" s="46">
        <v>2</v>
      </c>
      <c r="T19" s="62">
        <f t="shared" si="2"/>
        <v>179.5</v>
      </c>
      <c r="U19" s="63">
        <f t="shared" si="5"/>
        <v>740.5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33</v>
      </c>
      <c r="C20" s="67">
        <v>175</v>
      </c>
      <c r="D20" s="67">
        <v>0</v>
      </c>
      <c r="E20" s="67">
        <v>1</v>
      </c>
      <c r="F20" s="73">
        <f t="shared" si="0"/>
        <v>194</v>
      </c>
      <c r="G20" s="74"/>
      <c r="H20" s="64" t="s">
        <v>24</v>
      </c>
      <c r="I20" s="46">
        <v>31</v>
      </c>
      <c r="J20" s="46">
        <v>196</v>
      </c>
      <c r="K20" s="46">
        <v>0</v>
      </c>
      <c r="L20" s="46">
        <v>4</v>
      </c>
      <c r="M20" s="73">
        <f t="shared" si="1"/>
        <v>221.5</v>
      </c>
      <c r="N20" s="63">
        <f>M17+M18+M19+M20</f>
        <v>865.5</v>
      </c>
      <c r="O20" s="64" t="s">
        <v>45</v>
      </c>
      <c r="P20" s="45">
        <v>29</v>
      </c>
      <c r="Q20" s="45">
        <v>135</v>
      </c>
      <c r="R20" s="45">
        <v>0</v>
      </c>
      <c r="S20" s="45">
        <v>1</v>
      </c>
      <c r="T20" s="73">
        <f t="shared" si="2"/>
        <v>152</v>
      </c>
      <c r="U20" s="63">
        <f t="shared" si="5"/>
        <v>726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36</v>
      </c>
      <c r="C21" s="61">
        <v>186</v>
      </c>
      <c r="D21" s="61">
        <v>0</v>
      </c>
      <c r="E21" s="61">
        <v>2</v>
      </c>
      <c r="F21" s="62">
        <f t="shared" si="0"/>
        <v>209</v>
      </c>
      <c r="G21" s="75"/>
      <c r="H21" s="72" t="s">
        <v>25</v>
      </c>
      <c r="I21" s="46">
        <v>21</v>
      </c>
      <c r="J21" s="46">
        <v>178</v>
      </c>
      <c r="K21" s="46">
        <v>0</v>
      </c>
      <c r="L21" s="46">
        <v>4</v>
      </c>
      <c r="M21" s="62">
        <f t="shared" si="1"/>
        <v>198.5</v>
      </c>
      <c r="N21" s="63">
        <f>M18+M19+M20+M21</f>
        <v>857.5</v>
      </c>
      <c r="O21" s="68" t="s">
        <v>46</v>
      </c>
      <c r="P21" s="47">
        <v>26</v>
      </c>
      <c r="Q21" s="47">
        <v>140</v>
      </c>
      <c r="R21" s="47">
        <v>0</v>
      </c>
      <c r="S21" s="47">
        <v>0</v>
      </c>
      <c r="T21" s="70">
        <f t="shared" si="2"/>
        <v>153</v>
      </c>
      <c r="U21" s="71">
        <f t="shared" si="5"/>
        <v>686.5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35</v>
      </c>
      <c r="C22" s="61">
        <v>165</v>
      </c>
      <c r="D22" s="61">
        <v>0</v>
      </c>
      <c r="E22" s="61">
        <v>0</v>
      </c>
      <c r="F22" s="62">
        <f t="shared" si="0"/>
        <v>182.5</v>
      </c>
      <c r="G22" s="63"/>
      <c r="H22" s="68" t="s">
        <v>26</v>
      </c>
      <c r="I22" s="47">
        <v>29</v>
      </c>
      <c r="J22" s="47">
        <v>188</v>
      </c>
      <c r="K22" s="47">
        <v>0</v>
      </c>
      <c r="L22" s="47">
        <v>1</v>
      </c>
      <c r="M22" s="62">
        <f t="shared" si="1"/>
        <v>205</v>
      </c>
      <c r="N22" s="71">
        <f>M19+M20+M21+M22</f>
        <v>850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1015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865.5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805.5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72</v>
      </c>
      <c r="D24" s="86"/>
      <c r="E24" s="86"/>
      <c r="F24" s="87" t="s">
        <v>65</v>
      </c>
      <c r="G24" s="88"/>
      <c r="H24" s="193"/>
      <c r="I24" s="194"/>
      <c r="J24" s="83" t="s">
        <v>72</v>
      </c>
      <c r="K24" s="86"/>
      <c r="L24" s="86"/>
      <c r="M24" s="87" t="s">
        <v>91</v>
      </c>
      <c r="N24" s="88"/>
      <c r="O24" s="193"/>
      <c r="P24" s="194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4" t="s">
        <v>56</v>
      </c>
      <c r="B6" s="174"/>
      <c r="C6" s="174"/>
      <c r="D6" s="178" t="str">
        <f>'G-1'!D5:H5</f>
        <v>CL 82 - CR 47</v>
      </c>
      <c r="E6" s="178"/>
      <c r="F6" s="178"/>
      <c r="G6" s="178"/>
      <c r="H6" s="178"/>
      <c r="I6" s="174" t="s">
        <v>53</v>
      </c>
      <c r="J6" s="174"/>
      <c r="K6" s="174"/>
      <c r="L6" s="179">
        <f>'G-1'!L5:N5</f>
        <v>1229</v>
      </c>
      <c r="M6" s="179"/>
      <c r="N6" s="179"/>
      <c r="O6" s="12"/>
      <c r="P6" s="174" t="s">
        <v>58</v>
      </c>
      <c r="Q6" s="174"/>
      <c r="R6" s="174"/>
      <c r="S6" s="213">
        <f>'G-1'!S6:U6</f>
        <v>43194</v>
      </c>
      <c r="T6" s="213"/>
      <c r="U6" s="213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f>'G-1'!B10+'G-3'!B10</f>
        <v>85</v>
      </c>
      <c r="C10" s="46">
        <f>'G-1'!C10+'G-3'!C10</f>
        <v>459</v>
      </c>
      <c r="D10" s="46">
        <f>'G-1'!D10+'G-3'!D10</f>
        <v>7</v>
      </c>
      <c r="E10" s="46">
        <f>'G-1'!E10+'G-3'!E10</f>
        <v>0</v>
      </c>
      <c r="F10" s="6">
        <f t="shared" ref="F10:F22" si="0">B10*0.5+C10*1+D10*2+E10*2.5</f>
        <v>515.5</v>
      </c>
      <c r="G10" s="2"/>
      <c r="H10" s="19" t="s">
        <v>4</v>
      </c>
      <c r="I10" s="46">
        <f>'G-1'!I10+'G-3'!I10</f>
        <v>93</v>
      </c>
      <c r="J10" s="46">
        <f>'G-1'!J10+'G-3'!J10</f>
        <v>401</v>
      </c>
      <c r="K10" s="46">
        <f>'G-1'!K10+'G-3'!K10</f>
        <v>8</v>
      </c>
      <c r="L10" s="46">
        <f>'G-1'!L10+'G-3'!L10</f>
        <v>3</v>
      </c>
      <c r="M10" s="6">
        <f t="shared" ref="M10:M22" si="1">I10*0.5+J10*1+K10*2+L10*2.5</f>
        <v>471</v>
      </c>
      <c r="N10" s="9">
        <f>F20+F21+F22+M10</f>
        <v>1888</v>
      </c>
      <c r="O10" s="19" t="s">
        <v>43</v>
      </c>
      <c r="P10" s="46">
        <f>'G-1'!P10+'G-3'!P10</f>
        <v>124</v>
      </c>
      <c r="Q10" s="46">
        <f>'G-1'!Q10+'G-3'!Q10</f>
        <v>407</v>
      </c>
      <c r="R10" s="46">
        <f>'G-1'!R10+'G-3'!R10</f>
        <v>6</v>
      </c>
      <c r="S10" s="46">
        <f>'G-1'!S10+'G-3'!S10</f>
        <v>5</v>
      </c>
      <c r="T10" s="6">
        <f t="shared" ref="T10:T21" si="2">P10*0.5+Q10*1+R10*2+S10*2.5</f>
        <v>493.5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99</v>
      </c>
      <c r="C11" s="46">
        <f>'G-1'!C11+'G-3'!C11</f>
        <v>469</v>
      </c>
      <c r="D11" s="46">
        <f>'G-1'!D11+'G-3'!D11</f>
        <v>10</v>
      </c>
      <c r="E11" s="46">
        <f>'G-1'!E11+'G-3'!E11</f>
        <v>2</v>
      </c>
      <c r="F11" s="6">
        <f t="shared" si="0"/>
        <v>543.5</v>
      </c>
      <c r="G11" s="2"/>
      <c r="H11" s="19" t="s">
        <v>5</v>
      </c>
      <c r="I11" s="46">
        <f>'G-1'!I11+'G-3'!I11</f>
        <v>117</v>
      </c>
      <c r="J11" s="46">
        <f>'G-1'!J11+'G-3'!J11</f>
        <v>405</v>
      </c>
      <c r="K11" s="46">
        <f>'G-1'!K11+'G-3'!K11</f>
        <v>7</v>
      </c>
      <c r="L11" s="46">
        <f>'G-1'!L11+'G-3'!L11</f>
        <v>8</v>
      </c>
      <c r="M11" s="6">
        <f t="shared" si="1"/>
        <v>497.5</v>
      </c>
      <c r="N11" s="9">
        <f>F21+F22+M10+M11</f>
        <v>1903</v>
      </c>
      <c r="O11" s="19" t="s">
        <v>44</v>
      </c>
      <c r="P11" s="46">
        <f>'G-1'!P11+'G-3'!P11</f>
        <v>114</v>
      </c>
      <c r="Q11" s="46">
        <f>'G-1'!Q11+'G-3'!Q11</f>
        <v>424</v>
      </c>
      <c r="R11" s="46">
        <f>'G-1'!R11+'G-3'!R11</f>
        <v>14</v>
      </c>
      <c r="S11" s="46">
        <f>'G-1'!S11+'G-3'!S11</f>
        <v>2</v>
      </c>
      <c r="T11" s="6">
        <f t="shared" si="2"/>
        <v>514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78</v>
      </c>
      <c r="C12" s="46">
        <f>'G-1'!C12+'G-3'!C12</f>
        <v>509</v>
      </c>
      <c r="D12" s="46">
        <f>'G-1'!D12+'G-3'!D12</f>
        <v>11</v>
      </c>
      <c r="E12" s="46">
        <f>'G-1'!E12+'G-3'!E12</f>
        <v>5</v>
      </c>
      <c r="F12" s="6">
        <f t="shared" si="0"/>
        <v>582.5</v>
      </c>
      <c r="G12" s="2"/>
      <c r="H12" s="19" t="s">
        <v>6</v>
      </c>
      <c r="I12" s="46">
        <f>'G-1'!I12+'G-3'!I12</f>
        <v>90</v>
      </c>
      <c r="J12" s="46">
        <f>'G-1'!J12+'G-3'!J12</f>
        <v>413</v>
      </c>
      <c r="K12" s="46">
        <f>'G-1'!K12+'G-3'!K12</f>
        <v>2</v>
      </c>
      <c r="L12" s="46">
        <f>'G-1'!L12+'G-3'!L12</f>
        <v>5</v>
      </c>
      <c r="M12" s="6">
        <f t="shared" si="1"/>
        <v>474.5</v>
      </c>
      <c r="N12" s="2">
        <f>F22+M10+M11+M12</f>
        <v>1896.5</v>
      </c>
      <c r="O12" s="19" t="s">
        <v>32</v>
      </c>
      <c r="P12" s="46">
        <f>'G-1'!P12+'G-3'!P12</f>
        <v>122</v>
      </c>
      <c r="Q12" s="46">
        <f>'G-1'!Q12+'G-3'!Q12</f>
        <v>391</v>
      </c>
      <c r="R12" s="46">
        <f>'G-1'!R12+'G-3'!R12</f>
        <v>10</v>
      </c>
      <c r="S12" s="46">
        <f>'G-1'!S12+'G-3'!S12</f>
        <v>5</v>
      </c>
      <c r="T12" s="6">
        <f t="shared" si="2"/>
        <v>484.5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67</v>
      </c>
      <c r="C13" s="46">
        <f>'G-1'!C13+'G-3'!C13</f>
        <v>492</v>
      </c>
      <c r="D13" s="46">
        <f>'G-1'!D13+'G-3'!D13</f>
        <v>7</v>
      </c>
      <c r="E13" s="46">
        <f>'G-1'!E13+'G-3'!E13</f>
        <v>6</v>
      </c>
      <c r="F13" s="6">
        <f t="shared" si="0"/>
        <v>554.5</v>
      </c>
      <c r="G13" s="2">
        <f t="shared" ref="G13:G19" si="3">F10+F11+F12+F13</f>
        <v>2196</v>
      </c>
      <c r="H13" s="19" t="s">
        <v>7</v>
      </c>
      <c r="I13" s="46">
        <f>'G-1'!I13+'G-3'!I13</f>
        <v>96</v>
      </c>
      <c r="J13" s="46">
        <f>'G-1'!J13+'G-3'!J13</f>
        <v>380</v>
      </c>
      <c r="K13" s="46">
        <f>'G-1'!K13+'G-3'!K13</f>
        <v>7</v>
      </c>
      <c r="L13" s="46">
        <f>'G-1'!L13+'G-3'!L13</f>
        <v>3</v>
      </c>
      <c r="M13" s="6">
        <f t="shared" si="1"/>
        <v>449.5</v>
      </c>
      <c r="N13" s="2">
        <f t="shared" ref="N13:N18" si="4">M10+M11+M12+M13</f>
        <v>1892.5</v>
      </c>
      <c r="O13" s="19" t="s">
        <v>33</v>
      </c>
      <c r="P13" s="46">
        <f>'G-1'!P13+'G-3'!P13</f>
        <v>140</v>
      </c>
      <c r="Q13" s="46">
        <f>'G-1'!Q13+'G-3'!Q13</f>
        <v>385</v>
      </c>
      <c r="R13" s="46">
        <f>'G-1'!R13+'G-3'!R13</f>
        <v>11</v>
      </c>
      <c r="S13" s="46">
        <f>'G-1'!S13+'G-3'!S13</f>
        <v>7</v>
      </c>
      <c r="T13" s="6">
        <f t="shared" si="2"/>
        <v>494.5</v>
      </c>
      <c r="U13" s="2">
        <f t="shared" ref="U13:U21" si="5">T10+T11+T12+T13</f>
        <v>1986.5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65</v>
      </c>
      <c r="C14" s="46">
        <f>'G-1'!C14+'G-3'!C14</f>
        <v>457</v>
      </c>
      <c r="D14" s="46">
        <f>'G-1'!D14+'G-3'!D14</f>
        <v>6</v>
      </c>
      <c r="E14" s="46">
        <f>'G-1'!E14+'G-3'!E14</f>
        <v>6</v>
      </c>
      <c r="F14" s="6">
        <f t="shared" si="0"/>
        <v>516.5</v>
      </c>
      <c r="G14" s="2">
        <f t="shared" si="3"/>
        <v>2197</v>
      </c>
      <c r="H14" s="19" t="s">
        <v>9</v>
      </c>
      <c r="I14" s="46">
        <f>'G-1'!I14+'G-3'!I14</f>
        <v>99</v>
      </c>
      <c r="J14" s="46">
        <f>'G-1'!J14+'G-3'!J14</f>
        <v>380</v>
      </c>
      <c r="K14" s="46">
        <f>'G-1'!K14+'G-3'!K14</f>
        <v>6</v>
      </c>
      <c r="L14" s="46">
        <f>'G-1'!L14+'G-3'!L14</f>
        <v>3</v>
      </c>
      <c r="M14" s="6">
        <f t="shared" si="1"/>
        <v>449</v>
      </c>
      <c r="N14" s="2">
        <f t="shared" si="4"/>
        <v>1870.5</v>
      </c>
      <c r="O14" s="19" t="s">
        <v>29</v>
      </c>
      <c r="P14" s="46">
        <f>'G-1'!P14+'G-3'!P14</f>
        <v>141</v>
      </c>
      <c r="Q14" s="46">
        <f>'G-1'!Q14+'G-3'!Q14</f>
        <v>373</v>
      </c>
      <c r="R14" s="46">
        <f>'G-1'!R14+'G-3'!R14</f>
        <v>11</v>
      </c>
      <c r="S14" s="46">
        <f>'G-1'!S14+'G-3'!S14</f>
        <v>5</v>
      </c>
      <c r="T14" s="6">
        <f t="shared" si="2"/>
        <v>478</v>
      </c>
      <c r="U14" s="2">
        <f t="shared" si="5"/>
        <v>1971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75</v>
      </c>
      <c r="C15" s="46">
        <f>'G-1'!C15+'G-3'!C15</f>
        <v>429</v>
      </c>
      <c r="D15" s="46">
        <f>'G-1'!D15+'G-3'!D15</f>
        <v>7</v>
      </c>
      <c r="E15" s="46">
        <f>'G-1'!E15+'G-3'!E15</f>
        <v>9</v>
      </c>
      <c r="F15" s="6">
        <f t="shared" si="0"/>
        <v>503</v>
      </c>
      <c r="G15" s="2">
        <f t="shared" si="3"/>
        <v>2156.5</v>
      </c>
      <c r="H15" s="19" t="s">
        <v>12</v>
      </c>
      <c r="I15" s="46">
        <f>'G-1'!I15+'G-3'!I15</f>
        <v>94</v>
      </c>
      <c r="J15" s="46">
        <f>'G-1'!J15+'G-3'!J15</f>
        <v>374</v>
      </c>
      <c r="K15" s="46">
        <f>'G-1'!K15+'G-3'!K15</f>
        <v>5</v>
      </c>
      <c r="L15" s="46">
        <f>'G-1'!L15+'G-3'!L15</f>
        <v>2</v>
      </c>
      <c r="M15" s="6">
        <f t="shared" si="1"/>
        <v>436</v>
      </c>
      <c r="N15" s="2">
        <f t="shared" si="4"/>
        <v>1809</v>
      </c>
      <c r="O15" s="18" t="s">
        <v>30</v>
      </c>
      <c r="P15" s="46">
        <f>'G-1'!P15+'G-3'!P15</f>
        <v>138</v>
      </c>
      <c r="Q15" s="46">
        <f>'G-1'!Q15+'G-3'!Q15</f>
        <v>419</v>
      </c>
      <c r="R15" s="46">
        <f>'G-1'!R15+'G-3'!R15</f>
        <v>6</v>
      </c>
      <c r="S15" s="46">
        <f>'G-1'!S15+'G-3'!S15</f>
        <v>3</v>
      </c>
      <c r="T15" s="6">
        <f t="shared" si="2"/>
        <v>507.5</v>
      </c>
      <c r="U15" s="2">
        <f t="shared" si="5"/>
        <v>1964.5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87</v>
      </c>
      <c r="C16" s="46">
        <f>'G-1'!C16+'G-3'!C16</f>
        <v>431</v>
      </c>
      <c r="D16" s="46">
        <f>'G-1'!D16+'G-3'!D16</f>
        <v>8</v>
      </c>
      <c r="E16" s="46">
        <f>'G-1'!E16+'G-3'!E16</f>
        <v>7</v>
      </c>
      <c r="F16" s="6">
        <f t="shared" si="0"/>
        <v>508</v>
      </c>
      <c r="G16" s="2">
        <f t="shared" si="3"/>
        <v>2082</v>
      </c>
      <c r="H16" s="19" t="s">
        <v>15</v>
      </c>
      <c r="I16" s="46">
        <f>'G-1'!I16+'G-3'!I16</f>
        <v>90</v>
      </c>
      <c r="J16" s="46">
        <f>'G-1'!J16+'G-3'!J16</f>
        <v>403</v>
      </c>
      <c r="K16" s="46">
        <f>'G-1'!K16+'G-3'!K16</f>
        <v>6</v>
      </c>
      <c r="L16" s="46">
        <f>'G-1'!L16+'G-3'!L16</f>
        <v>2</v>
      </c>
      <c r="M16" s="6">
        <f t="shared" si="1"/>
        <v>465</v>
      </c>
      <c r="N16" s="2">
        <f t="shared" si="4"/>
        <v>1799.5</v>
      </c>
      <c r="O16" s="19" t="s">
        <v>8</v>
      </c>
      <c r="P16" s="46">
        <f>'G-1'!P16+'G-3'!P16</f>
        <v>135</v>
      </c>
      <c r="Q16" s="46">
        <f>'G-1'!Q16+'G-3'!Q16</f>
        <v>402</v>
      </c>
      <c r="R16" s="46">
        <f>'G-1'!R16+'G-3'!R16</f>
        <v>8</v>
      </c>
      <c r="S16" s="46">
        <f>'G-1'!S16+'G-3'!S16</f>
        <v>6</v>
      </c>
      <c r="T16" s="6">
        <f t="shared" si="2"/>
        <v>500.5</v>
      </c>
      <c r="U16" s="2">
        <f t="shared" si="5"/>
        <v>1980.5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94</v>
      </c>
      <c r="C17" s="46">
        <f>'G-1'!C17+'G-3'!C17</f>
        <v>438</v>
      </c>
      <c r="D17" s="46">
        <f>'G-1'!D17+'G-3'!D17</f>
        <v>6</v>
      </c>
      <c r="E17" s="46">
        <f>'G-1'!E17+'G-3'!E17</f>
        <v>7</v>
      </c>
      <c r="F17" s="6">
        <f t="shared" si="0"/>
        <v>514.5</v>
      </c>
      <c r="G17" s="2">
        <f t="shared" si="3"/>
        <v>2042</v>
      </c>
      <c r="H17" s="19" t="s">
        <v>18</v>
      </c>
      <c r="I17" s="46">
        <f>'G-1'!I17+'G-3'!I17</f>
        <v>80</v>
      </c>
      <c r="J17" s="46">
        <f>'G-1'!J17+'G-3'!J17</f>
        <v>413</v>
      </c>
      <c r="K17" s="46">
        <f>'G-1'!K17+'G-3'!K17</f>
        <v>6</v>
      </c>
      <c r="L17" s="46">
        <f>'G-1'!L17+'G-3'!L17</f>
        <v>2</v>
      </c>
      <c r="M17" s="6">
        <f t="shared" si="1"/>
        <v>470</v>
      </c>
      <c r="N17" s="2">
        <f t="shared" si="4"/>
        <v>1820</v>
      </c>
      <c r="O17" s="19" t="s">
        <v>10</v>
      </c>
      <c r="P17" s="46">
        <f>'G-1'!P17+'G-3'!P17</f>
        <v>143</v>
      </c>
      <c r="Q17" s="46">
        <f>'G-1'!Q17+'G-3'!Q17</f>
        <v>418</v>
      </c>
      <c r="R17" s="46">
        <f>'G-1'!R17+'G-3'!R17</f>
        <v>6</v>
      </c>
      <c r="S17" s="46">
        <f>'G-1'!S17+'G-3'!S17</f>
        <v>3</v>
      </c>
      <c r="T17" s="6">
        <f t="shared" si="2"/>
        <v>509</v>
      </c>
      <c r="U17" s="2">
        <f t="shared" si="5"/>
        <v>1995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77</v>
      </c>
      <c r="C18" s="46">
        <f>'G-1'!C18+'G-3'!C18</f>
        <v>444</v>
      </c>
      <c r="D18" s="46">
        <f>'G-1'!D18+'G-3'!D18</f>
        <v>12</v>
      </c>
      <c r="E18" s="46">
        <f>'G-1'!E18+'G-3'!E18</f>
        <v>7</v>
      </c>
      <c r="F18" s="6">
        <f t="shared" si="0"/>
        <v>524</v>
      </c>
      <c r="G18" s="2">
        <f t="shared" si="3"/>
        <v>2049.5</v>
      </c>
      <c r="H18" s="19" t="s">
        <v>20</v>
      </c>
      <c r="I18" s="46">
        <f>'G-1'!I18+'G-3'!I18</f>
        <v>58</v>
      </c>
      <c r="J18" s="46">
        <f>'G-1'!J18+'G-3'!J18</f>
        <v>414</v>
      </c>
      <c r="K18" s="46">
        <f>'G-1'!K18+'G-3'!K18</f>
        <v>3</v>
      </c>
      <c r="L18" s="46">
        <f>'G-1'!L18+'G-3'!L18</f>
        <v>6</v>
      </c>
      <c r="M18" s="6">
        <f t="shared" si="1"/>
        <v>464</v>
      </c>
      <c r="N18" s="2">
        <f t="shared" si="4"/>
        <v>1835</v>
      </c>
      <c r="O18" s="19" t="s">
        <v>13</v>
      </c>
      <c r="P18" s="46">
        <f>'G-1'!P18+'G-3'!P18</f>
        <v>173</v>
      </c>
      <c r="Q18" s="46">
        <f>'G-1'!Q18+'G-3'!Q18</f>
        <v>397</v>
      </c>
      <c r="R18" s="46">
        <f>'G-1'!R18+'G-3'!R18</f>
        <v>11</v>
      </c>
      <c r="S18" s="46">
        <f>'G-1'!S18+'G-3'!S18</f>
        <v>4</v>
      </c>
      <c r="T18" s="6">
        <f t="shared" si="2"/>
        <v>515.5</v>
      </c>
      <c r="U18" s="2">
        <f t="shared" si="5"/>
        <v>2032.5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99</v>
      </c>
      <c r="C19" s="47">
        <f>'G-1'!C19+'G-3'!C19</f>
        <v>472</v>
      </c>
      <c r="D19" s="47">
        <f>'G-1'!D19+'G-3'!D19</f>
        <v>6</v>
      </c>
      <c r="E19" s="47">
        <f>'G-1'!E19+'G-3'!E19</f>
        <v>6</v>
      </c>
      <c r="F19" s="7">
        <f t="shared" si="0"/>
        <v>548.5</v>
      </c>
      <c r="G19" s="3">
        <f t="shared" si="3"/>
        <v>2095</v>
      </c>
      <c r="H19" s="20" t="s">
        <v>22</v>
      </c>
      <c r="I19" s="46">
        <f>'G-1'!I19+'G-3'!I19</f>
        <v>77</v>
      </c>
      <c r="J19" s="46">
        <f>'G-1'!J19+'G-3'!J19</f>
        <v>434</v>
      </c>
      <c r="K19" s="46">
        <f>'G-1'!K19+'G-3'!K19</f>
        <v>9</v>
      </c>
      <c r="L19" s="46">
        <f>'G-1'!L19+'G-3'!L19</f>
        <v>2</v>
      </c>
      <c r="M19" s="6">
        <f t="shared" si="1"/>
        <v>495.5</v>
      </c>
      <c r="N19" s="2">
        <f>M16+M17+M18+M19</f>
        <v>1894.5</v>
      </c>
      <c r="O19" s="19" t="s">
        <v>16</v>
      </c>
      <c r="P19" s="46">
        <f>'G-1'!P19+'G-3'!P19</f>
        <v>175</v>
      </c>
      <c r="Q19" s="46">
        <f>'G-1'!Q19+'G-3'!Q19</f>
        <v>396</v>
      </c>
      <c r="R19" s="46">
        <f>'G-1'!R19+'G-3'!R19</f>
        <v>7</v>
      </c>
      <c r="S19" s="46">
        <f>'G-1'!S19+'G-3'!S19</f>
        <v>3</v>
      </c>
      <c r="T19" s="6">
        <f t="shared" si="2"/>
        <v>505</v>
      </c>
      <c r="U19" s="2">
        <f t="shared" si="5"/>
        <v>2030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101</v>
      </c>
      <c r="C20" s="45">
        <f>'G-1'!C20+'G-3'!C20</f>
        <v>395</v>
      </c>
      <c r="D20" s="45">
        <f>'G-1'!D20+'G-3'!D20</f>
        <v>11</v>
      </c>
      <c r="E20" s="45">
        <f>'G-1'!E20+'G-3'!E20</f>
        <v>6</v>
      </c>
      <c r="F20" s="8">
        <f t="shared" si="0"/>
        <v>482.5</v>
      </c>
      <c r="G20" s="35"/>
      <c r="H20" s="19" t="s">
        <v>24</v>
      </c>
      <c r="I20" s="46">
        <f>'G-1'!I20+'G-3'!I20</f>
        <v>91</v>
      </c>
      <c r="J20" s="46">
        <f>'G-1'!J20+'G-3'!J20</f>
        <v>425</v>
      </c>
      <c r="K20" s="46">
        <f>'G-1'!K20+'G-3'!K20</f>
        <v>5</v>
      </c>
      <c r="L20" s="46">
        <f>'G-1'!L20+'G-3'!L20</f>
        <v>6</v>
      </c>
      <c r="M20" s="8">
        <f t="shared" si="1"/>
        <v>495.5</v>
      </c>
      <c r="N20" s="2">
        <f>M17+M18+M19+M20</f>
        <v>1925</v>
      </c>
      <c r="O20" s="19" t="s">
        <v>45</v>
      </c>
      <c r="P20" s="46">
        <f>'G-1'!P20+'G-3'!P20</f>
        <v>124</v>
      </c>
      <c r="Q20" s="46">
        <f>'G-1'!Q20+'G-3'!Q20</f>
        <v>374</v>
      </c>
      <c r="R20" s="46">
        <f>'G-1'!R20+'G-3'!R20</f>
        <v>6</v>
      </c>
      <c r="S20" s="46">
        <f>'G-1'!S20+'G-3'!S20</f>
        <v>3</v>
      </c>
      <c r="T20" s="8">
        <f t="shared" si="2"/>
        <v>455.5</v>
      </c>
      <c r="U20" s="2">
        <f t="shared" si="5"/>
        <v>1985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112</v>
      </c>
      <c r="C21" s="45">
        <f>'G-1'!C21+'G-3'!C21</f>
        <v>392</v>
      </c>
      <c r="D21" s="45">
        <f>'G-1'!D21+'G-3'!D21</f>
        <v>9</v>
      </c>
      <c r="E21" s="45">
        <f>'G-1'!E21+'G-3'!E21</f>
        <v>6</v>
      </c>
      <c r="F21" s="6">
        <f t="shared" si="0"/>
        <v>481</v>
      </c>
      <c r="G21" s="36"/>
      <c r="H21" s="20" t="s">
        <v>25</v>
      </c>
      <c r="I21" s="46">
        <f>'G-1'!I21+'G-3'!I21</f>
        <v>92</v>
      </c>
      <c r="J21" s="46">
        <f>'G-1'!J21+'G-3'!J21</f>
        <v>421</v>
      </c>
      <c r="K21" s="46">
        <f>'G-1'!K21+'G-3'!K21</f>
        <v>3</v>
      </c>
      <c r="L21" s="46">
        <f>'G-1'!L21+'G-3'!L21</f>
        <v>8</v>
      </c>
      <c r="M21" s="6">
        <f t="shared" si="1"/>
        <v>493</v>
      </c>
      <c r="N21" s="2">
        <f>M18+M19+M20+M21</f>
        <v>1948</v>
      </c>
      <c r="O21" s="21" t="s">
        <v>46</v>
      </c>
      <c r="P21" s="47">
        <f>'G-1'!P21+'G-3'!P21</f>
        <v>128</v>
      </c>
      <c r="Q21" s="47">
        <f>'G-1'!Q21+'G-3'!Q21</f>
        <v>395</v>
      </c>
      <c r="R21" s="47">
        <f>'G-1'!R21+'G-3'!R21</f>
        <v>6</v>
      </c>
      <c r="S21" s="47">
        <f>'G-1'!S21+'G-3'!S21</f>
        <v>2</v>
      </c>
      <c r="T21" s="7">
        <f t="shared" si="2"/>
        <v>476</v>
      </c>
      <c r="U21" s="3">
        <f t="shared" si="5"/>
        <v>1952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111</v>
      </c>
      <c r="C22" s="45">
        <f>'G-1'!C22+'G-3'!C22</f>
        <v>383</v>
      </c>
      <c r="D22" s="45">
        <f>'G-1'!D22+'G-3'!D22</f>
        <v>5</v>
      </c>
      <c r="E22" s="45">
        <f>'G-1'!E22+'G-3'!E22</f>
        <v>2</v>
      </c>
      <c r="F22" s="6">
        <f t="shared" si="0"/>
        <v>453.5</v>
      </c>
      <c r="G22" s="2"/>
      <c r="H22" s="21" t="s">
        <v>26</v>
      </c>
      <c r="I22" s="46">
        <f>'G-1'!I22+'G-3'!I22</f>
        <v>85</v>
      </c>
      <c r="J22" s="46">
        <f>'G-1'!J22+'G-3'!J22</f>
        <v>416</v>
      </c>
      <c r="K22" s="46">
        <f>'G-1'!K22+'G-3'!K22</f>
        <v>9</v>
      </c>
      <c r="L22" s="46">
        <f>'G-1'!L22+'G-3'!L22</f>
        <v>5</v>
      </c>
      <c r="M22" s="6">
        <f t="shared" si="1"/>
        <v>489</v>
      </c>
      <c r="N22" s="3">
        <f>M19+M20+M21+M22</f>
        <v>1973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2197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1973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2032.5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65</v>
      </c>
      <c r="G24" s="88"/>
      <c r="H24" s="165"/>
      <c r="I24" s="166"/>
      <c r="J24" s="82" t="s">
        <v>72</v>
      </c>
      <c r="K24" s="86"/>
      <c r="L24" s="86"/>
      <c r="M24" s="87" t="s">
        <v>92</v>
      </c>
      <c r="N24" s="88"/>
      <c r="O24" s="165"/>
      <c r="P24" s="166"/>
      <c r="Q24" s="82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110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111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74" t="s">
        <v>56</v>
      </c>
      <c r="B5" s="174"/>
      <c r="C5" s="217" t="str">
        <f>'G-1'!D5</f>
        <v>CL 82 - CR 47</v>
      </c>
      <c r="D5" s="217"/>
      <c r="E5" s="217"/>
      <c r="F5" s="111"/>
      <c r="G5" s="112"/>
      <c r="H5" s="103" t="s">
        <v>53</v>
      </c>
      <c r="I5" s="218">
        <f>'G-1'!L5</f>
        <v>1229</v>
      </c>
      <c r="J5" s="218"/>
    </row>
    <row r="6" spans="1:10" x14ac:dyDescent="0.2">
      <c r="A6" s="174" t="s">
        <v>112</v>
      </c>
      <c r="B6" s="174"/>
      <c r="C6" s="219" t="s">
        <v>149</v>
      </c>
      <c r="D6" s="219"/>
      <c r="E6" s="219"/>
      <c r="F6" s="111"/>
      <c r="G6" s="112"/>
      <c r="H6" s="103" t="s">
        <v>58</v>
      </c>
      <c r="I6" s="220">
        <f>'G-1'!S6</f>
        <v>43194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113</v>
      </c>
      <c r="B8" s="224" t="s">
        <v>114</v>
      </c>
      <c r="C8" s="222" t="s">
        <v>115</v>
      </c>
      <c r="D8" s="224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6" t="s">
        <v>121</v>
      </c>
      <c r="J8" s="228" t="s">
        <v>122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123</v>
      </c>
      <c r="B10" s="233">
        <v>2</v>
      </c>
      <c r="C10" s="122"/>
      <c r="D10" s="123" t="s">
        <v>124</v>
      </c>
      <c r="E10" s="75">
        <v>16</v>
      </c>
      <c r="F10" s="75">
        <v>83</v>
      </c>
      <c r="G10" s="75">
        <v>0</v>
      </c>
      <c r="H10" s="75">
        <v>0</v>
      </c>
      <c r="I10" s="75">
        <f>E10*0.5+F10+G10*2+H10*2.5</f>
        <v>91</v>
      </c>
      <c r="J10" s="124">
        <f>IF(I10=0,"0,00",I10/SUM(I10:I12)*100)</f>
        <v>15.5955441302485</v>
      </c>
    </row>
    <row r="11" spans="1:10" x14ac:dyDescent="0.2">
      <c r="A11" s="231"/>
      <c r="B11" s="234"/>
      <c r="C11" s="122" t="s">
        <v>125</v>
      </c>
      <c r="D11" s="125" t="s">
        <v>126</v>
      </c>
      <c r="E11" s="126">
        <v>109</v>
      </c>
      <c r="F11" s="126">
        <v>384</v>
      </c>
      <c r="G11" s="126">
        <v>17</v>
      </c>
      <c r="H11" s="126">
        <v>8</v>
      </c>
      <c r="I11" s="126">
        <f t="shared" ref="I11:I37" si="0">E11*0.5+F11+G11*2+H11*2.5</f>
        <v>492.5</v>
      </c>
      <c r="J11" s="127">
        <f>IF(I11=0,"0,00",I11/SUM(I10:I12)*100)</f>
        <v>84.404455869751501</v>
      </c>
    </row>
    <row r="12" spans="1:10" x14ac:dyDescent="0.2">
      <c r="A12" s="231"/>
      <c r="B12" s="234"/>
      <c r="C12" s="128" t="s">
        <v>136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1"/>
      <c r="B13" s="234"/>
      <c r="C13" s="132"/>
      <c r="D13" s="123" t="s">
        <v>124</v>
      </c>
      <c r="E13" s="75">
        <v>17</v>
      </c>
      <c r="F13" s="75">
        <v>59</v>
      </c>
      <c r="G13" s="75">
        <v>0</v>
      </c>
      <c r="H13" s="75">
        <v>0</v>
      </c>
      <c r="I13" s="75">
        <f t="shared" si="0"/>
        <v>67.5</v>
      </c>
      <c r="J13" s="124">
        <f>IF(I13=0,"0,00",I13/SUM(I13:I15)*100)</f>
        <v>11.668107173725151</v>
      </c>
    </row>
    <row r="14" spans="1:10" x14ac:dyDescent="0.2">
      <c r="A14" s="231"/>
      <c r="B14" s="234"/>
      <c r="C14" s="122" t="s">
        <v>128</v>
      </c>
      <c r="D14" s="125" t="s">
        <v>126</v>
      </c>
      <c r="E14" s="126">
        <v>110</v>
      </c>
      <c r="F14" s="126">
        <v>412</v>
      </c>
      <c r="G14" s="126">
        <v>12</v>
      </c>
      <c r="H14" s="126">
        <v>8</v>
      </c>
      <c r="I14" s="126">
        <f t="shared" si="0"/>
        <v>511</v>
      </c>
      <c r="J14" s="127">
        <f>IF(I14=0,"0,00",I14/SUM(I13:I15)*100)</f>
        <v>88.331892826274853</v>
      </c>
    </row>
    <row r="15" spans="1:10" x14ac:dyDescent="0.2">
      <c r="A15" s="231"/>
      <c r="B15" s="234"/>
      <c r="C15" s="128" t="s">
        <v>137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1"/>
      <c r="B16" s="234"/>
      <c r="C16" s="132"/>
      <c r="D16" s="123" t="s">
        <v>124</v>
      </c>
      <c r="E16" s="75">
        <v>8</v>
      </c>
      <c r="F16" s="75">
        <v>31</v>
      </c>
      <c r="G16" s="75">
        <v>0</v>
      </c>
      <c r="H16" s="75">
        <v>0</v>
      </c>
      <c r="I16" s="75">
        <f t="shared" si="0"/>
        <v>35</v>
      </c>
      <c r="J16" s="124">
        <f>IF(I16=0,"0,00",I16/SUM(I16:I18)*100)</f>
        <v>5.5865921787709496</v>
      </c>
    </row>
    <row r="17" spans="1:10" x14ac:dyDescent="0.2">
      <c r="A17" s="231"/>
      <c r="B17" s="234"/>
      <c r="C17" s="122" t="s">
        <v>129</v>
      </c>
      <c r="D17" s="125" t="s">
        <v>126</v>
      </c>
      <c r="E17" s="126">
        <v>189</v>
      </c>
      <c r="F17" s="126">
        <v>463</v>
      </c>
      <c r="G17" s="126">
        <v>12</v>
      </c>
      <c r="H17" s="126">
        <v>4</v>
      </c>
      <c r="I17" s="126">
        <f t="shared" si="0"/>
        <v>591.5</v>
      </c>
      <c r="J17" s="127">
        <f>IF(I17=0,"0,00",I17/SUM(I16:I18)*100)</f>
        <v>94.413407821229043</v>
      </c>
    </row>
    <row r="18" spans="1:10" x14ac:dyDescent="0.2">
      <c r="A18" s="232"/>
      <c r="B18" s="235"/>
      <c r="C18" s="133" t="s">
        <v>138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0" t="s">
        <v>130</v>
      </c>
      <c r="B19" s="233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1"/>
      <c r="B20" s="234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1"/>
      <c r="B21" s="234"/>
      <c r="C21" s="128" t="s">
        <v>139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1"/>
      <c r="B22" s="234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1"/>
      <c r="B23" s="234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1"/>
      <c r="B24" s="234"/>
      <c r="C24" s="128" t="s">
        <v>140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1"/>
      <c r="B25" s="234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1"/>
      <c r="B26" s="234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2"/>
      <c r="B27" s="235"/>
      <c r="C27" s="133" t="s">
        <v>141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0" t="s">
        <v>131</v>
      </c>
      <c r="B28" s="233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1"/>
      <c r="B29" s="234"/>
      <c r="C29" s="122" t="s">
        <v>125</v>
      </c>
      <c r="D29" s="125" t="s">
        <v>126</v>
      </c>
      <c r="E29" s="126">
        <v>55</v>
      </c>
      <c r="F29" s="126">
        <v>290</v>
      </c>
      <c r="G29" s="126">
        <v>0</v>
      </c>
      <c r="H29" s="126">
        <v>4</v>
      </c>
      <c r="I29" s="126">
        <f t="shared" si="0"/>
        <v>327.5</v>
      </c>
      <c r="J29" s="127">
        <f>IF(I29=0,"0,00",I29/SUM(I28:I30)*100)</f>
        <v>84.19023136246787</v>
      </c>
    </row>
    <row r="30" spans="1:10" x14ac:dyDescent="0.2">
      <c r="A30" s="231"/>
      <c r="B30" s="234"/>
      <c r="C30" s="128" t="s">
        <v>142</v>
      </c>
      <c r="D30" s="129" t="s">
        <v>127</v>
      </c>
      <c r="E30" s="74">
        <v>10</v>
      </c>
      <c r="F30" s="74">
        <v>54</v>
      </c>
      <c r="G30" s="74">
        <v>0</v>
      </c>
      <c r="H30" s="74">
        <v>1</v>
      </c>
      <c r="I30" s="130">
        <f t="shared" si="0"/>
        <v>61.5</v>
      </c>
      <c r="J30" s="131">
        <f>IF(I30=0,"0,00",I30/SUM(I28:I30)*100)</f>
        <v>15.809768637532134</v>
      </c>
    </row>
    <row r="31" spans="1:10" x14ac:dyDescent="0.2">
      <c r="A31" s="231"/>
      <c r="B31" s="234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1"/>
      <c r="B32" s="234"/>
      <c r="C32" s="122" t="s">
        <v>128</v>
      </c>
      <c r="D32" s="125" t="s">
        <v>126</v>
      </c>
      <c r="E32" s="126">
        <v>44</v>
      </c>
      <c r="F32" s="126">
        <v>326</v>
      </c>
      <c r="G32" s="126">
        <v>0</v>
      </c>
      <c r="H32" s="126">
        <v>4</v>
      </c>
      <c r="I32" s="126">
        <f t="shared" si="0"/>
        <v>358</v>
      </c>
      <c r="J32" s="127">
        <f>IF(I32=0,"0,00",I32/SUM(I31:I33)*100)</f>
        <v>88.723667905824044</v>
      </c>
    </row>
    <row r="33" spans="1:10" x14ac:dyDescent="0.2">
      <c r="A33" s="231"/>
      <c r="B33" s="234"/>
      <c r="C33" s="128" t="s">
        <v>143</v>
      </c>
      <c r="D33" s="129" t="s">
        <v>127</v>
      </c>
      <c r="E33" s="74">
        <v>6</v>
      </c>
      <c r="F33" s="74">
        <v>40</v>
      </c>
      <c r="G33" s="74">
        <v>0</v>
      </c>
      <c r="H33" s="74">
        <v>1</v>
      </c>
      <c r="I33" s="130">
        <f t="shared" si="0"/>
        <v>45.5</v>
      </c>
      <c r="J33" s="131">
        <f>IF(I33=0,"0,00",I33/SUM(I31:I33)*100)</f>
        <v>11.276332094175959</v>
      </c>
    </row>
    <row r="34" spans="1:10" x14ac:dyDescent="0.2">
      <c r="A34" s="231"/>
      <c r="B34" s="234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1"/>
      <c r="B35" s="234"/>
      <c r="C35" s="122" t="s">
        <v>129</v>
      </c>
      <c r="D35" s="125" t="s">
        <v>126</v>
      </c>
      <c r="E35" s="126">
        <v>50</v>
      </c>
      <c r="F35" s="126">
        <v>236</v>
      </c>
      <c r="G35" s="126">
        <v>0</v>
      </c>
      <c r="H35" s="126">
        <v>2</v>
      </c>
      <c r="I35" s="126">
        <f t="shared" si="0"/>
        <v>266</v>
      </c>
      <c r="J35" s="127">
        <f>IF(I35=0,"0,00",I35/SUM(I34:I36)*100)</f>
        <v>86.504065040650403</v>
      </c>
    </row>
    <row r="36" spans="1:10" x14ac:dyDescent="0.2">
      <c r="A36" s="232"/>
      <c r="B36" s="235"/>
      <c r="C36" s="133" t="s">
        <v>144</v>
      </c>
      <c r="D36" s="129" t="s">
        <v>127</v>
      </c>
      <c r="E36" s="74">
        <v>5</v>
      </c>
      <c r="F36" s="74">
        <v>39</v>
      </c>
      <c r="G36" s="74">
        <v>0</v>
      </c>
      <c r="H36" s="74">
        <v>0</v>
      </c>
      <c r="I36" s="130">
        <f t="shared" si="0"/>
        <v>41.5</v>
      </c>
      <c r="J36" s="131">
        <f>IF(I36=0,"0,00",I36/SUM(I34:I36)*100)</f>
        <v>13.495934959349592</v>
      </c>
    </row>
    <row r="37" spans="1:10" x14ac:dyDescent="0.2">
      <c r="A37" s="230" t="s">
        <v>132</v>
      </c>
      <c r="B37" s="233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1"/>
      <c r="B38" s="234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31"/>
      <c r="B39" s="234"/>
      <c r="C39" s="128" t="s">
        <v>145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31"/>
      <c r="B40" s="234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31"/>
      <c r="B41" s="234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31"/>
      <c r="B42" s="234"/>
      <c r="C42" s="128" t="s">
        <v>146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31"/>
      <c r="B43" s="234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31"/>
      <c r="B44" s="234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32"/>
      <c r="B45" s="235"/>
      <c r="C45" s="133" t="s">
        <v>147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H8" sqref="AH8:AI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93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94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95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96</v>
      </c>
      <c r="B8" s="238"/>
      <c r="C8" s="239" t="s">
        <v>97</v>
      </c>
      <c r="D8" s="239"/>
      <c r="E8" s="239"/>
      <c r="F8" s="239"/>
      <c r="G8" s="239"/>
      <c r="H8" s="239"/>
      <c r="I8" s="92"/>
      <c r="J8" s="92"/>
      <c r="K8" s="92"/>
      <c r="L8" s="238" t="s">
        <v>98</v>
      </c>
      <c r="M8" s="238"/>
      <c r="N8" s="238"/>
      <c r="O8" s="239" t="str">
        <f>'G-1'!D5</f>
        <v>CL 82 - CR 47</v>
      </c>
      <c r="P8" s="239"/>
      <c r="Q8" s="239"/>
      <c r="R8" s="239"/>
      <c r="S8" s="239"/>
      <c r="T8" s="92"/>
      <c r="U8" s="92"/>
      <c r="V8" s="238" t="s">
        <v>99</v>
      </c>
      <c r="W8" s="238"/>
      <c r="X8" s="238"/>
      <c r="Y8" s="239">
        <f>'G-1'!L5</f>
        <v>1229</v>
      </c>
      <c r="Z8" s="239"/>
      <c r="AA8" s="239"/>
      <c r="AB8" s="92"/>
      <c r="AC8" s="92"/>
      <c r="AD8" s="92"/>
      <c r="AE8" s="92"/>
      <c r="AF8" s="92"/>
      <c r="AG8" s="92"/>
      <c r="AH8" s="238" t="s">
        <v>100</v>
      </c>
      <c r="AI8" s="238"/>
      <c r="AJ8" s="242">
        <f>'G-1'!S6</f>
        <v>43194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134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135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102</v>
      </c>
      <c r="U12" s="243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1183</v>
      </c>
      <c r="AV12" s="97">
        <f t="shared" si="0"/>
        <v>1182</v>
      </c>
      <c r="AW12" s="97">
        <f t="shared" si="0"/>
        <v>1194</v>
      </c>
      <c r="AX12" s="97">
        <f t="shared" si="0"/>
        <v>1145.5</v>
      </c>
      <c r="AY12" s="97">
        <f t="shared" si="0"/>
        <v>1124</v>
      </c>
      <c r="AZ12" s="97">
        <f t="shared" si="0"/>
        <v>1132.5</v>
      </c>
      <c r="BA12" s="97">
        <f t="shared" si="0"/>
        <v>1160.5</v>
      </c>
      <c r="BB12" s="97"/>
      <c r="BC12" s="97"/>
      <c r="BD12" s="97"/>
      <c r="BE12" s="97">
        <f t="shared" ref="BE12:BQ12" si="1">P14</f>
        <v>1120</v>
      </c>
      <c r="BF12" s="97">
        <f t="shared" si="1"/>
        <v>1125</v>
      </c>
      <c r="BG12" s="97">
        <f t="shared" si="1"/>
        <v>1121</v>
      </c>
      <c r="BH12" s="97">
        <f t="shared" si="1"/>
        <v>1120</v>
      </c>
      <c r="BI12" s="97">
        <f t="shared" si="1"/>
        <v>1112</v>
      </c>
      <c r="BJ12" s="97">
        <f t="shared" si="1"/>
        <v>1086</v>
      </c>
      <c r="BK12" s="97">
        <f t="shared" si="1"/>
        <v>1081.5</v>
      </c>
      <c r="BL12" s="97">
        <f t="shared" si="1"/>
        <v>1075</v>
      </c>
      <c r="BM12" s="97">
        <f t="shared" si="1"/>
        <v>1046</v>
      </c>
      <c r="BN12" s="97">
        <f t="shared" si="1"/>
        <v>1049</v>
      </c>
      <c r="BO12" s="97">
        <f t="shared" si="1"/>
        <v>1059.5</v>
      </c>
      <c r="BP12" s="97">
        <f t="shared" si="1"/>
        <v>1090.5</v>
      </c>
      <c r="BQ12" s="97">
        <f t="shared" si="1"/>
        <v>1123</v>
      </c>
      <c r="BR12" s="97"/>
      <c r="BS12" s="97"/>
      <c r="BT12" s="97"/>
      <c r="BU12" s="97">
        <f t="shared" ref="BU12:CC12" si="2">AG14</f>
        <v>1181</v>
      </c>
      <c r="BV12" s="97">
        <f t="shared" si="2"/>
        <v>1188</v>
      </c>
      <c r="BW12" s="97">
        <f t="shared" si="2"/>
        <v>1212</v>
      </c>
      <c r="BX12" s="97">
        <f t="shared" si="2"/>
        <v>1251.5</v>
      </c>
      <c r="BY12" s="97">
        <f t="shared" si="2"/>
        <v>1261.5</v>
      </c>
      <c r="BZ12" s="97">
        <f t="shared" si="2"/>
        <v>1285</v>
      </c>
      <c r="CA12" s="97">
        <f t="shared" si="2"/>
        <v>1289.5</v>
      </c>
      <c r="CB12" s="97">
        <f t="shared" si="2"/>
        <v>1259</v>
      </c>
      <c r="CC12" s="97">
        <f t="shared" si="2"/>
        <v>1265.5</v>
      </c>
    </row>
    <row r="13" spans="1:81" ht="16.5" customHeight="1" x14ac:dyDescent="0.2">
      <c r="A13" s="100" t="s">
        <v>103</v>
      </c>
      <c r="B13" s="148">
        <f>'G-1'!F10</f>
        <v>280.5</v>
      </c>
      <c r="C13" s="148">
        <f>'G-1'!F11</f>
        <v>275.5</v>
      </c>
      <c r="D13" s="148">
        <f>'G-1'!F12</f>
        <v>328.5</v>
      </c>
      <c r="E13" s="148">
        <f>'G-1'!F13</f>
        <v>298.5</v>
      </c>
      <c r="F13" s="148">
        <f>'G-1'!F14</f>
        <v>279.5</v>
      </c>
      <c r="G13" s="148">
        <f>'G-1'!F15</f>
        <v>287.5</v>
      </c>
      <c r="H13" s="148">
        <f>'G-1'!F16</f>
        <v>280</v>
      </c>
      <c r="I13" s="148">
        <f>'G-1'!F17</f>
        <v>277</v>
      </c>
      <c r="J13" s="148">
        <f>'G-1'!F18</f>
        <v>288</v>
      </c>
      <c r="K13" s="148">
        <f>'G-1'!F19</f>
        <v>315.5</v>
      </c>
      <c r="L13" s="149"/>
      <c r="M13" s="148">
        <f>'G-1'!F20</f>
        <v>288.5</v>
      </c>
      <c r="N13" s="148">
        <f>'G-1'!F21</f>
        <v>272</v>
      </c>
      <c r="O13" s="148">
        <f>'G-1'!F22</f>
        <v>271</v>
      </c>
      <c r="P13" s="148">
        <f>'G-1'!M10</f>
        <v>288.5</v>
      </c>
      <c r="Q13" s="148">
        <f>'G-1'!M11</f>
        <v>293.5</v>
      </c>
      <c r="R13" s="148">
        <f>'G-1'!M12</f>
        <v>268</v>
      </c>
      <c r="S13" s="148">
        <f>'G-1'!M13</f>
        <v>270</v>
      </c>
      <c r="T13" s="148">
        <f>'G-1'!M14</f>
        <v>280.5</v>
      </c>
      <c r="U13" s="148">
        <f>'G-1'!M15</f>
        <v>267.5</v>
      </c>
      <c r="V13" s="148">
        <f>'G-1'!M16</f>
        <v>263.5</v>
      </c>
      <c r="W13" s="148">
        <f>'G-1'!M17</f>
        <v>263.5</v>
      </c>
      <c r="X13" s="148">
        <f>'G-1'!M18</f>
        <v>251.5</v>
      </c>
      <c r="Y13" s="148">
        <f>'G-1'!M19</f>
        <v>270.5</v>
      </c>
      <c r="Z13" s="148">
        <f>'G-1'!M20</f>
        <v>274</v>
      </c>
      <c r="AA13" s="148">
        <f>'G-1'!M21</f>
        <v>294.5</v>
      </c>
      <c r="AB13" s="148">
        <f>'G-1'!M22</f>
        <v>284</v>
      </c>
      <c r="AC13" s="149"/>
      <c r="AD13" s="148">
        <f>'G-1'!T10</f>
        <v>283</v>
      </c>
      <c r="AE13" s="148">
        <f>'G-1'!T11</f>
        <v>297</v>
      </c>
      <c r="AF13" s="148">
        <f>'G-1'!T12</f>
        <v>294.5</v>
      </c>
      <c r="AG13" s="148">
        <f>'G-1'!T13</f>
        <v>306.5</v>
      </c>
      <c r="AH13" s="148">
        <f>'G-1'!T14</f>
        <v>290</v>
      </c>
      <c r="AI13" s="148">
        <f>'G-1'!T15</f>
        <v>321</v>
      </c>
      <c r="AJ13" s="148">
        <f>'G-1'!T16</f>
        <v>334</v>
      </c>
      <c r="AK13" s="148">
        <f>'G-1'!T17</f>
        <v>316.5</v>
      </c>
      <c r="AL13" s="148">
        <f>'G-1'!T18</f>
        <v>313.5</v>
      </c>
      <c r="AM13" s="148">
        <f>'G-1'!T19</f>
        <v>325.5</v>
      </c>
      <c r="AN13" s="148">
        <f>'G-1'!T20</f>
        <v>303.5</v>
      </c>
      <c r="AO13" s="148">
        <f>'G-1'!T21</f>
        <v>323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1183</v>
      </c>
      <c r="F14" s="148">
        <f t="shared" ref="F14:K14" si="3">C13+D13+E13+F13</f>
        <v>1182</v>
      </c>
      <c r="G14" s="148">
        <f t="shared" si="3"/>
        <v>1194</v>
      </c>
      <c r="H14" s="148">
        <f t="shared" si="3"/>
        <v>1145.5</v>
      </c>
      <c r="I14" s="148">
        <f t="shared" si="3"/>
        <v>1124</v>
      </c>
      <c r="J14" s="148">
        <f t="shared" si="3"/>
        <v>1132.5</v>
      </c>
      <c r="K14" s="148">
        <f t="shared" si="3"/>
        <v>1160.5</v>
      </c>
      <c r="L14" s="149"/>
      <c r="M14" s="148"/>
      <c r="N14" s="148"/>
      <c r="O14" s="148"/>
      <c r="P14" s="148">
        <f>M13+N13+O13+P13</f>
        <v>1120</v>
      </c>
      <c r="Q14" s="148">
        <f t="shared" ref="Q14:AB14" si="4">N13+O13+P13+Q13</f>
        <v>1125</v>
      </c>
      <c r="R14" s="148">
        <f t="shared" si="4"/>
        <v>1121</v>
      </c>
      <c r="S14" s="148">
        <f t="shared" si="4"/>
        <v>1120</v>
      </c>
      <c r="T14" s="148">
        <f t="shared" si="4"/>
        <v>1112</v>
      </c>
      <c r="U14" s="148">
        <f t="shared" si="4"/>
        <v>1086</v>
      </c>
      <c r="V14" s="148">
        <f t="shared" si="4"/>
        <v>1081.5</v>
      </c>
      <c r="W14" s="148">
        <f t="shared" si="4"/>
        <v>1075</v>
      </c>
      <c r="X14" s="148">
        <f t="shared" si="4"/>
        <v>1046</v>
      </c>
      <c r="Y14" s="148">
        <f t="shared" si="4"/>
        <v>1049</v>
      </c>
      <c r="Z14" s="148">
        <f t="shared" si="4"/>
        <v>1059.5</v>
      </c>
      <c r="AA14" s="148">
        <f t="shared" si="4"/>
        <v>1090.5</v>
      </c>
      <c r="AB14" s="148">
        <f t="shared" si="4"/>
        <v>1123</v>
      </c>
      <c r="AC14" s="149"/>
      <c r="AD14" s="148"/>
      <c r="AE14" s="148"/>
      <c r="AF14" s="148"/>
      <c r="AG14" s="148">
        <f>AD13+AE13+AF13+AG13</f>
        <v>1181</v>
      </c>
      <c r="AH14" s="148">
        <f t="shared" ref="AH14:AO14" si="5">AE13+AF13+AG13+AH13</f>
        <v>1188</v>
      </c>
      <c r="AI14" s="148">
        <f t="shared" si="5"/>
        <v>1212</v>
      </c>
      <c r="AJ14" s="148">
        <f t="shared" si="5"/>
        <v>1251.5</v>
      </c>
      <c r="AK14" s="148">
        <f t="shared" si="5"/>
        <v>1261.5</v>
      </c>
      <c r="AL14" s="148">
        <f t="shared" si="5"/>
        <v>1285</v>
      </c>
      <c r="AM14" s="148">
        <f t="shared" si="5"/>
        <v>1289.5</v>
      </c>
      <c r="AN14" s="148">
        <f t="shared" si="5"/>
        <v>1259</v>
      </c>
      <c r="AO14" s="148">
        <f t="shared" si="5"/>
        <v>1265.5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0.15595544130248501</v>
      </c>
      <c r="E15" s="151"/>
      <c r="F15" s="151" t="s">
        <v>107</v>
      </c>
      <c r="G15" s="152">
        <f>DIRECCIONALIDAD!J11/100</f>
        <v>0.84404455869751505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0.11668107173725151</v>
      </c>
      <c r="Q15" s="151"/>
      <c r="R15" s="151"/>
      <c r="S15" s="151"/>
      <c r="T15" s="151" t="s">
        <v>107</v>
      </c>
      <c r="U15" s="152">
        <f>DIRECCIONALIDAD!J14/100</f>
        <v>0.88331892826274849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5.5865921787709494E-2</v>
      </c>
      <c r="AG15" s="151"/>
      <c r="AH15" s="151"/>
      <c r="AI15" s="151"/>
      <c r="AJ15" s="151" t="s">
        <v>107</v>
      </c>
      <c r="AK15" s="152">
        <f>DIRECCIONALIDAD!J17/100</f>
        <v>0.94413407821229045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40" t="s">
        <v>102</v>
      </c>
      <c r="U16" s="240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9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8"/>
      <c r="C18" s="148"/>
      <c r="D18" s="148"/>
      <c r="E18" s="148">
        <f>B17+C17+D17+E17</f>
        <v>0</v>
      </c>
      <c r="F18" s="148">
        <f t="shared" ref="F18:K18" si="9">C17+D17+E17+F17</f>
        <v>0</v>
      </c>
      <c r="G18" s="148">
        <f t="shared" si="9"/>
        <v>0</v>
      </c>
      <c r="H18" s="148">
        <f t="shared" si="9"/>
        <v>0</v>
      </c>
      <c r="I18" s="148">
        <f t="shared" si="9"/>
        <v>0</v>
      </c>
      <c r="J18" s="148">
        <f t="shared" si="9"/>
        <v>0</v>
      </c>
      <c r="K18" s="148">
        <f t="shared" si="9"/>
        <v>0</v>
      </c>
      <c r="L18" s="149"/>
      <c r="M18" s="148"/>
      <c r="N18" s="148"/>
      <c r="O18" s="148"/>
      <c r="P18" s="148">
        <f>M17+N17+O17+P17</f>
        <v>0</v>
      </c>
      <c r="Q18" s="148">
        <f t="shared" ref="Q18:AB18" si="10">N17+O17+P17+Q17</f>
        <v>0</v>
      </c>
      <c r="R18" s="148">
        <f t="shared" si="10"/>
        <v>0</v>
      </c>
      <c r="S18" s="148">
        <f t="shared" si="10"/>
        <v>0</v>
      </c>
      <c r="T18" s="148">
        <f t="shared" si="10"/>
        <v>0</v>
      </c>
      <c r="U18" s="148">
        <f t="shared" si="10"/>
        <v>0</v>
      </c>
      <c r="V18" s="148">
        <f t="shared" si="10"/>
        <v>0</v>
      </c>
      <c r="W18" s="148">
        <f t="shared" si="10"/>
        <v>0</v>
      </c>
      <c r="X18" s="148">
        <f t="shared" si="10"/>
        <v>0</v>
      </c>
      <c r="Y18" s="148">
        <f t="shared" si="10"/>
        <v>0</v>
      </c>
      <c r="Z18" s="148">
        <f t="shared" si="10"/>
        <v>0</v>
      </c>
      <c r="AA18" s="148">
        <f t="shared" si="10"/>
        <v>0</v>
      </c>
      <c r="AB18" s="148">
        <f t="shared" si="10"/>
        <v>0</v>
      </c>
      <c r="AC18" s="149"/>
      <c r="AD18" s="148"/>
      <c r="AE18" s="148"/>
      <c r="AF18" s="148"/>
      <c r="AG18" s="148">
        <f>AD17+AE17+AF17+AG17</f>
        <v>0</v>
      </c>
      <c r="AH18" s="148">
        <f t="shared" ref="AH18:AO18" si="11">AE17+AF17+AG17+AH17</f>
        <v>0</v>
      </c>
      <c r="AI18" s="148">
        <f t="shared" si="11"/>
        <v>0</v>
      </c>
      <c r="AJ18" s="148">
        <f t="shared" si="11"/>
        <v>0</v>
      </c>
      <c r="AK18" s="148">
        <f t="shared" si="11"/>
        <v>0</v>
      </c>
      <c r="AL18" s="148">
        <f t="shared" si="11"/>
        <v>0</v>
      </c>
      <c r="AM18" s="148">
        <f t="shared" si="11"/>
        <v>0</v>
      </c>
      <c r="AN18" s="148">
        <f t="shared" si="11"/>
        <v>0</v>
      </c>
      <c r="AO18" s="148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0"/>
      <c r="C19" s="151" t="s">
        <v>106</v>
      </c>
      <c r="D19" s="152">
        <f>DIRECCIONALIDAD!J19/100</f>
        <v>0</v>
      </c>
      <c r="E19" s="151"/>
      <c r="F19" s="151" t="s">
        <v>107</v>
      </c>
      <c r="G19" s="152">
        <f>DIRECCIONALIDAD!J20/100</f>
        <v>0</v>
      </c>
      <c r="H19" s="151"/>
      <c r="I19" s="151" t="s">
        <v>108</v>
      </c>
      <c r="J19" s="152">
        <f>DIRECCIONALIDAD!J21/100</f>
        <v>0</v>
      </c>
      <c r="K19" s="153"/>
      <c r="L19" s="147"/>
      <c r="M19" s="150"/>
      <c r="N19" s="151"/>
      <c r="O19" s="151" t="s">
        <v>106</v>
      </c>
      <c r="P19" s="152">
        <f>DIRECCIONALIDAD!J22/100</f>
        <v>0</v>
      </c>
      <c r="Q19" s="151"/>
      <c r="R19" s="151"/>
      <c r="S19" s="151"/>
      <c r="T19" s="151" t="s">
        <v>107</v>
      </c>
      <c r="U19" s="152">
        <f>DIRECCIONALIDAD!J23/100</f>
        <v>0</v>
      </c>
      <c r="V19" s="151"/>
      <c r="W19" s="151"/>
      <c r="X19" s="151"/>
      <c r="Y19" s="151" t="s">
        <v>108</v>
      </c>
      <c r="Z19" s="152">
        <f>DIRECCIONALIDAD!J24/100</f>
        <v>0</v>
      </c>
      <c r="AA19" s="151"/>
      <c r="AB19" s="153"/>
      <c r="AC19" s="147"/>
      <c r="AD19" s="150"/>
      <c r="AE19" s="151" t="s">
        <v>106</v>
      </c>
      <c r="AF19" s="152">
        <f>DIRECCIONALIDAD!J25/100</f>
        <v>0</v>
      </c>
      <c r="AG19" s="151"/>
      <c r="AH19" s="151"/>
      <c r="AI19" s="151"/>
      <c r="AJ19" s="151" t="s">
        <v>107</v>
      </c>
      <c r="AK19" s="152">
        <f>DIRECCIONALIDAD!J26/100</f>
        <v>0</v>
      </c>
      <c r="AL19" s="151"/>
      <c r="AM19" s="151"/>
      <c r="AN19" s="151" t="s">
        <v>108</v>
      </c>
      <c r="AO19" s="154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1013</v>
      </c>
      <c r="AV19" s="92">
        <f t="shared" si="15"/>
        <v>1015</v>
      </c>
      <c r="AW19" s="92">
        <f t="shared" si="15"/>
        <v>962.5</v>
      </c>
      <c r="AX19" s="92">
        <f t="shared" si="15"/>
        <v>936.5</v>
      </c>
      <c r="AY19" s="92">
        <f t="shared" si="15"/>
        <v>918</v>
      </c>
      <c r="AZ19" s="92">
        <f t="shared" si="15"/>
        <v>917</v>
      </c>
      <c r="BA19" s="92">
        <f t="shared" si="15"/>
        <v>934.5</v>
      </c>
      <c r="BB19" s="92"/>
      <c r="BC19" s="92"/>
      <c r="BD19" s="92"/>
      <c r="BE19" s="92">
        <f t="shared" ref="BE19:BQ19" si="16">P22</f>
        <v>768</v>
      </c>
      <c r="BF19" s="92">
        <f t="shared" si="16"/>
        <v>778</v>
      </c>
      <c r="BG19" s="92">
        <f t="shared" si="16"/>
        <v>775.5</v>
      </c>
      <c r="BH19" s="92">
        <f t="shared" si="16"/>
        <v>772.5</v>
      </c>
      <c r="BI19" s="92">
        <f t="shared" si="16"/>
        <v>758.5</v>
      </c>
      <c r="BJ19" s="92">
        <f t="shared" si="16"/>
        <v>723</v>
      </c>
      <c r="BK19" s="92">
        <f t="shared" si="16"/>
        <v>718</v>
      </c>
      <c r="BL19" s="92">
        <f t="shared" si="16"/>
        <v>745</v>
      </c>
      <c r="BM19" s="92">
        <f t="shared" si="16"/>
        <v>789</v>
      </c>
      <c r="BN19" s="92">
        <f t="shared" si="16"/>
        <v>845.5</v>
      </c>
      <c r="BO19" s="92">
        <f t="shared" si="16"/>
        <v>865.5</v>
      </c>
      <c r="BP19" s="92">
        <f t="shared" si="16"/>
        <v>857.5</v>
      </c>
      <c r="BQ19" s="92">
        <f t="shared" si="16"/>
        <v>850</v>
      </c>
      <c r="BR19" s="92"/>
      <c r="BS19" s="92"/>
      <c r="BT19" s="92"/>
      <c r="BU19" s="92">
        <f t="shared" ref="BU19:CC19" si="17">AG22</f>
        <v>805.5</v>
      </c>
      <c r="BV19" s="92">
        <f t="shared" si="17"/>
        <v>783</v>
      </c>
      <c r="BW19" s="92">
        <f t="shared" si="17"/>
        <v>752.5</v>
      </c>
      <c r="BX19" s="92">
        <f t="shared" si="17"/>
        <v>729</v>
      </c>
      <c r="BY19" s="92">
        <f t="shared" si="17"/>
        <v>733.5</v>
      </c>
      <c r="BZ19" s="92">
        <f t="shared" si="17"/>
        <v>747.5</v>
      </c>
      <c r="CA19" s="92">
        <f t="shared" si="17"/>
        <v>740.5</v>
      </c>
      <c r="CB19" s="92">
        <f t="shared" si="17"/>
        <v>726</v>
      </c>
      <c r="CC19" s="92">
        <f t="shared" si="17"/>
        <v>686.5</v>
      </c>
    </row>
    <row r="20" spans="1:81" ht="16.5" customHeight="1" x14ac:dyDescent="0.2">
      <c r="A20" s="92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40" t="s">
        <v>102</v>
      </c>
      <c r="U20" s="240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>
        <f t="shared" ref="AU20:BA20" si="18">E30</f>
        <v>2196</v>
      </c>
      <c r="AV20" s="92">
        <f t="shared" si="18"/>
        <v>2197</v>
      </c>
      <c r="AW20" s="92">
        <f t="shared" si="18"/>
        <v>2156.5</v>
      </c>
      <c r="AX20" s="92">
        <f t="shared" si="18"/>
        <v>2082</v>
      </c>
      <c r="AY20" s="92">
        <f t="shared" si="18"/>
        <v>2042</v>
      </c>
      <c r="AZ20" s="92">
        <f t="shared" si="18"/>
        <v>2049.5</v>
      </c>
      <c r="BA20" s="92">
        <f t="shared" si="18"/>
        <v>2095</v>
      </c>
      <c r="BB20" s="92"/>
      <c r="BC20" s="92"/>
      <c r="BD20" s="92"/>
      <c r="BE20" s="92">
        <f t="shared" ref="BE20:BQ20" si="19">P30</f>
        <v>1888</v>
      </c>
      <c r="BF20" s="92">
        <f t="shared" si="19"/>
        <v>1903</v>
      </c>
      <c r="BG20" s="92">
        <f t="shared" si="19"/>
        <v>1896.5</v>
      </c>
      <c r="BH20" s="92">
        <f t="shared" si="19"/>
        <v>1892.5</v>
      </c>
      <c r="BI20" s="92">
        <f t="shared" si="19"/>
        <v>1870.5</v>
      </c>
      <c r="BJ20" s="92">
        <f t="shared" si="19"/>
        <v>1809</v>
      </c>
      <c r="BK20" s="92">
        <f t="shared" si="19"/>
        <v>1799.5</v>
      </c>
      <c r="BL20" s="92">
        <f t="shared" si="19"/>
        <v>1820</v>
      </c>
      <c r="BM20" s="92">
        <f t="shared" si="19"/>
        <v>1835</v>
      </c>
      <c r="BN20" s="92">
        <f t="shared" si="19"/>
        <v>1894.5</v>
      </c>
      <c r="BO20" s="92">
        <f t="shared" si="19"/>
        <v>1925</v>
      </c>
      <c r="BP20" s="92">
        <f t="shared" si="19"/>
        <v>1948</v>
      </c>
      <c r="BQ20" s="92">
        <f t="shared" si="19"/>
        <v>1973</v>
      </c>
      <c r="BR20" s="92"/>
      <c r="BS20" s="92"/>
      <c r="BT20" s="92"/>
      <c r="BU20" s="92">
        <f t="shared" ref="BU20:CC20" si="20">AG30</f>
        <v>1986.5</v>
      </c>
      <c r="BV20" s="92">
        <f t="shared" si="20"/>
        <v>1971</v>
      </c>
      <c r="BW20" s="92">
        <f t="shared" si="20"/>
        <v>1964.5</v>
      </c>
      <c r="BX20" s="92">
        <f t="shared" si="20"/>
        <v>1980.5</v>
      </c>
      <c r="BY20" s="92">
        <f t="shared" si="20"/>
        <v>1995</v>
      </c>
      <c r="BZ20" s="92">
        <f t="shared" si="20"/>
        <v>2032.5</v>
      </c>
      <c r="CA20" s="92">
        <f t="shared" si="20"/>
        <v>2030</v>
      </c>
      <c r="CB20" s="92">
        <f t="shared" si="20"/>
        <v>1985</v>
      </c>
      <c r="CC20" s="92">
        <f t="shared" si="20"/>
        <v>1952</v>
      </c>
    </row>
    <row r="21" spans="1:81" ht="16.5" customHeight="1" x14ac:dyDescent="0.2">
      <c r="A21" s="100" t="s">
        <v>103</v>
      </c>
      <c r="B21" s="148">
        <f>'G-3'!F10</f>
        <v>235</v>
      </c>
      <c r="C21" s="148">
        <f>'G-3'!F11</f>
        <v>268</v>
      </c>
      <c r="D21" s="148">
        <f>'G-3'!F12</f>
        <v>254</v>
      </c>
      <c r="E21" s="148">
        <f>'G-3'!F13</f>
        <v>256</v>
      </c>
      <c r="F21" s="148">
        <f>'G-3'!F14</f>
        <v>237</v>
      </c>
      <c r="G21" s="148">
        <f>'G-3'!F15</f>
        <v>215.5</v>
      </c>
      <c r="H21" s="148">
        <f>'G-3'!F16</f>
        <v>228</v>
      </c>
      <c r="I21" s="148">
        <f>'G-3'!F17</f>
        <v>237.5</v>
      </c>
      <c r="J21" s="148">
        <f>'G-3'!F18</f>
        <v>236</v>
      </c>
      <c r="K21" s="148">
        <f>'G-3'!F19</f>
        <v>233</v>
      </c>
      <c r="L21" s="149"/>
      <c r="M21" s="148">
        <f>'G-3'!F20</f>
        <v>194</v>
      </c>
      <c r="N21" s="148">
        <f>'G-3'!F21</f>
        <v>209</v>
      </c>
      <c r="O21" s="148">
        <f>'G-3'!F22</f>
        <v>182.5</v>
      </c>
      <c r="P21" s="148">
        <f>'G-3'!M10</f>
        <v>182.5</v>
      </c>
      <c r="Q21" s="148">
        <f>'G-3'!M11</f>
        <v>204</v>
      </c>
      <c r="R21" s="148">
        <f>'G-3'!M12</f>
        <v>206.5</v>
      </c>
      <c r="S21" s="148">
        <f>'G-3'!M13</f>
        <v>179.5</v>
      </c>
      <c r="T21" s="148">
        <f>'G-3'!M14</f>
        <v>168.5</v>
      </c>
      <c r="U21" s="148">
        <f>'G-3'!M15</f>
        <v>168.5</v>
      </c>
      <c r="V21" s="148">
        <f>'G-3'!M16</f>
        <v>201.5</v>
      </c>
      <c r="W21" s="148">
        <f>'G-3'!M17</f>
        <v>206.5</v>
      </c>
      <c r="X21" s="148">
        <f>'G-3'!M18</f>
        <v>212.5</v>
      </c>
      <c r="Y21" s="148">
        <f>'G-3'!M19</f>
        <v>225</v>
      </c>
      <c r="Z21" s="148">
        <f>'G-3'!M20</f>
        <v>221.5</v>
      </c>
      <c r="AA21" s="148">
        <f>'G-3'!M21</f>
        <v>198.5</v>
      </c>
      <c r="AB21" s="148">
        <f>'G-3'!M22</f>
        <v>205</v>
      </c>
      <c r="AC21" s="149"/>
      <c r="AD21" s="148">
        <f>'G-3'!T10</f>
        <v>210.5</v>
      </c>
      <c r="AE21" s="148">
        <f>'G-3'!T11</f>
        <v>217</v>
      </c>
      <c r="AF21" s="148">
        <f>'G-3'!T12</f>
        <v>190</v>
      </c>
      <c r="AG21" s="148">
        <f>'G-3'!T13</f>
        <v>188</v>
      </c>
      <c r="AH21" s="148">
        <f>'G-3'!T14</f>
        <v>188</v>
      </c>
      <c r="AI21" s="148">
        <f>'G-3'!T15</f>
        <v>186.5</v>
      </c>
      <c r="AJ21" s="148">
        <f>'G-3'!T16</f>
        <v>166.5</v>
      </c>
      <c r="AK21" s="148">
        <f>'G-3'!T17</f>
        <v>192.5</v>
      </c>
      <c r="AL21" s="148">
        <f>'G-3'!T18</f>
        <v>202</v>
      </c>
      <c r="AM21" s="148">
        <f>'G-3'!T19</f>
        <v>179.5</v>
      </c>
      <c r="AN21" s="148">
        <f>'G-3'!T20</f>
        <v>152</v>
      </c>
      <c r="AO21" s="148">
        <f>'G-3'!T21</f>
        <v>153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8"/>
      <c r="C22" s="148"/>
      <c r="D22" s="148"/>
      <c r="E22" s="148">
        <f>B21+C21+D21+E21</f>
        <v>1013</v>
      </c>
      <c r="F22" s="148">
        <f t="shared" ref="F22:K22" si="21">C21+D21+E21+F21</f>
        <v>1015</v>
      </c>
      <c r="G22" s="148">
        <f t="shared" si="21"/>
        <v>962.5</v>
      </c>
      <c r="H22" s="148">
        <f t="shared" si="21"/>
        <v>936.5</v>
      </c>
      <c r="I22" s="148">
        <f t="shared" si="21"/>
        <v>918</v>
      </c>
      <c r="J22" s="148">
        <f t="shared" si="21"/>
        <v>917</v>
      </c>
      <c r="K22" s="148">
        <f t="shared" si="21"/>
        <v>934.5</v>
      </c>
      <c r="L22" s="149"/>
      <c r="M22" s="148"/>
      <c r="N22" s="148"/>
      <c r="O22" s="148"/>
      <c r="P22" s="148">
        <f>M21+N21+O21+P21</f>
        <v>768</v>
      </c>
      <c r="Q22" s="148">
        <f t="shared" ref="Q22:AB22" si="22">N21+O21+P21+Q21</f>
        <v>778</v>
      </c>
      <c r="R22" s="148">
        <f t="shared" si="22"/>
        <v>775.5</v>
      </c>
      <c r="S22" s="148">
        <f t="shared" si="22"/>
        <v>772.5</v>
      </c>
      <c r="T22" s="148">
        <f t="shared" si="22"/>
        <v>758.5</v>
      </c>
      <c r="U22" s="148">
        <f t="shared" si="22"/>
        <v>723</v>
      </c>
      <c r="V22" s="148">
        <f t="shared" si="22"/>
        <v>718</v>
      </c>
      <c r="W22" s="148">
        <f t="shared" si="22"/>
        <v>745</v>
      </c>
      <c r="X22" s="148">
        <f t="shared" si="22"/>
        <v>789</v>
      </c>
      <c r="Y22" s="148">
        <f t="shared" si="22"/>
        <v>845.5</v>
      </c>
      <c r="Z22" s="148">
        <f t="shared" si="22"/>
        <v>865.5</v>
      </c>
      <c r="AA22" s="148">
        <f t="shared" si="22"/>
        <v>857.5</v>
      </c>
      <c r="AB22" s="148">
        <f t="shared" si="22"/>
        <v>850</v>
      </c>
      <c r="AC22" s="149"/>
      <c r="AD22" s="148"/>
      <c r="AE22" s="148"/>
      <c r="AF22" s="148"/>
      <c r="AG22" s="148">
        <f>AD21+AE21+AF21+AG21</f>
        <v>805.5</v>
      </c>
      <c r="AH22" s="148">
        <f t="shared" ref="AH22:AO22" si="23">AE21+AF21+AG21+AH21</f>
        <v>783</v>
      </c>
      <c r="AI22" s="148">
        <f t="shared" si="23"/>
        <v>752.5</v>
      </c>
      <c r="AJ22" s="148">
        <f t="shared" si="23"/>
        <v>729</v>
      </c>
      <c r="AK22" s="148">
        <f t="shared" si="23"/>
        <v>733.5</v>
      </c>
      <c r="AL22" s="148">
        <f t="shared" si="23"/>
        <v>747.5</v>
      </c>
      <c r="AM22" s="148">
        <f t="shared" si="23"/>
        <v>740.5</v>
      </c>
      <c r="AN22" s="148">
        <f t="shared" si="23"/>
        <v>726</v>
      </c>
      <c r="AO22" s="148">
        <f t="shared" si="23"/>
        <v>686.5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0"/>
      <c r="C23" s="151" t="s">
        <v>106</v>
      </c>
      <c r="D23" s="152">
        <f>DIRECCIONALIDAD!J28/100</f>
        <v>0</v>
      </c>
      <c r="E23" s="151"/>
      <c r="F23" s="151" t="s">
        <v>107</v>
      </c>
      <c r="G23" s="152">
        <f>DIRECCIONALIDAD!J29/100</f>
        <v>0.84190231362467871</v>
      </c>
      <c r="H23" s="151"/>
      <c r="I23" s="151" t="s">
        <v>108</v>
      </c>
      <c r="J23" s="152">
        <f>DIRECCIONALIDAD!J30/100</f>
        <v>0.15809768637532134</v>
      </c>
      <c r="K23" s="153"/>
      <c r="L23" s="147"/>
      <c r="M23" s="150"/>
      <c r="N23" s="151"/>
      <c r="O23" s="151" t="s">
        <v>106</v>
      </c>
      <c r="P23" s="152">
        <f>DIRECCIONALIDAD!J31/100</f>
        <v>0</v>
      </c>
      <c r="Q23" s="151"/>
      <c r="R23" s="151"/>
      <c r="S23" s="151"/>
      <c r="T23" s="151" t="s">
        <v>107</v>
      </c>
      <c r="U23" s="152">
        <f>DIRECCIONALIDAD!J32/100</f>
        <v>0.88723667905824044</v>
      </c>
      <c r="V23" s="151"/>
      <c r="W23" s="151"/>
      <c r="X23" s="151"/>
      <c r="Y23" s="151" t="s">
        <v>108</v>
      </c>
      <c r="Z23" s="152">
        <f>DIRECCIONALIDAD!J33/100</f>
        <v>0.1127633209417596</v>
      </c>
      <c r="AA23" s="151"/>
      <c r="AB23" s="151"/>
      <c r="AC23" s="147"/>
      <c r="AD23" s="150"/>
      <c r="AE23" s="151" t="s">
        <v>106</v>
      </c>
      <c r="AF23" s="152">
        <f>DIRECCIONALIDAD!J34/100</f>
        <v>0</v>
      </c>
      <c r="AG23" s="151"/>
      <c r="AH23" s="151"/>
      <c r="AI23" s="151"/>
      <c r="AJ23" s="151" t="s">
        <v>107</v>
      </c>
      <c r="AK23" s="152">
        <f>DIRECCIONALIDAD!J35/100</f>
        <v>0.86504065040650402</v>
      </c>
      <c r="AL23" s="151"/>
      <c r="AM23" s="151"/>
      <c r="AN23" s="151" t="s">
        <v>108</v>
      </c>
      <c r="AO23" s="152">
        <f>DIRECCIONALIDAD!J36/100</f>
        <v>0.13495934959349593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40" t="s">
        <v>102</v>
      </c>
      <c r="U24" s="240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0"/>
      <c r="C27" s="151" t="s">
        <v>106</v>
      </c>
      <c r="D27" s="152">
        <f>DIRECCIONALIDAD!J37/100</f>
        <v>0</v>
      </c>
      <c r="E27" s="151"/>
      <c r="F27" s="151" t="s">
        <v>107</v>
      </c>
      <c r="G27" s="152">
        <f>DIRECCIONALIDAD!J38/100</f>
        <v>0</v>
      </c>
      <c r="H27" s="151"/>
      <c r="I27" s="151" t="s">
        <v>108</v>
      </c>
      <c r="J27" s="152">
        <f>DIRECCIONALIDAD!J39/100</f>
        <v>0</v>
      </c>
      <c r="K27" s="153"/>
      <c r="L27" s="147"/>
      <c r="M27" s="150"/>
      <c r="N27" s="151"/>
      <c r="O27" s="151" t="s">
        <v>106</v>
      </c>
      <c r="P27" s="152">
        <f>DIRECCIONALIDAD!J40/100</f>
        <v>0</v>
      </c>
      <c r="Q27" s="151"/>
      <c r="R27" s="151"/>
      <c r="S27" s="151"/>
      <c r="T27" s="151" t="s">
        <v>107</v>
      </c>
      <c r="U27" s="152">
        <f>DIRECCIONALIDAD!J41/100</f>
        <v>0</v>
      </c>
      <c r="V27" s="151"/>
      <c r="W27" s="151"/>
      <c r="X27" s="151"/>
      <c r="Y27" s="151" t="s">
        <v>108</v>
      </c>
      <c r="Z27" s="152">
        <f>DIRECCIONALIDAD!J42/100</f>
        <v>0</v>
      </c>
      <c r="AA27" s="151"/>
      <c r="AB27" s="153"/>
      <c r="AC27" s="147"/>
      <c r="AD27" s="150"/>
      <c r="AE27" s="151" t="s">
        <v>106</v>
      </c>
      <c r="AF27" s="152">
        <f>DIRECCIONALIDAD!J43/100</f>
        <v>0</v>
      </c>
      <c r="AG27" s="151"/>
      <c r="AH27" s="151"/>
      <c r="AI27" s="151"/>
      <c r="AJ27" s="151" t="s">
        <v>107</v>
      </c>
      <c r="AK27" s="152">
        <f>DIRECCIONALIDAD!J44/100</f>
        <v>0</v>
      </c>
      <c r="AL27" s="151"/>
      <c r="AM27" s="151"/>
      <c r="AN27" s="151" t="s">
        <v>108</v>
      </c>
      <c r="AO27" s="154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40" t="s">
        <v>102</v>
      </c>
      <c r="U28" s="240"/>
      <c r="V28" s="146" t="s">
        <v>109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8">
        <f>B13+B17+B21+B25</f>
        <v>515.5</v>
      </c>
      <c r="C29" s="148">
        <f t="shared" ref="C29:K29" si="27">C13+C17+C21+C25</f>
        <v>543.5</v>
      </c>
      <c r="D29" s="148">
        <f t="shared" si="27"/>
        <v>582.5</v>
      </c>
      <c r="E29" s="148">
        <f t="shared" si="27"/>
        <v>554.5</v>
      </c>
      <c r="F29" s="148">
        <f t="shared" si="27"/>
        <v>516.5</v>
      </c>
      <c r="G29" s="148">
        <f t="shared" si="27"/>
        <v>503</v>
      </c>
      <c r="H29" s="148">
        <f t="shared" si="27"/>
        <v>508</v>
      </c>
      <c r="I29" s="148">
        <f t="shared" si="27"/>
        <v>514.5</v>
      </c>
      <c r="J29" s="148">
        <f t="shared" si="27"/>
        <v>524</v>
      </c>
      <c r="K29" s="148">
        <f t="shared" si="27"/>
        <v>548.5</v>
      </c>
      <c r="L29" s="149"/>
      <c r="M29" s="148">
        <f>M13+M17+M21+M25</f>
        <v>482.5</v>
      </c>
      <c r="N29" s="148">
        <f t="shared" ref="N29:AB29" si="28">N13+N17+N21+N25</f>
        <v>481</v>
      </c>
      <c r="O29" s="148">
        <f t="shared" si="28"/>
        <v>453.5</v>
      </c>
      <c r="P29" s="148">
        <f t="shared" si="28"/>
        <v>471</v>
      </c>
      <c r="Q29" s="148">
        <f t="shared" si="28"/>
        <v>497.5</v>
      </c>
      <c r="R29" s="148">
        <f t="shared" si="28"/>
        <v>474.5</v>
      </c>
      <c r="S29" s="148">
        <f t="shared" si="28"/>
        <v>449.5</v>
      </c>
      <c r="T29" s="148">
        <f t="shared" si="28"/>
        <v>449</v>
      </c>
      <c r="U29" s="148">
        <f t="shared" si="28"/>
        <v>436</v>
      </c>
      <c r="V29" s="148">
        <f t="shared" si="28"/>
        <v>465</v>
      </c>
      <c r="W29" s="148">
        <f t="shared" si="28"/>
        <v>470</v>
      </c>
      <c r="X29" s="148">
        <f t="shared" si="28"/>
        <v>464</v>
      </c>
      <c r="Y29" s="148">
        <f t="shared" si="28"/>
        <v>495.5</v>
      </c>
      <c r="Z29" s="148">
        <f t="shared" si="28"/>
        <v>495.5</v>
      </c>
      <c r="AA29" s="148">
        <f t="shared" si="28"/>
        <v>493</v>
      </c>
      <c r="AB29" s="148">
        <f t="shared" si="28"/>
        <v>489</v>
      </c>
      <c r="AC29" s="149"/>
      <c r="AD29" s="148">
        <f>AD13+AD17+AD21+AD25</f>
        <v>493.5</v>
      </c>
      <c r="AE29" s="148">
        <f t="shared" ref="AE29:AO29" si="29">AE13+AE17+AE21+AE25</f>
        <v>514</v>
      </c>
      <c r="AF29" s="148">
        <f t="shared" si="29"/>
        <v>484.5</v>
      </c>
      <c r="AG29" s="148">
        <f t="shared" si="29"/>
        <v>494.5</v>
      </c>
      <c r="AH29" s="148">
        <f t="shared" si="29"/>
        <v>478</v>
      </c>
      <c r="AI29" s="148">
        <f t="shared" si="29"/>
        <v>507.5</v>
      </c>
      <c r="AJ29" s="148">
        <f t="shared" si="29"/>
        <v>500.5</v>
      </c>
      <c r="AK29" s="148">
        <f t="shared" si="29"/>
        <v>509</v>
      </c>
      <c r="AL29" s="148">
        <f t="shared" si="29"/>
        <v>515.5</v>
      </c>
      <c r="AM29" s="148">
        <f t="shared" si="29"/>
        <v>505</v>
      </c>
      <c r="AN29" s="148">
        <f t="shared" si="29"/>
        <v>455.5</v>
      </c>
      <c r="AO29" s="148">
        <f t="shared" si="29"/>
        <v>476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8"/>
      <c r="C30" s="148"/>
      <c r="D30" s="148"/>
      <c r="E30" s="148">
        <f>B29+C29+D29+E29</f>
        <v>2196</v>
      </c>
      <c r="F30" s="148">
        <f t="shared" ref="F30:K30" si="30">C29+D29+E29+F29</f>
        <v>2197</v>
      </c>
      <c r="G30" s="148">
        <f t="shared" si="30"/>
        <v>2156.5</v>
      </c>
      <c r="H30" s="148">
        <f t="shared" si="30"/>
        <v>2082</v>
      </c>
      <c r="I30" s="148">
        <f t="shared" si="30"/>
        <v>2042</v>
      </c>
      <c r="J30" s="148">
        <f t="shared" si="30"/>
        <v>2049.5</v>
      </c>
      <c r="K30" s="148">
        <f t="shared" si="30"/>
        <v>2095</v>
      </c>
      <c r="L30" s="149"/>
      <c r="M30" s="148"/>
      <c r="N30" s="148"/>
      <c r="O30" s="148"/>
      <c r="P30" s="148">
        <f>M29+N29+O29+P29</f>
        <v>1888</v>
      </c>
      <c r="Q30" s="148">
        <f t="shared" ref="Q30:AB30" si="31">N29+O29+P29+Q29</f>
        <v>1903</v>
      </c>
      <c r="R30" s="148">
        <f t="shared" si="31"/>
        <v>1896.5</v>
      </c>
      <c r="S30" s="148">
        <f t="shared" si="31"/>
        <v>1892.5</v>
      </c>
      <c r="T30" s="148">
        <f t="shared" si="31"/>
        <v>1870.5</v>
      </c>
      <c r="U30" s="148">
        <f t="shared" si="31"/>
        <v>1809</v>
      </c>
      <c r="V30" s="148">
        <f t="shared" si="31"/>
        <v>1799.5</v>
      </c>
      <c r="W30" s="148">
        <f t="shared" si="31"/>
        <v>1820</v>
      </c>
      <c r="X30" s="148">
        <f t="shared" si="31"/>
        <v>1835</v>
      </c>
      <c r="Y30" s="148">
        <f t="shared" si="31"/>
        <v>1894.5</v>
      </c>
      <c r="Z30" s="148">
        <f t="shared" si="31"/>
        <v>1925</v>
      </c>
      <c r="AA30" s="148">
        <f t="shared" si="31"/>
        <v>1948</v>
      </c>
      <c r="AB30" s="148">
        <f t="shared" si="31"/>
        <v>1973</v>
      </c>
      <c r="AC30" s="149"/>
      <c r="AD30" s="148"/>
      <c r="AE30" s="148"/>
      <c r="AF30" s="148"/>
      <c r="AG30" s="148">
        <f>AD29+AE29+AF29+AG29</f>
        <v>1986.5</v>
      </c>
      <c r="AH30" s="148">
        <f t="shared" ref="AH30:AO30" si="32">AE29+AF29+AG29+AH29</f>
        <v>1971</v>
      </c>
      <c r="AI30" s="148">
        <f t="shared" si="32"/>
        <v>1964.5</v>
      </c>
      <c r="AJ30" s="148">
        <f t="shared" si="32"/>
        <v>1980.5</v>
      </c>
      <c r="AK30" s="148">
        <f t="shared" si="32"/>
        <v>1995</v>
      </c>
      <c r="AL30" s="148">
        <f t="shared" si="32"/>
        <v>2032.5</v>
      </c>
      <c r="AM30" s="148">
        <f t="shared" si="32"/>
        <v>2030</v>
      </c>
      <c r="AN30" s="148">
        <f t="shared" si="32"/>
        <v>1985</v>
      </c>
      <c r="AO30" s="148">
        <f t="shared" si="32"/>
        <v>1952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2009-04-23T22:05:16Z</cp:lastPrinted>
  <dcterms:created xsi:type="dcterms:W3CDTF">1998-04-02T13:38:56Z</dcterms:created>
  <dcterms:modified xsi:type="dcterms:W3CDTF">2018-04-20T22:48:39Z</dcterms:modified>
</cp:coreProperties>
</file>