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84 - CR 58\"/>
    </mc:Choice>
  </mc:AlternateContent>
  <bookViews>
    <workbookView xWindow="240" yWindow="90" windowWidth="9135" windowHeight="4965" tabRatio="736" activeTab="3"/>
  </bookViews>
  <sheets>
    <sheet name="G-2" sheetId="4684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5" i="4689" l="1"/>
  <c r="I6" i="4689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Y8" i="4688"/>
  <c r="O8" i="4688"/>
  <c r="S6" i="4681"/>
  <c r="L6" i="4681"/>
  <c r="D6" i="4681"/>
  <c r="E5" i="4681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I31" i="4689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J32" i="4689" l="1"/>
  <c r="U23" i="4688" s="1"/>
  <c r="J24" i="4689"/>
  <c r="Z19" i="4688" s="1"/>
  <c r="J31" i="4689"/>
  <c r="J23" i="4689"/>
  <c r="U19" i="4688" s="1"/>
  <c r="J20" i="4689"/>
  <c r="G19" i="4688" s="1"/>
  <c r="AM22" i="4688"/>
  <c r="CA19" i="4688" s="1"/>
  <c r="AO22" i="4688"/>
  <c r="CC19" i="4688" s="1"/>
  <c r="AH22" i="4688"/>
  <c r="BV19" i="4688" s="1"/>
  <c r="AJ22" i="4688"/>
  <c r="BX19" i="4688" s="1"/>
  <c r="AL22" i="4688"/>
  <c r="BZ19" i="4688" s="1"/>
  <c r="AN22" i="4688"/>
  <c r="CB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P23" i="4688"/>
  <c r="Z23" i="4688"/>
  <c r="D23" i="4688"/>
  <c r="J23" i="4688"/>
  <c r="J29" i="4689"/>
  <c r="AK19" i="4688"/>
  <c r="AF19" i="4688"/>
  <c r="J27" i="4689"/>
  <c r="P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AL30" i="4688" s="1"/>
  <c r="BZ20" i="4688" s="1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E30" i="4688" s="1"/>
  <c r="AU20" i="4688" s="1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U23" i="4684"/>
  <c r="N14" i="4686"/>
  <c r="AO30" i="4688" l="1"/>
  <c r="CC20" i="4688" s="1"/>
  <c r="AJ30" i="4688"/>
  <c r="BX20" i="4688" s="1"/>
  <c r="V30" i="4688"/>
  <c r="BK20" i="4688" s="1"/>
  <c r="AA30" i="4688"/>
  <c r="BP20" i="4688" s="1"/>
  <c r="AI30" i="4688"/>
  <c r="BW20" i="4688" s="1"/>
  <c r="AM30" i="4688"/>
  <c r="CA20" i="4688" s="1"/>
  <c r="Z30" i="4688"/>
  <c r="BO20" i="4688" s="1"/>
  <c r="S30" i="4688"/>
  <c r="BH20" i="4688" s="1"/>
  <c r="W30" i="4688"/>
  <c r="BL20" i="4688" s="1"/>
  <c r="I30" i="4688"/>
  <c r="AY20" i="4688" s="1"/>
  <c r="R30" i="4688"/>
  <c r="BG20" i="4688" s="1"/>
  <c r="AH30" i="4688"/>
  <c r="BV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<sst xmlns="http://schemas.openxmlformats.org/spreadsheetml/2006/main" count="519" uniqueCount="152">
  <si>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</si>
  <si>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</si>
  <si>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</si>
  <si>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</si>
  <si>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</si>
  <si>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</si>
  <si>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</si>
  <si>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</si>
  <si>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</si>
  <si>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</si>
  <si>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</si>
  <si>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</si>
  <si>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</si>
  <si>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</si>
  <si>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</si>
  <si>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</si>
  <si>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</si>
  <si>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</si>
  <si>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</si>
  <si>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</si>
  <si>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</si>
  <si>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</si>
  <si>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</si>
  <si>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</si>
  <si>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</si>
  <si>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</si>
  <si>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</si>
  <si>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</si>
  <si>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</si>
  <si>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</si>
  <si>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</si>
  <si>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</si>
  <si>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</si>
  <si>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</si>
  <si>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</si>
  <si>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</si>
  <si>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</si>
  <si>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</si>
  <si>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</si>
  <si>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</si>
  <si>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</si>
  <si>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</si>
  <si>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</si>
  <si>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</si>
  <si>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</si>
  <si>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</si>
  <si>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</si>
  <si>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</si>
  <si>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</si>
  <si>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</si>
  <si>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</si>
  <si>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</si>
  <si>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</si>
  <si>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</si>
  <si>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</si>
  <si>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</si>
  <si>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</si>
  <si>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</si>
  <si>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</si>
  <si>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</si>
  <si>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</si>
  <si>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</si>
  <si>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</si>
  <si>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</si>
  <si>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</si>
  <si>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</si>
  <si>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</si>
  <si>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</si>
  <si>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</si>
  <si>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</si>
  <si>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</si>
  <si>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</si>
  <si>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</si>
  <si>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</si>
  <si>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</si>
  <si>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</si>
  <si>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</si>
  <si>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</si>
  <si>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</si>
  <si>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</si>
  <si>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</si>
  <si>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</si>
  <si>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</si>
  <si>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</si>
  <si>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</si>
  <si>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</si>
  <si>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</si>
  <si>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</si>
  <si>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</si>
  <si>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</si>
  <si>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</si>
  <si>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</si>
  <si>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</si>
  <si>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</si>
  <si>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</si>
  <si>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</si>
  <si>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</si>
  <si>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</si>
  <si>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</si>
  <si>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</si>
  <si>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</si>
  <si>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</si>
  <si>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</si>
  <si>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</si>
  <si>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</si>
  <si>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</si>
  <si>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</si>
  <si>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</si>
  <si>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</si>
  <si>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</si>
  <si>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</si>
  <si>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</si>
  <si>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</si>
  <si>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</si>
  <si>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</si>
  <si>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</si>
  <si>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</si>
  <si>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</si>
  <si>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</si>
  <si>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</si>
  <si>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</si>
  <si>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</si>
  <si>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</si>
  <si>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</si>
  <si>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</si>
  <si>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</si>
  <si>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</si>
  <si>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</si>
  <si>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</si>
  <si>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</si>
  <si>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</si>
  <si>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</si>
  <si>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</si>
  <si>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</si>
  <si>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</si>
  <si>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</si>
  <si>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</si>
  <si>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</si>
  <si>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</si>
  <si>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</si>
  <si>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</si>
  <si>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</si>
  <si>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</si>
  <si>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</si>
  <si>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</si>
  <si>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</si>
  <si>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</si>
  <si>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</si>
  <si>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CL 84 - CR 58</t>
  </si>
  <si>
    <t>ADOLFREDO FLOREZ</t>
  </si>
  <si>
    <t>GEOVANNIS GONZALEZ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</si>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</sst>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376</c:v>
                </c:pt>
                <c:pt idx="1">
                  <c:v>362.5</c:v>
                </c:pt>
                <c:pt idx="2">
                  <c:v>358</c:v>
                </c:pt>
                <c:pt idx="3">
                  <c:v>345.5</c:v>
                </c:pt>
                <c:pt idx="4">
                  <c:v>381</c:v>
                </c:pt>
                <c:pt idx="5">
                  <c:v>336</c:v>
                </c:pt>
                <c:pt idx="6">
                  <c:v>338.5</c:v>
                </c:pt>
                <c:pt idx="7">
                  <c:v>352.5</c:v>
                </c:pt>
                <c:pt idx="8">
                  <c:v>295</c:v>
                </c:pt>
                <c:pt idx="9">
                  <c:v>323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3781656"/>
        <c:axId val="263782048"/>
      </c:barChart>
      <c:catAx>
        <c:axId val="263781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3782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3782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3781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1442</c:v>
                </c:pt>
                <c:pt idx="4">
                  <c:v>1447</c:v>
                </c:pt>
                <c:pt idx="5">
                  <c:v>1420.5</c:v>
                </c:pt>
                <c:pt idx="6">
                  <c:v>1401</c:v>
                </c:pt>
                <c:pt idx="7">
                  <c:v>1408</c:v>
                </c:pt>
                <c:pt idx="8">
                  <c:v>1322</c:v>
                </c:pt>
                <c:pt idx="9">
                  <c:v>1309</c:v>
                </c:pt>
                <c:pt idx="13">
                  <c:v>1356.5</c:v>
                </c:pt>
                <c:pt idx="14">
                  <c:v>1470</c:v>
                </c:pt>
                <c:pt idx="15">
                  <c:v>1506.5</c:v>
                </c:pt>
                <c:pt idx="16">
                  <c:v>1504.5</c:v>
                </c:pt>
                <c:pt idx="17">
                  <c:v>1487.5</c:v>
                </c:pt>
                <c:pt idx="18">
                  <c:v>1412.5</c:v>
                </c:pt>
                <c:pt idx="19">
                  <c:v>1368</c:v>
                </c:pt>
                <c:pt idx="20">
                  <c:v>1327.5</c:v>
                </c:pt>
                <c:pt idx="21">
                  <c:v>1354</c:v>
                </c:pt>
                <c:pt idx="22">
                  <c:v>1336.5</c:v>
                </c:pt>
                <c:pt idx="23">
                  <c:v>1270</c:v>
                </c:pt>
                <c:pt idx="24">
                  <c:v>1274.5</c:v>
                </c:pt>
                <c:pt idx="25">
                  <c:v>1226.5</c:v>
                </c:pt>
                <c:pt idx="29">
                  <c:v>1285.5</c:v>
                </c:pt>
                <c:pt idx="30">
                  <c:v>1268.5</c:v>
                </c:pt>
                <c:pt idx="31">
                  <c:v>1271.5</c:v>
                </c:pt>
                <c:pt idx="32">
                  <c:v>1274</c:v>
                </c:pt>
                <c:pt idx="33">
                  <c:v>1329</c:v>
                </c:pt>
                <c:pt idx="34">
                  <c:v>1375</c:v>
                </c:pt>
                <c:pt idx="35">
                  <c:v>1404</c:v>
                </c:pt>
                <c:pt idx="36">
                  <c:v>1435</c:v>
                </c:pt>
                <c:pt idx="37">
                  <c:v>1437.5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945.5</c:v>
                </c:pt>
                <c:pt idx="4">
                  <c:v>881</c:v>
                </c:pt>
                <c:pt idx="5">
                  <c:v>860</c:v>
                </c:pt>
                <c:pt idx="6">
                  <c:v>789.5</c:v>
                </c:pt>
                <c:pt idx="7">
                  <c:v>715.5</c:v>
                </c:pt>
                <c:pt idx="8">
                  <c:v>679</c:v>
                </c:pt>
                <c:pt idx="9">
                  <c:v>668.5</c:v>
                </c:pt>
                <c:pt idx="13">
                  <c:v>593</c:v>
                </c:pt>
                <c:pt idx="14">
                  <c:v>580.5</c:v>
                </c:pt>
                <c:pt idx="15">
                  <c:v>647</c:v>
                </c:pt>
                <c:pt idx="16">
                  <c:v>690</c:v>
                </c:pt>
                <c:pt idx="17">
                  <c:v>711.5</c:v>
                </c:pt>
                <c:pt idx="18">
                  <c:v>735</c:v>
                </c:pt>
                <c:pt idx="19">
                  <c:v>685.5</c:v>
                </c:pt>
                <c:pt idx="20">
                  <c:v>643</c:v>
                </c:pt>
                <c:pt idx="21">
                  <c:v>701</c:v>
                </c:pt>
                <c:pt idx="22">
                  <c:v>733</c:v>
                </c:pt>
                <c:pt idx="23">
                  <c:v>788</c:v>
                </c:pt>
                <c:pt idx="24">
                  <c:v>849</c:v>
                </c:pt>
                <c:pt idx="25">
                  <c:v>826</c:v>
                </c:pt>
                <c:pt idx="29">
                  <c:v>745</c:v>
                </c:pt>
                <c:pt idx="30">
                  <c:v>764.5</c:v>
                </c:pt>
                <c:pt idx="31">
                  <c:v>748.5</c:v>
                </c:pt>
                <c:pt idx="32">
                  <c:v>737</c:v>
                </c:pt>
                <c:pt idx="33">
                  <c:v>746</c:v>
                </c:pt>
                <c:pt idx="34">
                  <c:v>743</c:v>
                </c:pt>
                <c:pt idx="35">
                  <c:v>764</c:v>
                </c:pt>
                <c:pt idx="36">
                  <c:v>761.5</c:v>
                </c:pt>
                <c:pt idx="37">
                  <c:v>762.5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2387.5</c:v>
                </c:pt>
                <c:pt idx="4">
                  <c:v>2328</c:v>
                </c:pt>
                <c:pt idx="5">
                  <c:v>2280.5</c:v>
                </c:pt>
                <c:pt idx="6">
                  <c:v>2190.5</c:v>
                </c:pt>
                <c:pt idx="7">
                  <c:v>2123.5</c:v>
                </c:pt>
                <c:pt idx="8">
                  <c:v>2001</c:v>
                </c:pt>
                <c:pt idx="9">
                  <c:v>1977.5</c:v>
                </c:pt>
                <c:pt idx="13">
                  <c:v>1949.5</c:v>
                </c:pt>
                <c:pt idx="14">
                  <c:v>2050.5</c:v>
                </c:pt>
                <c:pt idx="15">
                  <c:v>2153.5</c:v>
                </c:pt>
                <c:pt idx="16">
                  <c:v>2194.5</c:v>
                </c:pt>
                <c:pt idx="17">
                  <c:v>2199</c:v>
                </c:pt>
                <c:pt idx="18">
                  <c:v>2147.5</c:v>
                </c:pt>
                <c:pt idx="19">
                  <c:v>2053.5</c:v>
                </c:pt>
                <c:pt idx="20">
                  <c:v>1970.5</c:v>
                </c:pt>
                <c:pt idx="21">
                  <c:v>2055</c:v>
                </c:pt>
                <c:pt idx="22">
                  <c:v>2069.5</c:v>
                </c:pt>
                <c:pt idx="23">
                  <c:v>2058</c:v>
                </c:pt>
                <c:pt idx="24">
                  <c:v>2123.5</c:v>
                </c:pt>
                <c:pt idx="25">
                  <c:v>2052.5</c:v>
                </c:pt>
                <c:pt idx="29">
                  <c:v>2030.5</c:v>
                </c:pt>
                <c:pt idx="30">
                  <c:v>2033</c:v>
                </c:pt>
                <c:pt idx="31">
                  <c:v>2020</c:v>
                </c:pt>
                <c:pt idx="32">
                  <c:v>2011</c:v>
                </c:pt>
                <c:pt idx="33">
                  <c:v>2075</c:v>
                </c:pt>
                <c:pt idx="34">
                  <c:v>2118</c:v>
                </c:pt>
                <c:pt idx="35">
                  <c:v>2168</c:v>
                </c:pt>
                <c:pt idx="36">
                  <c:v>2196.5</c:v>
                </c:pt>
                <c:pt idx="37">
                  <c:v>2200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4509576"/>
        <c:axId val="264509968"/>
      </c:lineChart>
      <c:catAx>
        <c:axId val="26450957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64509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450996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645095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320</c:v>
                </c:pt>
                <c:pt idx="1">
                  <c:v>340</c:v>
                </c:pt>
                <c:pt idx="2">
                  <c:v>338.5</c:v>
                </c:pt>
                <c:pt idx="3">
                  <c:v>287</c:v>
                </c:pt>
                <c:pt idx="4">
                  <c:v>303</c:v>
                </c:pt>
                <c:pt idx="5">
                  <c:v>343</c:v>
                </c:pt>
                <c:pt idx="6">
                  <c:v>341</c:v>
                </c:pt>
                <c:pt idx="7">
                  <c:v>342</c:v>
                </c:pt>
                <c:pt idx="8">
                  <c:v>349</c:v>
                </c:pt>
                <c:pt idx="9">
                  <c:v>372</c:v>
                </c:pt>
                <c:pt idx="10">
                  <c:v>372</c:v>
                </c:pt>
                <c:pt idx="11">
                  <c:v>344.5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3782832"/>
        <c:axId val="263783224"/>
      </c:barChart>
      <c:catAx>
        <c:axId val="263782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3783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3783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3782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301</c:v>
                </c:pt>
                <c:pt idx="1">
                  <c:v>332</c:v>
                </c:pt>
                <c:pt idx="2">
                  <c:v>369.5</c:v>
                </c:pt>
                <c:pt idx="3">
                  <c:v>354</c:v>
                </c:pt>
                <c:pt idx="4">
                  <c:v>414.5</c:v>
                </c:pt>
                <c:pt idx="5">
                  <c:v>368.5</c:v>
                </c:pt>
                <c:pt idx="6">
                  <c:v>367.5</c:v>
                </c:pt>
                <c:pt idx="7">
                  <c:v>337</c:v>
                </c:pt>
                <c:pt idx="8">
                  <c:v>339.5</c:v>
                </c:pt>
                <c:pt idx="9">
                  <c:v>324</c:v>
                </c:pt>
                <c:pt idx="10">
                  <c:v>327</c:v>
                </c:pt>
                <c:pt idx="11">
                  <c:v>363.5</c:v>
                </c:pt>
                <c:pt idx="12">
                  <c:v>322</c:v>
                </c:pt>
                <c:pt idx="13">
                  <c:v>257.5</c:v>
                </c:pt>
                <c:pt idx="14">
                  <c:v>331.5</c:v>
                </c:pt>
                <c:pt idx="15">
                  <c:v>315.5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3784008"/>
        <c:axId val="264469968"/>
      </c:barChart>
      <c:catAx>
        <c:axId val="263784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4469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4469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378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259</c:v>
                </c:pt>
                <c:pt idx="1">
                  <c:v>232</c:v>
                </c:pt>
                <c:pt idx="2">
                  <c:v>232.5</c:v>
                </c:pt>
                <c:pt idx="3">
                  <c:v>222</c:v>
                </c:pt>
                <c:pt idx="4">
                  <c:v>194.5</c:v>
                </c:pt>
                <c:pt idx="5">
                  <c:v>211</c:v>
                </c:pt>
                <c:pt idx="6">
                  <c:v>162</c:v>
                </c:pt>
                <c:pt idx="7">
                  <c:v>148</c:v>
                </c:pt>
                <c:pt idx="8">
                  <c:v>158</c:v>
                </c:pt>
                <c:pt idx="9">
                  <c:v>200.5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4470360"/>
        <c:axId val="264470752"/>
      </c:barChart>
      <c:catAx>
        <c:axId val="264470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447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4470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4470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165</c:v>
                </c:pt>
                <c:pt idx="1">
                  <c:v>196.5</c:v>
                </c:pt>
                <c:pt idx="2">
                  <c:v>196</c:v>
                </c:pt>
                <c:pt idx="3">
                  <c:v>187.5</c:v>
                </c:pt>
                <c:pt idx="4">
                  <c:v>184.5</c:v>
                </c:pt>
                <c:pt idx="5">
                  <c:v>180.5</c:v>
                </c:pt>
                <c:pt idx="6">
                  <c:v>184.5</c:v>
                </c:pt>
                <c:pt idx="7">
                  <c:v>196.5</c:v>
                </c:pt>
                <c:pt idx="8">
                  <c:v>181.5</c:v>
                </c:pt>
                <c:pt idx="9">
                  <c:v>201.5</c:v>
                </c:pt>
                <c:pt idx="10">
                  <c:v>182</c:v>
                </c:pt>
                <c:pt idx="11">
                  <c:v>197.5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4471536"/>
        <c:axId val="264471928"/>
      </c:barChart>
      <c:catAx>
        <c:axId val="264471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4471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4471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4471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152.5</c:v>
                </c:pt>
                <c:pt idx="1">
                  <c:v>141.5</c:v>
                </c:pt>
                <c:pt idx="2">
                  <c:v>155.5</c:v>
                </c:pt>
                <c:pt idx="3">
                  <c:v>143.5</c:v>
                </c:pt>
                <c:pt idx="4">
                  <c:v>140</c:v>
                </c:pt>
                <c:pt idx="5">
                  <c:v>208</c:v>
                </c:pt>
                <c:pt idx="6">
                  <c:v>198.5</c:v>
                </c:pt>
                <c:pt idx="7">
                  <c:v>165</c:v>
                </c:pt>
                <c:pt idx="8">
                  <c:v>163.5</c:v>
                </c:pt>
                <c:pt idx="9">
                  <c:v>158.5</c:v>
                </c:pt>
                <c:pt idx="10">
                  <c:v>156</c:v>
                </c:pt>
                <c:pt idx="11">
                  <c:v>223</c:v>
                </c:pt>
                <c:pt idx="12">
                  <c:v>195.5</c:v>
                </c:pt>
                <c:pt idx="13">
                  <c:v>213.5</c:v>
                </c:pt>
                <c:pt idx="14">
                  <c:v>217</c:v>
                </c:pt>
                <c:pt idx="15">
                  <c:v>200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4472712"/>
        <c:axId val="264473104"/>
      </c:barChart>
      <c:catAx>
        <c:axId val="264472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447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4473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4472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635</c:v>
                </c:pt>
                <c:pt idx="1">
                  <c:v>594.5</c:v>
                </c:pt>
                <c:pt idx="2">
                  <c:v>590.5</c:v>
                </c:pt>
                <c:pt idx="3">
                  <c:v>567.5</c:v>
                </c:pt>
                <c:pt idx="4">
                  <c:v>575.5</c:v>
                </c:pt>
                <c:pt idx="5">
                  <c:v>547</c:v>
                </c:pt>
                <c:pt idx="6">
                  <c:v>500.5</c:v>
                </c:pt>
                <c:pt idx="7">
                  <c:v>500.5</c:v>
                </c:pt>
                <c:pt idx="8">
                  <c:v>453</c:v>
                </c:pt>
                <c:pt idx="9">
                  <c:v>523.5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3780872"/>
        <c:axId val="263780480"/>
      </c:barChart>
      <c:catAx>
        <c:axId val="263780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378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3780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3780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485</c:v>
                </c:pt>
                <c:pt idx="1">
                  <c:v>536.5</c:v>
                </c:pt>
                <c:pt idx="2">
                  <c:v>534.5</c:v>
                </c:pt>
                <c:pt idx="3">
                  <c:v>474.5</c:v>
                </c:pt>
                <c:pt idx="4">
                  <c:v>487.5</c:v>
                </c:pt>
                <c:pt idx="5">
                  <c:v>523.5</c:v>
                </c:pt>
                <c:pt idx="6">
                  <c:v>525.5</c:v>
                </c:pt>
                <c:pt idx="7">
                  <c:v>538.5</c:v>
                </c:pt>
                <c:pt idx="8">
                  <c:v>530.5</c:v>
                </c:pt>
                <c:pt idx="9">
                  <c:v>573.5</c:v>
                </c:pt>
                <c:pt idx="10">
                  <c:v>554</c:v>
                </c:pt>
                <c:pt idx="11">
                  <c:v>542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4507224"/>
        <c:axId val="264507616"/>
      </c:barChart>
      <c:catAx>
        <c:axId val="264507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4507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4507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4507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453.5</c:v>
                </c:pt>
                <c:pt idx="1">
                  <c:v>473.5</c:v>
                </c:pt>
                <c:pt idx="2">
                  <c:v>525</c:v>
                </c:pt>
                <c:pt idx="3">
                  <c:v>497.5</c:v>
                </c:pt>
                <c:pt idx="4">
                  <c:v>554.5</c:v>
                </c:pt>
                <c:pt idx="5">
                  <c:v>576.5</c:v>
                </c:pt>
                <c:pt idx="6">
                  <c:v>566</c:v>
                </c:pt>
                <c:pt idx="7">
                  <c:v>502</c:v>
                </c:pt>
                <c:pt idx="8">
                  <c:v>503</c:v>
                </c:pt>
                <c:pt idx="9">
                  <c:v>482.5</c:v>
                </c:pt>
                <c:pt idx="10">
                  <c:v>483</c:v>
                </c:pt>
                <c:pt idx="11">
                  <c:v>586.5</c:v>
                </c:pt>
                <c:pt idx="12">
                  <c:v>517.5</c:v>
                </c:pt>
                <c:pt idx="13">
                  <c:v>471</c:v>
                </c:pt>
                <c:pt idx="14">
                  <c:v>548.5</c:v>
                </c:pt>
                <c:pt idx="15">
                  <c:v>515.5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4508400"/>
        <c:axId val="264508792"/>
      </c:barChart>
      <c:catAx>
        <c:axId val="264508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4508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4508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4508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4" t="s">
        <v>38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7" t="s">
        <v>54</v>
      </c>
      <c r="B4" s="187"/>
      <c r="C4" s="187"/>
      <c r="D4" s="26"/>
      <c r="E4" s="183" t="s">
        <v>60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">
        <v>148</v>
      </c>
      <c r="E5" s="183"/>
      <c r="F5" s="183"/>
      <c r="G5" s="183"/>
      <c r="H5" s="183"/>
      <c r="I5" s="179" t="s">
        <v>53</v>
      </c>
      <c r="J5" s="179"/>
      <c r="K5" s="179"/>
      <c r="L5" s="186">
        <v>8458</v>
      </c>
      <c r="M5" s="186"/>
      <c r="N5" s="186"/>
      <c r="O5" s="12"/>
      <c r="P5" s="179" t="s">
        <v>57</v>
      </c>
      <c r="Q5" s="179"/>
      <c r="R5" s="179"/>
      <c r="S5" s="185" t="s">
        <v>147</v>
      </c>
      <c r="T5" s="185"/>
      <c r="U5" s="185"/>
    </row>
    <row r="6" spans="1:28" ht="12.75" customHeight="1" x14ac:dyDescent="0.2">
      <c r="A6" s="179" t="s">
        <v>55</v>
      </c>
      <c r="B6" s="179"/>
      <c r="C6" s="179"/>
      <c r="D6" s="188" t="s">
        <v>149</v>
      </c>
      <c r="E6" s="188"/>
      <c r="F6" s="188"/>
      <c r="G6" s="188"/>
      <c r="H6" s="188"/>
      <c r="I6" s="179" t="s">
        <v>59</v>
      </c>
      <c r="J6" s="179"/>
      <c r="K6" s="179"/>
      <c r="L6" s="181">
        <v>3</v>
      </c>
      <c r="M6" s="181"/>
      <c r="N6" s="181"/>
      <c r="O6" s="42"/>
      <c r="P6" s="179" t="s">
        <v>58</v>
      </c>
      <c r="Q6" s="179"/>
      <c r="R6" s="179"/>
      <c r="S6" s="182">
        <v>43175</v>
      </c>
      <c r="T6" s="182"/>
      <c r="U6" s="182"/>
    </row>
    <row r="7" spans="1:28" ht="7.5" customHeight="1" x14ac:dyDescent="0.2">
      <c r="A7" s="13"/>
      <c r="B7" s="11"/>
      <c r="C7" s="11"/>
      <c r="D7" s="11"/>
      <c r="E7" s="180"/>
      <c r="F7" s="180"/>
      <c r="G7" s="180"/>
      <c r="H7" s="180"/>
      <c r="I7" s="180"/>
      <c r="J7" s="180"/>
      <c r="K7" s="18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1" t="s">
        <v>34</v>
      </c>
      <c r="C8" s="172"/>
      <c r="D8" s="172"/>
      <c r="E8" s="173"/>
      <c r="F8" s="168" t="s">
        <v>35</v>
      </c>
      <c r="G8" s="168" t="s">
        <v>37</v>
      </c>
      <c r="H8" s="168" t="s">
        <v>36</v>
      </c>
      <c r="I8" s="171" t="s">
        <v>34</v>
      </c>
      <c r="J8" s="172"/>
      <c r="K8" s="172"/>
      <c r="L8" s="173"/>
      <c r="M8" s="168" t="s">
        <v>35</v>
      </c>
      <c r="N8" s="168" t="s">
        <v>37</v>
      </c>
      <c r="O8" s="168" t="s">
        <v>36</v>
      </c>
      <c r="P8" s="171" t="s">
        <v>34</v>
      </c>
      <c r="Q8" s="172"/>
      <c r="R8" s="172"/>
      <c r="S8" s="173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v>39</v>
      </c>
      <c r="C10" s="46">
        <v>306</v>
      </c>
      <c r="D10" s="46">
        <v>24</v>
      </c>
      <c r="E10" s="46">
        <v>1</v>
      </c>
      <c r="F10" s="6">
        <f t="shared" ref="F10:F22" si="0">B10*0.5+C10*1+D10*2+E10*2.5</f>
        <v>376</v>
      </c>
      <c r="G10" s="2"/>
      <c r="H10" s="19" t="s">
        <v>4</v>
      </c>
      <c r="I10" s="46">
        <v>56</v>
      </c>
      <c r="J10" s="46">
        <v>285</v>
      </c>
      <c r="K10" s="46">
        <v>13</v>
      </c>
      <c r="L10" s="46">
        <v>6</v>
      </c>
      <c r="M10" s="6">
        <f t="shared" ref="M10:M22" si="1">I10*0.5+J10*1+K10*2+L10*2.5</f>
        <v>354</v>
      </c>
      <c r="N10" s="9">
        <f>F20+F21+F22+M10</f>
        <v>1356.5</v>
      </c>
      <c r="O10" s="19" t="s">
        <v>43</v>
      </c>
      <c r="P10" s="46">
        <v>51</v>
      </c>
      <c r="Q10" s="46">
        <v>266</v>
      </c>
      <c r="R10" s="46">
        <v>13</v>
      </c>
      <c r="S10" s="46">
        <v>1</v>
      </c>
      <c r="T10" s="6">
        <f t="shared" ref="T10:T21" si="2">P10*0.5+Q10*1+R10*2+S10*2.5</f>
        <v>320</v>
      </c>
      <c r="U10" s="10"/>
      <c r="AB10" s="1"/>
    </row>
    <row r="11" spans="1:28" ht="24" customHeight="1" x14ac:dyDescent="0.2">
      <c r="A11" s="18" t="s">
        <v>14</v>
      </c>
      <c r="B11" s="46">
        <v>33</v>
      </c>
      <c r="C11" s="46">
        <v>297</v>
      </c>
      <c r="D11" s="46">
        <v>22</v>
      </c>
      <c r="E11" s="46">
        <v>2</v>
      </c>
      <c r="F11" s="6">
        <f t="shared" si="0"/>
        <v>362.5</v>
      </c>
      <c r="G11" s="2"/>
      <c r="H11" s="19" t="s">
        <v>5</v>
      </c>
      <c r="I11" s="46">
        <v>67</v>
      </c>
      <c r="J11" s="46">
        <v>349</v>
      </c>
      <c r="K11" s="46">
        <v>11</v>
      </c>
      <c r="L11" s="46">
        <v>4</v>
      </c>
      <c r="M11" s="6">
        <f t="shared" si="1"/>
        <v>414.5</v>
      </c>
      <c r="N11" s="9">
        <f>F21+F22+M10+M11</f>
        <v>1470</v>
      </c>
      <c r="O11" s="19" t="s">
        <v>44</v>
      </c>
      <c r="P11" s="46">
        <v>58</v>
      </c>
      <c r="Q11" s="46">
        <v>276</v>
      </c>
      <c r="R11" s="46">
        <v>15</v>
      </c>
      <c r="S11" s="46">
        <v>2</v>
      </c>
      <c r="T11" s="6">
        <f t="shared" si="2"/>
        <v>340</v>
      </c>
      <c r="U11" s="2"/>
      <c r="AB11" s="1"/>
    </row>
    <row r="12" spans="1:28" ht="24" customHeight="1" x14ac:dyDescent="0.2">
      <c r="A12" s="18" t="s">
        <v>17</v>
      </c>
      <c r="B12" s="46">
        <v>41</v>
      </c>
      <c r="C12" s="46">
        <v>298</v>
      </c>
      <c r="D12" s="46">
        <v>16</v>
      </c>
      <c r="E12" s="46">
        <v>3</v>
      </c>
      <c r="F12" s="6">
        <f t="shared" si="0"/>
        <v>358</v>
      </c>
      <c r="G12" s="2"/>
      <c r="H12" s="19" t="s">
        <v>6</v>
      </c>
      <c r="I12" s="46">
        <v>47</v>
      </c>
      <c r="J12" s="46">
        <v>303</v>
      </c>
      <c r="K12" s="46">
        <v>16</v>
      </c>
      <c r="L12" s="46">
        <v>4</v>
      </c>
      <c r="M12" s="6">
        <f t="shared" si="1"/>
        <v>368.5</v>
      </c>
      <c r="N12" s="2">
        <f>F22+M10+M11+M12</f>
        <v>1506.5</v>
      </c>
      <c r="O12" s="19" t="s">
        <v>32</v>
      </c>
      <c r="P12" s="46">
        <v>46</v>
      </c>
      <c r="Q12" s="46">
        <v>263</v>
      </c>
      <c r="R12" s="46">
        <v>20</v>
      </c>
      <c r="S12" s="46">
        <v>5</v>
      </c>
      <c r="T12" s="6">
        <f t="shared" si="2"/>
        <v>338.5</v>
      </c>
      <c r="U12" s="2"/>
      <c r="AB12" s="1"/>
    </row>
    <row r="13" spans="1:28" ht="24" customHeight="1" x14ac:dyDescent="0.2">
      <c r="A13" s="18" t="s">
        <v>19</v>
      </c>
      <c r="B13" s="46">
        <v>36</v>
      </c>
      <c r="C13" s="46">
        <v>287</v>
      </c>
      <c r="D13" s="46">
        <v>19</v>
      </c>
      <c r="E13" s="46">
        <v>1</v>
      </c>
      <c r="F13" s="6">
        <f t="shared" si="0"/>
        <v>345.5</v>
      </c>
      <c r="G13" s="2">
        <f t="shared" ref="G13:G19" si="3">F10+F11+F12+F13</f>
        <v>1442</v>
      </c>
      <c r="H13" s="19" t="s">
        <v>7</v>
      </c>
      <c r="I13" s="46">
        <v>56</v>
      </c>
      <c r="J13" s="46">
        <v>296</v>
      </c>
      <c r="K13" s="46">
        <v>13</v>
      </c>
      <c r="L13" s="46">
        <v>7</v>
      </c>
      <c r="M13" s="6">
        <f t="shared" si="1"/>
        <v>367.5</v>
      </c>
      <c r="N13" s="2">
        <f t="shared" ref="N13:N18" si="4">M10+M11+M12+M13</f>
        <v>1504.5</v>
      </c>
      <c r="O13" s="19" t="s">
        <v>33</v>
      </c>
      <c r="P13" s="46">
        <v>52</v>
      </c>
      <c r="Q13" s="46">
        <v>235</v>
      </c>
      <c r="R13" s="46">
        <v>13</v>
      </c>
      <c r="S13" s="46">
        <v>0</v>
      </c>
      <c r="T13" s="6">
        <f t="shared" si="2"/>
        <v>287</v>
      </c>
      <c r="U13" s="2">
        <f t="shared" ref="U13:U21" si="5">T10+T11+T12+T13</f>
        <v>1285.5</v>
      </c>
      <c r="AB13" s="81">
        <v>212.5</v>
      </c>
    </row>
    <row r="14" spans="1:28" ht="24" customHeight="1" x14ac:dyDescent="0.2">
      <c r="A14" s="18" t="s">
        <v>21</v>
      </c>
      <c r="B14" s="46">
        <v>52</v>
      </c>
      <c r="C14" s="46">
        <v>299</v>
      </c>
      <c r="D14" s="46">
        <v>23</v>
      </c>
      <c r="E14" s="46">
        <v>4</v>
      </c>
      <c r="F14" s="6">
        <f t="shared" si="0"/>
        <v>381</v>
      </c>
      <c r="G14" s="2">
        <f t="shared" si="3"/>
        <v>1447</v>
      </c>
      <c r="H14" s="19" t="s">
        <v>9</v>
      </c>
      <c r="I14" s="46">
        <v>43</v>
      </c>
      <c r="J14" s="46">
        <v>283</v>
      </c>
      <c r="K14" s="46">
        <v>10</v>
      </c>
      <c r="L14" s="46">
        <v>5</v>
      </c>
      <c r="M14" s="6">
        <f t="shared" si="1"/>
        <v>337</v>
      </c>
      <c r="N14" s="2">
        <f t="shared" si="4"/>
        <v>1487.5</v>
      </c>
      <c r="O14" s="19" t="s">
        <v>29</v>
      </c>
      <c r="P14" s="45">
        <v>40</v>
      </c>
      <c r="Q14" s="45">
        <v>240</v>
      </c>
      <c r="R14" s="45">
        <v>14</v>
      </c>
      <c r="S14" s="45">
        <v>6</v>
      </c>
      <c r="T14" s="6">
        <f t="shared" si="2"/>
        <v>303</v>
      </c>
      <c r="U14" s="2">
        <f t="shared" si="5"/>
        <v>1268.5</v>
      </c>
      <c r="AB14" s="81">
        <v>226</v>
      </c>
    </row>
    <row r="15" spans="1:28" ht="24" customHeight="1" x14ac:dyDescent="0.2">
      <c r="A15" s="18" t="s">
        <v>23</v>
      </c>
      <c r="B15" s="46">
        <v>37</v>
      </c>
      <c r="C15" s="46">
        <v>273</v>
      </c>
      <c r="D15" s="46">
        <v>21</v>
      </c>
      <c r="E15" s="46">
        <v>1</v>
      </c>
      <c r="F15" s="6">
        <f t="shared" si="0"/>
        <v>336</v>
      </c>
      <c r="G15" s="2">
        <f t="shared" si="3"/>
        <v>1420.5</v>
      </c>
      <c r="H15" s="19" t="s">
        <v>12</v>
      </c>
      <c r="I15" s="46">
        <v>42</v>
      </c>
      <c r="J15" s="46">
        <v>282</v>
      </c>
      <c r="K15" s="46">
        <v>12</v>
      </c>
      <c r="L15" s="46">
        <v>5</v>
      </c>
      <c r="M15" s="6">
        <f t="shared" si="1"/>
        <v>339.5</v>
      </c>
      <c r="N15" s="2">
        <f t="shared" si="4"/>
        <v>1412.5</v>
      </c>
      <c r="O15" s="18" t="s">
        <v>30</v>
      </c>
      <c r="P15" s="46">
        <v>46</v>
      </c>
      <c r="Q15" s="46">
        <v>282</v>
      </c>
      <c r="R15" s="46">
        <v>14</v>
      </c>
      <c r="S15" s="46">
        <v>4</v>
      </c>
      <c r="T15" s="6">
        <f t="shared" si="2"/>
        <v>343</v>
      </c>
      <c r="U15" s="2">
        <f t="shared" si="5"/>
        <v>1271.5</v>
      </c>
      <c r="AB15" s="81">
        <v>233.5</v>
      </c>
    </row>
    <row r="16" spans="1:28" ht="24" customHeight="1" x14ac:dyDescent="0.2">
      <c r="A16" s="18" t="s">
        <v>39</v>
      </c>
      <c r="B16" s="46">
        <v>48</v>
      </c>
      <c r="C16" s="46">
        <v>267</v>
      </c>
      <c r="D16" s="46">
        <v>15</v>
      </c>
      <c r="E16" s="46">
        <v>7</v>
      </c>
      <c r="F16" s="6">
        <f t="shared" si="0"/>
        <v>338.5</v>
      </c>
      <c r="G16" s="2">
        <f t="shared" si="3"/>
        <v>1401</v>
      </c>
      <c r="H16" s="19" t="s">
        <v>15</v>
      </c>
      <c r="I16" s="46">
        <v>40</v>
      </c>
      <c r="J16" s="46">
        <v>268</v>
      </c>
      <c r="K16" s="46">
        <v>13</v>
      </c>
      <c r="L16" s="46">
        <v>4</v>
      </c>
      <c r="M16" s="6">
        <f t="shared" si="1"/>
        <v>324</v>
      </c>
      <c r="N16" s="2">
        <f t="shared" si="4"/>
        <v>1368</v>
      </c>
      <c r="O16" s="19" t="s">
        <v>8</v>
      </c>
      <c r="P16" s="46">
        <v>36</v>
      </c>
      <c r="Q16" s="46">
        <v>291</v>
      </c>
      <c r="R16" s="46">
        <v>11</v>
      </c>
      <c r="S16" s="46">
        <v>4</v>
      </c>
      <c r="T16" s="6">
        <f t="shared" si="2"/>
        <v>341</v>
      </c>
      <c r="U16" s="2">
        <f t="shared" si="5"/>
        <v>1274</v>
      </c>
      <c r="AB16" s="81">
        <v>234</v>
      </c>
    </row>
    <row r="17" spans="1:28" ht="24" customHeight="1" x14ac:dyDescent="0.2">
      <c r="A17" s="18" t="s">
        <v>40</v>
      </c>
      <c r="B17" s="46">
        <v>44</v>
      </c>
      <c r="C17" s="46">
        <v>287</v>
      </c>
      <c r="D17" s="46">
        <v>13</v>
      </c>
      <c r="E17" s="46">
        <v>7</v>
      </c>
      <c r="F17" s="6">
        <f t="shared" si="0"/>
        <v>352.5</v>
      </c>
      <c r="G17" s="2">
        <f t="shared" si="3"/>
        <v>1408</v>
      </c>
      <c r="H17" s="19" t="s">
        <v>18</v>
      </c>
      <c r="I17" s="46">
        <v>49</v>
      </c>
      <c r="J17" s="46">
        <v>280</v>
      </c>
      <c r="K17" s="46">
        <v>10</v>
      </c>
      <c r="L17" s="46">
        <v>1</v>
      </c>
      <c r="M17" s="6">
        <f t="shared" si="1"/>
        <v>327</v>
      </c>
      <c r="N17" s="2">
        <f t="shared" si="4"/>
        <v>1327.5</v>
      </c>
      <c r="O17" s="19" t="s">
        <v>10</v>
      </c>
      <c r="P17" s="46">
        <v>45</v>
      </c>
      <c r="Q17" s="46">
        <v>286</v>
      </c>
      <c r="R17" s="46">
        <v>13</v>
      </c>
      <c r="S17" s="46">
        <v>3</v>
      </c>
      <c r="T17" s="6">
        <f t="shared" si="2"/>
        <v>342</v>
      </c>
      <c r="U17" s="2">
        <f t="shared" si="5"/>
        <v>1329</v>
      </c>
      <c r="AB17" s="81">
        <v>248</v>
      </c>
    </row>
    <row r="18" spans="1:28" ht="24" customHeight="1" x14ac:dyDescent="0.2">
      <c r="A18" s="18" t="s">
        <v>41</v>
      </c>
      <c r="B18" s="46">
        <v>62</v>
      </c>
      <c r="C18" s="46">
        <v>226</v>
      </c>
      <c r="D18" s="46">
        <v>19</v>
      </c>
      <c r="E18" s="46">
        <v>0</v>
      </c>
      <c r="F18" s="6">
        <f t="shared" si="0"/>
        <v>295</v>
      </c>
      <c r="G18" s="2">
        <f t="shared" si="3"/>
        <v>1322</v>
      </c>
      <c r="H18" s="19" t="s">
        <v>20</v>
      </c>
      <c r="I18" s="46">
        <v>57</v>
      </c>
      <c r="J18" s="46">
        <v>299</v>
      </c>
      <c r="K18" s="46">
        <v>13</v>
      </c>
      <c r="L18" s="46">
        <v>4</v>
      </c>
      <c r="M18" s="6">
        <f t="shared" si="1"/>
        <v>363.5</v>
      </c>
      <c r="N18" s="2">
        <f t="shared" si="4"/>
        <v>1354</v>
      </c>
      <c r="O18" s="19" t="s">
        <v>13</v>
      </c>
      <c r="P18" s="46">
        <v>49</v>
      </c>
      <c r="Q18" s="46">
        <v>290</v>
      </c>
      <c r="R18" s="46">
        <v>11</v>
      </c>
      <c r="S18" s="46">
        <v>5</v>
      </c>
      <c r="T18" s="6">
        <f t="shared" si="2"/>
        <v>349</v>
      </c>
      <c r="U18" s="2">
        <f t="shared" si="5"/>
        <v>1375</v>
      </c>
      <c r="AB18" s="81">
        <v>248</v>
      </c>
    </row>
    <row r="19" spans="1:28" ht="24" customHeight="1" thickBot="1" x14ac:dyDescent="0.25">
      <c r="A19" s="21" t="s">
        <v>42</v>
      </c>
      <c r="B19" s="47">
        <v>44</v>
      </c>
      <c r="C19" s="47">
        <v>258</v>
      </c>
      <c r="D19" s="47">
        <v>14</v>
      </c>
      <c r="E19" s="47">
        <v>6</v>
      </c>
      <c r="F19" s="7">
        <f t="shared" si="0"/>
        <v>323</v>
      </c>
      <c r="G19" s="3">
        <f t="shared" si="3"/>
        <v>1309</v>
      </c>
      <c r="H19" s="20" t="s">
        <v>22</v>
      </c>
      <c r="I19" s="45">
        <v>39</v>
      </c>
      <c r="J19" s="45">
        <v>268</v>
      </c>
      <c r="K19" s="45">
        <v>11</v>
      </c>
      <c r="L19" s="45">
        <v>5</v>
      </c>
      <c r="M19" s="6">
        <f t="shared" si="1"/>
        <v>322</v>
      </c>
      <c r="N19" s="2">
        <f>M16+M17+M18+M19</f>
        <v>1336.5</v>
      </c>
      <c r="O19" s="19" t="s">
        <v>16</v>
      </c>
      <c r="P19" s="46">
        <v>36</v>
      </c>
      <c r="Q19" s="46">
        <v>325</v>
      </c>
      <c r="R19" s="46">
        <v>12</v>
      </c>
      <c r="S19" s="46">
        <v>2</v>
      </c>
      <c r="T19" s="6">
        <f t="shared" si="2"/>
        <v>372</v>
      </c>
      <c r="U19" s="2">
        <f t="shared" si="5"/>
        <v>1404</v>
      </c>
      <c r="AB19" s="81">
        <v>262</v>
      </c>
    </row>
    <row r="20" spans="1:28" ht="24" customHeight="1" x14ac:dyDescent="0.2">
      <c r="A20" s="19" t="s">
        <v>27</v>
      </c>
      <c r="B20" s="45">
        <v>33</v>
      </c>
      <c r="C20" s="45">
        <v>251</v>
      </c>
      <c r="D20" s="45">
        <v>13</v>
      </c>
      <c r="E20" s="45">
        <v>3</v>
      </c>
      <c r="F20" s="8">
        <f t="shared" si="0"/>
        <v>301</v>
      </c>
      <c r="G20" s="35"/>
      <c r="H20" s="19" t="s">
        <v>24</v>
      </c>
      <c r="I20" s="46">
        <v>36</v>
      </c>
      <c r="J20" s="46">
        <v>211</v>
      </c>
      <c r="K20" s="46">
        <v>13</v>
      </c>
      <c r="L20" s="46">
        <v>1</v>
      </c>
      <c r="M20" s="8">
        <f t="shared" si="1"/>
        <v>257.5</v>
      </c>
      <c r="N20" s="2">
        <f>M17+M18+M19+M20</f>
        <v>1270</v>
      </c>
      <c r="O20" s="19" t="s">
        <v>45</v>
      </c>
      <c r="P20" s="45">
        <v>39</v>
      </c>
      <c r="Q20" s="45">
        <v>312</v>
      </c>
      <c r="R20" s="45">
        <v>14</v>
      </c>
      <c r="S20" s="45">
        <v>5</v>
      </c>
      <c r="T20" s="8">
        <f t="shared" si="2"/>
        <v>372</v>
      </c>
      <c r="U20" s="2">
        <f t="shared" si="5"/>
        <v>1435</v>
      </c>
      <c r="AB20" s="81">
        <v>275</v>
      </c>
    </row>
    <row r="21" spans="1:28" ht="24" customHeight="1" thickBot="1" x14ac:dyDescent="0.25">
      <c r="A21" s="19" t="s">
        <v>28</v>
      </c>
      <c r="B21" s="46">
        <v>39</v>
      </c>
      <c r="C21" s="46">
        <v>268</v>
      </c>
      <c r="D21" s="46">
        <v>16</v>
      </c>
      <c r="E21" s="46">
        <v>5</v>
      </c>
      <c r="F21" s="6">
        <f t="shared" si="0"/>
        <v>332</v>
      </c>
      <c r="G21" s="36"/>
      <c r="H21" s="20" t="s">
        <v>25</v>
      </c>
      <c r="I21" s="46">
        <v>39</v>
      </c>
      <c r="J21" s="46">
        <v>266</v>
      </c>
      <c r="K21" s="46">
        <v>18</v>
      </c>
      <c r="L21" s="46">
        <v>4</v>
      </c>
      <c r="M21" s="6">
        <f t="shared" si="1"/>
        <v>331.5</v>
      </c>
      <c r="N21" s="2">
        <f>M18+M19+M20+M21</f>
        <v>1274.5</v>
      </c>
      <c r="O21" s="21" t="s">
        <v>46</v>
      </c>
      <c r="P21" s="47">
        <v>31</v>
      </c>
      <c r="Q21" s="47">
        <v>302</v>
      </c>
      <c r="R21" s="47">
        <v>11</v>
      </c>
      <c r="S21" s="47">
        <v>2</v>
      </c>
      <c r="T21" s="7">
        <f t="shared" si="2"/>
        <v>344.5</v>
      </c>
      <c r="U21" s="3">
        <f t="shared" si="5"/>
        <v>1437.5</v>
      </c>
      <c r="AB21" s="81">
        <v>276</v>
      </c>
    </row>
    <row r="22" spans="1:28" ht="24" customHeight="1" thickBot="1" x14ac:dyDescent="0.25">
      <c r="A22" s="19" t="s">
        <v>1</v>
      </c>
      <c r="B22" s="46">
        <v>49</v>
      </c>
      <c r="C22" s="46">
        <v>302</v>
      </c>
      <c r="D22" s="46">
        <v>14</v>
      </c>
      <c r="E22" s="46">
        <v>6</v>
      </c>
      <c r="F22" s="6">
        <f t="shared" si="0"/>
        <v>369.5</v>
      </c>
      <c r="G22" s="2"/>
      <c r="H22" s="21" t="s">
        <v>26</v>
      </c>
      <c r="I22" s="47">
        <v>48</v>
      </c>
      <c r="J22" s="47">
        <v>261</v>
      </c>
      <c r="K22" s="47">
        <v>14</v>
      </c>
      <c r="L22" s="47">
        <v>1</v>
      </c>
      <c r="M22" s="6">
        <f t="shared" si="1"/>
        <v>315.5</v>
      </c>
      <c r="N22" s="3">
        <f>M19+M20+M21+M22</f>
        <v>1226.5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5" t="s">
        <v>50</v>
      </c>
      <c r="D23" s="166"/>
      <c r="E23" s="166"/>
      <c r="F23" s="167"/>
      <c r="G23" s="84">
        <f>MAX(G13:G19)</f>
        <v>1447</v>
      </c>
      <c r="H23" s="174" t="s">
        <v>48</v>
      </c>
      <c r="I23" s="175"/>
      <c r="J23" s="176" t="s">
        <v>50</v>
      </c>
      <c r="K23" s="177"/>
      <c r="L23" s="177"/>
      <c r="M23" s="178"/>
      <c r="N23" s="85">
        <f>MAX(N10:N22)</f>
        <v>1506.5</v>
      </c>
      <c r="O23" s="161" t="s">
        <v>49</v>
      </c>
      <c r="P23" s="162"/>
      <c r="Q23" s="165" t="s">
        <v>50</v>
      </c>
      <c r="R23" s="166"/>
      <c r="S23" s="166"/>
      <c r="T23" s="167"/>
      <c r="U23" s="84">
        <f>MAX(U13:U21)</f>
        <v>1437.5</v>
      </c>
      <c r="AB23" s="1"/>
    </row>
    <row r="24" spans="1:28" ht="13.5" customHeight="1" x14ac:dyDescent="0.2">
      <c r="A24" s="163"/>
      <c r="B24" s="164"/>
      <c r="C24" s="82" t="s">
        <v>71</v>
      </c>
      <c r="D24" s="86"/>
      <c r="E24" s="86"/>
      <c r="F24" s="87" t="s">
        <v>64</v>
      </c>
      <c r="G24" s="88"/>
      <c r="H24" s="163"/>
      <c r="I24" s="164"/>
      <c r="J24" s="82" t="s">
        <v>71</v>
      </c>
      <c r="K24" s="86"/>
      <c r="L24" s="86"/>
      <c r="M24" s="87" t="s">
        <v>73</v>
      </c>
      <c r="N24" s="88"/>
      <c r="O24" s="163"/>
      <c r="P24" s="164"/>
      <c r="Q24" s="82" t="s">
        <v>71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9" t="s">
        <v>38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7" t="s">
        <v>54</v>
      </c>
      <c r="B4" s="197"/>
      <c r="C4" s="197"/>
      <c r="D4" s="51"/>
      <c r="E4" s="200" t="str">
        <f>'G-2'!E4:H4</f>
        <v>DE OBRA</v>
      </c>
      <c r="F4" s="200"/>
      <c r="G4" s="200"/>
      <c r="H4" s="20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5" t="s">
        <v>56</v>
      </c>
      <c r="B5" s="195"/>
      <c r="C5" s="195"/>
      <c r="D5" s="200" t="str">
        <f>'G-2'!D5:H5</f>
        <v>CL 84 - CR 58</v>
      </c>
      <c r="E5" s="200"/>
      <c r="F5" s="200"/>
      <c r="G5" s="200"/>
      <c r="H5" s="200"/>
      <c r="I5" s="195" t="s">
        <v>53</v>
      </c>
      <c r="J5" s="195"/>
      <c r="K5" s="195"/>
      <c r="L5" s="186">
        <f>'G-2'!L5:N5</f>
        <v>8458</v>
      </c>
      <c r="M5" s="186"/>
      <c r="N5" s="186"/>
      <c r="O5" s="50"/>
      <c r="P5" s="195" t="s">
        <v>57</v>
      </c>
      <c r="Q5" s="195"/>
      <c r="R5" s="195"/>
      <c r="S5" s="186" t="s">
        <v>132</v>
      </c>
      <c r="T5" s="186"/>
      <c r="U5" s="186"/>
    </row>
    <row r="6" spans="1:28" ht="12.75" customHeight="1" x14ac:dyDescent="0.2">
      <c r="A6" s="195" t="s">
        <v>55</v>
      </c>
      <c r="B6" s="195"/>
      <c r="C6" s="195"/>
      <c r="D6" s="198" t="s">
        <v>150</v>
      </c>
      <c r="E6" s="198"/>
      <c r="F6" s="198"/>
      <c r="G6" s="198"/>
      <c r="H6" s="198"/>
      <c r="I6" s="195" t="s">
        <v>59</v>
      </c>
      <c r="J6" s="195"/>
      <c r="K6" s="195"/>
      <c r="L6" s="194">
        <v>2</v>
      </c>
      <c r="M6" s="194"/>
      <c r="N6" s="194"/>
      <c r="O6" s="54"/>
      <c r="P6" s="195" t="s">
        <v>58</v>
      </c>
      <c r="Q6" s="195"/>
      <c r="R6" s="195"/>
      <c r="S6" s="201">
        <f>'G-2'!S6:U6</f>
        <v>43175</v>
      </c>
      <c r="T6" s="201"/>
      <c r="U6" s="201"/>
    </row>
    <row r="7" spans="1:28" ht="7.5" customHeight="1" x14ac:dyDescent="0.2">
      <c r="A7" s="55"/>
      <c r="B7" s="49"/>
      <c r="C7" s="49"/>
      <c r="D7" s="49"/>
      <c r="E7" s="196"/>
      <c r="F7" s="196"/>
      <c r="G7" s="196"/>
      <c r="H7" s="196"/>
      <c r="I7" s="196"/>
      <c r="J7" s="196"/>
      <c r="K7" s="19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9" t="s">
        <v>36</v>
      </c>
      <c r="B8" s="191" t="s">
        <v>34</v>
      </c>
      <c r="C8" s="192"/>
      <c r="D8" s="192"/>
      <c r="E8" s="193"/>
      <c r="F8" s="189" t="s">
        <v>35</v>
      </c>
      <c r="G8" s="189" t="s">
        <v>37</v>
      </c>
      <c r="H8" s="189" t="s">
        <v>36</v>
      </c>
      <c r="I8" s="191" t="s">
        <v>34</v>
      </c>
      <c r="J8" s="192"/>
      <c r="K8" s="192"/>
      <c r="L8" s="193"/>
      <c r="M8" s="189" t="s">
        <v>35</v>
      </c>
      <c r="N8" s="189" t="s">
        <v>37</v>
      </c>
      <c r="O8" s="189" t="s">
        <v>36</v>
      </c>
      <c r="P8" s="191" t="s">
        <v>34</v>
      </c>
      <c r="Q8" s="192"/>
      <c r="R8" s="192"/>
      <c r="S8" s="193"/>
      <c r="T8" s="189" t="s">
        <v>35</v>
      </c>
      <c r="U8" s="189" t="s">
        <v>37</v>
      </c>
    </row>
    <row r="9" spans="1:28" ht="12" customHeight="1" x14ac:dyDescent="0.2">
      <c r="A9" s="190"/>
      <c r="B9" s="57" t="s">
        <v>52</v>
      </c>
      <c r="C9" s="57" t="s">
        <v>0</v>
      </c>
      <c r="D9" s="57" t="s">
        <v>2</v>
      </c>
      <c r="E9" s="58" t="s">
        <v>3</v>
      </c>
      <c r="F9" s="190"/>
      <c r="G9" s="190"/>
      <c r="H9" s="190"/>
      <c r="I9" s="59" t="s">
        <v>52</v>
      </c>
      <c r="J9" s="59" t="s">
        <v>0</v>
      </c>
      <c r="K9" s="57" t="s">
        <v>2</v>
      </c>
      <c r="L9" s="58" t="s">
        <v>3</v>
      </c>
      <c r="M9" s="190"/>
      <c r="N9" s="190"/>
      <c r="O9" s="190"/>
      <c r="P9" s="59" t="s">
        <v>52</v>
      </c>
      <c r="Q9" s="59" t="s">
        <v>0</v>
      </c>
      <c r="R9" s="57" t="s">
        <v>2</v>
      </c>
      <c r="S9" s="58" t="s">
        <v>3</v>
      </c>
      <c r="T9" s="190"/>
      <c r="U9" s="190"/>
    </row>
    <row r="10" spans="1:28" ht="24" customHeight="1" x14ac:dyDescent="0.2">
      <c r="A10" s="60" t="s">
        <v>11</v>
      </c>
      <c r="B10" s="61">
        <v>22</v>
      </c>
      <c r="C10" s="61">
        <v>241</v>
      </c>
      <c r="D10" s="61">
        <v>1</v>
      </c>
      <c r="E10" s="61">
        <v>2</v>
      </c>
      <c r="F10" s="62">
        <f t="shared" ref="F10:F22" si="0">B10*0.5+C10*1+D10*2+E10*2.5</f>
        <v>259</v>
      </c>
      <c r="G10" s="63"/>
      <c r="H10" s="64" t="s">
        <v>4</v>
      </c>
      <c r="I10" s="46">
        <v>19</v>
      </c>
      <c r="J10" s="46">
        <v>129</v>
      </c>
      <c r="K10" s="46">
        <v>0</v>
      </c>
      <c r="L10" s="46">
        <v>2</v>
      </c>
      <c r="M10" s="62">
        <f t="shared" ref="M10:M22" si="1">I10*0.5+J10*1+K10*2+L10*2.5</f>
        <v>143.5</v>
      </c>
      <c r="N10" s="65">
        <f>F20+F21+F22+M10</f>
        <v>593</v>
      </c>
      <c r="O10" s="64" t="s">
        <v>43</v>
      </c>
      <c r="P10" s="46">
        <v>22</v>
      </c>
      <c r="Q10" s="46">
        <v>139</v>
      </c>
      <c r="R10" s="46">
        <v>0</v>
      </c>
      <c r="S10" s="46">
        <v>6</v>
      </c>
      <c r="T10" s="62">
        <f t="shared" ref="T10:T21" si="2">P10*0.5+Q10*1+R10*2+S10*2.5</f>
        <v>165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19</v>
      </c>
      <c r="C11" s="61">
        <v>215</v>
      </c>
      <c r="D11" s="61">
        <v>0</v>
      </c>
      <c r="E11" s="61">
        <v>3</v>
      </c>
      <c r="F11" s="62">
        <f t="shared" si="0"/>
        <v>232</v>
      </c>
      <c r="G11" s="63"/>
      <c r="H11" s="64" t="s">
        <v>5</v>
      </c>
      <c r="I11" s="46">
        <v>19</v>
      </c>
      <c r="J11" s="46">
        <v>118</v>
      </c>
      <c r="K11" s="46">
        <v>0</v>
      </c>
      <c r="L11" s="46">
        <v>5</v>
      </c>
      <c r="M11" s="62">
        <f t="shared" si="1"/>
        <v>140</v>
      </c>
      <c r="N11" s="65">
        <f>F21+F22+M10+M11</f>
        <v>580.5</v>
      </c>
      <c r="O11" s="64" t="s">
        <v>44</v>
      </c>
      <c r="P11" s="46">
        <v>19</v>
      </c>
      <c r="Q11" s="46">
        <v>182</v>
      </c>
      <c r="R11" s="46">
        <v>0</v>
      </c>
      <c r="S11" s="46">
        <v>2</v>
      </c>
      <c r="T11" s="62">
        <f t="shared" si="2"/>
        <v>196.5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29</v>
      </c>
      <c r="C12" s="61">
        <v>211</v>
      </c>
      <c r="D12" s="61">
        <v>1</v>
      </c>
      <c r="E12" s="61">
        <v>2</v>
      </c>
      <c r="F12" s="62">
        <f t="shared" si="0"/>
        <v>232.5</v>
      </c>
      <c r="G12" s="63"/>
      <c r="H12" s="64" t="s">
        <v>6</v>
      </c>
      <c r="I12" s="46">
        <v>23</v>
      </c>
      <c r="J12" s="46">
        <v>187</v>
      </c>
      <c r="K12" s="46">
        <v>1</v>
      </c>
      <c r="L12" s="46">
        <v>3</v>
      </c>
      <c r="M12" s="62">
        <f t="shared" si="1"/>
        <v>208</v>
      </c>
      <c r="N12" s="63">
        <f>F22+M10+M11+M12</f>
        <v>647</v>
      </c>
      <c r="O12" s="64" t="s">
        <v>32</v>
      </c>
      <c r="P12" s="46">
        <v>33</v>
      </c>
      <c r="Q12" s="46">
        <v>177</v>
      </c>
      <c r="R12" s="46">
        <v>0</v>
      </c>
      <c r="S12" s="46">
        <v>1</v>
      </c>
      <c r="T12" s="62">
        <f t="shared" si="2"/>
        <v>196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14</v>
      </c>
      <c r="C13" s="61">
        <v>205</v>
      </c>
      <c r="D13" s="61">
        <v>0</v>
      </c>
      <c r="E13" s="61">
        <v>4</v>
      </c>
      <c r="F13" s="62">
        <f t="shared" si="0"/>
        <v>222</v>
      </c>
      <c r="G13" s="63">
        <f t="shared" ref="G13:G19" si="3">F10+F11+F12+F13</f>
        <v>945.5</v>
      </c>
      <c r="H13" s="64" t="s">
        <v>7</v>
      </c>
      <c r="I13" s="46">
        <v>21</v>
      </c>
      <c r="J13" s="46">
        <v>178</v>
      </c>
      <c r="K13" s="46">
        <v>0</v>
      </c>
      <c r="L13" s="46">
        <v>4</v>
      </c>
      <c r="M13" s="62">
        <f t="shared" si="1"/>
        <v>198.5</v>
      </c>
      <c r="N13" s="63">
        <f t="shared" ref="N13:N18" si="4">M10+M11+M12+M13</f>
        <v>690</v>
      </c>
      <c r="O13" s="64" t="s">
        <v>33</v>
      </c>
      <c r="P13" s="46">
        <v>31</v>
      </c>
      <c r="Q13" s="46">
        <v>172</v>
      </c>
      <c r="R13" s="46">
        <v>0</v>
      </c>
      <c r="S13" s="46">
        <v>0</v>
      </c>
      <c r="T13" s="62">
        <f t="shared" si="2"/>
        <v>187.5</v>
      </c>
      <c r="U13" s="63">
        <f t="shared" ref="U13:U21" si="5">T10+T11+T12+T13</f>
        <v>745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13</v>
      </c>
      <c r="C14" s="61">
        <v>183</v>
      </c>
      <c r="D14" s="61">
        <v>0</v>
      </c>
      <c r="E14" s="61">
        <v>2</v>
      </c>
      <c r="F14" s="62">
        <f t="shared" si="0"/>
        <v>194.5</v>
      </c>
      <c r="G14" s="63">
        <f t="shared" si="3"/>
        <v>881</v>
      </c>
      <c r="H14" s="64" t="s">
        <v>9</v>
      </c>
      <c r="I14" s="46">
        <v>18</v>
      </c>
      <c r="J14" s="46">
        <v>151</v>
      </c>
      <c r="K14" s="46">
        <v>0</v>
      </c>
      <c r="L14" s="46">
        <v>2</v>
      </c>
      <c r="M14" s="62">
        <f t="shared" si="1"/>
        <v>165</v>
      </c>
      <c r="N14" s="63">
        <f t="shared" si="4"/>
        <v>711.5</v>
      </c>
      <c r="O14" s="64" t="s">
        <v>29</v>
      </c>
      <c r="P14" s="45">
        <v>21</v>
      </c>
      <c r="Q14" s="45">
        <v>167</v>
      </c>
      <c r="R14" s="45">
        <v>1</v>
      </c>
      <c r="S14" s="45">
        <v>2</v>
      </c>
      <c r="T14" s="62">
        <f t="shared" si="2"/>
        <v>184.5</v>
      </c>
      <c r="U14" s="63">
        <f t="shared" si="5"/>
        <v>764.5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23</v>
      </c>
      <c r="C15" s="61">
        <v>197</v>
      </c>
      <c r="D15" s="61">
        <v>0</v>
      </c>
      <c r="E15" s="61">
        <v>1</v>
      </c>
      <c r="F15" s="62">
        <f t="shared" si="0"/>
        <v>211</v>
      </c>
      <c r="G15" s="63">
        <f t="shared" si="3"/>
        <v>860</v>
      </c>
      <c r="H15" s="64" t="s">
        <v>12</v>
      </c>
      <c r="I15" s="46">
        <v>17</v>
      </c>
      <c r="J15" s="46">
        <v>150</v>
      </c>
      <c r="K15" s="46">
        <v>0</v>
      </c>
      <c r="L15" s="46">
        <v>2</v>
      </c>
      <c r="M15" s="62">
        <f t="shared" si="1"/>
        <v>163.5</v>
      </c>
      <c r="N15" s="63">
        <f t="shared" si="4"/>
        <v>735</v>
      </c>
      <c r="O15" s="60" t="s">
        <v>30</v>
      </c>
      <c r="P15" s="46">
        <v>17</v>
      </c>
      <c r="Q15" s="46">
        <v>160</v>
      </c>
      <c r="R15" s="46">
        <v>1</v>
      </c>
      <c r="S15" s="46">
        <v>4</v>
      </c>
      <c r="T15" s="62">
        <f t="shared" si="2"/>
        <v>180.5</v>
      </c>
      <c r="U15" s="63">
        <f t="shared" si="5"/>
        <v>748.5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19</v>
      </c>
      <c r="C16" s="61">
        <v>150</v>
      </c>
      <c r="D16" s="61">
        <v>0</v>
      </c>
      <c r="E16" s="61">
        <v>1</v>
      </c>
      <c r="F16" s="62">
        <f t="shared" si="0"/>
        <v>162</v>
      </c>
      <c r="G16" s="63">
        <f t="shared" si="3"/>
        <v>789.5</v>
      </c>
      <c r="H16" s="64" t="s">
        <v>15</v>
      </c>
      <c r="I16" s="46">
        <v>16</v>
      </c>
      <c r="J16" s="46">
        <v>148</v>
      </c>
      <c r="K16" s="46">
        <v>0</v>
      </c>
      <c r="L16" s="46">
        <v>1</v>
      </c>
      <c r="M16" s="62">
        <f t="shared" si="1"/>
        <v>158.5</v>
      </c>
      <c r="N16" s="63">
        <f t="shared" si="4"/>
        <v>685.5</v>
      </c>
      <c r="O16" s="64" t="s">
        <v>8</v>
      </c>
      <c r="P16" s="46">
        <v>32</v>
      </c>
      <c r="Q16" s="46">
        <v>166</v>
      </c>
      <c r="R16" s="46">
        <v>0</v>
      </c>
      <c r="S16" s="46">
        <v>1</v>
      </c>
      <c r="T16" s="62">
        <f t="shared" si="2"/>
        <v>184.5</v>
      </c>
      <c r="U16" s="63">
        <f t="shared" si="5"/>
        <v>737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13</v>
      </c>
      <c r="C17" s="61">
        <v>134</v>
      </c>
      <c r="D17" s="61">
        <v>0</v>
      </c>
      <c r="E17" s="61">
        <v>3</v>
      </c>
      <c r="F17" s="62">
        <f t="shared" si="0"/>
        <v>148</v>
      </c>
      <c r="G17" s="63">
        <f t="shared" si="3"/>
        <v>715.5</v>
      </c>
      <c r="H17" s="64" t="s">
        <v>18</v>
      </c>
      <c r="I17" s="46">
        <v>17</v>
      </c>
      <c r="J17" s="46">
        <v>140</v>
      </c>
      <c r="K17" s="46">
        <v>0</v>
      </c>
      <c r="L17" s="46">
        <v>3</v>
      </c>
      <c r="M17" s="62">
        <f t="shared" si="1"/>
        <v>156</v>
      </c>
      <c r="N17" s="63">
        <f t="shared" si="4"/>
        <v>643</v>
      </c>
      <c r="O17" s="64" t="s">
        <v>10</v>
      </c>
      <c r="P17" s="46">
        <v>20</v>
      </c>
      <c r="Q17" s="46">
        <v>184</v>
      </c>
      <c r="R17" s="46">
        <v>0</v>
      </c>
      <c r="S17" s="46">
        <v>1</v>
      </c>
      <c r="T17" s="62">
        <f t="shared" si="2"/>
        <v>196.5</v>
      </c>
      <c r="U17" s="63">
        <f t="shared" si="5"/>
        <v>746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13</v>
      </c>
      <c r="C18" s="61">
        <v>149</v>
      </c>
      <c r="D18" s="61">
        <v>0</v>
      </c>
      <c r="E18" s="61">
        <v>1</v>
      </c>
      <c r="F18" s="62">
        <f t="shared" si="0"/>
        <v>158</v>
      </c>
      <c r="G18" s="63">
        <f t="shared" si="3"/>
        <v>679</v>
      </c>
      <c r="H18" s="64" t="s">
        <v>20</v>
      </c>
      <c r="I18" s="46">
        <v>16</v>
      </c>
      <c r="J18" s="46">
        <v>208</v>
      </c>
      <c r="K18" s="46">
        <v>1</v>
      </c>
      <c r="L18" s="46">
        <v>2</v>
      </c>
      <c r="M18" s="62">
        <f t="shared" si="1"/>
        <v>223</v>
      </c>
      <c r="N18" s="63">
        <f t="shared" si="4"/>
        <v>701</v>
      </c>
      <c r="O18" s="64" t="s">
        <v>13</v>
      </c>
      <c r="P18" s="46">
        <v>19</v>
      </c>
      <c r="Q18" s="46">
        <v>165</v>
      </c>
      <c r="R18" s="46">
        <v>1</v>
      </c>
      <c r="S18" s="46">
        <v>2</v>
      </c>
      <c r="T18" s="62">
        <f t="shared" si="2"/>
        <v>181.5</v>
      </c>
      <c r="U18" s="63">
        <f t="shared" si="5"/>
        <v>743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22</v>
      </c>
      <c r="C19" s="69">
        <v>182</v>
      </c>
      <c r="D19" s="69">
        <v>0</v>
      </c>
      <c r="E19" s="69">
        <v>3</v>
      </c>
      <c r="F19" s="70">
        <f t="shared" si="0"/>
        <v>200.5</v>
      </c>
      <c r="G19" s="71">
        <f t="shared" si="3"/>
        <v>668.5</v>
      </c>
      <c r="H19" s="72" t="s">
        <v>22</v>
      </c>
      <c r="I19" s="45">
        <v>15</v>
      </c>
      <c r="J19" s="45">
        <v>181</v>
      </c>
      <c r="K19" s="45">
        <v>1</v>
      </c>
      <c r="L19" s="45">
        <v>2</v>
      </c>
      <c r="M19" s="62">
        <f t="shared" si="1"/>
        <v>195.5</v>
      </c>
      <c r="N19" s="63">
        <f>M16+M17+M18+M19</f>
        <v>733</v>
      </c>
      <c r="O19" s="64" t="s">
        <v>16</v>
      </c>
      <c r="P19" s="46">
        <v>25</v>
      </c>
      <c r="Q19" s="46">
        <v>182</v>
      </c>
      <c r="R19" s="46">
        <v>1</v>
      </c>
      <c r="S19" s="46">
        <v>2</v>
      </c>
      <c r="T19" s="62">
        <f t="shared" si="2"/>
        <v>201.5</v>
      </c>
      <c r="U19" s="63">
        <f t="shared" si="5"/>
        <v>764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21</v>
      </c>
      <c r="C20" s="67">
        <v>132</v>
      </c>
      <c r="D20" s="67">
        <v>0</v>
      </c>
      <c r="E20" s="67">
        <v>4</v>
      </c>
      <c r="F20" s="73">
        <f t="shared" si="0"/>
        <v>152.5</v>
      </c>
      <c r="G20" s="74"/>
      <c r="H20" s="64" t="s">
        <v>24</v>
      </c>
      <c r="I20" s="46">
        <v>19</v>
      </c>
      <c r="J20" s="46">
        <v>199</v>
      </c>
      <c r="K20" s="46">
        <v>0</v>
      </c>
      <c r="L20" s="46">
        <v>2</v>
      </c>
      <c r="M20" s="73">
        <f t="shared" si="1"/>
        <v>213.5</v>
      </c>
      <c r="N20" s="63">
        <f>M17+M18+M19+M20</f>
        <v>788</v>
      </c>
      <c r="O20" s="64" t="s">
        <v>45</v>
      </c>
      <c r="P20" s="45">
        <v>11</v>
      </c>
      <c r="Q20" s="45">
        <v>174</v>
      </c>
      <c r="R20" s="45">
        <v>0</v>
      </c>
      <c r="S20" s="45">
        <v>1</v>
      </c>
      <c r="T20" s="73">
        <f t="shared" si="2"/>
        <v>182</v>
      </c>
      <c r="U20" s="63">
        <f t="shared" si="5"/>
        <v>761.5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23</v>
      </c>
      <c r="C21" s="61">
        <v>125</v>
      </c>
      <c r="D21" s="61">
        <v>0</v>
      </c>
      <c r="E21" s="61">
        <v>2</v>
      </c>
      <c r="F21" s="62">
        <f t="shared" si="0"/>
        <v>141.5</v>
      </c>
      <c r="G21" s="75"/>
      <c r="H21" s="72" t="s">
        <v>25</v>
      </c>
      <c r="I21" s="46">
        <v>25</v>
      </c>
      <c r="J21" s="46">
        <v>197</v>
      </c>
      <c r="K21" s="46">
        <v>0</v>
      </c>
      <c r="L21" s="46">
        <v>3</v>
      </c>
      <c r="M21" s="62">
        <f t="shared" si="1"/>
        <v>217</v>
      </c>
      <c r="N21" s="63">
        <f>M18+M19+M20+M21</f>
        <v>849</v>
      </c>
      <c r="O21" s="68" t="s">
        <v>46</v>
      </c>
      <c r="P21" s="47">
        <v>14</v>
      </c>
      <c r="Q21" s="47">
        <v>188</v>
      </c>
      <c r="R21" s="47">
        <v>0</v>
      </c>
      <c r="S21" s="47">
        <v>1</v>
      </c>
      <c r="T21" s="70">
        <f t="shared" si="2"/>
        <v>197.5</v>
      </c>
      <c r="U21" s="71">
        <f t="shared" si="5"/>
        <v>762.5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26</v>
      </c>
      <c r="C22" s="61">
        <v>115</v>
      </c>
      <c r="D22" s="61">
        <v>0</v>
      </c>
      <c r="E22" s="61">
        <v>11</v>
      </c>
      <c r="F22" s="62">
        <f t="shared" si="0"/>
        <v>155.5</v>
      </c>
      <c r="G22" s="63"/>
      <c r="H22" s="68" t="s">
        <v>26</v>
      </c>
      <c r="I22" s="47">
        <v>26</v>
      </c>
      <c r="J22" s="47">
        <v>187</v>
      </c>
      <c r="K22" s="47">
        <v>0</v>
      </c>
      <c r="L22" s="47">
        <v>0</v>
      </c>
      <c r="M22" s="62">
        <f t="shared" si="1"/>
        <v>200</v>
      </c>
      <c r="N22" s="71">
        <f>M19+M20+M21+M22</f>
        <v>826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5" t="s">
        <v>47</v>
      </c>
      <c r="B23" s="206"/>
      <c r="C23" s="211" t="s">
        <v>50</v>
      </c>
      <c r="D23" s="212"/>
      <c r="E23" s="212"/>
      <c r="F23" s="213"/>
      <c r="G23" s="89">
        <f>MAX(G13:G19)</f>
        <v>945.5</v>
      </c>
      <c r="H23" s="209" t="s">
        <v>48</v>
      </c>
      <c r="I23" s="210"/>
      <c r="J23" s="202" t="s">
        <v>50</v>
      </c>
      <c r="K23" s="203"/>
      <c r="L23" s="203"/>
      <c r="M23" s="204"/>
      <c r="N23" s="90">
        <f>MAX(N10:N22)</f>
        <v>849</v>
      </c>
      <c r="O23" s="205" t="s">
        <v>49</v>
      </c>
      <c r="P23" s="206"/>
      <c r="Q23" s="211" t="s">
        <v>50</v>
      </c>
      <c r="R23" s="212"/>
      <c r="S23" s="212"/>
      <c r="T23" s="213"/>
      <c r="U23" s="89">
        <f>MAX(U13:U21)</f>
        <v>764.5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7"/>
      <c r="B24" s="208"/>
      <c r="C24" s="83" t="s">
        <v>71</v>
      </c>
      <c r="D24" s="86"/>
      <c r="E24" s="86"/>
      <c r="F24" s="87" t="s">
        <v>63</v>
      </c>
      <c r="G24" s="88"/>
      <c r="H24" s="207"/>
      <c r="I24" s="208"/>
      <c r="J24" s="83" t="s">
        <v>71</v>
      </c>
      <c r="K24" s="86"/>
      <c r="L24" s="86"/>
      <c r="M24" s="87" t="s">
        <v>69</v>
      </c>
      <c r="N24" s="88"/>
      <c r="O24" s="207"/>
      <c r="P24" s="208"/>
      <c r="Q24" s="83" t="s">
        <v>71</v>
      </c>
      <c r="R24" s="86"/>
      <c r="S24" s="86"/>
      <c r="T24" s="87" t="s">
        <v>76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4" t="s">
        <v>61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7" t="s">
        <v>54</v>
      </c>
      <c r="B5" s="187"/>
      <c r="C5" s="187"/>
      <c r="D5" s="26"/>
      <c r="E5" s="183" t="str">
        <f>'G-2'!E4:H4</f>
        <v>DE OBRA</v>
      </c>
      <c r="F5" s="183"/>
      <c r="G5" s="183"/>
      <c r="H5" s="18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9" t="s">
        <v>56</v>
      </c>
      <c r="B6" s="179"/>
      <c r="C6" s="179"/>
      <c r="D6" s="183" t="str">
        <f>'G-2'!D5:H5</f>
        <v>CL 84 - CR 58</v>
      </c>
      <c r="E6" s="183"/>
      <c r="F6" s="183"/>
      <c r="G6" s="183"/>
      <c r="H6" s="183"/>
      <c r="I6" s="179" t="s">
        <v>53</v>
      </c>
      <c r="J6" s="179"/>
      <c r="K6" s="179"/>
      <c r="L6" s="186">
        <f>'G-2'!L5:N5</f>
        <v>8458</v>
      </c>
      <c r="M6" s="186"/>
      <c r="N6" s="186"/>
      <c r="O6" s="12"/>
      <c r="P6" s="179" t="s">
        <v>58</v>
      </c>
      <c r="Q6" s="179"/>
      <c r="R6" s="179"/>
      <c r="S6" s="214">
        <f>'G-2'!S6:U6</f>
        <v>43175</v>
      </c>
      <c r="T6" s="214"/>
      <c r="U6" s="214"/>
    </row>
    <row r="7" spans="1:28" ht="7.5" customHeight="1" x14ac:dyDescent="0.2">
      <c r="A7" s="13"/>
      <c r="B7" s="11"/>
      <c r="C7" s="11"/>
      <c r="D7" s="11"/>
      <c r="E7" s="180"/>
      <c r="F7" s="180"/>
      <c r="G7" s="180"/>
      <c r="H7" s="180"/>
      <c r="I7" s="180"/>
      <c r="J7" s="180"/>
      <c r="K7" s="18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1" t="s">
        <v>34</v>
      </c>
      <c r="C8" s="172"/>
      <c r="D8" s="172"/>
      <c r="E8" s="173"/>
      <c r="F8" s="168" t="s">
        <v>35</v>
      </c>
      <c r="G8" s="168" t="s">
        <v>37</v>
      </c>
      <c r="H8" s="168" t="s">
        <v>36</v>
      </c>
      <c r="I8" s="171" t="s">
        <v>34</v>
      </c>
      <c r="J8" s="172"/>
      <c r="K8" s="172"/>
      <c r="L8" s="173"/>
      <c r="M8" s="168" t="s">
        <v>35</v>
      </c>
      <c r="N8" s="168" t="s">
        <v>37</v>
      </c>
      <c r="O8" s="168" t="s">
        <v>36</v>
      </c>
      <c r="P8" s="171" t="s">
        <v>34</v>
      </c>
      <c r="Q8" s="172"/>
      <c r="R8" s="172"/>
      <c r="S8" s="173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f>'G-2'!B10+'G-3'!B10</f>
        <v>61</v>
      </c>
      <c r="C10" s="46">
        <f>'G-2'!C10+'G-3'!C10</f>
        <v>547</v>
      </c>
      <c r="D10" s="46">
        <f>'G-2'!D10+'G-3'!D10</f>
        <v>25</v>
      </c>
      <c r="E10" s="46">
        <f>'G-2'!E10+'G-3'!E10</f>
        <v>3</v>
      </c>
      <c r="F10" s="6">
        <f t="shared" ref="F10:F22" si="0">B10*0.5+C10*1+D10*2+E10*2.5</f>
        <v>635</v>
      </c>
      <c r="G10" s="2"/>
      <c r="H10" s="19" t="s">
        <v>4</v>
      </c>
      <c r="I10" s="46">
        <f>'G-2'!I10+'G-3'!I10</f>
        <v>75</v>
      </c>
      <c r="J10" s="46">
        <f>'G-2'!J10+'G-3'!J10</f>
        <v>414</v>
      </c>
      <c r="K10" s="46">
        <f>'G-2'!K10+'G-3'!K10</f>
        <v>13</v>
      </c>
      <c r="L10" s="46">
        <f>'G-2'!L10+'G-3'!L10</f>
        <v>8</v>
      </c>
      <c r="M10" s="6">
        <f t="shared" ref="M10:M22" si="1">I10*0.5+J10*1+K10*2+L10*2.5</f>
        <v>497.5</v>
      </c>
      <c r="N10" s="9">
        <f>F20+F21+F22+M10</f>
        <v>1949.5</v>
      </c>
      <c r="O10" s="19" t="s">
        <v>43</v>
      </c>
      <c r="P10" s="46">
        <f>'G-2'!P10+'G-3'!P10</f>
        <v>73</v>
      </c>
      <c r="Q10" s="46">
        <f>'G-2'!Q10+'G-3'!Q10</f>
        <v>405</v>
      </c>
      <c r="R10" s="46">
        <f>'G-2'!R10+'G-3'!R10</f>
        <v>13</v>
      </c>
      <c r="S10" s="46">
        <f>'G-2'!S10+'G-3'!S10</f>
        <v>7</v>
      </c>
      <c r="T10" s="6">
        <f t="shared" ref="T10:T21" si="2">P10*0.5+Q10*1+R10*2+S10*2.5</f>
        <v>485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</f>
        <v>52</v>
      </c>
      <c r="C11" s="46">
        <f>'G-2'!C11+'G-3'!C11</f>
        <v>512</v>
      </c>
      <c r="D11" s="46">
        <f>'G-2'!D11+'G-3'!D11</f>
        <v>22</v>
      </c>
      <c r="E11" s="46">
        <f>'G-2'!E11+'G-3'!E11</f>
        <v>5</v>
      </c>
      <c r="F11" s="6">
        <f t="shared" si="0"/>
        <v>594.5</v>
      </c>
      <c r="G11" s="2"/>
      <c r="H11" s="19" t="s">
        <v>5</v>
      </c>
      <c r="I11" s="46">
        <f>'G-2'!I11+'G-3'!I11</f>
        <v>86</v>
      </c>
      <c r="J11" s="46">
        <f>'G-2'!J11+'G-3'!J11</f>
        <v>467</v>
      </c>
      <c r="K11" s="46">
        <f>'G-2'!K11+'G-3'!K11</f>
        <v>11</v>
      </c>
      <c r="L11" s="46">
        <f>'G-2'!L11+'G-3'!L11</f>
        <v>9</v>
      </c>
      <c r="M11" s="6">
        <f t="shared" si="1"/>
        <v>554.5</v>
      </c>
      <c r="N11" s="9">
        <f>F21+F22+M10+M11</f>
        <v>2050.5</v>
      </c>
      <c r="O11" s="19" t="s">
        <v>44</v>
      </c>
      <c r="P11" s="46">
        <f>'G-2'!P11+'G-3'!P11</f>
        <v>77</v>
      </c>
      <c r="Q11" s="46">
        <f>'G-2'!Q11+'G-3'!Q11</f>
        <v>458</v>
      </c>
      <c r="R11" s="46">
        <f>'G-2'!R11+'G-3'!R11</f>
        <v>15</v>
      </c>
      <c r="S11" s="46">
        <f>'G-2'!S11+'G-3'!S11</f>
        <v>4</v>
      </c>
      <c r="T11" s="6">
        <f t="shared" si="2"/>
        <v>536.5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</f>
        <v>70</v>
      </c>
      <c r="C12" s="46">
        <f>'G-2'!C12+'G-3'!C12</f>
        <v>509</v>
      </c>
      <c r="D12" s="46">
        <f>'G-2'!D12+'G-3'!D12</f>
        <v>17</v>
      </c>
      <c r="E12" s="46">
        <f>'G-2'!E12+'G-3'!E12</f>
        <v>5</v>
      </c>
      <c r="F12" s="6">
        <f t="shared" si="0"/>
        <v>590.5</v>
      </c>
      <c r="G12" s="2"/>
      <c r="H12" s="19" t="s">
        <v>6</v>
      </c>
      <c r="I12" s="46">
        <f>'G-2'!I12+'G-3'!I12</f>
        <v>70</v>
      </c>
      <c r="J12" s="46">
        <f>'G-2'!J12+'G-3'!J12</f>
        <v>490</v>
      </c>
      <c r="K12" s="46">
        <f>'G-2'!K12+'G-3'!K12</f>
        <v>17</v>
      </c>
      <c r="L12" s="46">
        <f>'G-2'!L12+'G-3'!L12</f>
        <v>7</v>
      </c>
      <c r="M12" s="6">
        <f t="shared" si="1"/>
        <v>576.5</v>
      </c>
      <c r="N12" s="2">
        <f>F22+M10+M11+M12</f>
        <v>2153.5</v>
      </c>
      <c r="O12" s="19" t="s">
        <v>32</v>
      </c>
      <c r="P12" s="46">
        <f>'G-2'!P12+'G-3'!P12</f>
        <v>79</v>
      </c>
      <c r="Q12" s="46">
        <f>'G-2'!Q12+'G-3'!Q12</f>
        <v>440</v>
      </c>
      <c r="R12" s="46">
        <f>'G-2'!R12+'G-3'!R12</f>
        <v>20</v>
      </c>
      <c r="S12" s="46">
        <f>'G-2'!S12+'G-3'!S12</f>
        <v>6</v>
      </c>
      <c r="T12" s="6">
        <f t="shared" si="2"/>
        <v>534.5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</f>
        <v>50</v>
      </c>
      <c r="C13" s="46">
        <f>'G-2'!C13+'G-3'!C13</f>
        <v>492</v>
      </c>
      <c r="D13" s="46">
        <f>'G-2'!D13+'G-3'!D13</f>
        <v>19</v>
      </c>
      <c r="E13" s="46">
        <f>'G-2'!E13+'G-3'!E13</f>
        <v>5</v>
      </c>
      <c r="F13" s="6">
        <f t="shared" si="0"/>
        <v>567.5</v>
      </c>
      <c r="G13" s="2">
        <f t="shared" ref="G13:G19" si="3">F10+F11+F12+F13</f>
        <v>2387.5</v>
      </c>
      <c r="H13" s="19" t="s">
        <v>7</v>
      </c>
      <c r="I13" s="46">
        <f>'G-2'!I13+'G-3'!I13</f>
        <v>77</v>
      </c>
      <c r="J13" s="46">
        <f>'G-2'!J13+'G-3'!J13</f>
        <v>474</v>
      </c>
      <c r="K13" s="46">
        <f>'G-2'!K13+'G-3'!K13</f>
        <v>13</v>
      </c>
      <c r="L13" s="46">
        <f>'G-2'!L13+'G-3'!L13</f>
        <v>11</v>
      </c>
      <c r="M13" s="6">
        <f t="shared" si="1"/>
        <v>566</v>
      </c>
      <c r="N13" s="2">
        <f t="shared" ref="N13:N18" si="4">M10+M11+M12+M13</f>
        <v>2194.5</v>
      </c>
      <c r="O13" s="19" t="s">
        <v>33</v>
      </c>
      <c r="P13" s="46">
        <f>'G-2'!P13+'G-3'!P13</f>
        <v>83</v>
      </c>
      <c r="Q13" s="46">
        <f>'G-2'!Q13+'G-3'!Q13</f>
        <v>407</v>
      </c>
      <c r="R13" s="46">
        <f>'G-2'!R13+'G-3'!R13</f>
        <v>13</v>
      </c>
      <c r="S13" s="46">
        <f>'G-2'!S13+'G-3'!S13</f>
        <v>0</v>
      </c>
      <c r="T13" s="6">
        <f t="shared" si="2"/>
        <v>474.5</v>
      </c>
      <c r="U13" s="2">
        <f t="shared" ref="U13:U21" si="5">T10+T11+T12+T13</f>
        <v>2030.5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</f>
        <v>65</v>
      </c>
      <c r="C14" s="46">
        <f>'G-2'!C14+'G-3'!C14</f>
        <v>482</v>
      </c>
      <c r="D14" s="46">
        <f>'G-2'!D14+'G-3'!D14</f>
        <v>23</v>
      </c>
      <c r="E14" s="46">
        <f>'G-2'!E14+'G-3'!E14</f>
        <v>6</v>
      </c>
      <c r="F14" s="6">
        <f t="shared" si="0"/>
        <v>575.5</v>
      </c>
      <c r="G14" s="2">
        <f t="shared" si="3"/>
        <v>2328</v>
      </c>
      <c r="H14" s="19" t="s">
        <v>9</v>
      </c>
      <c r="I14" s="46">
        <f>'G-2'!I14+'G-3'!I14</f>
        <v>61</v>
      </c>
      <c r="J14" s="46">
        <f>'G-2'!J14+'G-3'!J14</f>
        <v>434</v>
      </c>
      <c r="K14" s="46">
        <f>'G-2'!K14+'G-3'!K14</f>
        <v>10</v>
      </c>
      <c r="L14" s="46">
        <f>'G-2'!L14+'G-3'!L14</f>
        <v>7</v>
      </c>
      <c r="M14" s="6">
        <f t="shared" si="1"/>
        <v>502</v>
      </c>
      <c r="N14" s="2">
        <f t="shared" si="4"/>
        <v>2199</v>
      </c>
      <c r="O14" s="19" t="s">
        <v>29</v>
      </c>
      <c r="P14" s="46">
        <f>'G-2'!P14+'G-3'!P14</f>
        <v>61</v>
      </c>
      <c r="Q14" s="46">
        <f>'G-2'!Q14+'G-3'!Q14</f>
        <v>407</v>
      </c>
      <c r="R14" s="46">
        <f>'G-2'!R14+'G-3'!R14</f>
        <v>15</v>
      </c>
      <c r="S14" s="46">
        <f>'G-2'!S14+'G-3'!S14</f>
        <v>8</v>
      </c>
      <c r="T14" s="6">
        <f t="shared" si="2"/>
        <v>487.5</v>
      </c>
      <c r="U14" s="2">
        <f t="shared" si="5"/>
        <v>2033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</f>
        <v>60</v>
      </c>
      <c r="C15" s="46">
        <f>'G-2'!C15+'G-3'!C15</f>
        <v>470</v>
      </c>
      <c r="D15" s="46">
        <f>'G-2'!D15+'G-3'!D15</f>
        <v>21</v>
      </c>
      <c r="E15" s="46">
        <f>'G-2'!E15+'G-3'!E15</f>
        <v>2</v>
      </c>
      <c r="F15" s="6">
        <f t="shared" si="0"/>
        <v>547</v>
      </c>
      <c r="G15" s="2">
        <f t="shared" si="3"/>
        <v>2280.5</v>
      </c>
      <c r="H15" s="19" t="s">
        <v>12</v>
      </c>
      <c r="I15" s="46">
        <f>'G-2'!I15+'G-3'!I15</f>
        <v>59</v>
      </c>
      <c r="J15" s="46">
        <f>'G-2'!J15+'G-3'!J15</f>
        <v>432</v>
      </c>
      <c r="K15" s="46">
        <f>'G-2'!K15+'G-3'!K15</f>
        <v>12</v>
      </c>
      <c r="L15" s="46">
        <f>'G-2'!L15+'G-3'!L15</f>
        <v>7</v>
      </c>
      <c r="M15" s="6">
        <f t="shared" si="1"/>
        <v>503</v>
      </c>
      <c r="N15" s="2">
        <f t="shared" si="4"/>
        <v>2147.5</v>
      </c>
      <c r="O15" s="18" t="s">
        <v>30</v>
      </c>
      <c r="P15" s="46">
        <f>'G-2'!P15+'G-3'!P15</f>
        <v>63</v>
      </c>
      <c r="Q15" s="46">
        <f>'G-2'!Q15+'G-3'!Q15</f>
        <v>442</v>
      </c>
      <c r="R15" s="46">
        <f>'G-2'!R15+'G-3'!R15</f>
        <v>15</v>
      </c>
      <c r="S15" s="46">
        <f>'G-2'!S15+'G-3'!S15</f>
        <v>8</v>
      </c>
      <c r="T15" s="6">
        <f t="shared" si="2"/>
        <v>523.5</v>
      </c>
      <c r="U15" s="2">
        <f t="shared" si="5"/>
        <v>2020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</f>
        <v>67</v>
      </c>
      <c r="C16" s="46">
        <f>'G-2'!C16+'G-3'!C16</f>
        <v>417</v>
      </c>
      <c r="D16" s="46">
        <f>'G-2'!D16+'G-3'!D16</f>
        <v>15</v>
      </c>
      <c r="E16" s="46">
        <f>'G-2'!E16+'G-3'!E16</f>
        <v>8</v>
      </c>
      <c r="F16" s="6">
        <f t="shared" si="0"/>
        <v>500.5</v>
      </c>
      <c r="G16" s="2">
        <f t="shared" si="3"/>
        <v>2190.5</v>
      </c>
      <c r="H16" s="19" t="s">
        <v>15</v>
      </c>
      <c r="I16" s="46">
        <f>'G-2'!I16+'G-3'!I16</f>
        <v>56</v>
      </c>
      <c r="J16" s="46">
        <f>'G-2'!J16+'G-3'!J16</f>
        <v>416</v>
      </c>
      <c r="K16" s="46">
        <f>'G-2'!K16+'G-3'!K16</f>
        <v>13</v>
      </c>
      <c r="L16" s="46">
        <f>'G-2'!L16+'G-3'!L16</f>
        <v>5</v>
      </c>
      <c r="M16" s="6">
        <f t="shared" si="1"/>
        <v>482.5</v>
      </c>
      <c r="N16" s="2">
        <f t="shared" si="4"/>
        <v>2053.5</v>
      </c>
      <c r="O16" s="19" t="s">
        <v>8</v>
      </c>
      <c r="P16" s="46">
        <f>'G-2'!P16+'G-3'!P16</f>
        <v>68</v>
      </c>
      <c r="Q16" s="46">
        <f>'G-2'!Q16+'G-3'!Q16</f>
        <v>457</v>
      </c>
      <c r="R16" s="46">
        <f>'G-2'!R16+'G-3'!R16</f>
        <v>11</v>
      </c>
      <c r="S16" s="46">
        <f>'G-2'!S16+'G-3'!S16</f>
        <v>5</v>
      </c>
      <c r="T16" s="6">
        <f t="shared" si="2"/>
        <v>525.5</v>
      </c>
      <c r="U16" s="2">
        <f t="shared" si="5"/>
        <v>2011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</f>
        <v>57</v>
      </c>
      <c r="C17" s="46">
        <f>'G-2'!C17+'G-3'!C17</f>
        <v>421</v>
      </c>
      <c r="D17" s="46">
        <f>'G-2'!D17+'G-3'!D17</f>
        <v>13</v>
      </c>
      <c r="E17" s="46">
        <f>'G-2'!E17+'G-3'!E17</f>
        <v>10</v>
      </c>
      <c r="F17" s="6">
        <f t="shared" si="0"/>
        <v>500.5</v>
      </c>
      <c r="G17" s="2">
        <f t="shared" si="3"/>
        <v>2123.5</v>
      </c>
      <c r="H17" s="19" t="s">
        <v>18</v>
      </c>
      <c r="I17" s="46">
        <f>'G-2'!I17+'G-3'!I17</f>
        <v>66</v>
      </c>
      <c r="J17" s="46">
        <f>'G-2'!J17+'G-3'!J17</f>
        <v>420</v>
      </c>
      <c r="K17" s="46">
        <f>'G-2'!K17+'G-3'!K17</f>
        <v>10</v>
      </c>
      <c r="L17" s="46">
        <f>'G-2'!L17+'G-3'!L17</f>
        <v>4</v>
      </c>
      <c r="M17" s="6">
        <f t="shared" si="1"/>
        <v>483</v>
      </c>
      <c r="N17" s="2">
        <f t="shared" si="4"/>
        <v>1970.5</v>
      </c>
      <c r="O17" s="19" t="s">
        <v>10</v>
      </c>
      <c r="P17" s="46">
        <f>'G-2'!P17+'G-3'!P17</f>
        <v>65</v>
      </c>
      <c r="Q17" s="46">
        <f>'G-2'!Q17+'G-3'!Q17</f>
        <v>470</v>
      </c>
      <c r="R17" s="46">
        <f>'G-2'!R17+'G-3'!R17</f>
        <v>13</v>
      </c>
      <c r="S17" s="46">
        <f>'G-2'!S17+'G-3'!S17</f>
        <v>4</v>
      </c>
      <c r="T17" s="6">
        <f t="shared" si="2"/>
        <v>538.5</v>
      </c>
      <c r="U17" s="2">
        <f t="shared" si="5"/>
        <v>2075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</f>
        <v>75</v>
      </c>
      <c r="C18" s="46">
        <f>'G-2'!C18+'G-3'!C18</f>
        <v>375</v>
      </c>
      <c r="D18" s="46">
        <f>'G-2'!D18+'G-3'!D18</f>
        <v>19</v>
      </c>
      <c r="E18" s="46">
        <f>'G-2'!E18+'G-3'!E18</f>
        <v>1</v>
      </c>
      <c r="F18" s="6">
        <f t="shared" si="0"/>
        <v>453</v>
      </c>
      <c r="G18" s="2">
        <f t="shared" si="3"/>
        <v>2001</v>
      </c>
      <c r="H18" s="19" t="s">
        <v>20</v>
      </c>
      <c r="I18" s="46">
        <f>'G-2'!I18+'G-3'!I18</f>
        <v>73</v>
      </c>
      <c r="J18" s="46">
        <f>'G-2'!J18+'G-3'!J18</f>
        <v>507</v>
      </c>
      <c r="K18" s="46">
        <f>'G-2'!K18+'G-3'!K18</f>
        <v>14</v>
      </c>
      <c r="L18" s="46">
        <f>'G-2'!L18+'G-3'!L18</f>
        <v>6</v>
      </c>
      <c r="M18" s="6">
        <f t="shared" si="1"/>
        <v>586.5</v>
      </c>
      <c r="N18" s="2">
        <f t="shared" si="4"/>
        <v>2055</v>
      </c>
      <c r="O18" s="19" t="s">
        <v>13</v>
      </c>
      <c r="P18" s="46">
        <f>'G-2'!P18+'G-3'!P18</f>
        <v>68</v>
      </c>
      <c r="Q18" s="46">
        <f>'G-2'!Q18+'G-3'!Q18</f>
        <v>455</v>
      </c>
      <c r="R18" s="46">
        <f>'G-2'!R18+'G-3'!R18</f>
        <v>12</v>
      </c>
      <c r="S18" s="46">
        <f>'G-2'!S18+'G-3'!S18</f>
        <v>7</v>
      </c>
      <c r="T18" s="6">
        <f t="shared" si="2"/>
        <v>530.5</v>
      </c>
      <c r="U18" s="2">
        <f t="shared" si="5"/>
        <v>2118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</f>
        <v>66</v>
      </c>
      <c r="C19" s="47">
        <f>'G-2'!C19+'G-3'!C19</f>
        <v>440</v>
      </c>
      <c r="D19" s="47">
        <f>'G-2'!D19+'G-3'!D19</f>
        <v>14</v>
      </c>
      <c r="E19" s="47">
        <f>'G-2'!E19+'G-3'!E19</f>
        <v>9</v>
      </c>
      <c r="F19" s="7">
        <f t="shared" si="0"/>
        <v>523.5</v>
      </c>
      <c r="G19" s="3">
        <f t="shared" si="3"/>
        <v>1977.5</v>
      </c>
      <c r="H19" s="20" t="s">
        <v>22</v>
      </c>
      <c r="I19" s="46">
        <f>'G-2'!I19+'G-3'!I19</f>
        <v>54</v>
      </c>
      <c r="J19" s="46">
        <f>'G-2'!J19+'G-3'!J19</f>
        <v>449</v>
      </c>
      <c r="K19" s="46">
        <f>'G-2'!K19+'G-3'!K19</f>
        <v>12</v>
      </c>
      <c r="L19" s="46">
        <f>'G-2'!L19+'G-3'!L19</f>
        <v>7</v>
      </c>
      <c r="M19" s="6">
        <f t="shared" si="1"/>
        <v>517.5</v>
      </c>
      <c r="N19" s="2">
        <f>M16+M17+M18+M19</f>
        <v>2069.5</v>
      </c>
      <c r="O19" s="19" t="s">
        <v>16</v>
      </c>
      <c r="P19" s="46">
        <f>'G-2'!P19+'G-3'!P19</f>
        <v>61</v>
      </c>
      <c r="Q19" s="46">
        <f>'G-2'!Q19+'G-3'!Q19</f>
        <v>507</v>
      </c>
      <c r="R19" s="46">
        <f>'G-2'!R19+'G-3'!R19</f>
        <v>13</v>
      </c>
      <c r="S19" s="46">
        <f>'G-2'!S19+'G-3'!S19</f>
        <v>4</v>
      </c>
      <c r="T19" s="6">
        <f t="shared" si="2"/>
        <v>573.5</v>
      </c>
      <c r="U19" s="2">
        <f t="shared" si="5"/>
        <v>2168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</f>
        <v>54</v>
      </c>
      <c r="C20" s="45">
        <f>'G-2'!C20+'G-3'!C20</f>
        <v>383</v>
      </c>
      <c r="D20" s="45">
        <f>'G-2'!D20+'G-3'!D20</f>
        <v>13</v>
      </c>
      <c r="E20" s="45">
        <f>'G-2'!E20+'G-3'!E20</f>
        <v>7</v>
      </c>
      <c r="F20" s="8">
        <f t="shared" si="0"/>
        <v>453.5</v>
      </c>
      <c r="G20" s="35"/>
      <c r="H20" s="19" t="s">
        <v>24</v>
      </c>
      <c r="I20" s="46">
        <f>'G-2'!I20+'G-3'!I20</f>
        <v>55</v>
      </c>
      <c r="J20" s="46">
        <f>'G-2'!J20+'G-3'!J20</f>
        <v>410</v>
      </c>
      <c r="K20" s="46">
        <f>'G-2'!K20+'G-3'!K20</f>
        <v>13</v>
      </c>
      <c r="L20" s="46">
        <f>'G-2'!L20+'G-3'!L20</f>
        <v>3</v>
      </c>
      <c r="M20" s="8">
        <f t="shared" si="1"/>
        <v>471</v>
      </c>
      <c r="N20" s="2">
        <f>M17+M18+M19+M20</f>
        <v>2058</v>
      </c>
      <c r="O20" s="19" t="s">
        <v>45</v>
      </c>
      <c r="P20" s="46">
        <f>'G-2'!P20+'G-3'!P20</f>
        <v>50</v>
      </c>
      <c r="Q20" s="46">
        <f>'G-2'!Q20+'G-3'!Q20</f>
        <v>486</v>
      </c>
      <c r="R20" s="46">
        <f>'G-2'!R20+'G-3'!R20</f>
        <v>14</v>
      </c>
      <c r="S20" s="46">
        <f>'G-2'!S20+'G-3'!S20</f>
        <v>6</v>
      </c>
      <c r="T20" s="8">
        <f t="shared" si="2"/>
        <v>554</v>
      </c>
      <c r="U20" s="2">
        <f t="shared" si="5"/>
        <v>2196.5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</f>
        <v>62</v>
      </c>
      <c r="C21" s="45">
        <f>'G-2'!C21+'G-3'!C21</f>
        <v>393</v>
      </c>
      <c r="D21" s="45">
        <f>'G-2'!D21+'G-3'!D21</f>
        <v>16</v>
      </c>
      <c r="E21" s="45">
        <f>'G-2'!E21+'G-3'!E21</f>
        <v>7</v>
      </c>
      <c r="F21" s="6">
        <f t="shared" si="0"/>
        <v>473.5</v>
      </c>
      <c r="G21" s="36"/>
      <c r="H21" s="20" t="s">
        <v>25</v>
      </c>
      <c r="I21" s="46">
        <f>'G-2'!I21+'G-3'!I21</f>
        <v>64</v>
      </c>
      <c r="J21" s="46">
        <f>'G-2'!J21+'G-3'!J21</f>
        <v>463</v>
      </c>
      <c r="K21" s="46">
        <f>'G-2'!K21+'G-3'!K21</f>
        <v>18</v>
      </c>
      <c r="L21" s="46">
        <f>'G-2'!L21+'G-3'!L21</f>
        <v>7</v>
      </c>
      <c r="M21" s="6">
        <f t="shared" si="1"/>
        <v>548.5</v>
      </c>
      <c r="N21" s="2">
        <f>M18+M19+M20+M21</f>
        <v>2123.5</v>
      </c>
      <c r="O21" s="21" t="s">
        <v>46</v>
      </c>
      <c r="P21" s="47">
        <f>'G-2'!P21+'G-3'!P21</f>
        <v>45</v>
      </c>
      <c r="Q21" s="47">
        <f>'G-2'!Q21+'G-3'!Q21</f>
        <v>490</v>
      </c>
      <c r="R21" s="47">
        <f>'G-2'!R21+'G-3'!R21</f>
        <v>11</v>
      </c>
      <c r="S21" s="47">
        <f>'G-2'!S21+'G-3'!S21</f>
        <v>3</v>
      </c>
      <c r="T21" s="7">
        <f t="shared" si="2"/>
        <v>542</v>
      </c>
      <c r="U21" s="3">
        <f t="shared" si="5"/>
        <v>2200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</f>
        <v>75</v>
      </c>
      <c r="C22" s="45">
        <f>'G-2'!C22+'G-3'!C22</f>
        <v>417</v>
      </c>
      <c r="D22" s="45">
        <f>'G-2'!D22+'G-3'!D22</f>
        <v>14</v>
      </c>
      <c r="E22" s="45">
        <f>'G-2'!E22+'G-3'!E22</f>
        <v>17</v>
      </c>
      <c r="F22" s="6">
        <f t="shared" si="0"/>
        <v>525</v>
      </c>
      <c r="G22" s="2"/>
      <c r="H22" s="21" t="s">
        <v>26</v>
      </c>
      <c r="I22" s="46">
        <f>'G-2'!I22+'G-3'!I22</f>
        <v>74</v>
      </c>
      <c r="J22" s="46">
        <f>'G-2'!J22+'G-3'!J22</f>
        <v>448</v>
      </c>
      <c r="K22" s="46">
        <f>'G-2'!K22+'G-3'!K22</f>
        <v>14</v>
      </c>
      <c r="L22" s="46">
        <f>'G-2'!L22+'G-3'!L22</f>
        <v>1</v>
      </c>
      <c r="M22" s="6">
        <f t="shared" si="1"/>
        <v>515.5</v>
      </c>
      <c r="N22" s="3">
        <f>M19+M20+M21+M22</f>
        <v>2052.5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5" t="s">
        <v>50</v>
      </c>
      <c r="D23" s="166"/>
      <c r="E23" s="166"/>
      <c r="F23" s="167"/>
      <c r="G23" s="84">
        <f>MAX(G13:G19)</f>
        <v>2387.5</v>
      </c>
      <c r="H23" s="174" t="s">
        <v>48</v>
      </c>
      <c r="I23" s="175"/>
      <c r="J23" s="176" t="s">
        <v>50</v>
      </c>
      <c r="K23" s="177"/>
      <c r="L23" s="177"/>
      <c r="M23" s="178"/>
      <c r="N23" s="85">
        <f>MAX(N10:N22)</f>
        <v>2199</v>
      </c>
      <c r="O23" s="161" t="s">
        <v>49</v>
      </c>
      <c r="P23" s="162"/>
      <c r="Q23" s="165" t="s">
        <v>50</v>
      </c>
      <c r="R23" s="166"/>
      <c r="S23" s="166"/>
      <c r="T23" s="167"/>
      <c r="U23" s="84">
        <f>MAX(U13:U21)</f>
        <v>2200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71</v>
      </c>
      <c r="D24" s="86"/>
      <c r="E24" s="86"/>
      <c r="F24" s="87" t="s">
        <v>63</v>
      </c>
      <c r="G24" s="88"/>
      <c r="H24" s="163"/>
      <c r="I24" s="164"/>
      <c r="J24" s="82" t="s">
        <v>71</v>
      </c>
      <c r="K24" s="86"/>
      <c r="L24" s="86"/>
      <c r="M24" s="87" t="s">
        <v>65</v>
      </c>
      <c r="N24" s="88"/>
      <c r="O24" s="163"/>
      <c r="P24" s="164"/>
      <c r="Q24" s="82" t="s">
        <v>71</v>
      </c>
      <c r="R24" s="86"/>
      <c r="S24" s="86"/>
      <c r="T24" s="87" t="s">
        <v>70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1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2" t="s">
        <v>109</v>
      </c>
      <c r="B2" s="232"/>
      <c r="C2" s="232"/>
      <c r="D2" s="232"/>
      <c r="E2" s="232"/>
      <c r="F2" s="232"/>
      <c r="G2" s="232"/>
      <c r="H2" s="232"/>
      <c r="I2" s="232"/>
      <c r="J2" s="232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3" t="s">
        <v>110</v>
      </c>
      <c r="B4" s="233"/>
      <c r="C4" s="234" t="s">
        <v>60</v>
      </c>
      <c r="D4" s="234"/>
      <c r="E4" s="234"/>
      <c r="F4" s="110"/>
      <c r="G4" s="106"/>
      <c r="H4" s="106"/>
      <c r="I4" s="106"/>
      <c r="J4" s="106"/>
    </row>
    <row r="5" spans="1:10" x14ac:dyDescent="0.2">
      <c r="A5" s="179" t="s">
        <v>56</v>
      </c>
      <c r="B5" s="179"/>
      <c r="C5" s="235" t="str">
        <f>'G-2'!D5</f>
        <v>CL 84 - CR 58</v>
      </c>
      <c r="D5" s="235"/>
      <c r="E5" s="235"/>
      <c r="F5" s="111"/>
      <c r="G5" s="112"/>
      <c r="H5" s="103" t="s">
        <v>53</v>
      </c>
      <c r="I5" s="236">
        <f>'G-2'!L5</f>
        <v>8458</v>
      </c>
      <c r="J5" s="236"/>
    </row>
    <row r="6" spans="1:10" x14ac:dyDescent="0.2">
      <c r="A6" s="179" t="s">
        <v>111</v>
      </c>
      <c r="B6" s="179"/>
      <c r="C6" s="221" t="s">
        <v>151</v>
      </c>
      <c r="D6" s="221"/>
      <c r="E6" s="221"/>
      <c r="F6" s="111"/>
      <c r="G6" s="112"/>
      <c r="H6" s="103" t="s">
        <v>58</v>
      </c>
      <c r="I6" s="222">
        <f>'G-2'!S6</f>
        <v>43175</v>
      </c>
      <c r="J6" s="222"/>
    </row>
    <row r="7" spans="1:10" x14ac:dyDescent="0.2">
      <c r="A7" s="113"/>
      <c r="B7" s="113"/>
      <c r="C7" s="223"/>
      <c r="D7" s="223"/>
      <c r="E7" s="223"/>
      <c r="F7" s="223"/>
      <c r="G7" s="110"/>
      <c r="H7" s="114"/>
      <c r="I7" s="115"/>
      <c r="J7" s="106"/>
    </row>
    <row r="8" spans="1:10" x14ac:dyDescent="0.2">
      <c r="A8" s="224" t="s">
        <v>112</v>
      </c>
      <c r="B8" s="226" t="s">
        <v>113</v>
      </c>
      <c r="C8" s="224" t="s">
        <v>114</v>
      </c>
      <c r="D8" s="226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28" t="s">
        <v>120</v>
      </c>
      <c r="J8" s="230" t="s">
        <v>121</v>
      </c>
    </row>
    <row r="9" spans="1:10" x14ac:dyDescent="0.2">
      <c r="A9" s="225"/>
      <c r="B9" s="227"/>
      <c r="C9" s="225"/>
      <c r="D9" s="227"/>
      <c r="E9" s="119" t="s">
        <v>52</v>
      </c>
      <c r="F9" s="120" t="s">
        <v>0</v>
      </c>
      <c r="G9" s="121" t="s">
        <v>2</v>
      </c>
      <c r="H9" s="120" t="s">
        <v>3</v>
      </c>
      <c r="I9" s="229"/>
      <c r="J9" s="231"/>
    </row>
    <row r="10" spans="1:10" x14ac:dyDescent="0.2">
      <c r="A10" s="215" t="s">
        <v>122</v>
      </c>
      <c r="B10" s="218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6"/>
      <c r="B11" s="219"/>
      <c r="C11" s="122" t="s">
        <v>124</v>
      </c>
      <c r="D11" s="125" t="s">
        <v>125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16"/>
      <c r="B12" s="219"/>
      <c r="C12" s="128" t="s">
        <v>135</v>
      </c>
      <c r="D12" s="129" t="s">
        <v>126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6"/>
      <c r="B13" s="219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6"/>
      <c r="B14" s="219"/>
      <c r="C14" s="122" t="s">
        <v>127</v>
      </c>
      <c r="D14" s="125" t="s">
        <v>125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16"/>
      <c r="B15" s="219"/>
      <c r="C15" s="128" t="s">
        <v>136</v>
      </c>
      <c r="D15" s="129" t="s">
        <v>126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6"/>
      <c r="B16" s="219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6"/>
      <c r="B17" s="219"/>
      <c r="C17" s="122" t="s">
        <v>128</v>
      </c>
      <c r="D17" s="125" t="s">
        <v>125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17"/>
      <c r="B18" s="220"/>
      <c r="C18" s="133" t="s">
        <v>137</v>
      </c>
      <c r="D18" s="129" t="s">
        <v>126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5" t="s">
        <v>129</v>
      </c>
      <c r="B19" s="218">
        <v>4</v>
      </c>
      <c r="C19" s="134"/>
      <c r="D19" s="123" t="s">
        <v>123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6"/>
      <c r="B20" s="219"/>
      <c r="C20" s="122" t="s">
        <v>124</v>
      </c>
      <c r="D20" s="125" t="s">
        <v>125</v>
      </c>
      <c r="E20" s="126">
        <v>264</v>
      </c>
      <c r="F20" s="126">
        <v>1857</v>
      </c>
      <c r="G20" s="126">
        <v>140</v>
      </c>
      <c r="H20" s="126">
        <v>16</v>
      </c>
      <c r="I20" s="126">
        <f t="shared" si="0"/>
        <v>2309</v>
      </c>
      <c r="J20" s="127">
        <f>IF(I20=0,"0,00",I20/SUM(I19:I21)*100)</f>
        <v>92.452452452452448</v>
      </c>
    </row>
    <row r="21" spans="1:10" x14ac:dyDescent="0.2">
      <c r="A21" s="216"/>
      <c r="B21" s="219"/>
      <c r="C21" s="128" t="s">
        <v>138</v>
      </c>
      <c r="D21" s="129" t="s">
        <v>126</v>
      </c>
      <c r="E21" s="74">
        <v>22</v>
      </c>
      <c r="F21" s="74">
        <v>170</v>
      </c>
      <c r="G21" s="74">
        <v>0</v>
      </c>
      <c r="H21" s="74">
        <v>3</v>
      </c>
      <c r="I21" s="130">
        <f t="shared" si="0"/>
        <v>188.5</v>
      </c>
      <c r="J21" s="131">
        <f>IF(I21=0,"0,00",I21/SUM(I19:I21)*100)</f>
        <v>7.5475475475475475</v>
      </c>
    </row>
    <row r="22" spans="1:10" x14ac:dyDescent="0.2">
      <c r="A22" s="216"/>
      <c r="B22" s="219"/>
      <c r="C22" s="132"/>
      <c r="D22" s="123" t="s">
        <v>123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6"/>
      <c r="B23" s="219"/>
      <c r="C23" s="122" t="s">
        <v>127</v>
      </c>
      <c r="D23" s="125" t="s">
        <v>125</v>
      </c>
      <c r="E23" s="126">
        <v>330</v>
      </c>
      <c r="F23" s="126">
        <v>2051</v>
      </c>
      <c r="G23" s="126">
        <v>5</v>
      </c>
      <c r="H23" s="126">
        <v>36</v>
      </c>
      <c r="I23" s="126">
        <f t="shared" si="0"/>
        <v>2316</v>
      </c>
      <c r="J23" s="127">
        <f>IF(I23=0,"0,00",I23/SUM(I22:I24)*100)</f>
        <v>94.762684124386254</v>
      </c>
    </row>
    <row r="24" spans="1:10" x14ac:dyDescent="0.2">
      <c r="A24" s="216"/>
      <c r="B24" s="219"/>
      <c r="C24" s="128" t="s">
        <v>139</v>
      </c>
      <c r="D24" s="129" t="s">
        <v>126</v>
      </c>
      <c r="E24" s="74">
        <v>60</v>
      </c>
      <c r="F24" s="74">
        <v>86</v>
      </c>
      <c r="G24" s="74">
        <v>1</v>
      </c>
      <c r="H24" s="74">
        <v>4</v>
      </c>
      <c r="I24" s="130">
        <f t="shared" si="0"/>
        <v>128</v>
      </c>
      <c r="J24" s="131">
        <f>IF(I24=0,"0,00",I24/SUM(I22:I24)*100)</f>
        <v>5.2373158756137483</v>
      </c>
    </row>
    <row r="25" spans="1:10" x14ac:dyDescent="0.2">
      <c r="A25" s="216"/>
      <c r="B25" s="219"/>
      <c r="C25" s="132"/>
      <c r="D25" s="123" t="s">
        <v>123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6"/>
      <c r="B26" s="219"/>
      <c r="C26" s="122" t="s">
        <v>128</v>
      </c>
      <c r="D26" s="125" t="s">
        <v>125</v>
      </c>
      <c r="E26" s="126">
        <v>259</v>
      </c>
      <c r="F26" s="126">
        <v>1293</v>
      </c>
      <c r="G26" s="126">
        <v>88</v>
      </c>
      <c r="H26" s="126">
        <v>13</v>
      </c>
      <c r="I26" s="126">
        <f t="shared" si="0"/>
        <v>1631</v>
      </c>
      <c r="J26" s="127">
        <f>IF(I26=0,"0,00",I26/SUM(I25:I27)*100)</f>
        <v>86.686154663832042</v>
      </c>
    </row>
    <row r="27" spans="1:10" x14ac:dyDescent="0.2">
      <c r="A27" s="217"/>
      <c r="B27" s="220"/>
      <c r="C27" s="133" t="s">
        <v>140</v>
      </c>
      <c r="D27" s="129" t="s">
        <v>126</v>
      </c>
      <c r="E27" s="74">
        <v>34</v>
      </c>
      <c r="F27" s="74">
        <v>219</v>
      </c>
      <c r="G27" s="74">
        <v>1</v>
      </c>
      <c r="H27" s="74">
        <v>5</v>
      </c>
      <c r="I27" s="130">
        <f t="shared" si="0"/>
        <v>250.5</v>
      </c>
      <c r="J27" s="131">
        <f>IF(I27=0,"0,00",I27/SUM(I25:I27)*100)</f>
        <v>13.313845336167951</v>
      </c>
    </row>
    <row r="28" spans="1:10" x14ac:dyDescent="0.2">
      <c r="A28" s="215" t="s">
        <v>130</v>
      </c>
      <c r="B28" s="218">
        <v>2</v>
      </c>
      <c r="C28" s="134"/>
      <c r="D28" s="123" t="s">
        <v>123</v>
      </c>
      <c r="E28" s="75">
        <v>21</v>
      </c>
      <c r="F28" s="75">
        <v>79</v>
      </c>
      <c r="G28" s="75">
        <v>0</v>
      </c>
      <c r="H28" s="75">
        <v>3</v>
      </c>
      <c r="I28" s="75">
        <f t="shared" si="0"/>
        <v>97</v>
      </c>
      <c r="J28" s="124">
        <f>IF(I28=0,"0,00",I28/SUM(I28:I30)*100)</f>
        <v>11.226851851851851</v>
      </c>
    </row>
    <row r="29" spans="1:10" x14ac:dyDescent="0.2">
      <c r="A29" s="216"/>
      <c r="B29" s="219"/>
      <c r="C29" s="122" t="s">
        <v>124</v>
      </c>
      <c r="D29" s="125" t="s">
        <v>125</v>
      </c>
      <c r="E29" s="126">
        <v>101</v>
      </c>
      <c r="F29" s="126">
        <v>699</v>
      </c>
      <c r="G29" s="126">
        <v>0</v>
      </c>
      <c r="H29" s="126">
        <v>7</v>
      </c>
      <c r="I29" s="126">
        <f t="shared" si="0"/>
        <v>767</v>
      </c>
      <c r="J29" s="127">
        <f>IF(I29=0,"0,00",I29/SUM(I28:I30)*100)</f>
        <v>88.773148148148152</v>
      </c>
    </row>
    <row r="30" spans="1:10" x14ac:dyDescent="0.2">
      <c r="A30" s="216"/>
      <c r="B30" s="219"/>
      <c r="C30" s="128" t="s">
        <v>141</v>
      </c>
      <c r="D30" s="129" t="s">
        <v>126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16"/>
      <c r="B31" s="219"/>
      <c r="C31" s="132"/>
      <c r="D31" s="123" t="s">
        <v>123</v>
      </c>
      <c r="E31" s="75">
        <v>14</v>
      </c>
      <c r="F31" s="75">
        <v>179</v>
      </c>
      <c r="G31" s="75">
        <v>0</v>
      </c>
      <c r="H31" s="75">
        <v>1</v>
      </c>
      <c r="I31" s="75">
        <f t="shared" si="0"/>
        <v>188.5</v>
      </c>
      <c r="J31" s="124">
        <f>IF(I31=0,"0,00",I31/SUM(I31:I33)*100)</f>
        <v>15.643153526970954</v>
      </c>
    </row>
    <row r="32" spans="1:10" x14ac:dyDescent="0.2">
      <c r="A32" s="216"/>
      <c r="B32" s="219"/>
      <c r="C32" s="122" t="s">
        <v>127</v>
      </c>
      <c r="D32" s="125" t="s">
        <v>125</v>
      </c>
      <c r="E32" s="126">
        <v>104</v>
      </c>
      <c r="F32" s="126">
        <v>933</v>
      </c>
      <c r="G32" s="126">
        <v>2</v>
      </c>
      <c r="H32" s="126">
        <v>11</v>
      </c>
      <c r="I32" s="126">
        <f t="shared" si="0"/>
        <v>1016.5</v>
      </c>
      <c r="J32" s="127">
        <f>IF(I32=0,"0,00",I32/SUM(I31:I33)*100)</f>
        <v>84.356846473029051</v>
      </c>
    </row>
    <row r="33" spans="1:10" x14ac:dyDescent="0.2">
      <c r="A33" s="216"/>
      <c r="B33" s="219"/>
      <c r="C33" s="128" t="s">
        <v>142</v>
      </c>
      <c r="D33" s="129" t="s">
        <v>126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16"/>
      <c r="B34" s="219"/>
      <c r="C34" s="132"/>
      <c r="D34" s="123" t="s">
        <v>123</v>
      </c>
      <c r="E34" s="75">
        <v>20</v>
      </c>
      <c r="F34" s="75">
        <v>170</v>
      </c>
      <c r="G34" s="75">
        <v>0</v>
      </c>
      <c r="H34" s="75">
        <v>1</v>
      </c>
      <c r="I34" s="75">
        <f t="shared" si="0"/>
        <v>182.5</v>
      </c>
      <c r="J34" s="124">
        <f>IF(I34=0,"0,00",I34/SUM(I34:I36)*100)</f>
        <v>15.959772627896809</v>
      </c>
    </row>
    <row r="35" spans="1:10" x14ac:dyDescent="0.2">
      <c r="A35" s="216"/>
      <c r="B35" s="219"/>
      <c r="C35" s="122" t="s">
        <v>128</v>
      </c>
      <c r="D35" s="125" t="s">
        <v>125</v>
      </c>
      <c r="E35" s="126">
        <v>101</v>
      </c>
      <c r="F35" s="126">
        <v>889</v>
      </c>
      <c r="G35" s="126">
        <v>2</v>
      </c>
      <c r="H35" s="126">
        <v>7</v>
      </c>
      <c r="I35" s="126">
        <f t="shared" si="0"/>
        <v>961</v>
      </c>
      <c r="J35" s="127">
        <f>IF(I35=0,"0,00",I35/SUM(I34:I36)*100)</f>
        <v>84.040227372103189</v>
      </c>
    </row>
    <row r="36" spans="1:10" x14ac:dyDescent="0.2">
      <c r="A36" s="217"/>
      <c r="B36" s="220"/>
      <c r="C36" s="133" t="s">
        <v>143</v>
      </c>
      <c r="D36" s="129" t="s">
        <v>126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5" t="s">
        <v>131</v>
      </c>
      <c r="B37" s="218"/>
      <c r="C37" s="134"/>
      <c r="D37" s="123" t="s">
        <v>123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6"/>
      <c r="B38" s="219"/>
      <c r="C38" s="122" t="s">
        <v>124</v>
      </c>
      <c r="D38" s="125" t="s">
        <v>125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16"/>
      <c r="B39" s="219"/>
      <c r="C39" s="128" t="s">
        <v>144</v>
      </c>
      <c r="D39" s="129" t="s">
        <v>126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6"/>
      <c r="B40" s="219"/>
      <c r="C40" s="132"/>
      <c r="D40" s="123" t="s">
        <v>123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6"/>
      <c r="B41" s="219"/>
      <c r="C41" s="122" t="s">
        <v>127</v>
      </c>
      <c r="D41" s="125" t="s">
        <v>125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16"/>
      <c r="B42" s="219"/>
      <c r="C42" s="128" t="s">
        <v>145</v>
      </c>
      <c r="D42" s="129" t="s">
        <v>126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6"/>
      <c r="B43" s="219"/>
      <c r="C43" s="132"/>
      <c r="D43" s="123" t="s">
        <v>123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6"/>
      <c r="B44" s="219"/>
      <c r="C44" s="122" t="s">
        <v>128</v>
      </c>
      <c r="D44" s="125" t="s">
        <v>125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17"/>
      <c r="B45" s="220"/>
      <c r="C45" s="133" t="s">
        <v>146</v>
      </c>
      <c r="D45" s="129" t="s">
        <v>126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Q3" sqref="AQ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4" t="s">
        <v>92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4" t="s">
        <v>93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4" t="s">
        <v>94</v>
      </c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0" t="s">
        <v>95</v>
      </c>
      <c r="B8" s="240"/>
      <c r="C8" s="239" t="s">
        <v>96</v>
      </c>
      <c r="D8" s="239"/>
      <c r="E8" s="239"/>
      <c r="F8" s="239"/>
      <c r="G8" s="239"/>
      <c r="H8" s="239"/>
      <c r="I8" s="92"/>
      <c r="J8" s="92"/>
      <c r="K8" s="92"/>
      <c r="L8" s="240" t="s">
        <v>97</v>
      </c>
      <c r="M8" s="240"/>
      <c r="N8" s="240"/>
      <c r="O8" s="239" t="str">
        <f>'G-2'!D5</f>
        <v>CL 84 - CR 58</v>
      </c>
      <c r="P8" s="239"/>
      <c r="Q8" s="239"/>
      <c r="R8" s="239"/>
      <c r="S8" s="239"/>
      <c r="T8" s="92"/>
      <c r="U8" s="92"/>
      <c r="V8" s="240" t="s">
        <v>98</v>
      </c>
      <c r="W8" s="240"/>
      <c r="X8" s="240"/>
      <c r="Y8" s="239">
        <f>'G-2'!L5</f>
        <v>8458</v>
      </c>
      <c r="Z8" s="239"/>
      <c r="AA8" s="239"/>
      <c r="AB8" s="92"/>
      <c r="AC8" s="92"/>
      <c r="AD8" s="92"/>
      <c r="AE8" s="92"/>
      <c r="AF8" s="92"/>
      <c r="AG8" s="92"/>
      <c r="AH8" s="240" t="s">
        <v>99</v>
      </c>
      <c r="AI8" s="240"/>
      <c r="AJ8" s="241">
        <f>'G-2'!S6</f>
        <v>43175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3" t="s">
        <v>133</v>
      </c>
      <c r="E10" s="243"/>
      <c r="F10" s="243"/>
      <c r="G10" s="243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3" t="s">
        <v>134</v>
      </c>
      <c r="T10" s="243"/>
      <c r="U10" s="243"/>
      <c r="V10" s="243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3" t="s">
        <v>49</v>
      </c>
      <c r="AI10" s="243"/>
      <c r="AJ10" s="243"/>
      <c r="AK10" s="243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101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7" t="s">
        <v>101</v>
      </c>
      <c r="U16" s="237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102</v>
      </c>
      <c r="B17" s="149">
        <f>'G-2'!F10</f>
        <v>376</v>
      </c>
      <c r="C17" s="149">
        <f>'G-2'!F11</f>
        <v>362.5</v>
      </c>
      <c r="D17" s="149">
        <f>'G-2'!F12</f>
        <v>358</v>
      </c>
      <c r="E17" s="149">
        <f>'G-2'!F13</f>
        <v>345.5</v>
      </c>
      <c r="F17" s="149">
        <f>'G-2'!F14</f>
        <v>381</v>
      </c>
      <c r="G17" s="149">
        <f>'G-2'!F15</f>
        <v>336</v>
      </c>
      <c r="H17" s="149">
        <f>'G-2'!F16</f>
        <v>338.5</v>
      </c>
      <c r="I17" s="149">
        <f>'G-2'!F17</f>
        <v>352.5</v>
      </c>
      <c r="J17" s="149">
        <f>'G-2'!F18</f>
        <v>295</v>
      </c>
      <c r="K17" s="149">
        <f>'G-2'!F19</f>
        <v>323</v>
      </c>
      <c r="L17" s="150"/>
      <c r="M17" s="149">
        <f>'G-2'!F20</f>
        <v>301</v>
      </c>
      <c r="N17" s="149">
        <f>'G-2'!F21</f>
        <v>332</v>
      </c>
      <c r="O17" s="149">
        <f>'G-2'!F22</f>
        <v>369.5</v>
      </c>
      <c r="P17" s="149">
        <f>'G-2'!M10</f>
        <v>354</v>
      </c>
      <c r="Q17" s="149">
        <f>'G-2'!M11</f>
        <v>414.5</v>
      </c>
      <c r="R17" s="149">
        <f>'G-2'!M12</f>
        <v>368.5</v>
      </c>
      <c r="S17" s="149">
        <f>'G-2'!M13</f>
        <v>367.5</v>
      </c>
      <c r="T17" s="149">
        <f>'G-2'!M14</f>
        <v>337</v>
      </c>
      <c r="U17" s="149">
        <f>'G-2'!M15</f>
        <v>339.5</v>
      </c>
      <c r="V17" s="149">
        <f>'G-2'!M16</f>
        <v>324</v>
      </c>
      <c r="W17" s="149">
        <f>'G-2'!M17</f>
        <v>327</v>
      </c>
      <c r="X17" s="149">
        <f>'G-2'!M18</f>
        <v>363.5</v>
      </c>
      <c r="Y17" s="149">
        <f>'G-2'!M19</f>
        <v>322</v>
      </c>
      <c r="Z17" s="149">
        <f>'G-2'!M20</f>
        <v>257.5</v>
      </c>
      <c r="AA17" s="149">
        <f>'G-2'!M21</f>
        <v>331.5</v>
      </c>
      <c r="AB17" s="149">
        <f>'G-2'!M22</f>
        <v>315.5</v>
      </c>
      <c r="AC17" s="150"/>
      <c r="AD17" s="149">
        <f>'G-2'!T10</f>
        <v>320</v>
      </c>
      <c r="AE17" s="149">
        <f>'G-2'!T11</f>
        <v>340</v>
      </c>
      <c r="AF17" s="149">
        <f>'G-2'!T12</f>
        <v>338.5</v>
      </c>
      <c r="AG17" s="149">
        <f>'G-2'!T13</f>
        <v>287</v>
      </c>
      <c r="AH17" s="149">
        <f>'G-2'!T14</f>
        <v>303</v>
      </c>
      <c r="AI17" s="149">
        <f>'G-2'!T15</f>
        <v>343</v>
      </c>
      <c r="AJ17" s="149">
        <f>'G-2'!T16</f>
        <v>341</v>
      </c>
      <c r="AK17" s="149">
        <f>'G-2'!T17</f>
        <v>342</v>
      </c>
      <c r="AL17" s="149">
        <f>'G-2'!T18</f>
        <v>349</v>
      </c>
      <c r="AM17" s="149">
        <f>'G-2'!T19</f>
        <v>372</v>
      </c>
      <c r="AN17" s="149">
        <f>'G-2'!T20</f>
        <v>372</v>
      </c>
      <c r="AO17" s="149">
        <f>'G-2'!T21</f>
        <v>344.5</v>
      </c>
      <c r="AP17" s="101"/>
      <c r="AQ17" s="101"/>
      <c r="AR17" s="101"/>
      <c r="AS17" s="101"/>
      <c r="AT17" s="101"/>
      <c r="AU17" s="101">
        <f t="shared" ref="AU17:BA17" si="6">E18</f>
        <v>1442</v>
      </c>
      <c r="AV17" s="101">
        <f t="shared" si="6"/>
        <v>1447</v>
      </c>
      <c r="AW17" s="101">
        <f t="shared" si="6"/>
        <v>1420.5</v>
      </c>
      <c r="AX17" s="101">
        <f t="shared" si="6"/>
        <v>1401</v>
      </c>
      <c r="AY17" s="101">
        <f t="shared" si="6"/>
        <v>1408</v>
      </c>
      <c r="AZ17" s="101">
        <f t="shared" si="6"/>
        <v>1322</v>
      </c>
      <c r="BA17" s="101">
        <f t="shared" si="6"/>
        <v>1309</v>
      </c>
      <c r="BB17" s="101"/>
      <c r="BC17" s="101"/>
      <c r="BD17" s="101"/>
      <c r="BE17" s="101">
        <f t="shared" ref="BE17:BQ17" si="7">P18</f>
        <v>1356.5</v>
      </c>
      <c r="BF17" s="101">
        <f t="shared" si="7"/>
        <v>1470</v>
      </c>
      <c r="BG17" s="101">
        <f t="shared" si="7"/>
        <v>1506.5</v>
      </c>
      <c r="BH17" s="101">
        <f t="shared" si="7"/>
        <v>1504.5</v>
      </c>
      <c r="BI17" s="101">
        <f t="shared" si="7"/>
        <v>1487.5</v>
      </c>
      <c r="BJ17" s="101">
        <f t="shared" si="7"/>
        <v>1412.5</v>
      </c>
      <c r="BK17" s="101">
        <f t="shared" si="7"/>
        <v>1368</v>
      </c>
      <c r="BL17" s="101">
        <f t="shared" si="7"/>
        <v>1327.5</v>
      </c>
      <c r="BM17" s="101">
        <f t="shared" si="7"/>
        <v>1354</v>
      </c>
      <c r="BN17" s="101">
        <f t="shared" si="7"/>
        <v>1336.5</v>
      </c>
      <c r="BO17" s="101">
        <f t="shared" si="7"/>
        <v>1270</v>
      </c>
      <c r="BP17" s="101">
        <f t="shared" si="7"/>
        <v>1274.5</v>
      </c>
      <c r="BQ17" s="101">
        <f t="shared" si="7"/>
        <v>1226.5</v>
      </c>
      <c r="BR17" s="101"/>
      <c r="BS17" s="101"/>
      <c r="BT17" s="101"/>
      <c r="BU17" s="101">
        <f t="shared" ref="BU17:CC17" si="8">AG18</f>
        <v>1285.5</v>
      </c>
      <c r="BV17" s="101">
        <f t="shared" si="8"/>
        <v>1268.5</v>
      </c>
      <c r="BW17" s="101">
        <f t="shared" si="8"/>
        <v>1271.5</v>
      </c>
      <c r="BX17" s="101">
        <f t="shared" si="8"/>
        <v>1274</v>
      </c>
      <c r="BY17" s="101">
        <f t="shared" si="8"/>
        <v>1329</v>
      </c>
      <c r="BZ17" s="101">
        <f t="shared" si="8"/>
        <v>1375</v>
      </c>
      <c r="CA17" s="101">
        <f t="shared" si="8"/>
        <v>1404</v>
      </c>
      <c r="CB17" s="101">
        <f t="shared" si="8"/>
        <v>1435</v>
      </c>
      <c r="CC17" s="101">
        <f t="shared" si="8"/>
        <v>1437.5</v>
      </c>
    </row>
    <row r="18" spans="1:81" ht="16.5" customHeight="1" x14ac:dyDescent="0.2">
      <c r="A18" s="100" t="s">
        <v>103</v>
      </c>
      <c r="B18" s="149"/>
      <c r="C18" s="149"/>
      <c r="D18" s="149"/>
      <c r="E18" s="149">
        <f>B17+C17+D17+E17</f>
        <v>1442</v>
      </c>
      <c r="F18" s="149">
        <f t="shared" ref="F18:K18" si="9">C17+D17+E17+F17</f>
        <v>1447</v>
      </c>
      <c r="G18" s="149">
        <f t="shared" si="9"/>
        <v>1420.5</v>
      </c>
      <c r="H18" s="149">
        <f t="shared" si="9"/>
        <v>1401</v>
      </c>
      <c r="I18" s="149">
        <f t="shared" si="9"/>
        <v>1408</v>
      </c>
      <c r="J18" s="149">
        <f t="shared" si="9"/>
        <v>1322</v>
      </c>
      <c r="K18" s="149">
        <f t="shared" si="9"/>
        <v>1309</v>
      </c>
      <c r="L18" s="150"/>
      <c r="M18" s="149"/>
      <c r="N18" s="149"/>
      <c r="O18" s="149"/>
      <c r="P18" s="149">
        <f>M17+N17+O17+P17</f>
        <v>1356.5</v>
      </c>
      <c r="Q18" s="149">
        <f t="shared" ref="Q18:AB18" si="10">N17+O17+P17+Q17</f>
        <v>1470</v>
      </c>
      <c r="R18" s="149">
        <f t="shared" si="10"/>
        <v>1506.5</v>
      </c>
      <c r="S18" s="149">
        <f t="shared" si="10"/>
        <v>1504.5</v>
      </c>
      <c r="T18" s="149">
        <f t="shared" si="10"/>
        <v>1487.5</v>
      </c>
      <c r="U18" s="149">
        <f t="shared" si="10"/>
        <v>1412.5</v>
      </c>
      <c r="V18" s="149">
        <f t="shared" si="10"/>
        <v>1368</v>
      </c>
      <c r="W18" s="149">
        <f t="shared" si="10"/>
        <v>1327.5</v>
      </c>
      <c r="X18" s="149">
        <f t="shared" si="10"/>
        <v>1354</v>
      </c>
      <c r="Y18" s="149">
        <f t="shared" si="10"/>
        <v>1336.5</v>
      </c>
      <c r="Z18" s="149">
        <f t="shared" si="10"/>
        <v>1270</v>
      </c>
      <c r="AA18" s="149">
        <f t="shared" si="10"/>
        <v>1274.5</v>
      </c>
      <c r="AB18" s="149">
        <f t="shared" si="10"/>
        <v>1226.5</v>
      </c>
      <c r="AC18" s="150"/>
      <c r="AD18" s="149"/>
      <c r="AE18" s="149"/>
      <c r="AF18" s="149"/>
      <c r="AG18" s="149">
        <f>AD17+AE17+AF17+AG17</f>
        <v>1285.5</v>
      </c>
      <c r="AH18" s="149">
        <f t="shared" ref="AH18:AO18" si="11">AE17+AF17+AG17+AH17</f>
        <v>1268.5</v>
      </c>
      <c r="AI18" s="149">
        <f t="shared" si="11"/>
        <v>1271.5</v>
      </c>
      <c r="AJ18" s="149">
        <f t="shared" si="11"/>
        <v>1274</v>
      </c>
      <c r="AK18" s="149">
        <f t="shared" si="11"/>
        <v>1329</v>
      </c>
      <c r="AL18" s="149">
        <f t="shared" si="11"/>
        <v>1375</v>
      </c>
      <c r="AM18" s="149">
        <f t="shared" si="11"/>
        <v>1404</v>
      </c>
      <c r="AN18" s="149">
        <f t="shared" si="11"/>
        <v>1435</v>
      </c>
      <c r="AO18" s="149">
        <f t="shared" si="11"/>
        <v>1437.5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104</v>
      </c>
      <c r="B19" s="151"/>
      <c r="C19" s="152" t="s">
        <v>105</v>
      </c>
      <c r="D19" s="153">
        <f>DIRECCIONALIDAD!J19/100</f>
        <v>0</v>
      </c>
      <c r="E19" s="152"/>
      <c r="F19" s="152" t="s">
        <v>106</v>
      </c>
      <c r="G19" s="153">
        <f>DIRECCIONALIDAD!J20/100</f>
        <v>0.92452452452452449</v>
      </c>
      <c r="H19" s="152"/>
      <c r="I19" s="152" t="s">
        <v>107</v>
      </c>
      <c r="J19" s="153">
        <f>DIRECCIONALIDAD!J21/100</f>
        <v>7.5475475475475479E-2</v>
      </c>
      <c r="K19" s="154"/>
      <c r="L19" s="148"/>
      <c r="M19" s="151"/>
      <c r="N19" s="152"/>
      <c r="O19" s="152" t="s">
        <v>105</v>
      </c>
      <c r="P19" s="153">
        <f>DIRECCIONALIDAD!J22/100</f>
        <v>0</v>
      </c>
      <c r="Q19" s="152"/>
      <c r="R19" s="152"/>
      <c r="S19" s="152"/>
      <c r="T19" s="152" t="s">
        <v>106</v>
      </c>
      <c r="U19" s="153">
        <f>DIRECCIONALIDAD!J23/100</f>
        <v>0.94762684124386254</v>
      </c>
      <c r="V19" s="152"/>
      <c r="W19" s="152"/>
      <c r="X19" s="152"/>
      <c r="Y19" s="152" t="s">
        <v>107</v>
      </c>
      <c r="Z19" s="153">
        <f>DIRECCIONALIDAD!J24/100</f>
        <v>5.2373158756137482E-2</v>
      </c>
      <c r="AA19" s="152"/>
      <c r="AB19" s="154"/>
      <c r="AC19" s="148"/>
      <c r="AD19" s="151"/>
      <c r="AE19" s="152" t="s">
        <v>105</v>
      </c>
      <c r="AF19" s="153">
        <f>DIRECCIONALIDAD!J25/100</f>
        <v>0</v>
      </c>
      <c r="AG19" s="152"/>
      <c r="AH19" s="152"/>
      <c r="AI19" s="152"/>
      <c r="AJ19" s="152" t="s">
        <v>106</v>
      </c>
      <c r="AK19" s="153">
        <f>DIRECCIONALIDAD!J26/100</f>
        <v>0.86686154663832038</v>
      </c>
      <c r="AL19" s="152"/>
      <c r="AM19" s="152"/>
      <c r="AN19" s="152" t="s">
        <v>107</v>
      </c>
      <c r="AO19" s="155">
        <f>DIRECCIONALIDAD!J27/100</f>
        <v>0.13313845336167951</v>
      </c>
      <c r="AP19" s="92"/>
      <c r="AQ19" s="92"/>
      <c r="AR19" s="92"/>
      <c r="AS19" s="92"/>
      <c r="AT19" s="92"/>
      <c r="AU19" s="92">
        <f t="shared" ref="AU19:BA19" si="15">E22</f>
        <v>945.5</v>
      </c>
      <c r="AV19" s="92">
        <f t="shared" si="15"/>
        <v>881</v>
      </c>
      <c r="AW19" s="92">
        <f t="shared" si="15"/>
        <v>860</v>
      </c>
      <c r="AX19" s="92">
        <f t="shared" si="15"/>
        <v>789.5</v>
      </c>
      <c r="AY19" s="92">
        <f t="shared" si="15"/>
        <v>715.5</v>
      </c>
      <c r="AZ19" s="92">
        <f t="shared" si="15"/>
        <v>679</v>
      </c>
      <c r="BA19" s="92">
        <f t="shared" si="15"/>
        <v>668.5</v>
      </c>
      <c r="BB19" s="92"/>
      <c r="BC19" s="92"/>
      <c r="BD19" s="92"/>
      <c r="BE19" s="92">
        <f t="shared" ref="BE19:BQ19" si="16">P22</f>
        <v>593</v>
      </c>
      <c r="BF19" s="92">
        <f t="shared" si="16"/>
        <v>580.5</v>
      </c>
      <c r="BG19" s="92">
        <f t="shared" si="16"/>
        <v>647</v>
      </c>
      <c r="BH19" s="92">
        <f t="shared" si="16"/>
        <v>690</v>
      </c>
      <c r="BI19" s="92">
        <f t="shared" si="16"/>
        <v>711.5</v>
      </c>
      <c r="BJ19" s="92">
        <f t="shared" si="16"/>
        <v>735</v>
      </c>
      <c r="BK19" s="92">
        <f t="shared" si="16"/>
        <v>685.5</v>
      </c>
      <c r="BL19" s="92">
        <f t="shared" si="16"/>
        <v>643</v>
      </c>
      <c r="BM19" s="92">
        <f t="shared" si="16"/>
        <v>701</v>
      </c>
      <c r="BN19" s="92">
        <f t="shared" si="16"/>
        <v>733</v>
      </c>
      <c r="BO19" s="92">
        <f t="shared" si="16"/>
        <v>788</v>
      </c>
      <c r="BP19" s="92">
        <f t="shared" si="16"/>
        <v>849</v>
      </c>
      <c r="BQ19" s="92">
        <f t="shared" si="16"/>
        <v>826</v>
      </c>
      <c r="BR19" s="92"/>
      <c r="BS19" s="92"/>
      <c r="BT19" s="92"/>
      <c r="BU19" s="92">
        <f t="shared" ref="BU19:CC19" si="17">AG22</f>
        <v>745</v>
      </c>
      <c r="BV19" s="92">
        <f t="shared" si="17"/>
        <v>764.5</v>
      </c>
      <c r="BW19" s="92">
        <f t="shared" si="17"/>
        <v>748.5</v>
      </c>
      <c r="BX19" s="92">
        <f t="shared" si="17"/>
        <v>737</v>
      </c>
      <c r="BY19" s="92">
        <f t="shared" si="17"/>
        <v>746</v>
      </c>
      <c r="BZ19" s="92">
        <f t="shared" si="17"/>
        <v>743</v>
      </c>
      <c r="CA19" s="92">
        <f t="shared" si="17"/>
        <v>764</v>
      </c>
      <c r="CB19" s="92">
        <f t="shared" si="17"/>
        <v>761.5</v>
      </c>
      <c r="CC19" s="92">
        <f t="shared" si="17"/>
        <v>762.5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7" t="s">
        <v>101</v>
      </c>
      <c r="U20" s="237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2387.5</v>
      </c>
      <c r="AV20" s="92">
        <f t="shared" si="18"/>
        <v>2328</v>
      </c>
      <c r="AW20" s="92">
        <f t="shared" si="18"/>
        <v>2280.5</v>
      </c>
      <c r="AX20" s="92">
        <f t="shared" si="18"/>
        <v>2190.5</v>
      </c>
      <c r="AY20" s="92">
        <f t="shared" si="18"/>
        <v>2123.5</v>
      </c>
      <c r="AZ20" s="92">
        <f t="shared" si="18"/>
        <v>2001</v>
      </c>
      <c r="BA20" s="92">
        <f t="shared" si="18"/>
        <v>1977.5</v>
      </c>
      <c r="BB20" s="92"/>
      <c r="BC20" s="92"/>
      <c r="BD20" s="92"/>
      <c r="BE20" s="92">
        <f t="shared" ref="BE20:BQ20" si="19">P30</f>
        <v>1949.5</v>
      </c>
      <c r="BF20" s="92">
        <f t="shared" si="19"/>
        <v>2050.5</v>
      </c>
      <c r="BG20" s="92">
        <f t="shared" si="19"/>
        <v>2153.5</v>
      </c>
      <c r="BH20" s="92">
        <f t="shared" si="19"/>
        <v>2194.5</v>
      </c>
      <c r="BI20" s="92">
        <f t="shared" si="19"/>
        <v>2199</v>
      </c>
      <c r="BJ20" s="92">
        <f t="shared" si="19"/>
        <v>2147.5</v>
      </c>
      <c r="BK20" s="92">
        <f t="shared" si="19"/>
        <v>2053.5</v>
      </c>
      <c r="BL20" s="92">
        <f t="shared" si="19"/>
        <v>1970.5</v>
      </c>
      <c r="BM20" s="92">
        <f t="shared" si="19"/>
        <v>2055</v>
      </c>
      <c r="BN20" s="92">
        <f t="shared" si="19"/>
        <v>2069.5</v>
      </c>
      <c r="BO20" s="92">
        <f t="shared" si="19"/>
        <v>2058</v>
      </c>
      <c r="BP20" s="92">
        <f t="shared" si="19"/>
        <v>2123.5</v>
      </c>
      <c r="BQ20" s="92">
        <f t="shared" si="19"/>
        <v>2052.5</v>
      </c>
      <c r="BR20" s="92"/>
      <c r="BS20" s="92"/>
      <c r="BT20" s="92"/>
      <c r="BU20" s="92">
        <f t="shared" ref="BU20:CC20" si="20">AG30</f>
        <v>2030.5</v>
      </c>
      <c r="BV20" s="92">
        <f t="shared" si="20"/>
        <v>2033</v>
      </c>
      <c r="BW20" s="92">
        <f t="shared" si="20"/>
        <v>2020</v>
      </c>
      <c r="BX20" s="92">
        <f t="shared" si="20"/>
        <v>2011</v>
      </c>
      <c r="BY20" s="92">
        <f t="shared" si="20"/>
        <v>2075</v>
      </c>
      <c r="BZ20" s="92">
        <f t="shared" si="20"/>
        <v>2118</v>
      </c>
      <c r="CA20" s="92">
        <f t="shared" si="20"/>
        <v>2168</v>
      </c>
      <c r="CB20" s="92">
        <f t="shared" si="20"/>
        <v>2196.5</v>
      </c>
      <c r="CC20" s="92">
        <f t="shared" si="20"/>
        <v>2200</v>
      </c>
    </row>
    <row r="21" spans="1:81" ht="16.5" customHeight="1" x14ac:dyDescent="0.2">
      <c r="A21" s="100" t="s">
        <v>102</v>
      </c>
      <c r="B21" s="149">
        <f>'G-3'!F10</f>
        <v>259</v>
      </c>
      <c r="C21" s="149">
        <f>'G-3'!F11</f>
        <v>232</v>
      </c>
      <c r="D21" s="149">
        <f>'G-3'!F12</f>
        <v>232.5</v>
      </c>
      <c r="E21" s="149">
        <f>'G-3'!F13</f>
        <v>222</v>
      </c>
      <c r="F21" s="149">
        <f>'G-3'!F14</f>
        <v>194.5</v>
      </c>
      <c r="G21" s="149">
        <f>'G-3'!F15</f>
        <v>211</v>
      </c>
      <c r="H21" s="149">
        <f>'G-3'!F16</f>
        <v>162</v>
      </c>
      <c r="I21" s="149">
        <f>'G-3'!F17</f>
        <v>148</v>
      </c>
      <c r="J21" s="149">
        <f>'G-3'!F18</f>
        <v>158</v>
      </c>
      <c r="K21" s="149">
        <f>'G-3'!F19</f>
        <v>200.5</v>
      </c>
      <c r="L21" s="150"/>
      <c r="M21" s="149">
        <f>'G-3'!F20</f>
        <v>152.5</v>
      </c>
      <c r="N21" s="149">
        <f>'G-3'!F21</f>
        <v>141.5</v>
      </c>
      <c r="O21" s="149">
        <f>'G-3'!F22</f>
        <v>155.5</v>
      </c>
      <c r="P21" s="149">
        <f>'G-3'!M10</f>
        <v>143.5</v>
      </c>
      <c r="Q21" s="149">
        <f>'G-3'!M11</f>
        <v>140</v>
      </c>
      <c r="R21" s="149">
        <f>'G-3'!M12</f>
        <v>208</v>
      </c>
      <c r="S21" s="149">
        <f>'G-3'!M13</f>
        <v>198.5</v>
      </c>
      <c r="T21" s="149">
        <f>'G-3'!M14</f>
        <v>165</v>
      </c>
      <c r="U21" s="149">
        <f>'G-3'!M15</f>
        <v>163.5</v>
      </c>
      <c r="V21" s="149">
        <f>'G-3'!M16</f>
        <v>158.5</v>
      </c>
      <c r="W21" s="149">
        <f>'G-3'!M17</f>
        <v>156</v>
      </c>
      <c r="X21" s="149">
        <f>'G-3'!M18</f>
        <v>223</v>
      </c>
      <c r="Y21" s="149">
        <f>'G-3'!M19</f>
        <v>195.5</v>
      </c>
      <c r="Z21" s="149">
        <f>'G-3'!M20</f>
        <v>213.5</v>
      </c>
      <c r="AA21" s="149">
        <f>'G-3'!M21</f>
        <v>217</v>
      </c>
      <c r="AB21" s="149">
        <f>'G-3'!M22</f>
        <v>200</v>
      </c>
      <c r="AC21" s="150"/>
      <c r="AD21" s="149">
        <f>'G-3'!T10</f>
        <v>165</v>
      </c>
      <c r="AE21" s="149">
        <f>'G-3'!T11</f>
        <v>196.5</v>
      </c>
      <c r="AF21" s="149">
        <f>'G-3'!T12</f>
        <v>196</v>
      </c>
      <c r="AG21" s="149">
        <f>'G-3'!T13</f>
        <v>187.5</v>
      </c>
      <c r="AH21" s="149">
        <f>'G-3'!T14</f>
        <v>184.5</v>
      </c>
      <c r="AI21" s="149">
        <f>'G-3'!T15</f>
        <v>180.5</v>
      </c>
      <c r="AJ21" s="149">
        <f>'G-3'!T16</f>
        <v>184.5</v>
      </c>
      <c r="AK21" s="149">
        <f>'G-3'!T17</f>
        <v>196.5</v>
      </c>
      <c r="AL21" s="149">
        <f>'G-3'!T18</f>
        <v>181.5</v>
      </c>
      <c r="AM21" s="149">
        <f>'G-3'!T19</f>
        <v>201.5</v>
      </c>
      <c r="AN21" s="149">
        <f>'G-3'!T20</f>
        <v>182</v>
      </c>
      <c r="AO21" s="149">
        <f>'G-3'!T21</f>
        <v>197.5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103</v>
      </c>
      <c r="B22" s="149"/>
      <c r="C22" s="149"/>
      <c r="D22" s="149"/>
      <c r="E22" s="149">
        <f>B21+C21+D21+E21</f>
        <v>945.5</v>
      </c>
      <c r="F22" s="149">
        <f t="shared" ref="F22:K22" si="21">C21+D21+E21+F21</f>
        <v>881</v>
      </c>
      <c r="G22" s="149">
        <f t="shared" si="21"/>
        <v>860</v>
      </c>
      <c r="H22" s="149">
        <f t="shared" si="21"/>
        <v>789.5</v>
      </c>
      <c r="I22" s="149">
        <f t="shared" si="21"/>
        <v>715.5</v>
      </c>
      <c r="J22" s="149">
        <f t="shared" si="21"/>
        <v>679</v>
      </c>
      <c r="K22" s="149">
        <f t="shared" si="21"/>
        <v>668.5</v>
      </c>
      <c r="L22" s="150"/>
      <c r="M22" s="149"/>
      <c r="N22" s="149"/>
      <c r="O22" s="149"/>
      <c r="P22" s="149">
        <f>M21+N21+O21+P21</f>
        <v>593</v>
      </c>
      <c r="Q22" s="149">
        <f t="shared" ref="Q22:AB22" si="22">N21+O21+P21+Q21</f>
        <v>580.5</v>
      </c>
      <c r="R22" s="149">
        <f t="shared" si="22"/>
        <v>647</v>
      </c>
      <c r="S22" s="149">
        <f t="shared" si="22"/>
        <v>690</v>
      </c>
      <c r="T22" s="149">
        <f t="shared" si="22"/>
        <v>711.5</v>
      </c>
      <c r="U22" s="149">
        <f t="shared" si="22"/>
        <v>735</v>
      </c>
      <c r="V22" s="149">
        <f t="shared" si="22"/>
        <v>685.5</v>
      </c>
      <c r="W22" s="149">
        <f t="shared" si="22"/>
        <v>643</v>
      </c>
      <c r="X22" s="149">
        <f t="shared" si="22"/>
        <v>701</v>
      </c>
      <c r="Y22" s="149">
        <f t="shared" si="22"/>
        <v>733</v>
      </c>
      <c r="Z22" s="149">
        <f t="shared" si="22"/>
        <v>788</v>
      </c>
      <c r="AA22" s="149">
        <f t="shared" si="22"/>
        <v>849</v>
      </c>
      <c r="AB22" s="149">
        <f t="shared" si="22"/>
        <v>826</v>
      </c>
      <c r="AC22" s="150"/>
      <c r="AD22" s="149"/>
      <c r="AE22" s="149"/>
      <c r="AF22" s="149"/>
      <c r="AG22" s="149">
        <f>AD21+AE21+AF21+AG21</f>
        <v>745</v>
      </c>
      <c r="AH22" s="149">
        <f t="shared" ref="AH22:AO22" si="23">AE21+AF21+AG21+AH21</f>
        <v>764.5</v>
      </c>
      <c r="AI22" s="149">
        <f t="shared" si="23"/>
        <v>748.5</v>
      </c>
      <c r="AJ22" s="149">
        <f t="shared" si="23"/>
        <v>737</v>
      </c>
      <c r="AK22" s="149">
        <f t="shared" si="23"/>
        <v>746</v>
      </c>
      <c r="AL22" s="149">
        <f t="shared" si="23"/>
        <v>743</v>
      </c>
      <c r="AM22" s="149">
        <f t="shared" si="23"/>
        <v>764</v>
      </c>
      <c r="AN22" s="149">
        <f t="shared" si="23"/>
        <v>761.5</v>
      </c>
      <c r="AO22" s="149">
        <f t="shared" si="23"/>
        <v>762.5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104</v>
      </c>
      <c r="B23" s="151"/>
      <c r="C23" s="152" t="s">
        <v>105</v>
      </c>
      <c r="D23" s="153">
        <f>DIRECCIONALIDAD!J28/100</f>
        <v>0.11226851851851852</v>
      </c>
      <c r="E23" s="152"/>
      <c r="F23" s="152" t="s">
        <v>106</v>
      </c>
      <c r="G23" s="153">
        <f>DIRECCIONALIDAD!J29/100</f>
        <v>0.88773148148148151</v>
      </c>
      <c r="H23" s="152"/>
      <c r="I23" s="152" t="s">
        <v>107</v>
      </c>
      <c r="J23" s="153">
        <f>DIRECCIONALIDAD!J30/100</f>
        <v>0</v>
      </c>
      <c r="K23" s="154"/>
      <c r="L23" s="148"/>
      <c r="M23" s="151"/>
      <c r="N23" s="152"/>
      <c r="O23" s="152" t="s">
        <v>105</v>
      </c>
      <c r="P23" s="153">
        <f>DIRECCIONALIDAD!J31/100</f>
        <v>0.15643153526970954</v>
      </c>
      <c r="Q23" s="152"/>
      <c r="R23" s="152"/>
      <c r="S23" s="152"/>
      <c r="T23" s="152" t="s">
        <v>106</v>
      </c>
      <c r="U23" s="153">
        <f>DIRECCIONALIDAD!J32/100</f>
        <v>0.84356846473029057</v>
      </c>
      <c r="V23" s="152"/>
      <c r="W23" s="152"/>
      <c r="X23" s="152"/>
      <c r="Y23" s="152" t="s">
        <v>107</v>
      </c>
      <c r="Z23" s="153">
        <f>DIRECCIONALIDAD!J33/100</f>
        <v>0</v>
      </c>
      <c r="AA23" s="152"/>
      <c r="AB23" s="152"/>
      <c r="AC23" s="148"/>
      <c r="AD23" s="151"/>
      <c r="AE23" s="152" t="s">
        <v>105</v>
      </c>
      <c r="AF23" s="153">
        <f>DIRECCIONALIDAD!J34/100</f>
        <v>0.15959772627896809</v>
      </c>
      <c r="AG23" s="152"/>
      <c r="AH23" s="152"/>
      <c r="AI23" s="152"/>
      <c r="AJ23" s="152" t="s">
        <v>106</v>
      </c>
      <c r="AK23" s="153">
        <f>DIRECCIONALIDAD!J35/100</f>
        <v>0.84040227372103193</v>
      </c>
      <c r="AL23" s="152"/>
      <c r="AM23" s="152"/>
      <c r="AN23" s="152" t="s">
        <v>107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7" t="s">
        <v>101</v>
      </c>
      <c r="U24" s="237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102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50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50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103</v>
      </c>
      <c r="B26" s="149"/>
      <c r="C26" s="149"/>
      <c r="D26" s="149"/>
      <c r="E26" s="149">
        <f>B25+C25+D25+E25</f>
        <v>0</v>
      </c>
      <c r="F26" s="149">
        <f t="shared" ref="F26:K26" si="24">C25+D25+E25+F25</f>
        <v>0</v>
      </c>
      <c r="G26" s="149">
        <f t="shared" si="24"/>
        <v>0</v>
      </c>
      <c r="H26" s="149">
        <f t="shared" si="24"/>
        <v>0</v>
      </c>
      <c r="I26" s="149">
        <f t="shared" si="24"/>
        <v>0</v>
      </c>
      <c r="J26" s="149">
        <f t="shared" si="24"/>
        <v>0</v>
      </c>
      <c r="K26" s="149">
        <f t="shared" si="24"/>
        <v>0</v>
      </c>
      <c r="L26" s="150"/>
      <c r="M26" s="149"/>
      <c r="N26" s="149"/>
      <c r="O26" s="149"/>
      <c r="P26" s="149">
        <f>M25+N25+O25+P25</f>
        <v>0</v>
      </c>
      <c r="Q26" s="149">
        <f t="shared" ref="Q26:AB26" si="25">N25+O25+P25+Q25</f>
        <v>0</v>
      </c>
      <c r="R26" s="149">
        <f t="shared" si="25"/>
        <v>0</v>
      </c>
      <c r="S26" s="149">
        <f t="shared" si="25"/>
        <v>0</v>
      </c>
      <c r="T26" s="149">
        <f t="shared" si="25"/>
        <v>0</v>
      </c>
      <c r="U26" s="149">
        <f t="shared" si="25"/>
        <v>0</v>
      </c>
      <c r="V26" s="149">
        <f t="shared" si="25"/>
        <v>0</v>
      </c>
      <c r="W26" s="149">
        <f t="shared" si="25"/>
        <v>0</v>
      </c>
      <c r="X26" s="149">
        <f t="shared" si="25"/>
        <v>0</v>
      </c>
      <c r="Y26" s="149">
        <f t="shared" si="25"/>
        <v>0</v>
      </c>
      <c r="Z26" s="149">
        <f t="shared" si="25"/>
        <v>0</v>
      </c>
      <c r="AA26" s="149">
        <f t="shared" si="25"/>
        <v>0</v>
      </c>
      <c r="AB26" s="149">
        <f t="shared" si="25"/>
        <v>0</v>
      </c>
      <c r="AC26" s="150"/>
      <c r="AD26" s="149"/>
      <c r="AE26" s="149"/>
      <c r="AF26" s="149"/>
      <c r="AG26" s="149">
        <f>AD25+AE25+AF25+AG25</f>
        <v>0</v>
      </c>
      <c r="AH26" s="149">
        <f t="shared" ref="AH26:AO26" si="26">AE25+AF25+AG25+AH25</f>
        <v>0</v>
      </c>
      <c r="AI26" s="149">
        <f t="shared" si="26"/>
        <v>0</v>
      </c>
      <c r="AJ26" s="149">
        <f t="shared" si="26"/>
        <v>0</v>
      </c>
      <c r="AK26" s="149">
        <f t="shared" si="26"/>
        <v>0</v>
      </c>
      <c r="AL26" s="149">
        <f t="shared" si="26"/>
        <v>0</v>
      </c>
      <c r="AM26" s="149">
        <f t="shared" si="26"/>
        <v>0</v>
      </c>
      <c r="AN26" s="149">
        <f t="shared" si="26"/>
        <v>0</v>
      </c>
      <c r="AO26" s="149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104</v>
      </c>
      <c r="B27" s="151"/>
      <c r="C27" s="152" t="s">
        <v>105</v>
      </c>
      <c r="D27" s="153">
        <f>DIRECCIONALIDAD!J37/100</f>
        <v>0</v>
      </c>
      <c r="E27" s="152"/>
      <c r="F27" s="152" t="s">
        <v>106</v>
      </c>
      <c r="G27" s="153">
        <f>DIRECCIONALIDAD!J38/100</f>
        <v>0</v>
      </c>
      <c r="H27" s="152"/>
      <c r="I27" s="152" t="s">
        <v>107</v>
      </c>
      <c r="J27" s="153">
        <f>DIRECCIONALIDAD!J39/100</f>
        <v>0</v>
      </c>
      <c r="K27" s="154"/>
      <c r="L27" s="148"/>
      <c r="M27" s="151"/>
      <c r="N27" s="152"/>
      <c r="O27" s="152" t="s">
        <v>105</v>
      </c>
      <c r="P27" s="153">
        <f>DIRECCIONALIDAD!J40/100</f>
        <v>0</v>
      </c>
      <c r="Q27" s="152"/>
      <c r="R27" s="152"/>
      <c r="S27" s="152"/>
      <c r="T27" s="152" t="s">
        <v>106</v>
      </c>
      <c r="U27" s="153">
        <f>DIRECCIONALIDAD!J41/100</f>
        <v>0</v>
      </c>
      <c r="V27" s="152"/>
      <c r="W27" s="152"/>
      <c r="X27" s="152"/>
      <c r="Y27" s="152" t="s">
        <v>107</v>
      </c>
      <c r="Z27" s="153">
        <f>DIRECCIONALIDAD!J42/100</f>
        <v>0</v>
      </c>
      <c r="AA27" s="152"/>
      <c r="AB27" s="154"/>
      <c r="AC27" s="148"/>
      <c r="AD27" s="151"/>
      <c r="AE27" s="152" t="s">
        <v>105</v>
      </c>
      <c r="AF27" s="153">
        <f>DIRECCIONALIDAD!J43/100</f>
        <v>0</v>
      </c>
      <c r="AG27" s="152"/>
      <c r="AH27" s="152"/>
      <c r="AI27" s="152"/>
      <c r="AJ27" s="152" t="s">
        <v>106</v>
      </c>
      <c r="AK27" s="153">
        <f>DIRECCIONALIDAD!J44/100</f>
        <v>0</v>
      </c>
      <c r="AL27" s="152"/>
      <c r="AM27" s="152"/>
      <c r="AN27" s="152" t="s">
        <v>107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7" t="s">
        <v>101</v>
      </c>
      <c r="U28" s="237"/>
      <c r="V28" s="147" t="s">
        <v>108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102</v>
      </c>
      <c r="B29" s="149">
        <f>B13+B17+B21+B25</f>
        <v>635</v>
      </c>
      <c r="C29" s="149">
        <f t="shared" ref="C29:K29" si="27">C13+C17+C21+C25</f>
        <v>594.5</v>
      </c>
      <c r="D29" s="149">
        <f t="shared" si="27"/>
        <v>590.5</v>
      </c>
      <c r="E29" s="149">
        <f t="shared" si="27"/>
        <v>567.5</v>
      </c>
      <c r="F29" s="149">
        <f t="shared" si="27"/>
        <v>575.5</v>
      </c>
      <c r="G29" s="149">
        <f t="shared" si="27"/>
        <v>547</v>
      </c>
      <c r="H29" s="149">
        <f t="shared" si="27"/>
        <v>500.5</v>
      </c>
      <c r="I29" s="149">
        <f t="shared" si="27"/>
        <v>500.5</v>
      </c>
      <c r="J29" s="149">
        <f t="shared" si="27"/>
        <v>453</v>
      </c>
      <c r="K29" s="149">
        <f t="shared" si="27"/>
        <v>523.5</v>
      </c>
      <c r="L29" s="150"/>
      <c r="M29" s="149">
        <f>M13+M17+M21+M25</f>
        <v>453.5</v>
      </c>
      <c r="N29" s="149">
        <f t="shared" ref="N29:AB29" si="28">N13+N17+N21+N25</f>
        <v>473.5</v>
      </c>
      <c r="O29" s="149">
        <f t="shared" si="28"/>
        <v>525</v>
      </c>
      <c r="P29" s="149">
        <f t="shared" si="28"/>
        <v>497.5</v>
      </c>
      <c r="Q29" s="149">
        <f t="shared" si="28"/>
        <v>554.5</v>
      </c>
      <c r="R29" s="149">
        <f t="shared" si="28"/>
        <v>576.5</v>
      </c>
      <c r="S29" s="149">
        <f t="shared" si="28"/>
        <v>566</v>
      </c>
      <c r="T29" s="149">
        <f t="shared" si="28"/>
        <v>502</v>
      </c>
      <c r="U29" s="149">
        <f t="shared" si="28"/>
        <v>503</v>
      </c>
      <c r="V29" s="149">
        <f t="shared" si="28"/>
        <v>482.5</v>
      </c>
      <c r="W29" s="149">
        <f t="shared" si="28"/>
        <v>483</v>
      </c>
      <c r="X29" s="149">
        <f t="shared" si="28"/>
        <v>586.5</v>
      </c>
      <c r="Y29" s="149">
        <f t="shared" si="28"/>
        <v>517.5</v>
      </c>
      <c r="Z29" s="149">
        <f t="shared" si="28"/>
        <v>471</v>
      </c>
      <c r="AA29" s="149">
        <f t="shared" si="28"/>
        <v>548.5</v>
      </c>
      <c r="AB29" s="149">
        <f t="shared" si="28"/>
        <v>515.5</v>
      </c>
      <c r="AC29" s="150"/>
      <c r="AD29" s="149">
        <f>AD13+AD17+AD21+AD25</f>
        <v>485</v>
      </c>
      <c r="AE29" s="149">
        <f t="shared" ref="AE29:AO29" si="29">AE13+AE17+AE21+AE25</f>
        <v>536.5</v>
      </c>
      <c r="AF29" s="149">
        <f t="shared" si="29"/>
        <v>534.5</v>
      </c>
      <c r="AG29" s="149">
        <f t="shared" si="29"/>
        <v>474.5</v>
      </c>
      <c r="AH29" s="149">
        <f t="shared" si="29"/>
        <v>487.5</v>
      </c>
      <c r="AI29" s="149">
        <f t="shared" si="29"/>
        <v>523.5</v>
      </c>
      <c r="AJ29" s="149">
        <f t="shared" si="29"/>
        <v>525.5</v>
      </c>
      <c r="AK29" s="149">
        <f t="shared" si="29"/>
        <v>538.5</v>
      </c>
      <c r="AL29" s="149">
        <f t="shared" si="29"/>
        <v>530.5</v>
      </c>
      <c r="AM29" s="149">
        <f t="shared" si="29"/>
        <v>573.5</v>
      </c>
      <c r="AN29" s="149">
        <f t="shared" si="29"/>
        <v>554</v>
      </c>
      <c r="AO29" s="149">
        <f t="shared" si="29"/>
        <v>542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103</v>
      </c>
      <c r="B30" s="149"/>
      <c r="C30" s="149"/>
      <c r="D30" s="149"/>
      <c r="E30" s="149">
        <f>B29+C29+D29+E29</f>
        <v>2387.5</v>
      </c>
      <c r="F30" s="149">
        <f t="shared" ref="F30:K30" si="30">C29+D29+E29+F29</f>
        <v>2328</v>
      </c>
      <c r="G30" s="149">
        <f t="shared" si="30"/>
        <v>2280.5</v>
      </c>
      <c r="H30" s="149">
        <f t="shared" si="30"/>
        <v>2190.5</v>
      </c>
      <c r="I30" s="149">
        <f t="shared" si="30"/>
        <v>2123.5</v>
      </c>
      <c r="J30" s="149">
        <f t="shared" si="30"/>
        <v>2001</v>
      </c>
      <c r="K30" s="149">
        <f t="shared" si="30"/>
        <v>1977.5</v>
      </c>
      <c r="L30" s="150"/>
      <c r="M30" s="149"/>
      <c r="N30" s="149"/>
      <c r="O30" s="149"/>
      <c r="P30" s="149">
        <f>M29+N29+O29+P29</f>
        <v>1949.5</v>
      </c>
      <c r="Q30" s="149">
        <f t="shared" ref="Q30:AB30" si="31">N29+O29+P29+Q29</f>
        <v>2050.5</v>
      </c>
      <c r="R30" s="149">
        <f t="shared" si="31"/>
        <v>2153.5</v>
      </c>
      <c r="S30" s="149">
        <f t="shared" si="31"/>
        <v>2194.5</v>
      </c>
      <c r="T30" s="149">
        <f t="shared" si="31"/>
        <v>2199</v>
      </c>
      <c r="U30" s="149">
        <f t="shared" si="31"/>
        <v>2147.5</v>
      </c>
      <c r="V30" s="149">
        <f t="shared" si="31"/>
        <v>2053.5</v>
      </c>
      <c r="W30" s="149">
        <f t="shared" si="31"/>
        <v>1970.5</v>
      </c>
      <c r="X30" s="149">
        <f t="shared" si="31"/>
        <v>2055</v>
      </c>
      <c r="Y30" s="149">
        <f t="shared" si="31"/>
        <v>2069.5</v>
      </c>
      <c r="Z30" s="149">
        <f t="shared" si="31"/>
        <v>2058</v>
      </c>
      <c r="AA30" s="149">
        <f t="shared" si="31"/>
        <v>2123.5</v>
      </c>
      <c r="AB30" s="149">
        <f t="shared" si="31"/>
        <v>2052.5</v>
      </c>
      <c r="AC30" s="150"/>
      <c r="AD30" s="149"/>
      <c r="AE30" s="149"/>
      <c r="AF30" s="149"/>
      <c r="AG30" s="149">
        <f>AD29+AE29+AF29+AG29</f>
        <v>2030.5</v>
      </c>
      <c r="AH30" s="149">
        <f t="shared" ref="AH30:AO30" si="32">AE29+AF29+AG29+AH29</f>
        <v>2033</v>
      </c>
      <c r="AI30" s="149">
        <f t="shared" si="32"/>
        <v>2020</v>
      </c>
      <c r="AJ30" s="149">
        <f t="shared" si="32"/>
        <v>2011</v>
      </c>
      <c r="AK30" s="149">
        <f t="shared" si="32"/>
        <v>2075</v>
      </c>
      <c r="AL30" s="149">
        <f t="shared" si="32"/>
        <v>2118</v>
      </c>
      <c r="AM30" s="149">
        <f t="shared" si="32"/>
        <v>2168</v>
      </c>
      <c r="AN30" s="149">
        <f t="shared" si="32"/>
        <v>2196.5</v>
      </c>
      <c r="AO30" s="149">
        <f t="shared" si="32"/>
        <v>2200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8"/>
      <c r="R32" s="238"/>
      <c r="S32" s="238"/>
      <c r="T32" s="238"/>
      <c r="U32" s="238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G-3</vt:lpstr>
      <vt:lpstr>G-Totales</vt:lpstr>
      <vt:lpstr>DIRECCIONALIDAD</vt:lpstr>
      <vt:lpstr>DIAGRAMA DE VOL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2009-04-23T22:06:02Z</cp:lastPrinted>
  <dcterms:created xsi:type="dcterms:W3CDTF">1998-04-02T13:38:56Z</dcterms:created>
  <dcterms:modified xsi:type="dcterms:W3CDTF">2018-04-05T16:27:08Z</dcterms:modified>
</cp:coreProperties>
</file>