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53\CR 52\2018\(15-11-2018)\"/>
    </mc:Choice>
  </mc:AlternateContent>
  <bookViews>
    <workbookView xWindow="240" yWindow="90" windowWidth="9135" windowHeight="4965" tabRatio="736" firstSheet="1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N10" i="4678" l="1"/>
  <c r="L5" i="4686" l="1"/>
  <c r="I38" i="4689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10" i="4689" l="1"/>
  <c r="D15" i="4688" s="1"/>
  <c r="J14" i="4689"/>
  <c r="U15" i="4688" s="1"/>
  <c r="J36" i="4689"/>
  <c r="AO24" i="4688" s="1"/>
  <c r="J13" i="4689"/>
  <c r="P15" i="4688" s="1"/>
  <c r="J33" i="4689"/>
  <c r="Z24" i="4688" s="1"/>
  <c r="J32" i="4689"/>
  <c r="U24" i="4688" s="1"/>
  <c r="J30" i="4689"/>
  <c r="J24" i="4688" s="1"/>
  <c r="J16" i="4689"/>
  <c r="AF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BE20" i="4688"/>
  <c r="M25" i="4688"/>
  <c r="AU20" i="4688"/>
  <c r="B25" i="4688"/>
  <c r="BU12" i="4688"/>
  <c r="AD16" i="4688"/>
  <c r="AU12" i="4688"/>
  <c r="B16" i="4688"/>
  <c r="BE12" i="4688"/>
  <c r="M16" i="4688"/>
  <c r="AH32" i="4688"/>
  <c r="BV21" i="4688" s="1"/>
  <c r="W32" i="4688"/>
  <c r="BL21" i="4688" s="1"/>
  <c r="I32" i="4688"/>
  <c r="AY21" i="4688" s="1"/>
  <c r="H32" i="4688"/>
  <c r="AX21" i="4688" s="1"/>
  <c r="U23" i="4678"/>
  <c r="Z32" i="4688"/>
  <c r="BO21" i="4688" s="1"/>
  <c r="R32" i="4688"/>
  <c r="BG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F25" i="4688"/>
  <c r="AK25" i="4688"/>
  <c r="J25" i="4688"/>
  <c r="G25" i="4688"/>
  <c r="D25" i="4688"/>
  <c r="Z25" i="4688"/>
  <c r="P25" i="4688"/>
  <c r="U25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<sst xmlns="http://schemas.openxmlformats.org/spreadsheetml/2006/main" count="539" uniqueCount="151">
  <si>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</si>
  <si>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</si>
  <si>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</si>
  <si>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</si>
  <si>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</si>
  <si>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</si>
  <si>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</si>
  <si>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</si>
  <si>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</si>
  <si>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</si>
  <si>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</si>
  <si>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</si>
  <si>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</si>
  <si>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</si>
  <si>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</si>
  <si>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</si>
  <si>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</si>
  <si>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</si>
  <si>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</si>
  <si>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</si>
  <si>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</si>
  <si>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</si>
  <si>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</si>
  <si>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</si>
  <si>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</si>
  <si>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</si>
  <si>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</si>
  <si>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</si>
  <si>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</si>
  <si>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</si>
  <si>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</si>
  <si>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</si>
  <si>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</si>
  <si>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</si>
  <si>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</si>
  <si>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</si>
  <si>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</si>
  <si>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</si>
  <si>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</si>
  <si>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</si>
  <si>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</si>
  <si>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</si>
  <si>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</si>
  <si>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</si>
  <si>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</si>
  <si>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</si>
  <si>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</si>
  <si>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</si>
  <si>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</si>
  <si>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</si>
  <si>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</si>
  <si>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</si>
  <si>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</si>
  <si>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</si>
  <si>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</si>
  <si>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</si>
  <si>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</si>
  <si>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</si>
  <si>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</si>
  <si>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</si>
  <si>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</si>
  <si>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</si>
  <si>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</si>
  <si>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</si>
  <si>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</si>
  <si>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</si>
  <si>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</si>
  <si>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</si>
  <si>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</si>
  <si>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</si>
  <si>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</si>
  <si>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</si>
  <si>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</si>
  <si>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</si>
  <si>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</si>
  <si>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</si>
  <si>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</si>
  <si>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</si>
  <si>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</si>
  <si>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</si>
  <si>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</si>
  <si>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</si>
  <si>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</si>
  <si>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</si>
  <si>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</si>
  <si>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</si>
  <si>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</si>
  <si>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</si>
  <si>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</si>
  <si>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</si>
  <si>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</si>
  <si>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</si>
  <si>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</si>
  <si>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</si>
  <si>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</si>
  <si>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</si>
  <si>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</si>
  <si>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</si>
  <si>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</si>
  <si>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</si>
  <si>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</si>
  <si>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</si>
  <si>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</si>
  <si>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</si>
  <si>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</si>
  <si>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</si>
  <si>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</si>
  <si>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</si>
  <si>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</si>
  <si>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</si>
  <si>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</si>
  <si>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</si>
  <si>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</si>
  <si>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</si>
  <si>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</si>
  <si>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</si>
  <si>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</si>
  <si>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</si>
  <si>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</si>
  <si>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</si>
  <si>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</si>
  <si>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</si>
  <si>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</si>
  <si>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</si>
  <si>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</si>
  <si>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</si>
  <si>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</si>
  <si>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</si>
  <si>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</si>
  <si>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</si>
  <si>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</si>
  <si>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</si>
  <si>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</si>
  <si>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</si>
  <si>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</si>
  <si>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</si>
  <si>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</si>
  <si>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</si>
  <si>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</si>
  <si>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</si>
  <si>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</si>
  <si>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</si>
  <si>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</si>
  <si>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</si>
  <si>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</si>
  <si>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</si>
  <si>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</si>
  <si>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52</t>
  </si>
  <si>
    <t xml:space="preserve">VOL MAX </t>
  </si>
  <si>
    <t>GEOVANNIS GONZALEZ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</si>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</sst>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412</c:v>
                </c:pt>
                <c:pt idx="1">
                  <c:v>428</c:v>
                </c:pt>
                <c:pt idx="2">
                  <c:v>392</c:v>
                </c:pt>
                <c:pt idx="3">
                  <c:v>408</c:v>
                </c:pt>
                <c:pt idx="4">
                  <c:v>352.5</c:v>
                </c:pt>
                <c:pt idx="5">
                  <c:v>418.5</c:v>
                </c:pt>
                <c:pt idx="6">
                  <c:v>438.5</c:v>
                </c:pt>
                <c:pt idx="7">
                  <c:v>438</c:v>
                </c:pt>
                <c:pt idx="8">
                  <c:v>395</c:v>
                </c:pt>
                <c:pt idx="9">
                  <c:v>459.5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72568"/>
        <c:axId val="170672952"/>
      </c:barChart>
      <c:catAx>
        <c:axId val="170672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72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72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72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1640</c:v>
                </c:pt>
                <c:pt idx="4">
                  <c:v>1580.5</c:v>
                </c:pt>
                <c:pt idx="5">
                  <c:v>1571</c:v>
                </c:pt>
                <c:pt idx="6">
                  <c:v>1617.5</c:v>
                </c:pt>
                <c:pt idx="7">
                  <c:v>1647.5</c:v>
                </c:pt>
                <c:pt idx="8">
                  <c:v>1690</c:v>
                </c:pt>
                <c:pt idx="9">
                  <c:v>1731</c:v>
                </c:pt>
                <c:pt idx="13">
                  <c:v>1893.5</c:v>
                </c:pt>
                <c:pt idx="14">
                  <c:v>1866</c:v>
                </c:pt>
                <c:pt idx="15">
                  <c:v>1875</c:v>
                </c:pt>
                <c:pt idx="16">
                  <c:v>1861.5</c:v>
                </c:pt>
                <c:pt idx="17">
                  <c:v>1864.5</c:v>
                </c:pt>
                <c:pt idx="18">
                  <c:v>1827</c:v>
                </c:pt>
                <c:pt idx="19">
                  <c:v>1751</c:v>
                </c:pt>
                <c:pt idx="20">
                  <c:v>1621.5</c:v>
                </c:pt>
                <c:pt idx="21">
                  <c:v>1547.5</c:v>
                </c:pt>
                <c:pt idx="22">
                  <c:v>1495</c:v>
                </c:pt>
                <c:pt idx="23">
                  <c:v>1499</c:v>
                </c:pt>
                <c:pt idx="24">
                  <c:v>1565</c:v>
                </c:pt>
                <c:pt idx="25">
                  <c:v>1657</c:v>
                </c:pt>
                <c:pt idx="29">
                  <c:v>1910.5</c:v>
                </c:pt>
                <c:pt idx="30">
                  <c:v>1935</c:v>
                </c:pt>
                <c:pt idx="31">
                  <c:v>1981.5</c:v>
                </c:pt>
                <c:pt idx="32">
                  <c:v>2029</c:v>
                </c:pt>
                <c:pt idx="33">
                  <c:v>2006.5</c:v>
                </c:pt>
                <c:pt idx="34">
                  <c:v>1959.5</c:v>
                </c:pt>
                <c:pt idx="35">
                  <c:v>1944</c:v>
                </c:pt>
                <c:pt idx="36">
                  <c:v>1895</c:v>
                </c:pt>
                <c:pt idx="37">
                  <c:v>1853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1068.5</c:v>
                </c:pt>
                <c:pt idx="4">
                  <c:v>1035.5</c:v>
                </c:pt>
                <c:pt idx="5">
                  <c:v>971</c:v>
                </c:pt>
                <c:pt idx="6">
                  <c:v>910</c:v>
                </c:pt>
                <c:pt idx="7">
                  <c:v>874.5</c:v>
                </c:pt>
                <c:pt idx="8">
                  <c:v>837.5</c:v>
                </c:pt>
                <c:pt idx="9">
                  <c:v>858</c:v>
                </c:pt>
                <c:pt idx="13">
                  <c:v>834</c:v>
                </c:pt>
                <c:pt idx="14">
                  <c:v>789.5</c:v>
                </c:pt>
                <c:pt idx="15">
                  <c:v>745</c:v>
                </c:pt>
                <c:pt idx="16">
                  <c:v>720.5</c:v>
                </c:pt>
                <c:pt idx="17">
                  <c:v>675.5</c:v>
                </c:pt>
                <c:pt idx="18">
                  <c:v>655</c:v>
                </c:pt>
                <c:pt idx="19">
                  <c:v>628</c:v>
                </c:pt>
                <c:pt idx="20">
                  <c:v>672.5</c:v>
                </c:pt>
                <c:pt idx="21">
                  <c:v>721</c:v>
                </c:pt>
                <c:pt idx="22">
                  <c:v>778.5</c:v>
                </c:pt>
                <c:pt idx="23">
                  <c:v>836.5</c:v>
                </c:pt>
                <c:pt idx="24">
                  <c:v>836.5</c:v>
                </c:pt>
                <c:pt idx="25">
                  <c:v>834</c:v>
                </c:pt>
                <c:pt idx="29">
                  <c:v>821.5</c:v>
                </c:pt>
                <c:pt idx="30">
                  <c:v>812.5</c:v>
                </c:pt>
                <c:pt idx="31">
                  <c:v>803</c:v>
                </c:pt>
                <c:pt idx="32">
                  <c:v>795.5</c:v>
                </c:pt>
                <c:pt idx="33">
                  <c:v>794</c:v>
                </c:pt>
                <c:pt idx="34">
                  <c:v>799.5</c:v>
                </c:pt>
                <c:pt idx="35">
                  <c:v>804.5</c:v>
                </c:pt>
                <c:pt idx="36">
                  <c:v>767</c:v>
                </c:pt>
                <c:pt idx="37">
                  <c:v>737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2708.5</c:v>
                </c:pt>
                <c:pt idx="4">
                  <c:v>2616</c:v>
                </c:pt>
                <c:pt idx="5">
                  <c:v>2542</c:v>
                </c:pt>
                <c:pt idx="6">
                  <c:v>2527.5</c:v>
                </c:pt>
                <c:pt idx="7">
                  <c:v>2522</c:v>
                </c:pt>
                <c:pt idx="8">
                  <c:v>2527.5</c:v>
                </c:pt>
                <c:pt idx="9">
                  <c:v>2589</c:v>
                </c:pt>
                <c:pt idx="13">
                  <c:v>2727.5</c:v>
                </c:pt>
                <c:pt idx="14">
                  <c:v>2655.5</c:v>
                </c:pt>
                <c:pt idx="15">
                  <c:v>2620</c:v>
                </c:pt>
                <c:pt idx="16">
                  <c:v>2582</c:v>
                </c:pt>
                <c:pt idx="17">
                  <c:v>2540</c:v>
                </c:pt>
                <c:pt idx="18">
                  <c:v>2482</c:v>
                </c:pt>
                <c:pt idx="19">
                  <c:v>2379</c:v>
                </c:pt>
                <c:pt idx="20">
                  <c:v>2294</c:v>
                </c:pt>
                <c:pt idx="21">
                  <c:v>2268.5</c:v>
                </c:pt>
                <c:pt idx="22">
                  <c:v>2273.5</c:v>
                </c:pt>
                <c:pt idx="23">
                  <c:v>2335.5</c:v>
                </c:pt>
                <c:pt idx="24">
                  <c:v>2401.5</c:v>
                </c:pt>
                <c:pt idx="25">
                  <c:v>2491</c:v>
                </c:pt>
                <c:pt idx="29">
                  <c:v>2732</c:v>
                </c:pt>
                <c:pt idx="30">
                  <c:v>2747.5</c:v>
                </c:pt>
                <c:pt idx="31">
                  <c:v>2784.5</c:v>
                </c:pt>
                <c:pt idx="32">
                  <c:v>2824.5</c:v>
                </c:pt>
                <c:pt idx="33">
                  <c:v>2800.5</c:v>
                </c:pt>
                <c:pt idx="34">
                  <c:v>2759</c:v>
                </c:pt>
                <c:pt idx="35">
                  <c:v>2748.5</c:v>
                </c:pt>
                <c:pt idx="36">
                  <c:v>2662</c:v>
                </c:pt>
                <c:pt idx="37">
                  <c:v>2590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661520"/>
        <c:axId val="170663088"/>
      </c:lineChart>
      <c:catAx>
        <c:axId val="1706615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66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630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661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495</c:v>
                </c:pt>
                <c:pt idx="1">
                  <c:v>481.5</c:v>
                </c:pt>
                <c:pt idx="2">
                  <c:v>486.5</c:v>
                </c:pt>
                <c:pt idx="3">
                  <c:v>430.5</c:v>
                </c:pt>
                <c:pt idx="4">
                  <c:v>467.5</c:v>
                </c:pt>
                <c:pt idx="5">
                  <c:v>490.5</c:v>
                </c:pt>
                <c:pt idx="6">
                  <c:v>473</c:v>
                </c:pt>
                <c:pt idx="7">
                  <c:v>433.5</c:v>
                </c:pt>
                <c:pt idx="8">
                  <c:v>430</c:v>
                </c:pt>
                <c:pt idx="9">
                  <c:v>414.5</c:v>
                </c:pt>
                <c:pt idx="10">
                  <c:v>343.5</c:v>
                </c:pt>
                <c:pt idx="11">
                  <c:v>359.5</c:v>
                </c:pt>
                <c:pt idx="12">
                  <c:v>377.5</c:v>
                </c:pt>
                <c:pt idx="13">
                  <c:v>418.5</c:v>
                </c:pt>
                <c:pt idx="14">
                  <c:v>409.5</c:v>
                </c:pt>
                <c:pt idx="15">
                  <c:v>451.5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08392"/>
        <c:axId val="170812872"/>
      </c:barChart>
      <c:catAx>
        <c:axId val="170808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2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12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08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485</c:v>
                </c:pt>
                <c:pt idx="1">
                  <c:v>475</c:v>
                </c:pt>
                <c:pt idx="2">
                  <c:v>457</c:v>
                </c:pt>
                <c:pt idx="3">
                  <c:v>493.5</c:v>
                </c:pt>
                <c:pt idx="4">
                  <c:v>509.5</c:v>
                </c:pt>
                <c:pt idx="5">
                  <c:v>521.5</c:v>
                </c:pt>
                <c:pt idx="6">
                  <c:v>504.5</c:v>
                </c:pt>
                <c:pt idx="7">
                  <c:v>471</c:v>
                </c:pt>
                <c:pt idx="8">
                  <c:v>462.5</c:v>
                </c:pt>
                <c:pt idx="9">
                  <c:v>506</c:v>
                </c:pt>
                <c:pt idx="10">
                  <c:v>455.5</c:v>
                </c:pt>
                <c:pt idx="11">
                  <c:v>429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78608"/>
        <c:axId val="170783088"/>
      </c:barChart>
      <c:catAx>
        <c:axId val="17077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8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83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78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266</c:v>
                </c:pt>
                <c:pt idx="1">
                  <c:v>280.5</c:v>
                </c:pt>
                <c:pt idx="2">
                  <c:v>270</c:v>
                </c:pt>
                <c:pt idx="3">
                  <c:v>252</c:v>
                </c:pt>
                <c:pt idx="4">
                  <c:v>233</c:v>
                </c:pt>
                <c:pt idx="5">
                  <c:v>216</c:v>
                </c:pt>
                <c:pt idx="6">
                  <c:v>209</c:v>
                </c:pt>
                <c:pt idx="7">
                  <c:v>216.5</c:v>
                </c:pt>
                <c:pt idx="8">
                  <c:v>196</c:v>
                </c:pt>
                <c:pt idx="9">
                  <c:v>236.5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13768"/>
        <c:axId val="171214152"/>
      </c:barChart>
      <c:catAx>
        <c:axId val="171213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14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14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13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205</c:v>
                </c:pt>
                <c:pt idx="1">
                  <c:v>199.5</c:v>
                </c:pt>
                <c:pt idx="2">
                  <c:v>213.5</c:v>
                </c:pt>
                <c:pt idx="3">
                  <c:v>203.5</c:v>
                </c:pt>
                <c:pt idx="4">
                  <c:v>196</c:v>
                </c:pt>
                <c:pt idx="5">
                  <c:v>190</c:v>
                </c:pt>
                <c:pt idx="6">
                  <c:v>206</c:v>
                </c:pt>
                <c:pt idx="7">
                  <c:v>202</c:v>
                </c:pt>
                <c:pt idx="8">
                  <c:v>201.5</c:v>
                </c:pt>
                <c:pt idx="9">
                  <c:v>195</c:v>
                </c:pt>
                <c:pt idx="10">
                  <c:v>168.5</c:v>
                </c:pt>
                <c:pt idx="11">
                  <c:v>172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60344"/>
        <c:axId val="170660736"/>
      </c:barChart>
      <c:catAx>
        <c:axId val="170660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6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0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218.5</c:v>
                </c:pt>
                <c:pt idx="1">
                  <c:v>221</c:v>
                </c:pt>
                <c:pt idx="2">
                  <c:v>192.5</c:v>
                </c:pt>
                <c:pt idx="3">
                  <c:v>202</c:v>
                </c:pt>
                <c:pt idx="4">
                  <c:v>174</c:v>
                </c:pt>
                <c:pt idx="5">
                  <c:v>176.5</c:v>
                </c:pt>
                <c:pt idx="6">
                  <c:v>168</c:v>
                </c:pt>
                <c:pt idx="7">
                  <c:v>157</c:v>
                </c:pt>
                <c:pt idx="8">
                  <c:v>153.5</c:v>
                </c:pt>
                <c:pt idx="9">
                  <c:v>149.5</c:v>
                </c:pt>
                <c:pt idx="10">
                  <c:v>212.5</c:v>
                </c:pt>
                <c:pt idx="11">
                  <c:v>205.5</c:v>
                </c:pt>
                <c:pt idx="12">
                  <c:v>211</c:v>
                </c:pt>
                <c:pt idx="13">
                  <c:v>207.5</c:v>
                </c:pt>
                <c:pt idx="14">
                  <c:v>212.5</c:v>
                </c:pt>
                <c:pt idx="15">
                  <c:v>203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63480"/>
        <c:axId val="171314960"/>
      </c:barChart>
      <c:catAx>
        <c:axId val="170663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1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14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3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678</c:v>
                </c:pt>
                <c:pt idx="1">
                  <c:v>708.5</c:v>
                </c:pt>
                <c:pt idx="2">
                  <c:v>662</c:v>
                </c:pt>
                <c:pt idx="3">
                  <c:v>660</c:v>
                </c:pt>
                <c:pt idx="4">
                  <c:v>585.5</c:v>
                </c:pt>
                <c:pt idx="5">
                  <c:v>634.5</c:v>
                </c:pt>
                <c:pt idx="6">
                  <c:v>647.5</c:v>
                </c:pt>
                <c:pt idx="7">
                  <c:v>654.5</c:v>
                </c:pt>
                <c:pt idx="8">
                  <c:v>591</c:v>
                </c:pt>
                <c:pt idx="9">
                  <c:v>696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15744"/>
        <c:axId val="171316136"/>
      </c:barChart>
      <c:catAx>
        <c:axId val="17131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16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16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1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690</c:v>
                </c:pt>
                <c:pt idx="1">
                  <c:v>674.5</c:v>
                </c:pt>
                <c:pt idx="2">
                  <c:v>670.5</c:v>
                </c:pt>
                <c:pt idx="3">
                  <c:v>697</c:v>
                </c:pt>
                <c:pt idx="4">
                  <c:v>705.5</c:v>
                </c:pt>
                <c:pt idx="5">
                  <c:v>711.5</c:v>
                </c:pt>
                <c:pt idx="6">
                  <c:v>710.5</c:v>
                </c:pt>
                <c:pt idx="7">
                  <c:v>673</c:v>
                </c:pt>
                <c:pt idx="8">
                  <c:v>664</c:v>
                </c:pt>
                <c:pt idx="9">
                  <c:v>701</c:v>
                </c:pt>
                <c:pt idx="10">
                  <c:v>624</c:v>
                </c:pt>
                <c:pt idx="11">
                  <c:v>601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16920"/>
        <c:axId val="171317312"/>
      </c:barChart>
      <c:catAx>
        <c:axId val="171316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1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17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16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713.5</c:v>
                </c:pt>
                <c:pt idx="1">
                  <c:v>702.5</c:v>
                </c:pt>
                <c:pt idx="2">
                  <c:v>679</c:v>
                </c:pt>
                <c:pt idx="3">
                  <c:v>632.5</c:v>
                </c:pt>
                <c:pt idx="4">
                  <c:v>641.5</c:v>
                </c:pt>
                <c:pt idx="5">
                  <c:v>667</c:v>
                </c:pt>
                <c:pt idx="6">
                  <c:v>641</c:v>
                </c:pt>
                <c:pt idx="7">
                  <c:v>590.5</c:v>
                </c:pt>
                <c:pt idx="8">
                  <c:v>583.5</c:v>
                </c:pt>
                <c:pt idx="9">
                  <c:v>564</c:v>
                </c:pt>
                <c:pt idx="10">
                  <c:v>556</c:v>
                </c:pt>
                <c:pt idx="11">
                  <c:v>565</c:v>
                </c:pt>
                <c:pt idx="12">
                  <c:v>588.5</c:v>
                </c:pt>
                <c:pt idx="13">
                  <c:v>626</c:v>
                </c:pt>
                <c:pt idx="14">
                  <c:v>622</c:v>
                </c:pt>
                <c:pt idx="15">
                  <c:v>654.5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62696"/>
        <c:axId val="170662304"/>
      </c:barChart>
      <c:catAx>
        <c:axId val="170662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62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2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147</v>
      </c>
      <c r="E5" s="177"/>
      <c r="F5" s="177"/>
      <c r="G5" s="177"/>
      <c r="H5" s="177"/>
      <c r="I5" s="167" t="s">
        <v>53</v>
      </c>
      <c r="J5" s="167"/>
      <c r="K5" s="167"/>
      <c r="L5" s="178"/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150</v>
      </c>
      <c r="E6" s="174"/>
      <c r="F6" s="174"/>
      <c r="G6" s="174"/>
      <c r="H6" s="174"/>
      <c r="I6" s="167" t="s">
        <v>59</v>
      </c>
      <c r="J6" s="167"/>
      <c r="K6" s="167"/>
      <c r="L6" s="179">
        <v>4</v>
      </c>
      <c r="M6" s="179"/>
      <c r="N6" s="179"/>
      <c r="O6" s="42"/>
      <c r="P6" s="167" t="s">
        <v>58</v>
      </c>
      <c r="Q6" s="167"/>
      <c r="R6" s="167"/>
      <c r="S6" s="172">
        <v>43419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96</v>
      </c>
      <c r="C10" s="46">
        <v>334</v>
      </c>
      <c r="D10" s="46">
        <v>10</v>
      </c>
      <c r="E10" s="46">
        <v>4</v>
      </c>
      <c r="F10" s="6">
        <f t="shared" ref="F10:F22" si="0">B10*0.5+C10*1+D10*2+E10*2.5</f>
        <v>412</v>
      </c>
      <c r="G10" s="2"/>
      <c r="H10" s="19" t="s">
        <v>4</v>
      </c>
      <c r="I10" s="46">
        <v>94</v>
      </c>
      <c r="J10" s="46">
        <v>348</v>
      </c>
      <c r="K10" s="46">
        <v>14</v>
      </c>
      <c r="L10" s="46">
        <v>3</v>
      </c>
      <c r="M10" s="6">
        <f t="shared" ref="M10:M22" si="1">I10*0.5+J10*1+K10*2+L10*2.5</f>
        <v>430.5</v>
      </c>
      <c r="N10" s="9">
        <f>F20+F21+F22+M10</f>
        <v>1893.5</v>
      </c>
      <c r="O10" s="19" t="s">
        <v>43</v>
      </c>
      <c r="P10" s="46">
        <v>124</v>
      </c>
      <c r="Q10" s="46">
        <v>389</v>
      </c>
      <c r="R10" s="46">
        <v>12</v>
      </c>
      <c r="S10" s="46">
        <v>4</v>
      </c>
      <c r="T10" s="6">
        <f t="shared" ref="T10:T21" si="2">P10*0.5+Q10*1+R10*2+S10*2.5</f>
        <v>485</v>
      </c>
      <c r="U10" s="10"/>
      <c r="AB10" s="1"/>
    </row>
    <row r="11" spans="1:28" ht="24" customHeight="1" x14ac:dyDescent="0.2">
      <c r="A11" s="18" t="s">
        <v>14</v>
      </c>
      <c r="B11" s="46">
        <v>89</v>
      </c>
      <c r="C11" s="46">
        <v>350</v>
      </c>
      <c r="D11" s="46">
        <v>13</v>
      </c>
      <c r="E11" s="46">
        <v>3</v>
      </c>
      <c r="F11" s="6">
        <f t="shared" si="0"/>
        <v>428</v>
      </c>
      <c r="G11" s="2"/>
      <c r="H11" s="19" t="s">
        <v>5</v>
      </c>
      <c r="I11" s="46">
        <v>109</v>
      </c>
      <c r="J11" s="46">
        <v>381</v>
      </c>
      <c r="K11" s="46">
        <v>11</v>
      </c>
      <c r="L11" s="46">
        <v>4</v>
      </c>
      <c r="M11" s="6">
        <f t="shared" si="1"/>
        <v>467.5</v>
      </c>
      <c r="N11" s="9">
        <f>F21+F22+M10+M11</f>
        <v>1866</v>
      </c>
      <c r="O11" s="19" t="s">
        <v>44</v>
      </c>
      <c r="P11" s="46">
        <v>114</v>
      </c>
      <c r="Q11" s="46">
        <v>380</v>
      </c>
      <c r="R11" s="46">
        <v>9</v>
      </c>
      <c r="S11" s="46">
        <v>8</v>
      </c>
      <c r="T11" s="6">
        <f t="shared" si="2"/>
        <v>475</v>
      </c>
      <c r="U11" s="2"/>
      <c r="AB11" s="1"/>
    </row>
    <row r="12" spans="1:28" ht="24" customHeight="1" x14ac:dyDescent="0.2">
      <c r="A12" s="18" t="s">
        <v>17</v>
      </c>
      <c r="B12" s="46">
        <v>87</v>
      </c>
      <c r="C12" s="46">
        <v>316</v>
      </c>
      <c r="D12" s="46">
        <v>10</v>
      </c>
      <c r="E12" s="46">
        <v>5</v>
      </c>
      <c r="F12" s="6">
        <f t="shared" si="0"/>
        <v>392</v>
      </c>
      <c r="G12" s="2"/>
      <c r="H12" s="19" t="s">
        <v>6</v>
      </c>
      <c r="I12" s="46">
        <v>92</v>
      </c>
      <c r="J12" s="46">
        <v>409</v>
      </c>
      <c r="K12" s="46">
        <v>9</v>
      </c>
      <c r="L12" s="46">
        <v>7</v>
      </c>
      <c r="M12" s="6">
        <f t="shared" si="1"/>
        <v>490.5</v>
      </c>
      <c r="N12" s="2">
        <f>F22+M10+M11+M12</f>
        <v>1875</v>
      </c>
      <c r="O12" s="19" t="s">
        <v>32</v>
      </c>
      <c r="P12" s="46">
        <v>107</v>
      </c>
      <c r="Q12" s="46">
        <v>364</v>
      </c>
      <c r="R12" s="46">
        <v>11</v>
      </c>
      <c r="S12" s="46">
        <v>7</v>
      </c>
      <c r="T12" s="6">
        <f t="shared" si="2"/>
        <v>457</v>
      </c>
      <c r="U12" s="2"/>
      <c r="AB12" s="1"/>
    </row>
    <row r="13" spans="1:28" ht="24" customHeight="1" x14ac:dyDescent="0.2">
      <c r="A13" s="18" t="s">
        <v>19</v>
      </c>
      <c r="B13" s="46">
        <v>59</v>
      </c>
      <c r="C13" s="46">
        <v>312</v>
      </c>
      <c r="D13" s="46">
        <v>17</v>
      </c>
      <c r="E13" s="46">
        <v>13</v>
      </c>
      <c r="F13" s="6">
        <f t="shared" si="0"/>
        <v>408</v>
      </c>
      <c r="G13" s="2">
        <f t="shared" ref="G13:G19" si="3">F10+F11+F12+F13</f>
        <v>1640</v>
      </c>
      <c r="H13" s="19" t="s">
        <v>7</v>
      </c>
      <c r="I13" s="46">
        <v>88</v>
      </c>
      <c r="J13" s="46">
        <v>383</v>
      </c>
      <c r="K13" s="46">
        <v>13</v>
      </c>
      <c r="L13" s="46">
        <v>8</v>
      </c>
      <c r="M13" s="6">
        <f t="shared" si="1"/>
        <v>473</v>
      </c>
      <c r="N13" s="2">
        <f t="shared" ref="N13:N18" si="4">M10+M11+M12+M13</f>
        <v>1861.5</v>
      </c>
      <c r="O13" s="19" t="s">
        <v>33</v>
      </c>
      <c r="P13" s="46">
        <v>117</v>
      </c>
      <c r="Q13" s="46">
        <v>392</v>
      </c>
      <c r="R13" s="46">
        <v>9</v>
      </c>
      <c r="S13" s="46">
        <v>10</v>
      </c>
      <c r="T13" s="6">
        <f t="shared" si="2"/>
        <v>493.5</v>
      </c>
      <c r="U13" s="2">
        <f t="shared" ref="U13:U21" si="5">T10+T11+T12+T13</f>
        <v>1910.5</v>
      </c>
      <c r="AB13" s="81">
        <v>241</v>
      </c>
    </row>
    <row r="14" spans="1:28" ht="24" customHeight="1" x14ac:dyDescent="0.2">
      <c r="A14" s="18" t="s">
        <v>21</v>
      </c>
      <c r="B14" s="46">
        <v>69</v>
      </c>
      <c r="C14" s="46">
        <v>278</v>
      </c>
      <c r="D14" s="46">
        <v>15</v>
      </c>
      <c r="E14" s="46">
        <v>4</v>
      </c>
      <c r="F14" s="6">
        <f t="shared" si="0"/>
        <v>352.5</v>
      </c>
      <c r="G14" s="2">
        <f t="shared" si="3"/>
        <v>1580.5</v>
      </c>
      <c r="H14" s="19" t="s">
        <v>9</v>
      </c>
      <c r="I14" s="46">
        <v>74</v>
      </c>
      <c r="J14" s="46">
        <v>369</v>
      </c>
      <c r="K14" s="46">
        <v>10</v>
      </c>
      <c r="L14" s="46">
        <v>3</v>
      </c>
      <c r="M14" s="6">
        <f t="shared" si="1"/>
        <v>433.5</v>
      </c>
      <c r="N14" s="2">
        <f t="shared" si="4"/>
        <v>1864.5</v>
      </c>
      <c r="O14" s="19" t="s">
        <v>29</v>
      </c>
      <c r="P14" s="45">
        <v>99</v>
      </c>
      <c r="Q14" s="45">
        <v>416</v>
      </c>
      <c r="R14" s="45">
        <v>12</v>
      </c>
      <c r="S14" s="45">
        <v>8</v>
      </c>
      <c r="T14" s="6">
        <f t="shared" si="2"/>
        <v>509.5</v>
      </c>
      <c r="U14" s="2">
        <f t="shared" si="5"/>
        <v>1935</v>
      </c>
      <c r="AB14" s="81">
        <v>250</v>
      </c>
    </row>
    <row r="15" spans="1:28" ht="24" customHeight="1" x14ac:dyDescent="0.2">
      <c r="A15" s="18" t="s">
        <v>23</v>
      </c>
      <c r="B15" s="46">
        <v>87</v>
      </c>
      <c r="C15" s="46">
        <v>331</v>
      </c>
      <c r="D15" s="46">
        <v>12</v>
      </c>
      <c r="E15" s="46">
        <v>8</v>
      </c>
      <c r="F15" s="6">
        <f t="shared" si="0"/>
        <v>418.5</v>
      </c>
      <c r="G15" s="2">
        <f t="shared" si="3"/>
        <v>1571</v>
      </c>
      <c r="H15" s="19" t="s">
        <v>12</v>
      </c>
      <c r="I15" s="46">
        <v>72</v>
      </c>
      <c r="J15" s="46">
        <v>362</v>
      </c>
      <c r="K15" s="46">
        <v>11</v>
      </c>
      <c r="L15" s="46">
        <v>4</v>
      </c>
      <c r="M15" s="6">
        <f t="shared" si="1"/>
        <v>430</v>
      </c>
      <c r="N15" s="2">
        <f t="shared" si="4"/>
        <v>1827</v>
      </c>
      <c r="O15" s="18" t="s">
        <v>30</v>
      </c>
      <c r="P15" s="46">
        <v>110</v>
      </c>
      <c r="Q15" s="46">
        <v>429</v>
      </c>
      <c r="R15" s="45">
        <v>15</v>
      </c>
      <c r="S15" s="46">
        <v>3</v>
      </c>
      <c r="T15" s="6">
        <f t="shared" si="2"/>
        <v>521.5</v>
      </c>
      <c r="U15" s="2">
        <f t="shared" si="5"/>
        <v>1981.5</v>
      </c>
      <c r="AB15" s="81">
        <v>262</v>
      </c>
    </row>
    <row r="16" spans="1:28" ht="24" customHeight="1" x14ac:dyDescent="0.2">
      <c r="A16" s="18" t="s">
        <v>39</v>
      </c>
      <c r="B16" s="46">
        <v>78</v>
      </c>
      <c r="C16" s="46">
        <v>343</v>
      </c>
      <c r="D16" s="46">
        <v>17</v>
      </c>
      <c r="E16" s="46">
        <v>9</v>
      </c>
      <c r="F16" s="6">
        <f t="shared" si="0"/>
        <v>438.5</v>
      </c>
      <c r="G16" s="2">
        <f t="shared" si="3"/>
        <v>1617.5</v>
      </c>
      <c r="H16" s="19" t="s">
        <v>15</v>
      </c>
      <c r="I16" s="46">
        <v>68</v>
      </c>
      <c r="J16" s="46">
        <v>350</v>
      </c>
      <c r="K16" s="46">
        <v>9</v>
      </c>
      <c r="L16" s="46">
        <v>5</v>
      </c>
      <c r="M16" s="6">
        <f t="shared" si="1"/>
        <v>414.5</v>
      </c>
      <c r="N16" s="2">
        <f t="shared" si="4"/>
        <v>1751</v>
      </c>
      <c r="O16" s="19" t="s">
        <v>8</v>
      </c>
      <c r="P16" s="46">
        <v>121</v>
      </c>
      <c r="Q16" s="46">
        <v>402</v>
      </c>
      <c r="R16" s="46">
        <v>16</v>
      </c>
      <c r="S16" s="46">
        <v>4</v>
      </c>
      <c r="T16" s="6">
        <f t="shared" si="2"/>
        <v>504.5</v>
      </c>
      <c r="U16" s="2">
        <f t="shared" si="5"/>
        <v>2029</v>
      </c>
      <c r="AB16" s="81">
        <v>270.5</v>
      </c>
    </row>
    <row r="17" spans="1:28" ht="24" customHeight="1" x14ac:dyDescent="0.2">
      <c r="A17" s="18" t="s">
        <v>40</v>
      </c>
      <c r="B17" s="46">
        <v>88</v>
      </c>
      <c r="C17" s="46">
        <v>344</v>
      </c>
      <c r="D17" s="46">
        <v>15</v>
      </c>
      <c r="E17" s="46">
        <v>8</v>
      </c>
      <c r="F17" s="6">
        <f t="shared" si="0"/>
        <v>438</v>
      </c>
      <c r="G17" s="2">
        <f t="shared" si="3"/>
        <v>1647.5</v>
      </c>
      <c r="H17" s="19" t="s">
        <v>18</v>
      </c>
      <c r="I17" s="46">
        <v>69</v>
      </c>
      <c r="J17" s="46">
        <v>279</v>
      </c>
      <c r="K17" s="46">
        <v>10</v>
      </c>
      <c r="L17" s="46">
        <v>4</v>
      </c>
      <c r="M17" s="6">
        <f t="shared" si="1"/>
        <v>343.5</v>
      </c>
      <c r="N17" s="2">
        <f t="shared" si="4"/>
        <v>1621.5</v>
      </c>
      <c r="O17" s="19" t="s">
        <v>10</v>
      </c>
      <c r="P17" s="46">
        <v>119</v>
      </c>
      <c r="Q17" s="46">
        <v>390</v>
      </c>
      <c r="R17" s="46">
        <v>7</v>
      </c>
      <c r="S17" s="46">
        <v>3</v>
      </c>
      <c r="T17" s="6">
        <f t="shared" si="2"/>
        <v>471</v>
      </c>
      <c r="U17" s="2">
        <f t="shared" si="5"/>
        <v>2006.5</v>
      </c>
      <c r="AB17" s="81">
        <v>289.5</v>
      </c>
    </row>
    <row r="18" spans="1:28" ht="24" customHeight="1" x14ac:dyDescent="0.2">
      <c r="A18" s="18" t="s">
        <v>41</v>
      </c>
      <c r="B18" s="46">
        <v>100</v>
      </c>
      <c r="C18" s="46">
        <v>317</v>
      </c>
      <c r="D18" s="46">
        <v>9</v>
      </c>
      <c r="E18" s="46">
        <v>4</v>
      </c>
      <c r="F18" s="6">
        <f t="shared" si="0"/>
        <v>395</v>
      </c>
      <c r="G18" s="2">
        <f t="shared" si="3"/>
        <v>1690</v>
      </c>
      <c r="H18" s="19" t="s">
        <v>20</v>
      </c>
      <c r="I18" s="46">
        <v>62</v>
      </c>
      <c r="J18" s="46">
        <v>295</v>
      </c>
      <c r="K18" s="46">
        <v>8</v>
      </c>
      <c r="L18" s="46">
        <v>7</v>
      </c>
      <c r="M18" s="6">
        <f t="shared" si="1"/>
        <v>359.5</v>
      </c>
      <c r="N18" s="2">
        <f t="shared" si="4"/>
        <v>1547.5</v>
      </c>
      <c r="O18" s="19" t="s">
        <v>13</v>
      </c>
      <c r="P18" s="46">
        <v>140</v>
      </c>
      <c r="Q18" s="46">
        <v>368</v>
      </c>
      <c r="R18" s="46">
        <v>11</v>
      </c>
      <c r="S18" s="46">
        <v>1</v>
      </c>
      <c r="T18" s="6">
        <f t="shared" si="2"/>
        <v>462.5</v>
      </c>
      <c r="U18" s="2">
        <f t="shared" si="5"/>
        <v>1959.5</v>
      </c>
      <c r="AB18" s="81">
        <v>291</v>
      </c>
    </row>
    <row r="19" spans="1:28" ht="24" customHeight="1" thickBot="1" x14ac:dyDescent="0.25">
      <c r="A19" s="21" t="s">
        <v>42</v>
      </c>
      <c r="B19" s="47">
        <v>105</v>
      </c>
      <c r="C19" s="47">
        <v>358</v>
      </c>
      <c r="D19" s="47">
        <v>17</v>
      </c>
      <c r="E19" s="47">
        <v>6</v>
      </c>
      <c r="F19" s="7">
        <f t="shared" si="0"/>
        <v>459.5</v>
      </c>
      <c r="G19" s="3">
        <f t="shared" si="3"/>
        <v>1731</v>
      </c>
      <c r="H19" s="20" t="s">
        <v>22</v>
      </c>
      <c r="I19" s="45">
        <v>72</v>
      </c>
      <c r="J19" s="45">
        <v>311</v>
      </c>
      <c r="K19" s="45">
        <v>9</v>
      </c>
      <c r="L19" s="45">
        <v>5</v>
      </c>
      <c r="M19" s="6">
        <f t="shared" si="1"/>
        <v>377.5</v>
      </c>
      <c r="N19" s="2">
        <f>M16+M17+M18+M19</f>
        <v>1495</v>
      </c>
      <c r="O19" s="19" t="s">
        <v>16</v>
      </c>
      <c r="P19" s="46">
        <v>133</v>
      </c>
      <c r="Q19" s="46">
        <v>418</v>
      </c>
      <c r="R19" s="46">
        <v>7</v>
      </c>
      <c r="S19" s="46">
        <v>3</v>
      </c>
      <c r="T19" s="6">
        <f t="shared" si="2"/>
        <v>506</v>
      </c>
      <c r="U19" s="2">
        <f t="shared" si="5"/>
        <v>1944</v>
      </c>
      <c r="AB19" s="81">
        <v>294</v>
      </c>
    </row>
    <row r="20" spans="1:28" ht="24" customHeight="1" x14ac:dyDescent="0.2">
      <c r="A20" s="19" t="s">
        <v>27</v>
      </c>
      <c r="B20" s="45">
        <v>117</v>
      </c>
      <c r="C20" s="45">
        <v>397</v>
      </c>
      <c r="D20" s="45">
        <v>11</v>
      </c>
      <c r="E20" s="45">
        <v>7</v>
      </c>
      <c r="F20" s="8">
        <f t="shared" si="0"/>
        <v>495</v>
      </c>
      <c r="G20" s="35"/>
      <c r="H20" s="19" t="s">
        <v>24</v>
      </c>
      <c r="I20" s="46">
        <v>84</v>
      </c>
      <c r="J20" s="46">
        <v>352</v>
      </c>
      <c r="K20" s="46">
        <v>6</v>
      </c>
      <c r="L20" s="46">
        <v>5</v>
      </c>
      <c r="M20" s="8">
        <f t="shared" si="1"/>
        <v>418.5</v>
      </c>
      <c r="N20" s="2">
        <f>M17+M18+M19+M20</f>
        <v>1499</v>
      </c>
      <c r="O20" s="19" t="s">
        <v>45</v>
      </c>
      <c r="P20" s="45">
        <v>80</v>
      </c>
      <c r="Q20" s="45">
        <v>390</v>
      </c>
      <c r="R20" s="46">
        <v>9</v>
      </c>
      <c r="S20" s="45">
        <v>3</v>
      </c>
      <c r="T20" s="8">
        <f t="shared" si="2"/>
        <v>455.5</v>
      </c>
      <c r="U20" s="2">
        <f t="shared" si="5"/>
        <v>1895</v>
      </c>
      <c r="AB20" s="81">
        <v>299</v>
      </c>
    </row>
    <row r="21" spans="1:28" ht="24" customHeight="1" thickBot="1" x14ac:dyDescent="0.25">
      <c r="A21" s="19" t="s">
        <v>28</v>
      </c>
      <c r="B21" s="46">
        <v>104</v>
      </c>
      <c r="C21" s="46">
        <v>381</v>
      </c>
      <c r="D21" s="46">
        <v>13</v>
      </c>
      <c r="E21" s="46">
        <v>9</v>
      </c>
      <c r="F21" s="6">
        <f t="shared" si="0"/>
        <v>481.5</v>
      </c>
      <c r="G21" s="36"/>
      <c r="H21" s="20" t="s">
        <v>25</v>
      </c>
      <c r="I21" s="46">
        <v>89</v>
      </c>
      <c r="J21" s="46">
        <v>315</v>
      </c>
      <c r="K21" s="46">
        <v>10</v>
      </c>
      <c r="L21" s="46">
        <v>12</v>
      </c>
      <c r="M21" s="6">
        <f t="shared" si="1"/>
        <v>409.5</v>
      </c>
      <c r="N21" s="2">
        <f>M18+M19+M20+M21</f>
        <v>1565</v>
      </c>
      <c r="O21" s="21" t="s">
        <v>46</v>
      </c>
      <c r="P21" s="47">
        <v>71</v>
      </c>
      <c r="Q21" s="47">
        <v>369</v>
      </c>
      <c r="R21" s="47">
        <v>11</v>
      </c>
      <c r="S21" s="47">
        <v>1</v>
      </c>
      <c r="T21" s="7">
        <f t="shared" si="2"/>
        <v>429</v>
      </c>
      <c r="U21" s="3">
        <f t="shared" si="5"/>
        <v>1853</v>
      </c>
      <c r="AB21" s="81">
        <v>299.5</v>
      </c>
    </row>
    <row r="22" spans="1:28" ht="24" customHeight="1" thickBot="1" x14ac:dyDescent="0.25">
      <c r="A22" s="19" t="s">
        <v>1</v>
      </c>
      <c r="B22" s="46">
        <v>129</v>
      </c>
      <c r="C22" s="46">
        <v>376</v>
      </c>
      <c r="D22" s="46">
        <v>13</v>
      </c>
      <c r="E22" s="46">
        <v>8</v>
      </c>
      <c r="F22" s="6">
        <f t="shared" si="0"/>
        <v>486.5</v>
      </c>
      <c r="G22" s="2"/>
      <c r="H22" s="21" t="s">
        <v>26</v>
      </c>
      <c r="I22" s="47">
        <v>115</v>
      </c>
      <c r="J22" s="47">
        <v>356</v>
      </c>
      <c r="K22" s="47">
        <v>14</v>
      </c>
      <c r="L22" s="47">
        <v>4</v>
      </c>
      <c r="M22" s="6">
        <f t="shared" si="1"/>
        <v>451.5</v>
      </c>
      <c r="N22" s="3">
        <f>M19+M20+M21+M22</f>
        <v>1657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1731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1893.5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2029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73</v>
      </c>
      <c r="N24" s="88"/>
      <c r="O24" s="185"/>
      <c r="P24" s="186"/>
      <c r="Q24" s="82" t="s">
        <v>72</v>
      </c>
      <c r="R24" s="86"/>
      <c r="S24" s="86"/>
      <c r="T24" s="87" t="s">
        <v>82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4" zoomScaleNormal="100" workbookViewId="0">
      <selection activeCell="U29" sqref="U2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76 X CARRERA 52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0</v>
      </c>
      <c r="M5" s="178"/>
      <c r="N5" s="178"/>
      <c r="O5" s="50"/>
      <c r="P5" s="199" t="s">
        <v>57</v>
      </c>
      <c r="Q5" s="199"/>
      <c r="R5" s="199"/>
      <c r="S5" s="178" t="s">
        <v>133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149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'G-1'!S6:U6</f>
        <v>43419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31</v>
      </c>
      <c r="C10" s="61">
        <v>243</v>
      </c>
      <c r="D10" s="61">
        <v>0</v>
      </c>
      <c r="E10" s="61">
        <v>3</v>
      </c>
      <c r="F10" s="62">
        <f t="shared" ref="F10:F22" si="0">B10*0.5+C10*1+D10*2+E10*2.5</f>
        <v>266</v>
      </c>
      <c r="G10" s="63"/>
      <c r="H10" s="64" t="s">
        <v>4</v>
      </c>
      <c r="I10" s="46">
        <v>43</v>
      </c>
      <c r="J10" s="46">
        <v>161</v>
      </c>
      <c r="K10" s="46">
        <v>1</v>
      </c>
      <c r="L10" s="46">
        <v>7</v>
      </c>
      <c r="M10" s="62">
        <f t="shared" ref="M10:M22" si="1">I10*0.5+J10*1+K10*2+L10*2.5</f>
        <v>202</v>
      </c>
      <c r="N10" s="65">
        <f>F20+F21+F22+M10</f>
        <v>834</v>
      </c>
      <c r="O10" s="64" t="s">
        <v>43</v>
      </c>
      <c r="P10" s="46">
        <v>44</v>
      </c>
      <c r="Q10" s="46">
        <v>173</v>
      </c>
      <c r="R10" s="46">
        <v>0</v>
      </c>
      <c r="S10" s="46">
        <v>4</v>
      </c>
      <c r="T10" s="62">
        <f t="shared" ref="T10:T21" si="2">P10*0.5+Q10*1+R10*2+S10*2.5</f>
        <v>205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37</v>
      </c>
      <c r="C11" s="61">
        <v>257</v>
      </c>
      <c r="D11" s="61">
        <v>0</v>
      </c>
      <c r="E11" s="61">
        <v>2</v>
      </c>
      <c r="F11" s="62">
        <f t="shared" si="0"/>
        <v>280.5</v>
      </c>
      <c r="G11" s="63"/>
      <c r="H11" s="64" t="s">
        <v>5</v>
      </c>
      <c r="I11" s="46">
        <v>39</v>
      </c>
      <c r="J11" s="46">
        <v>140</v>
      </c>
      <c r="K11" s="46">
        <v>1</v>
      </c>
      <c r="L11" s="46">
        <v>5</v>
      </c>
      <c r="M11" s="62">
        <f t="shared" si="1"/>
        <v>174</v>
      </c>
      <c r="N11" s="65">
        <f>F21+F22+M10+M11</f>
        <v>789.5</v>
      </c>
      <c r="O11" s="64" t="s">
        <v>44</v>
      </c>
      <c r="P11" s="46">
        <v>42</v>
      </c>
      <c r="Q11" s="46">
        <v>169</v>
      </c>
      <c r="R11" s="46">
        <v>1</v>
      </c>
      <c r="S11" s="46">
        <v>3</v>
      </c>
      <c r="T11" s="62">
        <f t="shared" si="2"/>
        <v>199.5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40</v>
      </c>
      <c r="C12" s="61">
        <v>245</v>
      </c>
      <c r="D12" s="61">
        <v>0</v>
      </c>
      <c r="E12" s="61">
        <v>2</v>
      </c>
      <c r="F12" s="62">
        <f t="shared" si="0"/>
        <v>270</v>
      </c>
      <c r="G12" s="63"/>
      <c r="H12" s="64" t="s">
        <v>6</v>
      </c>
      <c r="I12" s="46">
        <v>41</v>
      </c>
      <c r="J12" s="46">
        <v>146</v>
      </c>
      <c r="K12" s="46">
        <v>0</v>
      </c>
      <c r="L12" s="46">
        <v>4</v>
      </c>
      <c r="M12" s="62">
        <f t="shared" si="1"/>
        <v>176.5</v>
      </c>
      <c r="N12" s="63">
        <f>F22+M10+M11+M12</f>
        <v>745</v>
      </c>
      <c r="O12" s="64" t="s">
        <v>32</v>
      </c>
      <c r="P12" s="46">
        <v>46</v>
      </c>
      <c r="Q12" s="46">
        <v>176</v>
      </c>
      <c r="R12" s="46">
        <v>1</v>
      </c>
      <c r="S12" s="46">
        <v>5</v>
      </c>
      <c r="T12" s="62">
        <f t="shared" si="2"/>
        <v>213.5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24</v>
      </c>
      <c r="C13" s="61">
        <v>230</v>
      </c>
      <c r="D13" s="61">
        <v>0</v>
      </c>
      <c r="E13" s="61">
        <v>4</v>
      </c>
      <c r="F13" s="62">
        <f t="shared" si="0"/>
        <v>252</v>
      </c>
      <c r="G13" s="63">
        <f t="shared" ref="G13:G19" si="3">F10+F11+F12+F13</f>
        <v>1068.5</v>
      </c>
      <c r="H13" s="64" t="s">
        <v>7</v>
      </c>
      <c r="I13" s="46">
        <v>30</v>
      </c>
      <c r="J13" s="46">
        <v>143</v>
      </c>
      <c r="K13" s="46">
        <v>0</v>
      </c>
      <c r="L13" s="46">
        <v>4</v>
      </c>
      <c r="M13" s="62">
        <f t="shared" si="1"/>
        <v>168</v>
      </c>
      <c r="N13" s="63">
        <f t="shared" ref="N13:N18" si="4">M10+M11+M12+M13</f>
        <v>720.5</v>
      </c>
      <c r="O13" s="64" t="s">
        <v>33</v>
      </c>
      <c r="P13" s="46">
        <v>41</v>
      </c>
      <c r="Q13" s="46">
        <v>161</v>
      </c>
      <c r="R13" s="46">
        <v>1</v>
      </c>
      <c r="S13" s="46">
        <v>8</v>
      </c>
      <c r="T13" s="62">
        <f t="shared" si="2"/>
        <v>203.5</v>
      </c>
      <c r="U13" s="63">
        <f t="shared" ref="U13:U21" si="5">T10+T11+T12+T13</f>
        <v>821.5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28</v>
      </c>
      <c r="C14" s="61">
        <v>209</v>
      </c>
      <c r="D14" s="61">
        <v>0</v>
      </c>
      <c r="E14" s="61">
        <v>4</v>
      </c>
      <c r="F14" s="62">
        <f t="shared" si="0"/>
        <v>233</v>
      </c>
      <c r="G14" s="63">
        <f t="shared" si="3"/>
        <v>1035.5</v>
      </c>
      <c r="H14" s="64" t="s">
        <v>9</v>
      </c>
      <c r="I14" s="46">
        <v>28</v>
      </c>
      <c r="J14" s="46">
        <v>138</v>
      </c>
      <c r="K14" s="46">
        <v>0</v>
      </c>
      <c r="L14" s="46">
        <v>2</v>
      </c>
      <c r="M14" s="62">
        <f t="shared" si="1"/>
        <v>157</v>
      </c>
      <c r="N14" s="63">
        <f t="shared" si="4"/>
        <v>675.5</v>
      </c>
      <c r="O14" s="64" t="s">
        <v>29</v>
      </c>
      <c r="P14" s="45">
        <v>42</v>
      </c>
      <c r="Q14" s="45">
        <v>160</v>
      </c>
      <c r="R14" s="45">
        <v>0</v>
      </c>
      <c r="S14" s="45">
        <v>6</v>
      </c>
      <c r="T14" s="62">
        <f t="shared" si="2"/>
        <v>196</v>
      </c>
      <c r="U14" s="63">
        <f t="shared" si="5"/>
        <v>812.5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23</v>
      </c>
      <c r="C15" s="61">
        <v>202</v>
      </c>
      <c r="D15" s="61">
        <v>0</v>
      </c>
      <c r="E15" s="61">
        <v>1</v>
      </c>
      <c r="F15" s="62">
        <f t="shared" si="0"/>
        <v>216</v>
      </c>
      <c r="G15" s="63">
        <f t="shared" si="3"/>
        <v>971</v>
      </c>
      <c r="H15" s="64" t="s">
        <v>12</v>
      </c>
      <c r="I15" s="46">
        <v>25</v>
      </c>
      <c r="J15" s="46">
        <v>136</v>
      </c>
      <c r="K15" s="46">
        <v>0</v>
      </c>
      <c r="L15" s="46">
        <v>2</v>
      </c>
      <c r="M15" s="62">
        <f t="shared" si="1"/>
        <v>153.5</v>
      </c>
      <c r="N15" s="63">
        <f t="shared" si="4"/>
        <v>655</v>
      </c>
      <c r="O15" s="60" t="s">
        <v>30</v>
      </c>
      <c r="P15" s="46">
        <v>50</v>
      </c>
      <c r="Q15" s="46">
        <v>150</v>
      </c>
      <c r="R15" s="46">
        <v>0</v>
      </c>
      <c r="S15" s="46">
        <v>6</v>
      </c>
      <c r="T15" s="62">
        <f t="shared" si="2"/>
        <v>190</v>
      </c>
      <c r="U15" s="63">
        <f t="shared" si="5"/>
        <v>803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28</v>
      </c>
      <c r="C16" s="61">
        <v>190</v>
      </c>
      <c r="D16" s="61">
        <v>0</v>
      </c>
      <c r="E16" s="61">
        <v>2</v>
      </c>
      <c r="F16" s="62">
        <f t="shared" si="0"/>
        <v>209</v>
      </c>
      <c r="G16" s="63">
        <f t="shared" si="3"/>
        <v>910</v>
      </c>
      <c r="H16" s="64" t="s">
        <v>15</v>
      </c>
      <c r="I16" s="46">
        <v>26</v>
      </c>
      <c r="J16" s="46">
        <v>134</v>
      </c>
      <c r="K16" s="46">
        <v>0</v>
      </c>
      <c r="L16" s="46">
        <v>1</v>
      </c>
      <c r="M16" s="62">
        <f t="shared" si="1"/>
        <v>149.5</v>
      </c>
      <c r="N16" s="63">
        <f t="shared" si="4"/>
        <v>628</v>
      </c>
      <c r="O16" s="64" t="s">
        <v>8</v>
      </c>
      <c r="P16" s="46">
        <v>47</v>
      </c>
      <c r="Q16" s="46">
        <v>175</v>
      </c>
      <c r="R16" s="46">
        <v>0</v>
      </c>
      <c r="S16" s="46">
        <v>3</v>
      </c>
      <c r="T16" s="62">
        <f t="shared" si="2"/>
        <v>206</v>
      </c>
      <c r="U16" s="63">
        <f t="shared" si="5"/>
        <v>795.5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47</v>
      </c>
      <c r="C17" s="61">
        <v>178</v>
      </c>
      <c r="D17" s="61">
        <v>0</v>
      </c>
      <c r="E17" s="61">
        <v>6</v>
      </c>
      <c r="F17" s="62">
        <f t="shared" si="0"/>
        <v>216.5</v>
      </c>
      <c r="G17" s="63">
        <f t="shared" si="3"/>
        <v>874.5</v>
      </c>
      <c r="H17" s="64" t="s">
        <v>18</v>
      </c>
      <c r="I17" s="46">
        <v>23</v>
      </c>
      <c r="J17" s="46">
        <v>196</v>
      </c>
      <c r="K17" s="46">
        <v>0</v>
      </c>
      <c r="L17" s="46">
        <v>2</v>
      </c>
      <c r="M17" s="62">
        <f t="shared" si="1"/>
        <v>212.5</v>
      </c>
      <c r="N17" s="63">
        <f t="shared" si="4"/>
        <v>672.5</v>
      </c>
      <c r="O17" s="64" t="s">
        <v>10</v>
      </c>
      <c r="P17" s="46">
        <v>51</v>
      </c>
      <c r="Q17" s="46">
        <v>167</v>
      </c>
      <c r="R17" s="46">
        <v>1</v>
      </c>
      <c r="S17" s="46">
        <v>3</v>
      </c>
      <c r="T17" s="62">
        <f t="shared" si="2"/>
        <v>202</v>
      </c>
      <c r="U17" s="63">
        <f t="shared" si="5"/>
        <v>794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32</v>
      </c>
      <c r="C18" s="61">
        <v>175</v>
      </c>
      <c r="D18" s="61">
        <v>0</v>
      </c>
      <c r="E18" s="61">
        <v>2</v>
      </c>
      <c r="F18" s="62">
        <f t="shared" si="0"/>
        <v>196</v>
      </c>
      <c r="G18" s="63">
        <f t="shared" si="3"/>
        <v>837.5</v>
      </c>
      <c r="H18" s="64" t="s">
        <v>20</v>
      </c>
      <c r="I18" s="46">
        <v>27</v>
      </c>
      <c r="J18" s="46">
        <v>187</v>
      </c>
      <c r="K18" s="46">
        <v>0</v>
      </c>
      <c r="L18" s="46">
        <v>2</v>
      </c>
      <c r="M18" s="62">
        <f t="shared" si="1"/>
        <v>205.5</v>
      </c>
      <c r="N18" s="63">
        <f t="shared" si="4"/>
        <v>721</v>
      </c>
      <c r="O18" s="64" t="s">
        <v>13</v>
      </c>
      <c r="P18" s="46">
        <v>43</v>
      </c>
      <c r="Q18" s="46">
        <v>170</v>
      </c>
      <c r="R18" s="46">
        <v>0</v>
      </c>
      <c r="S18" s="46">
        <v>4</v>
      </c>
      <c r="T18" s="62">
        <f t="shared" si="2"/>
        <v>201.5</v>
      </c>
      <c r="U18" s="63">
        <f t="shared" si="5"/>
        <v>799.5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37</v>
      </c>
      <c r="C19" s="69">
        <v>203</v>
      </c>
      <c r="D19" s="69">
        <v>0</v>
      </c>
      <c r="E19" s="69">
        <v>6</v>
      </c>
      <c r="F19" s="70">
        <f t="shared" si="0"/>
        <v>236.5</v>
      </c>
      <c r="G19" s="71">
        <f t="shared" si="3"/>
        <v>858</v>
      </c>
      <c r="H19" s="72" t="s">
        <v>22</v>
      </c>
      <c r="I19" s="45">
        <v>20</v>
      </c>
      <c r="J19" s="45">
        <v>196</v>
      </c>
      <c r="K19" s="45">
        <v>0</v>
      </c>
      <c r="L19" s="45">
        <v>2</v>
      </c>
      <c r="M19" s="62">
        <f t="shared" si="1"/>
        <v>211</v>
      </c>
      <c r="N19" s="63">
        <f>M16+M17+M18+M19</f>
        <v>778.5</v>
      </c>
      <c r="O19" s="64" t="s">
        <v>16</v>
      </c>
      <c r="P19" s="46">
        <v>37</v>
      </c>
      <c r="Q19" s="46">
        <v>172</v>
      </c>
      <c r="R19" s="46">
        <v>1</v>
      </c>
      <c r="S19" s="46">
        <v>1</v>
      </c>
      <c r="T19" s="62">
        <f t="shared" si="2"/>
        <v>195</v>
      </c>
      <c r="U19" s="63">
        <f t="shared" si="5"/>
        <v>804.5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40</v>
      </c>
      <c r="C20" s="67">
        <v>191</v>
      </c>
      <c r="D20" s="67">
        <v>0</v>
      </c>
      <c r="E20" s="67">
        <v>3</v>
      </c>
      <c r="F20" s="73">
        <f t="shared" si="0"/>
        <v>218.5</v>
      </c>
      <c r="G20" s="74"/>
      <c r="H20" s="64" t="s">
        <v>24</v>
      </c>
      <c r="I20" s="46">
        <v>26</v>
      </c>
      <c r="J20" s="46">
        <v>185</v>
      </c>
      <c r="K20" s="46">
        <v>1</v>
      </c>
      <c r="L20" s="46">
        <v>3</v>
      </c>
      <c r="M20" s="73">
        <f t="shared" si="1"/>
        <v>207.5</v>
      </c>
      <c r="N20" s="63">
        <f>M17+M18+M19+M20</f>
        <v>836.5</v>
      </c>
      <c r="O20" s="64" t="s">
        <v>45</v>
      </c>
      <c r="P20" s="45">
        <v>26</v>
      </c>
      <c r="Q20" s="45">
        <v>146</v>
      </c>
      <c r="R20" s="45">
        <v>1</v>
      </c>
      <c r="S20" s="45">
        <v>3</v>
      </c>
      <c r="T20" s="73">
        <f t="shared" si="2"/>
        <v>168.5</v>
      </c>
      <c r="U20" s="63">
        <f t="shared" si="5"/>
        <v>767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38</v>
      </c>
      <c r="C21" s="61">
        <v>197</v>
      </c>
      <c r="D21" s="61">
        <v>0</v>
      </c>
      <c r="E21" s="61">
        <v>2</v>
      </c>
      <c r="F21" s="62">
        <f t="shared" si="0"/>
        <v>221</v>
      </c>
      <c r="G21" s="75"/>
      <c r="H21" s="72" t="s">
        <v>25</v>
      </c>
      <c r="I21" s="46">
        <v>34</v>
      </c>
      <c r="J21" s="46">
        <v>188</v>
      </c>
      <c r="K21" s="46">
        <v>0</v>
      </c>
      <c r="L21" s="46">
        <v>3</v>
      </c>
      <c r="M21" s="62">
        <f t="shared" si="1"/>
        <v>212.5</v>
      </c>
      <c r="N21" s="63">
        <f>M18+M19+M20+M21</f>
        <v>836.5</v>
      </c>
      <c r="O21" s="68" t="s">
        <v>46</v>
      </c>
      <c r="P21" s="47">
        <v>23</v>
      </c>
      <c r="Q21" s="47">
        <v>158</v>
      </c>
      <c r="R21" s="47">
        <v>0</v>
      </c>
      <c r="S21" s="47">
        <v>1</v>
      </c>
      <c r="T21" s="70">
        <f t="shared" si="2"/>
        <v>172</v>
      </c>
      <c r="U21" s="71">
        <f t="shared" si="5"/>
        <v>737</v>
      </c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45</v>
      </c>
      <c r="C22" s="61">
        <v>160</v>
      </c>
      <c r="D22" s="61">
        <v>0</v>
      </c>
      <c r="E22" s="61">
        <v>4</v>
      </c>
      <c r="F22" s="62">
        <f t="shared" si="0"/>
        <v>192.5</v>
      </c>
      <c r="G22" s="63"/>
      <c r="H22" s="68" t="s">
        <v>26</v>
      </c>
      <c r="I22" s="47">
        <v>31</v>
      </c>
      <c r="J22" s="47">
        <v>180</v>
      </c>
      <c r="K22" s="47">
        <v>0</v>
      </c>
      <c r="L22" s="47">
        <v>3</v>
      </c>
      <c r="M22" s="62">
        <f t="shared" si="1"/>
        <v>203</v>
      </c>
      <c r="N22" s="71">
        <f>M19+M20+M21+M22</f>
        <v>834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1068.5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836.5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821.5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64</v>
      </c>
      <c r="G24" s="88"/>
      <c r="H24" s="211"/>
      <c r="I24" s="212"/>
      <c r="J24" s="83" t="s">
        <v>72</v>
      </c>
      <c r="K24" s="86"/>
      <c r="L24" s="86"/>
      <c r="M24" s="87" t="s">
        <v>70</v>
      </c>
      <c r="N24" s="88"/>
      <c r="O24" s="211"/>
      <c r="P24" s="212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  <c r="W25" s="1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J10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76 X CARRERA 52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0</v>
      </c>
      <c r="M6" s="178"/>
      <c r="N6" s="178"/>
      <c r="O6" s="12"/>
      <c r="P6" s="167" t="s">
        <v>58</v>
      </c>
      <c r="Q6" s="167"/>
      <c r="R6" s="167"/>
      <c r="S6" s="218">
        <f>'G-1'!S6:U6</f>
        <v>43419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</f>
        <v>127</v>
      </c>
      <c r="C10" s="46">
        <f>'G-1'!C10+'G-3'!C10</f>
        <v>577</v>
      </c>
      <c r="D10" s="46">
        <f>'G-1'!D10+'G-3'!D10</f>
        <v>10</v>
      </c>
      <c r="E10" s="46">
        <f>'G-1'!E10+'G-3'!E10</f>
        <v>7</v>
      </c>
      <c r="F10" s="6">
        <f t="shared" ref="F10:F22" si="0">B10*0.5+C10*1+D10*2+E10*2.5</f>
        <v>678</v>
      </c>
      <c r="G10" s="2"/>
      <c r="H10" s="19" t="s">
        <v>4</v>
      </c>
      <c r="I10" s="46">
        <f>'G-1'!I10+'G-3'!I10</f>
        <v>137</v>
      </c>
      <c r="J10" s="46">
        <f>'G-1'!J10+'G-3'!J10</f>
        <v>509</v>
      </c>
      <c r="K10" s="46">
        <f>'G-1'!K10+'G-3'!K10</f>
        <v>15</v>
      </c>
      <c r="L10" s="46">
        <f>'G-1'!L10+'G-3'!L10</f>
        <v>10</v>
      </c>
      <c r="M10" s="6">
        <f t="shared" ref="M10:M22" si="1">I10*0.5+J10*1+K10*2+L10*2.5</f>
        <v>632.5</v>
      </c>
      <c r="N10" s="9">
        <f>F20+F21+F22+M10</f>
        <v>2727.5</v>
      </c>
      <c r="O10" s="19" t="s">
        <v>43</v>
      </c>
      <c r="P10" s="46">
        <f>'G-1'!P10+'G-3'!P10</f>
        <v>168</v>
      </c>
      <c r="Q10" s="46">
        <f>'G-1'!Q10+'G-3'!Q10</f>
        <v>562</v>
      </c>
      <c r="R10" s="46">
        <f>'G-1'!R10+'G-3'!R10</f>
        <v>12</v>
      </c>
      <c r="S10" s="46">
        <f>'G-1'!S10+'G-3'!S10</f>
        <v>8</v>
      </c>
      <c r="T10" s="6">
        <f t="shared" ref="T10:T21" si="2">P10*0.5+Q10*1+R10*2+S10*2.5</f>
        <v>690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126</v>
      </c>
      <c r="C11" s="46">
        <f>'G-1'!C11+'G-3'!C11</f>
        <v>607</v>
      </c>
      <c r="D11" s="46">
        <f>'G-1'!D11+'G-3'!D11</f>
        <v>13</v>
      </c>
      <c r="E11" s="46">
        <f>'G-1'!E11+'G-3'!E11</f>
        <v>5</v>
      </c>
      <c r="F11" s="6">
        <f t="shared" si="0"/>
        <v>708.5</v>
      </c>
      <c r="G11" s="2"/>
      <c r="H11" s="19" t="s">
        <v>5</v>
      </c>
      <c r="I11" s="46">
        <f>'G-1'!I11+'G-3'!I11</f>
        <v>148</v>
      </c>
      <c r="J11" s="46">
        <f>'G-1'!J11+'G-3'!J11</f>
        <v>521</v>
      </c>
      <c r="K11" s="46">
        <f>'G-1'!K11+'G-3'!K11</f>
        <v>12</v>
      </c>
      <c r="L11" s="46">
        <f>'G-1'!L11+'G-3'!L11</f>
        <v>9</v>
      </c>
      <c r="M11" s="6">
        <f t="shared" si="1"/>
        <v>641.5</v>
      </c>
      <c r="N11" s="9">
        <f>F21+F22+M10+M11</f>
        <v>2655.5</v>
      </c>
      <c r="O11" s="19" t="s">
        <v>44</v>
      </c>
      <c r="P11" s="46">
        <f>'G-1'!P11+'G-3'!P11</f>
        <v>156</v>
      </c>
      <c r="Q11" s="46">
        <f>'G-1'!Q11+'G-3'!Q11</f>
        <v>549</v>
      </c>
      <c r="R11" s="46">
        <f>'G-1'!R11+'G-3'!R11</f>
        <v>10</v>
      </c>
      <c r="S11" s="46">
        <f>'G-1'!S11+'G-3'!S11</f>
        <v>11</v>
      </c>
      <c r="T11" s="6">
        <f t="shared" si="2"/>
        <v>674.5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127</v>
      </c>
      <c r="C12" s="46">
        <f>'G-1'!C12+'G-3'!C12</f>
        <v>561</v>
      </c>
      <c r="D12" s="46">
        <f>'G-1'!D12+'G-3'!D12</f>
        <v>10</v>
      </c>
      <c r="E12" s="46">
        <f>'G-1'!E12+'G-3'!E12</f>
        <v>7</v>
      </c>
      <c r="F12" s="6">
        <f t="shared" si="0"/>
        <v>662</v>
      </c>
      <c r="G12" s="2"/>
      <c r="H12" s="19" t="s">
        <v>6</v>
      </c>
      <c r="I12" s="46">
        <f>'G-1'!I12+'G-3'!I12</f>
        <v>133</v>
      </c>
      <c r="J12" s="46">
        <f>'G-1'!J12+'G-3'!J12</f>
        <v>555</v>
      </c>
      <c r="K12" s="46">
        <f>'G-1'!K12+'G-3'!K12</f>
        <v>9</v>
      </c>
      <c r="L12" s="46">
        <f>'G-1'!L12+'G-3'!L12</f>
        <v>11</v>
      </c>
      <c r="M12" s="6">
        <f t="shared" si="1"/>
        <v>667</v>
      </c>
      <c r="N12" s="2">
        <f>F22+M10+M11+M12</f>
        <v>2620</v>
      </c>
      <c r="O12" s="19" t="s">
        <v>32</v>
      </c>
      <c r="P12" s="46">
        <f>'G-1'!P12+'G-3'!P12</f>
        <v>153</v>
      </c>
      <c r="Q12" s="46">
        <f>'G-1'!Q12+'G-3'!Q12</f>
        <v>540</v>
      </c>
      <c r="R12" s="46">
        <f>'G-1'!R12+'G-3'!R12</f>
        <v>12</v>
      </c>
      <c r="S12" s="46">
        <f>'G-1'!S12+'G-3'!S12</f>
        <v>12</v>
      </c>
      <c r="T12" s="6">
        <f t="shared" si="2"/>
        <v>670.5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83</v>
      </c>
      <c r="C13" s="46">
        <f>'G-1'!C13+'G-3'!C13</f>
        <v>542</v>
      </c>
      <c r="D13" s="46">
        <f>'G-1'!D13+'G-3'!D13</f>
        <v>17</v>
      </c>
      <c r="E13" s="46">
        <f>'G-1'!E13+'G-3'!E13</f>
        <v>17</v>
      </c>
      <c r="F13" s="6">
        <f t="shared" si="0"/>
        <v>660</v>
      </c>
      <c r="G13" s="2">
        <f t="shared" ref="G13:G19" si="3">F10+F11+F12+F13</f>
        <v>2708.5</v>
      </c>
      <c r="H13" s="19" t="s">
        <v>7</v>
      </c>
      <c r="I13" s="46">
        <f>'G-1'!I13+'G-3'!I13</f>
        <v>118</v>
      </c>
      <c r="J13" s="46">
        <f>'G-1'!J13+'G-3'!J13</f>
        <v>526</v>
      </c>
      <c r="K13" s="46">
        <f>'G-1'!K13+'G-3'!K13</f>
        <v>13</v>
      </c>
      <c r="L13" s="46">
        <f>'G-1'!L13+'G-3'!L13</f>
        <v>12</v>
      </c>
      <c r="M13" s="6">
        <f t="shared" si="1"/>
        <v>641</v>
      </c>
      <c r="N13" s="2">
        <f t="shared" ref="N13:N18" si="4">M10+M11+M12+M13</f>
        <v>2582</v>
      </c>
      <c r="O13" s="19" t="s">
        <v>33</v>
      </c>
      <c r="P13" s="46">
        <f>'G-1'!P13+'G-3'!P13</f>
        <v>158</v>
      </c>
      <c r="Q13" s="46">
        <f>'G-1'!Q13+'G-3'!Q13</f>
        <v>553</v>
      </c>
      <c r="R13" s="46">
        <f>'G-1'!R13+'G-3'!R13</f>
        <v>10</v>
      </c>
      <c r="S13" s="46">
        <f>'G-1'!S13+'G-3'!S13</f>
        <v>18</v>
      </c>
      <c r="T13" s="6">
        <f t="shared" si="2"/>
        <v>697</v>
      </c>
      <c r="U13" s="2">
        <f t="shared" ref="U13:U21" si="5">T10+T11+T12+T13</f>
        <v>2732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97</v>
      </c>
      <c r="C14" s="46">
        <f>'G-1'!C14+'G-3'!C14</f>
        <v>487</v>
      </c>
      <c r="D14" s="46">
        <f>'G-1'!D14+'G-3'!D14</f>
        <v>15</v>
      </c>
      <c r="E14" s="46">
        <f>'G-1'!E14+'G-3'!E14</f>
        <v>8</v>
      </c>
      <c r="F14" s="6">
        <f t="shared" si="0"/>
        <v>585.5</v>
      </c>
      <c r="G14" s="2">
        <f t="shared" si="3"/>
        <v>2616</v>
      </c>
      <c r="H14" s="19" t="s">
        <v>9</v>
      </c>
      <c r="I14" s="46">
        <f>'G-1'!I14+'G-3'!I14</f>
        <v>102</v>
      </c>
      <c r="J14" s="46">
        <f>'G-1'!J14+'G-3'!J14</f>
        <v>507</v>
      </c>
      <c r="K14" s="46">
        <f>'G-1'!K14+'G-3'!K14</f>
        <v>10</v>
      </c>
      <c r="L14" s="46">
        <f>'G-1'!L14+'G-3'!L14</f>
        <v>5</v>
      </c>
      <c r="M14" s="6">
        <f t="shared" si="1"/>
        <v>590.5</v>
      </c>
      <c r="N14" s="2">
        <f t="shared" si="4"/>
        <v>2540</v>
      </c>
      <c r="O14" s="19" t="s">
        <v>29</v>
      </c>
      <c r="P14" s="46">
        <f>'G-1'!P14+'G-3'!P14</f>
        <v>141</v>
      </c>
      <c r="Q14" s="46">
        <f>'G-1'!Q14+'G-3'!Q14</f>
        <v>576</v>
      </c>
      <c r="R14" s="46">
        <f>'G-1'!R14+'G-3'!R14</f>
        <v>12</v>
      </c>
      <c r="S14" s="46">
        <f>'G-1'!S14+'G-3'!S14</f>
        <v>14</v>
      </c>
      <c r="T14" s="6">
        <f t="shared" si="2"/>
        <v>705.5</v>
      </c>
      <c r="U14" s="2">
        <f t="shared" si="5"/>
        <v>2747.5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110</v>
      </c>
      <c r="C15" s="46">
        <f>'G-1'!C15+'G-3'!C15</f>
        <v>533</v>
      </c>
      <c r="D15" s="46">
        <f>'G-1'!D15+'G-3'!D15</f>
        <v>12</v>
      </c>
      <c r="E15" s="46">
        <f>'G-1'!E15+'G-3'!E15</f>
        <v>9</v>
      </c>
      <c r="F15" s="6">
        <f t="shared" si="0"/>
        <v>634.5</v>
      </c>
      <c r="G15" s="2">
        <f t="shared" si="3"/>
        <v>2542</v>
      </c>
      <c r="H15" s="19" t="s">
        <v>12</v>
      </c>
      <c r="I15" s="46">
        <f>'G-1'!I15+'G-3'!I15</f>
        <v>97</v>
      </c>
      <c r="J15" s="46">
        <f>'G-1'!J15+'G-3'!J15</f>
        <v>498</v>
      </c>
      <c r="K15" s="46">
        <f>'G-1'!K15+'G-3'!K15</f>
        <v>11</v>
      </c>
      <c r="L15" s="46">
        <f>'G-1'!L15+'G-3'!L15</f>
        <v>6</v>
      </c>
      <c r="M15" s="6">
        <f t="shared" si="1"/>
        <v>583.5</v>
      </c>
      <c r="N15" s="2">
        <f t="shared" si="4"/>
        <v>2482</v>
      </c>
      <c r="O15" s="18" t="s">
        <v>30</v>
      </c>
      <c r="P15" s="46">
        <f>'G-1'!P15+'G-3'!P15</f>
        <v>160</v>
      </c>
      <c r="Q15" s="46">
        <f>'G-1'!Q15+'G-3'!Q15</f>
        <v>579</v>
      </c>
      <c r="R15" s="46">
        <f>'G-1'!R15+'G-3'!R15</f>
        <v>15</v>
      </c>
      <c r="S15" s="46">
        <f>'G-1'!S15+'G-3'!S15</f>
        <v>9</v>
      </c>
      <c r="T15" s="6">
        <f t="shared" si="2"/>
        <v>711.5</v>
      </c>
      <c r="U15" s="2">
        <f t="shared" si="5"/>
        <v>2784.5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106</v>
      </c>
      <c r="C16" s="46">
        <f>'G-1'!C16+'G-3'!C16</f>
        <v>533</v>
      </c>
      <c r="D16" s="46">
        <f>'G-1'!D16+'G-3'!D16</f>
        <v>17</v>
      </c>
      <c r="E16" s="46">
        <f>'G-1'!E16+'G-3'!E16</f>
        <v>11</v>
      </c>
      <c r="F16" s="6">
        <f t="shared" si="0"/>
        <v>647.5</v>
      </c>
      <c r="G16" s="2">
        <f t="shared" si="3"/>
        <v>2527.5</v>
      </c>
      <c r="H16" s="19" t="s">
        <v>15</v>
      </c>
      <c r="I16" s="46">
        <f>'G-1'!I16+'G-3'!I16</f>
        <v>94</v>
      </c>
      <c r="J16" s="46">
        <f>'G-1'!J16+'G-3'!J16</f>
        <v>484</v>
      </c>
      <c r="K16" s="46">
        <f>'G-1'!K16+'G-3'!K16</f>
        <v>9</v>
      </c>
      <c r="L16" s="46">
        <f>'G-1'!L16+'G-3'!L16</f>
        <v>6</v>
      </c>
      <c r="M16" s="6">
        <f t="shared" si="1"/>
        <v>564</v>
      </c>
      <c r="N16" s="2">
        <f t="shared" si="4"/>
        <v>2379</v>
      </c>
      <c r="O16" s="19" t="s">
        <v>8</v>
      </c>
      <c r="P16" s="46">
        <f>'G-1'!P16+'G-3'!P16</f>
        <v>168</v>
      </c>
      <c r="Q16" s="46">
        <f>'G-1'!Q16+'G-3'!Q16</f>
        <v>577</v>
      </c>
      <c r="R16" s="46">
        <f>'G-1'!R16+'G-3'!R16</f>
        <v>16</v>
      </c>
      <c r="S16" s="46">
        <f>'G-1'!S16+'G-3'!S16</f>
        <v>7</v>
      </c>
      <c r="T16" s="6">
        <f t="shared" si="2"/>
        <v>710.5</v>
      </c>
      <c r="U16" s="2">
        <f t="shared" si="5"/>
        <v>2824.5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135</v>
      </c>
      <c r="C17" s="46">
        <f>'G-1'!C17+'G-3'!C17</f>
        <v>522</v>
      </c>
      <c r="D17" s="46">
        <f>'G-1'!D17+'G-3'!D17</f>
        <v>15</v>
      </c>
      <c r="E17" s="46">
        <f>'G-1'!E17+'G-3'!E17</f>
        <v>14</v>
      </c>
      <c r="F17" s="6">
        <f t="shared" si="0"/>
        <v>654.5</v>
      </c>
      <c r="G17" s="2">
        <f t="shared" si="3"/>
        <v>2522</v>
      </c>
      <c r="H17" s="19" t="s">
        <v>18</v>
      </c>
      <c r="I17" s="46">
        <f>'G-1'!I17+'G-3'!I17</f>
        <v>92</v>
      </c>
      <c r="J17" s="46">
        <f>'G-1'!J17+'G-3'!J17</f>
        <v>475</v>
      </c>
      <c r="K17" s="46">
        <f>'G-1'!K17+'G-3'!K17</f>
        <v>10</v>
      </c>
      <c r="L17" s="46">
        <f>'G-1'!L17+'G-3'!L17</f>
        <v>6</v>
      </c>
      <c r="M17" s="6">
        <f t="shared" si="1"/>
        <v>556</v>
      </c>
      <c r="N17" s="2">
        <f t="shared" si="4"/>
        <v>2294</v>
      </c>
      <c r="O17" s="19" t="s">
        <v>10</v>
      </c>
      <c r="P17" s="46">
        <f>'G-1'!P17+'G-3'!P17</f>
        <v>170</v>
      </c>
      <c r="Q17" s="46">
        <f>'G-1'!Q17+'G-3'!Q17</f>
        <v>557</v>
      </c>
      <c r="R17" s="46">
        <f>'G-1'!R17+'G-3'!R17</f>
        <v>8</v>
      </c>
      <c r="S17" s="46">
        <f>'G-1'!S17+'G-3'!S17</f>
        <v>6</v>
      </c>
      <c r="T17" s="6">
        <f t="shared" si="2"/>
        <v>673</v>
      </c>
      <c r="U17" s="2">
        <f t="shared" si="5"/>
        <v>2800.5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132</v>
      </c>
      <c r="C18" s="46">
        <f>'G-1'!C18+'G-3'!C18</f>
        <v>492</v>
      </c>
      <c r="D18" s="46">
        <f>'G-1'!D18+'G-3'!D18</f>
        <v>9</v>
      </c>
      <c r="E18" s="46">
        <f>'G-1'!E18+'G-3'!E18</f>
        <v>6</v>
      </c>
      <c r="F18" s="6">
        <f t="shared" si="0"/>
        <v>591</v>
      </c>
      <c r="G18" s="2">
        <f t="shared" si="3"/>
        <v>2527.5</v>
      </c>
      <c r="H18" s="19" t="s">
        <v>20</v>
      </c>
      <c r="I18" s="46">
        <f>'G-1'!I18+'G-3'!I18</f>
        <v>89</v>
      </c>
      <c r="J18" s="46">
        <f>'G-1'!J18+'G-3'!J18</f>
        <v>482</v>
      </c>
      <c r="K18" s="46">
        <f>'G-1'!K18+'G-3'!K18</f>
        <v>8</v>
      </c>
      <c r="L18" s="46">
        <f>'G-1'!L18+'G-3'!L18</f>
        <v>9</v>
      </c>
      <c r="M18" s="6">
        <f t="shared" si="1"/>
        <v>565</v>
      </c>
      <c r="N18" s="2">
        <f t="shared" si="4"/>
        <v>2268.5</v>
      </c>
      <c r="O18" s="19" t="s">
        <v>13</v>
      </c>
      <c r="P18" s="46">
        <f>'G-1'!P18+'G-3'!P18</f>
        <v>183</v>
      </c>
      <c r="Q18" s="46">
        <f>'G-1'!Q18+'G-3'!Q18</f>
        <v>538</v>
      </c>
      <c r="R18" s="46">
        <f>'G-1'!R18+'G-3'!R18</f>
        <v>11</v>
      </c>
      <c r="S18" s="46">
        <f>'G-1'!S18+'G-3'!S18</f>
        <v>5</v>
      </c>
      <c r="T18" s="6">
        <f t="shared" si="2"/>
        <v>664</v>
      </c>
      <c r="U18" s="2">
        <f t="shared" si="5"/>
        <v>2759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142</v>
      </c>
      <c r="C19" s="47">
        <f>'G-1'!C19+'G-3'!C19</f>
        <v>561</v>
      </c>
      <c r="D19" s="47">
        <f>'G-1'!D19+'G-3'!D19</f>
        <v>17</v>
      </c>
      <c r="E19" s="47">
        <f>'G-1'!E19+'G-3'!E19</f>
        <v>12</v>
      </c>
      <c r="F19" s="7">
        <f t="shared" si="0"/>
        <v>696</v>
      </c>
      <c r="G19" s="3">
        <f t="shared" si="3"/>
        <v>2589</v>
      </c>
      <c r="H19" s="20" t="s">
        <v>22</v>
      </c>
      <c r="I19" s="46">
        <f>'G-1'!I19+'G-3'!I19</f>
        <v>92</v>
      </c>
      <c r="J19" s="46">
        <f>'G-1'!J19+'G-3'!J19</f>
        <v>507</v>
      </c>
      <c r="K19" s="46">
        <f>'G-1'!K19+'G-3'!K19</f>
        <v>9</v>
      </c>
      <c r="L19" s="46">
        <f>'G-1'!L19+'G-3'!L19</f>
        <v>7</v>
      </c>
      <c r="M19" s="6">
        <f t="shared" si="1"/>
        <v>588.5</v>
      </c>
      <c r="N19" s="2">
        <f>M16+M17+M18+M19</f>
        <v>2273.5</v>
      </c>
      <c r="O19" s="19" t="s">
        <v>16</v>
      </c>
      <c r="P19" s="46">
        <f>'G-1'!P19+'G-3'!P19</f>
        <v>170</v>
      </c>
      <c r="Q19" s="46">
        <f>'G-1'!Q19+'G-3'!Q19</f>
        <v>590</v>
      </c>
      <c r="R19" s="46">
        <f>'G-1'!R19+'G-3'!R19</f>
        <v>8</v>
      </c>
      <c r="S19" s="46">
        <f>'G-1'!S19+'G-3'!S19</f>
        <v>4</v>
      </c>
      <c r="T19" s="6">
        <f t="shared" si="2"/>
        <v>701</v>
      </c>
      <c r="U19" s="2">
        <f t="shared" si="5"/>
        <v>2748.5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157</v>
      </c>
      <c r="C20" s="45">
        <f>'G-1'!C20+'G-3'!C20</f>
        <v>588</v>
      </c>
      <c r="D20" s="45">
        <f>'G-1'!D20+'G-3'!D20</f>
        <v>11</v>
      </c>
      <c r="E20" s="45">
        <f>'G-1'!E20+'G-3'!E20</f>
        <v>10</v>
      </c>
      <c r="F20" s="8">
        <f t="shared" si="0"/>
        <v>713.5</v>
      </c>
      <c r="G20" s="35"/>
      <c r="H20" s="19" t="s">
        <v>24</v>
      </c>
      <c r="I20" s="46">
        <f>'G-1'!I20+'G-3'!I20</f>
        <v>110</v>
      </c>
      <c r="J20" s="46">
        <f>'G-1'!J20+'G-3'!J20</f>
        <v>537</v>
      </c>
      <c r="K20" s="46">
        <f>'G-1'!K20+'G-3'!K20</f>
        <v>7</v>
      </c>
      <c r="L20" s="46">
        <f>'G-1'!L20+'G-3'!L20</f>
        <v>8</v>
      </c>
      <c r="M20" s="8">
        <f t="shared" si="1"/>
        <v>626</v>
      </c>
      <c r="N20" s="2">
        <f>M17+M18+M19+M20</f>
        <v>2335.5</v>
      </c>
      <c r="O20" s="19" t="s">
        <v>45</v>
      </c>
      <c r="P20" s="46">
        <f>'G-1'!P20+'G-3'!P20</f>
        <v>106</v>
      </c>
      <c r="Q20" s="46">
        <f>'G-1'!Q20+'G-3'!Q20</f>
        <v>536</v>
      </c>
      <c r="R20" s="46">
        <f>'G-1'!R20+'G-3'!R20</f>
        <v>10</v>
      </c>
      <c r="S20" s="46">
        <f>'G-1'!S20+'G-3'!S20</f>
        <v>6</v>
      </c>
      <c r="T20" s="8">
        <f t="shared" si="2"/>
        <v>624</v>
      </c>
      <c r="U20" s="2">
        <f t="shared" si="5"/>
        <v>2662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142</v>
      </c>
      <c r="C21" s="45">
        <f>'G-1'!C21+'G-3'!C21</f>
        <v>578</v>
      </c>
      <c r="D21" s="45">
        <f>'G-1'!D21+'G-3'!D21</f>
        <v>13</v>
      </c>
      <c r="E21" s="45">
        <f>'G-1'!E21+'G-3'!E21</f>
        <v>11</v>
      </c>
      <c r="F21" s="6">
        <f t="shared" si="0"/>
        <v>702.5</v>
      </c>
      <c r="G21" s="36"/>
      <c r="H21" s="20" t="s">
        <v>25</v>
      </c>
      <c r="I21" s="46">
        <f>'G-1'!I21+'G-3'!I21</f>
        <v>123</v>
      </c>
      <c r="J21" s="46">
        <f>'G-1'!J21+'G-3'!J21</f>
        <v>503</v>
      </c>
      <c r="K21" s="46">
        <f>'G-1'!K21+'G-3'!K21</f>
        <v>10</v>
      </c>
      <c r="L21" s="46">
        <f>'G-1'!L21+'G-3'!L21</f>
        <v>15</v>
      </c>
      <c r="M21" s="6">
        <f t="shared" si="1"/>
        <v>622</v>
      </c>
      <c r="N21" s="2">
        <f>M18+M19+M20+M21</f>
        <v>2401.5</v>
      </c>
      <c r="O21" s="21" t="s">
        <v>46</v>
      </c>
      <c r="P21" s="47">
        <f>'G-1'!P21+'G-3'!P21</f>
        <v>94</v>
      </c>
      <c r="Q21" s="47">
        <f>'G-1'!Q21+'G-3'!Q21</f>
        <v>527</v>
      </c>
      <c r="R21" s="47">
        <f>'G-1'!R21+'G-3'!R21</f>
        <v>11</v>
      </c>
      <c r="S21" s="47">
        <f>'G-1'!S21+'G-3'!S21</f>
        <v>2</v>
      </c>
      <c r="T21" s="7">
        <f t="shared" si="2"/>
        <v>601</v>
      </c>
      <c r="U21" s="3">
        <f t="shared" si="5"/>
        <v>2590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174</v>
      </c>
      <c r="C22" s="45">
        <f>'G-1'!C22+'G-3'!C22</f>
        <v>536</v>
      </c>
      <c r="D22" s="45">
        <f>'G-1'!D22+'G-3'!D22</f>
        <v>13</v>
      </c>
      <c r="E22" s="45">
        <f>'G-1'!E22+'G-3'!E22</f>
        <v>12</v>
      </c>
      <c r="F22" s="6">
        <f t="shared" si="0"/>
        <v>679</v>
      </c>
      <c r="G22" s="2"/>
      <c r="H22" s="21" t="s">
        <v>26</v>
      </c>
      <c r="I22" s="46">
        <f>'G-1'!I22+'G-3'!I22</f>
        <v>146</v>
      </c>
      <c r="J22" s="46">
        <f>'G-1'!J22+'G-3'!J22</f>
        <v>536</v>
      </c>
      <c r="K22" s="46">
        <f>'G-1'!K22+'G-3'!K22</f>
        <v>14</v>
      </c>
      <c r="L22" s="46">
        <f>'G-1'!L22+'G-3'!L22</f>
        <v>7</v>
      </c>
      <c r="M22" s="6">
        <f t="shared" si="1"/>
        <v>654.5</v>
      </c>
      <c r="N22" s="3">
        <f>M19+M20+M21+M22</f>
        <v>2491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2708.5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2727.5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2824.5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64</v>
      </c>
      <c r="G24" s="88"/>
      <c r="H24" s="185"/>
      <c r="I24" s="186"/>
      <c r="J24" s="82" t="s">
        <v>72</v>
      </c>
      <c r="K24" s="86"/>
      <c r="L24" s="86"/>
      <c r="M24" s="87" t="s">
        <v>73</v>
      </c>
      <c r="N24" s="88"/>
      <c r="O24" s="185"/>
      <c r="P24" s="186"/>
      <c r="Q24" s="82" t="s">
        <v>72</v>
      </c>
      <c r="R24" s="86"/>
      <c r="S24" s="86"/>
      <c r="T24" s="87" t="s">
        <v>82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76 X CARRERA 52</v>
      </c>
      <c r="D5" s="239"/>
      <c r="E5" s="239"/>
      <c r="F5" s="111"/>
      <c r="G5" s="112"/>
      <c r="H5" s="103" t="s">
        <v>53</v>
      </c>
      <c r="I5" s="240">
        <f>'G-1'!L5</f>
        <v>0</v>
      </c>
      <c r="J5" s="240"/>
    </row>
    <row r="6" spans="1:10" x14ac:dyDescent="0.2">
      <c r="A6" s="167" t="s">
        <v>112</v>
      </c>
      <c r="B6" s="167"/>
      <c r="C6" s="225" t="s">
        <v>150</v>
      </c>
      <c r="D6" s="225"/>
      <c r="E6" s="225"/>
      <c r="F6" s="111"/>
      <c r="G6" s="112"/>
      <c r="H6" s="103" t="s">
        <v>58</v>
      </c>
      <c r="I6" s="226">
        <f>'G-1'!S6</f>
        <v>43419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>
        <v>4</v>
      </c>
      <c r="C10" s="122"/>
      <c r="D10" s="123" t="s">
        <v>124</v>
      </c>
      <c r="E10" s="75">
        <v>42</v>
      </c>
      <c r="F10" s="75">
        <v>102</v>
      </c>
      <c r="G10" s="75">
        <v>1</v>
      </c>
      <c r="H10" s="75">
        <v>0</v>
      </c>
      <c r="I10" s="75">
        <f>E10*0.5+F10+G10*2+H10*2.5</f>
        <v>125</v>
      </c>
      <c r="J10" s="124">
        <f>IF(I10=0,"0,00",I10/SUM(I10:I12)*100)</f>
        <v>15.13317191283293</v>
      </c>
    </row>
    <row r="11" spans="1:10" x14ac:dyDescent="0.2">
      <c r="A11" s="220"/>
      <c r="B11" s="223"/>
      <c r="C11" s="122" t="s">
        <v>125</v>
      </c>
      <c r="D11" s="125" t="s">
        <v>126</v>
      </c>
      <c r="E11" s="126">
        <v>159</v>
      </c>
      <c r="F11" s="126">
        <v>547</v>
      </c>
      <c r="G11" s="126">
        <v>16</v>
      </c>
      <c r="H11" s="126">
        <v>17</v>
      </c>
      <c r="I11" s="126">
        <f t="shared" ref="I11:I37" si="0">E11*0.5+F11+G11*2+H11*2.5</f>
        <v>701</v>
      </c>
      <c r="J11" s="127">
        <f>IF(I11=0,"0,00",I11/SUM(I10:I12)*100)</f>
        <v>84.866828087167065</v>
      </c>
    </row>
    <row r="12" spans="1:10" x14ac:dyDescent="0.2">
      <c r="A12" s="220"/>
      <c r="B12" s="223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75">
        <v>44</v>
      </c>
      <c r="F13" s="75">
        <v>129</v>
      </c>
      <c r="G13" s="75">
        <v>2</v>
      </c>
      <c r="H13" s="75">
        <v>2</v>
      </c>
      <c r="I13" s="75">
        <f t="shared" si="0"/>
        <v>160</v>
      </c>
      <c r="J13" s="124">
        <f>IF(I13=0,"0,00",I13/SUM(I13:I15)*100)</f>
        <v>18.583042973286876</v>
      </c>
    </row>
    <row r="14" spans="1:10" x14ac:dyDescent="0.2">
      <c r="A14" s="220"/>
      <c r="B14" s="223"/>
      <c r="C14" s="122" t="s">
        <v>128</v>
      </c>
      <c r="D14" s="125" t="s">
        <v>126</v>
      </c>
      <c r="E14" s="126">
        <v>160</v>
      </c>
      <c r="F14" s="126">
        <v>542</v>
      </c>
      <c r="G14" s="126">
        <v>22</v>
      </c>
      <c r="H14" s="126">
        <v>14</v>
      </c>
      <c r="I14" s="126">
        <f t="shared" si="0"/>
        <v>701</v>
      </c>
      <c r="J14" s="127">
        <f>IF(I14=0,"0,00",I14/SUM(I13:I15)*100)</f>
        <v>81.416957026713121</v>
      </c>
    </row>
    <row r="15" spans="1:10" x14ac:dyDescent="0.2">
      <c r="A15" s="220"/>
      <c r="B15" s="223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75">
        <v>16</v>
      </c>
      <c r="F16" s="75">
        <v>74</v>
      </c>
      <c r="G16" s="75">
        <v>3</v>
      </c>
      <c r="H16" s="75">
        <v>1</v>
      </c>
      <c r="I16" s="75">
        <f t="shared" si="0"/>
        <v>90.5</v>
      </c>
      <c r="J16" s="124">
        <f>IF(I16=0,"0,00",I16/SUM(I16:I18)*100)</f>
        <v>10.005527915975678</v>
      </c>
    </row>
    <row r="17" spans="1:10" x14ac:dyDescent="0.2">
      <c r="A17" s="220"/>
      <c r="B17" s="223"/>
      <c r="C17" s="122" t="s">
        <v>129</v>
      </c>
      <c r="D17" s="125" t="s">
        <v>126</v>
      </c>
      <c r="E17" s="126">
        <v>135</v>
      </c>
      <c r="F17" s="126">
        <v>685</v>
      </c>
      <c r="G17" s="126">
        <v>27</v>
      </c>
      <c r="H17" s="126">
        <v>3</v>
      </c>
      <c r="I17" s="126">
        <f t="shared" si="0"/>
        <v>814</v>
      </c>
      <c r="J17" s="127">
        <f>IF(I17=0,"0,00",I17/SUM(I16:I18)*100)</f>
        <v>89.994472084024324</v>
      </c>
    </row>
    <row r="18" spans="1:10" x14ac:dyDescent="0.2">
      <c r="A18" s="221"/>
      <c r="B18" s="224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66</v>
      </c>
      <c r="F29" s="126">
        <v>244</v>
      </c>
      <c r="G29" s="126">
        <v>0</v>
      </c>
      <c r="H29" s="126">
        <v>5</v>
      </c>
      <c r="I29" s="126">
        <f t="shared" si="0"/>
        <v>289.5</v>
      </c>
      <c r="J29" s="127">
        <f>IF(I29=0,"0,00",I29/SUM(I28:I30)*100)</f>
        <v>69.42446043165468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22</v>
      </c>
      <c r="F30" s="74">
        <v>109</v>
      </c>
      <c r="G30" s="74">
        <v>0</v>
      </c>
      <c r="H30" s="74">
        <v>3</v>
      </c>
      <c r="I30" s="130">
        <f t="shared" si="0"/>
        <v>127.5</v>
      </c>
      <c r="J30" s="131">
        <f>IF(I30=0,"0,00",I30/SUM(I28:I30)*100)</f>
        <v>30.575539568345324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52</v>
      </c>
      <c r="F32" s="126">
        <v>254</v>
      </c>
      <c r="G32" s="126">
        <v>0</v>
      </c>
      <c r="H32" s="126">
        <v>4</v>
      </c>
      <c r="I32" s="126">
        <f t="shared" si="0"/>
        <v>290</v>
      </c>
      <c r="J32" s="127">
        <f>IF(I32=0,"0,00",I32/SUM(I31:I33)*100)</f>
        <v>71.165644171779135</v>
      </c>
    </row>
    <row r="33" spans="1:10" x14ac:dyDescent="0.2">
      <c r="A33" s="220"/>
      <c r="B33" s="223"/>
      <c r="C33" s="128" t="s">
        <v>142</v>
      </c>
      <c r="D33" s="129" t="s">
        <v>127</v>
      </c>
      <c r="E33" s="74">
        <v>13</v>
      </c>
      <c r="F33" s="74">
        <v>104</v>
      </c>
      <c r="G33" s="74">
        <v>1</v>
      </c>
      <c r="H33" s="74">
        <v>2</v>
      </c>
      <c r="I33" s="130">
        <f t="shared" si="0"/>
        <v>117.5</v>
      </c>
      <c r="J33" s="131">
        <f>IF(I33=0,"0,00",I33/SUM(I31:I33)*100)</f>
        <v>28.834355828220858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41</v>
      </c>
      <c r="F35" s="126">
        <v>213</v>
      </c>
      <c r="G35" s="126">
        <v>0</v>
      </c>
      <c r="H35" s="126">
        <v>3</v>
      </c>
      <c r="I35" s="126">
        <f t="shared" si="0"/>
        <v>241</v>
      </c>
      <c r="J35" s="127">
        <f>IF(I35=0,"0,00",I35/SUM(I34:I36)*100)</f>
        <v>70.77826725403817</v>
      </c>
    </row>
    <row r="36" spans="1:10" x14ac:dyDescent="0.2">
      <c r="A36" s="221"/>
      <c r="B36" s="224"/>
      <c r="C36" s="133" t="s">
        <v>143</v>
      </c>
      <c r="D36" s="129" t="s">
        <v>127</v>
      </c>
      <c r="E36" s="74">
        <v>8</v>
      </c>
      <c r="F36" s="74">
        <v>91</v>
      </c>
      <c r="G36" s="74">
        <v>1</v>
      </c>
      <c r="H36" s="74">
        <v>1</v>
      </c>
      <c r="I36" s="130">
        <f t="shared" si="0"/>
        <v>99.5</v>
      </c>
      <c r="J36" s="131">
        <f>IF(I36=0,"0,00",I36/SUM(I34:I36)*100)</f>
        <v>29.22173274596182</v>
      </c>
    </row>
    <row r="37" spans="1:10" x14ac:dyDescent="0.2">
      <c r="A37" s="219" t="s">
        <v>132</v>
      </c>
      <c r="B37" s="222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0"/>
      <c r="B39" s="223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20"/>
      <c r="B42" s="223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21"/>
      <c r="B45" s="224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'G-1'!D5</f>
        <v>CALLE 76 X CARRERA 52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v>1253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'G-1'!S6</f>
        <v>43419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1640</v>
      </c>
      <c r="AV12" s="97">
        <f t="shared" si="0"/>
        <v>1580.5</v>
      </c>
      <c r="AW12" s="97">
        <f t="shared" si="0"/>
        <v>1571</v>
      </c>
      <c r="AX12" s="97">
        <f t="shared" si="0"/>
        <v>1617.5</v>
      </c>
      <c r="AY12" s="97">
        <f t="shared" si="0"/>
        <v>1647.5</v>
      </c>
      <c r="AZ12" s="97">
        <f t="shared" si="0"/>
        <v>1690</v>
      </c>
      <c r="BA12" s="97">
        <f t="shared" si="0"/>
        <v>1731</v>
      </c>
      <c r="BB12" s="97"/>
      <c r="BC12" s="97"/>
      <c r="BD12" s="97"/>
      <c r="BE12" s="97">
        <f t="shared" ref="BE12:BQ12" si="1">P14</f>
        <v>1893.5</v>
      </c>
      <c r="BF12" s="97">
        <f t="shared" si="1"/>
        <v>1866</v>
      </c>
      <c r="BG12" s="97">
        <f t="shared" si="1"/>
        <v>1875</v>
      </c>
      <c r="BH12" s="97">
        <f t="shared" si="1"/>
        <v>1861.5</v>
      </c>
      <c r="BI12" s="97">
        <f t="shared" si="1"/>
        <v>1864.5</v>
      </c>
      <c r="BJ12" s="97">
        <f t="shared" si="1"/>
        <v>1827</v>
      </c>
      <c r="BK12" s="97">
        <f t="shared" si="1"/>
        <v>1751</v>
      </c>
      <c r="BL12" s="97">
        <f t="shared" si="1"/>
        <v>1621.5</v>
      </c>
      <c r="BM12" s="97">
        <f t="shared" si="1"/>
        <v>1547.5</v>
      </c>
      <c r="BN12" s="97">
        <f t="shared" si="1"/>
        <v>1495</v>
      </c>
      <c r="BO12" s="97">
        <f t="shared" si="1"/>
        <v>1499</v>
      </c>
      <c r="BP12" s="97">
        <f t="shared" si="1"/>
        <v>1565</v>
      </c>
      <c r="BQ12" s="97">
        <f t="shared" si="1"/>
        <v>1657</v>
      </c>
      <c r="BR12" s="97"/>
      <c r="BS12" s="97"/>
      <c r="BT12" s="97"/>
      <c r="BU12" s="97">
        <f t="shared" ref="BU12:CC12" si="2">AG14</f>
        <v>1910.5</v>
      </c>
      <c r="BV12" s="97">
        <f t="shared" si="2"/>
        <v>1935</v>
      </c>
      <c r="BW12" s="97">
        <f t="shared" si="2"/>
        <v>1981.5</v>
      </c>
      <c r="BX12" s="97">
        <f t="shared" si="2"/>
        <v>2029</v>
      </c>
      <c r="BY12" s="97">
        <f t="shared" si="2"/>
        <v>2006.5</v>
      </c>
      <c r="BZ12" s="97">
        <f t="shared" si="2"/>
        <v>1959.5</v>
      </c>
      <c r="CA12" s="97">
        <f t="shared" si="2"/>
        <v>1944</v>
      </c>
      <c r="CB12" s="97">
        <f t="shared" si="2"/>
        <v>1895</v>
      </c>
      <c r="CC12" s="97">
        <f t="shared" si="2"/>
        <v>1853</v>
      </c>
    </row>
    <row r="13" spans="1:81" ht="16.5" customHeight="1" x14ac:dyDescent="0.2">
      <c r="A13" s="100" t="s">
        <v>103</v>
      </c>
      <c r="B13" s="148">
        <f>'G-1'!F10</f>
        <v>412</v>
      </c>
      <c r="C13" s="148">
        <f>'G-1'!F11</f>
        <v>428</v>
      </c>
      <c r="D13" s="148">
        <f>'G-1'!F12</f>
        <v>392</v>
      </c>
      <c r="E13" s="148">
        <f>'G-1'!F13</f>
        <v>408</v>
      </c>
      <c r="F13" s="148">
        <f>'G-1'!F14</f>
        <v>352.5</v>
      </c>
      <c r="G13" s="148">
        <f>'G-1'!F15</f>
        <v>418.5</v>
      </c>
      <c r="H13" s="148">
        <f>'G-1'!F16</f>
        <v>438.5</v>
      </c>
      <c r="I13" s="148">
        <f>'G-1'!F17</f>
        <v>438</v>
      </c>
      <c r="J13" s="148">
        <f>'G-1'!F18</f>
        <v>395</v>
      </c>
      <c r="K13" s="148">
        <f>'G-1'!F19</f>
        <v>459.5</v>
      </c>
      <c r="L13" s="149"/>
      <c r="M13" s="148">
        <f>'G-1'!F20</f>
        <v>495</v>
      </c>
      <c r="N13" s="148">
        <f>'G-1'!F21</f>
        <v>481.5</v>
      </c>
      <c r="O13" s="148">
        <f>'G-1'!F22</f>
        <v>486.5</v>
      </c>
      <c r="P13" s="148">
        <f>'G-1'!M10</f>
        <v>430.5</v>
      </c>
      <c r="Q13" s="148">
        <f>'G-1'!M11</f>
        <v>467.5</v>
      </c>
      <c r="R13" s="148">
        <f>'G-1'!M12</f>
        <v>490.5</v>
      </c>
      <c r="S13" s="148">
        <f>'G-1'!M13</f>
        <v>473</v>
      </c>
      <c r="T13" s="148">
        <f>'G-1'!M14</f>
        <v>433.5</v>
      </c>
      <c r="U13" s="148">
        <f>'G-1'!M15</f>
        <v>430</v>
      </c>
      <c r="V13" s="148">
        <f>'G-1'!M16</f>
        <v>414.5</v>
      </c>
      <c r="W13" s="148">
        <f>'G-1'!M17</f>
        <v>343.5</v>
      </c>
      <c r="X13" s="148">
        <f>'G-1'!M18</f>
        <v>359.5</v>
      </c>
      <c r="Y13" s="148">
        <f>'G-1'!M19</f>
        <v>377.5</v>
      </c>
      <c r="Z13" s="148">
        <f>'G-1'!M20</f>
        <v>418.5</v>
      </c>
      <c r="AA13" s="148">
        <f>'G-1'!M21</f>
        <v>409.5</v>
      </c>
      <c r="AB13" s="148">
        <f>'G-1'!M22</f>
        <v>451.5</v>
      </c>
      <c r="AC13" s="149"/>
      <c r="AD13" s="148">
        <f>'G-1'!T10</f>
        <v>485</v>
      </c>
      <c r="AE13" s="148">
        <f>'G-1'!T11</f>
        <v>475</v>
      </c>
      <c r="AF13" s="148">
        <f>'G-1'!T12</f>
        <v>457</v>
      </c>
      <c r="AG13" s="148">
        <f>'G-1'!T13</f>
        <v>493.5</v>
      </c>
      <c r="AH13" s="148">
        <f>'G-1'!T14</f>
        <v>509.5</v>
      </c>
      <c r="AI13" s="148">
        <f>'G-1'!T15</f>
        <v>521.5</v>
      </c>
      <c r="AJ13" s="148">
        <f>'G-1'!T16</f>
        <v>504.5</v>
      </c>
      <c r="AK13" s="148">
        <f>'G-1'!T17</f>
        <v>471</v>
      </c>
      <c r="AL13" s="148">
        <f>'G-1'!T18</f>
        <v>462.5</v>
      </c>
      <c r="AM13" s="148">
        <f>'G-1'!T19</f>
        <v>506</v>
      </c>
      <c r="AN13" s="148">
        <f>'G-1'!T20</f>
        <v>455.5</v>
      </c>
      <c r="AO13" s="148">
        <f>'G-1'!T21</f>
        <v>429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1640</v>
      </c>
      <c r="F14" s="148">
        <f t="shared" ref="F14:K14" si="3">C13+D13+E13+F13</f>
        <v>1580.5</v>
      </c>
      <c r="G14" s="148">
        <f t="shared" si="3"/>
        <v>1571</v>
      </c>
      <c r="H14" s="148">
        <f t="shared" si="3"/>
        <v>1617.5</v>
      </c>
      <c r="I14" s="148">
        <f t="shared" si="3"/>
        <v>1647.5</v>
      </c>
      <c r="J14" s="148">
        <f t="shared" si="3"/>
        <v>1690</v>
      </c>
      <c r="K14" s="148">
        <f t="shared" si="3"/>
        <v>1731</v>
      </c>
      <c r="L14" s="149"/>
      <c r="M14" s="148"/>
      <c r="N14" s="148"/>
      <c r="O14" s="148"/>
      <c r="P14" s="148">
        <f>M13+N13+O13+P13</f>
        <v>1893.5</v>
      </c>
      <c r="Q14" s="148">
        <f t="shared" ref="Q14:AB14" si="4">N13+O13+P13+Q13</f>
        <v>1866</v>
      </c>
      <c r="R14" s="148">
        <f t="shared" si="4"/>
        <v>1875</v>
      </c>
      <c r="S14" s="148">
        <f t="shared" si="4"/>
        <v>1861.5</v>
      </c>
      <c r="T14" s="148">
        <f t="shared" si="4"/>
        <v>1864.5</v>
      </c>
      <c r="U14" s="148">
        <f t="shared" si="4"/>
        <v>1827</v>
      </c>
      <c r="V14" s="148">
        <f t="shared" si="4"/>
        <v>1751</v>
      </c>
      <c r="W14" s="148">
        <f t="shared" si="4"/>
        <v>1621.5</v>
      </c>
      <c r="X14" s="148">
        <f t="shared" si="4"/>
        <v>1547.5</v>
      </c>
      <c r="Y14" s="148">
        <f t="shared" si="4"/>
        <v>1495</v>
      </c>
      <c r="Z14" s="148">
        <f t="shared" si="4"/>
        <v>1499</v>
      </c>
      <c r="AA14" s="148">
        <f t="shared" si="4"/>
        <v>1565</v>
      </c>
      <c r="AB14" s="148">
        <f t="shared" si="4"/>
        <v>1657</v>
      </c>
      <c r="AC14" s="149"/>
      <c r="AD14" s="148"/>
      <c r="AE14" s="148"/>
      <c r="AF14" s="148"/>
      <c r="AG14" s="148">
        <f>AD13+AE13+AF13+AG13</f>
        <v>1910.5</v>
      </c>
      <c r="AH14" s="148">
        <f t="shared" ref="AH14:AO14" si="5">AE13+AF13+AG13+AH13</f>
        <v>1935</v>
      </c>
      <c r="AI14" s="148">
        <f t="shared" si="5"/>
        <v>1981.5</v>
      </c>
      <c r="AJ14" s="148">
        <f t="shared" si="5"/>
        <v>2029</v>
      </c>
      <c r="AK14" s="148">
        <f t="shared" si="5"/>
        <v>2006.5</v>
      </c>
      <c r="AL14" s="148">
        <f t="shared" si="5"/>
        <v>1959.5</v>
      </c>
      <c r="AM14" s="148">
        <f t="shared" si="5"/>
        <v>1944</v>
      </c>
      <c r="AN14" s="148">
        <f t="shared" si="5"/>
        <v>1895</v>
      </c>
      <c r="AO14" s="148">
        <f t="shared" si="5"/>
        <v>1853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0.1513317191283293</v>
      </c>
      <c r="E15" s="151"/>
      <c r="F15" s="151" t="s">
        <v>107</v>
      </c>
      <c r="G15" s="152">
        <f>DIRECCIONALIDAD!J11/100</f>
        <v>0.84866828087167068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0.18583042973286876</v>
      </c>
      <c r="Q15" s="151"/>
      <c r="R15" s="151"/>
      <c r="S15" s="151"/>
      <c r="T15" s="151" t="s">
        <v>107</v>
      </c>
      <c r="U15" s="152">
        <f>DIRECCIONALIDAD!J14/100</f>
        <v>0.81416957026713122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0.10005527915975679</v>
      </c>
      <c r="AG15" s="151"/>
      <c r="AH15" s="151"/>
      <c r="AI15" s="151"/>
      <c r="AJ15" s="151" t="s">
        <v>107</v>
      </c>
      <c r="AK15" s="152">
        <f>DIRECCIONALIDAD!J17/100</f>
        <v>0.89994472084024324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148</v>
      </c>
      <c r="B16" s="161">
        <f>MAX(B14:K14)</f>
        <v>1731</v>
      </c>
      <c r="C16" s="151" t="s">
        <v>106</v>
      </c>
      <c r="D16" s="162">
        <f>+B16*D15</f>
        <v>261.955205811138</v>
      </c>
      <c r="E16" s="151"/>
      <c r="F16" s="151" t="s">
        <v>107</v>
      </c>
      <c r="G16" s="162">
        <f>+B16*G15</f>
        <v>1469.0447941888619</v>
      </c>
      <c r="H16" s="151"/>
      <c r="I16" s="151" t="s">
        <v>108</v>
      </c>
      <c r="J16" s="162">
        <f>+B16*J15</f>
        <v>0</v>
      </c>
      <c r="K16" s="153"/>
      <c r="L16" s="147"/>
      <c r="M16" s="161">
        <f>MAX(M14:AB14)</f>
        <v>1893.5</v>
      </c>
      <c r="N16" s="151"/>
      <c r="O16" s="151" t="s">
        <v>106</v>
      </c>
      <c r="P16" s="163">
        <f>+M16*P15</f>
        <v>351.869918699187</v>
      </c>
      <c r="Q16" s="151"/>
      <c r="R16" s="151"/>
      <c r="S16" s="151"/>
      <c r="T16" s="151" t="s">
        <v>107</v>
      </c>
      <c r="U16" s="163">
        <f>+M16*U15</f>
        <v>1541.6300813008129</v>
      </c>
      <c r="V16" s="151"/>
      <c r="W16" s="151"/>
      <c r="X16" s="151"/>
      <c r="Y16" s="151" t="s">
        <v>108</v>
      </c>
      <c r="Z16" s="163">
        <f>+M16*Z15</f>
        <v>0</v>
      </c>
      <c r="AA16" s="151"/>
      <c r="AB16" s="153"/>
      <c r="AC16" s="147"/>
      <c r="AD16" s="161">
        <f>MAX(AD14:AO14)</f>
        <v>2029</v>
      </c>
      <c r="AE16" s="151" t="s">
        <v>106</v>
      </c>
      <c r="AF16" s="162">
        <f>+AD16*AF15</f>
        <v>203.01216141514652</v>
      </c>
      <c r="AG16" s="151"/>
      <c r="AH16" s="151"/>
      <c r="AI16" s="151"/>
      <c r="AJ16" s="151" t="s">
        <v>107</v>
      </c>
      <c r="AK16" s="162">
        <f>+AD16*AK15</f>
        <v>1825.9878385848535</v>
      </c>
      <c r="AL16" s="151"/>
      <c r="AM16" s="151"/>
      <c r="AN16" s="151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1" t="s">
        <v>102</v>
      </c>
      <c r="U17" s="241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1068.5</v>
      </c>
      <c r="AV20" s="92">
        <f t="shared" si="15"/>
        <v>1035.5</v>
      </c>
      <c r="AW20" s="92">
        <f t="shared" si="15"/>
        <v>971</v>
      </c>
      <c r="AX20" s="92">
        <f t="shared" si="15"/>
        <v>910</v>
      </c>
      <c r="AY20" s="92">
        <f t="shared" si="15"/>
        <v>874.5</v>
      </c>
      <c r="AZ20" s="92">
        <f t="shared" si="15"/>
        <v>837.5</v>
      </c>
      <c r="BA20" s="92">
        <f t="shared" si="15"/>
        <v>858</v>
      </c>
      <c r="BB20" s="92"/>
      <c r="BC20" s="92"/>
      <c r="BD20" s="92"/>
      <c r="BE20" s="92">
        <f t="shared" ref="BE20:BQ20" si="16">P23</f>
        <v>834</v>
      </c>
      <c r="BF20" s="92">
        <f t="shared" si="16"/>
        <v>789.5</v>
      </c>
      <c r="BG20" s="92">
        <f t="shared" si="16"/>
        <v>745</v>
      </c>
      <c r="BH20" s="92">
        <f t="shared" si="16"/>
        <v>720.5</v>
      </c>
      <c r="BI20" s="92">
        <f t="shared" si="16"/>
        <v>675.5</v>
      </c>
      <c r="BJ20" s="92">
        <f t="shared" si="16"/>
        <v>655</v>
      </c>
      <c r="BK20" s="92">
        <f t="shared" si="16"/>
        <v>628</v>
      </c>
      <c r="BL20" s="92">
        <f t="shared" si="16"/>
        <v>672.5</v>
      </c>
      <c r="BM20" s="92">
        <f t="shared" si="16"/>
        <v>721</v>
      </c>
      <c r="BN20" s="92">
        <f t="shared" si="16"/>
        <v>778.5</v>
      </c>
      <c r="BO20" s="92">
        <f t="shared" si="16"/>
        <v>836.5</v>
      </c>
      <c r="BP20" s="92">
        <f t="shared" si="16"/>
        <v>836.5</v>
      </c>
      <c r="BQ20" s="92">
        <f t="shared" si="16"/>
        <v>834</v>
      </c>
      <c r="BR20" s="92"/>
      <c r="BS20" s="92"/>
      <c r="BT20" s="92"/>
      <c r="BU20" s="92">
        <f t="shared" ref="BU20:CC20" si="17">AG23</f>
        <v>821.5</v>
      </c>
      <c r="BV20" s="92">
        <f t="shared" si="17"/>
        <v>812.5</v>
      </c>
      <c r="BW20" s="92">
        <f t="shared" si="17"/>
        <v>803</v>
      </c>
      <c r="BX20" s="92">
        <f t="shared" si="17"/>
        <v>795.5</v>
      </c>
      <c r="BY20" s="92">
        <f t="shared" si="17"/>
        <v>794</v>
      </c>
      <c r="BZ20" s="92">
        <f t="shared" si="17"/>
        <v>799.5</v>
      </c>
      <c r="CA20" s="92">
        <f t="shared" si="17"/>
        <v>804.5</v>
      </c>
      <c r="CB20" s="92">
        <f t="shared" si="17"/>
        <v>767</v>
      </c>
      <c r="CC20" s="92">
        <f t="shared" si="17"/>
        <v>737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1" t="s">
        <v>102</v>
      </c>
      <c r="U21" s="241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2708.5</v>
      </c>
      <c r="AV21" s="92">
        <f t="shared" si="18"/>
        <v>2616</v>
      </c>
      <c r="AW21" s="92">
        <f t="shared" si="18"/>
        <v>2542</v>
      </c>
      <c r="AX21" s="92">
        <f t="shared" si="18"/>
        <v>2527.5</v>
      </c>
      <c r="AY21" s="92">
        <f t="shared" si="18"/>
        <v>2522</v>
      </c>
      <c r="AZ21" s="92">
        <f t="shared" si="18"/>
        <v>2527.5</v>
      </c>
      <c r="BA21" s="92">
        <f t="shared" si="18"/>
        <v>2589</v>
      </c>
      <c r="BB21" s="92"/>
      <c r="BC21" s="92"/>
      <c r="BD21" s="92"/>
      <c r="BE21" s="92">
        <f t="shared" ref="BE21:BQ21" si="19">P32</f>
        <v>2727.5</v>
      </c>
      <c r="BF21" s="92">
        <f t="shared" si="19"/>
        <v>2655.5</v>
      </c>
      <c r="BG21" s="92">
        <f t="shared" si="19"/>
        <v>2620</v>
      </c>
      <c r="BH21" s="92">
        <f t="shared" si="19"/>
        <v>2582</v>
      </c>
      <c r="BI21" s="92">
        <f t="shared" si="19"/>
        <v>2540</v>
      </c>
      <c r="BJ21" s="92">
        <f t="shared" si="19"/>
        <v>2482</v>
      </c>
      <c r="BK21" s="92">
        <f t="shared" si="19"/>
        <v>2379</v>
      </c>
      <c r="BL21" s="92">
        <f t="shared" si="19"/>
        <v>2294</v>
      </c>
      <c r="BM21" s="92">
        <f t="shared" si="19"/>
        <v>2268.5</v>
      </c>
      <c r="BN21" s="92">
        <f t="shared" si="19"/>
        <v>2273.5</v>
      </c>
      <c r="BO21" s="92">
        <f t="shared" si="19"/>
        <v>2335.5</v>
      </c>
      <c r="BP21" s="92">
        <f t="shared" si="19"/>
        <v>2401.5</v>
      </c>
      <c r="BQ21" s="92">
        <f t="shared" si="19"/>
        <v>2491</v>
      </c>
      <c r="BR21" s="92"/>
      <c r="BS21" s="92"/>
      <c r="BT21" s="92"/>
      <c r="BU21" s="92">
        <f t="shared" ref="BU21:CC21" si="20">AG32</f>
        <v>2732</v>
      </c>
      <c r="BV21" s="92">
        <f t="shared" si="20"/>
        <v>2747.5</v>
      </c>
      <c r="BW21" s="92">
        <f t="shared" si="20"/>
        <v>2784.5</v>
      </c>
      <c r="BX21" s="92">
        <f t="shared" si="20"/>
        <v>2824.5</v>
      </c>
      <c r="BY21" s="92">
        <f t="shared" si="20"/>
        <v>2800.5</v>
      </c>
      <c r="BZ21" s="92">
        <f t="shared" si="20"/>
        <v>2759</v>
      </c>
      <c r="CA21" s="92">
        <f t="shared" si="20"/>
        <v>2748.5</v>
      </c>
      <c r="CB21" s="92">
        <f t="shared" si="20"/>
        <v>2662</v>
      </c>
      <c r="CC21" s="92">
        <f t="shared" si="20"/>
        <v>2590</v>
      </c>
    </row>
    <row r="22" spans="1:81" ht="16.5" customHeight="1" x14ac:dyDescent="0.2">
      <c r="A22" s="100" t="s">
        <v>103</v>
      </c>
      <c r="B22" s="148">
        <f>'G-3'!F10</f>
        <v>266</v>
      </c>
      <c r="C22" s="148">
        <f>'G-3'!F11</f>
        <v>280.5</v>
      </c>
      <c r="D22" s="148">
        <f>'G-3'!F12</f>
        <v>270</v>
      </c>
      <c r="E22" s="148">
        <f>'G-3'!F13</f>
        <v>252</v>
      </c>
      <c r="F22" s="148">
        <f>'G-3'!F14</f>
        <v>233</v>
      </c>
      <c r="G22" s="148">
        <f>'G-3'!F15</f>
        <v>216</v>
      </c>
      <c r="H22" s="148">
        <f>'G-3'!F16</f>
        <v>209</v>
      </c>
      <c r="I22" s="148">
        <f>'G-3'!F17</f>
        <v>216.5</v>
      </c>
      <c r="J22" s="148">
        <f>'G-3'!F18</f>
        <v>196</v>
      </c>
      <c r="K22" s="148">
        <f>'G-3'!F19</f>
        <v>236.5</v>
      </c>
      <c r="L22" s="149"/>
      <c r="M22" s="148">
        <f>'G-3'!F20</f>
        <v>218.5</v>
      </c>
      <c r="N22" s="148">
        <f>'G-3'!F21</f>
        <v>221</v>
      </c>
      <c r="O22" s="148">
        <f>'G-3'!F22</f>
        <v>192.5</v>
      </c>
      <c r="P22" s="148">
        <f>'G-3'!M10</f>
        <v>202</v>
      </c>
      <c r="Q22" s="148">
        <f>'G-3'!M11</f>
        <v>174</v>
      </c>
      <c r="R22" s="148">
        <f>'G-3'!M12</f>
        <v>176.5</v>
      </c>
      <c r="S22" s="148">
        <f>'G-3'!M13</f>
        <v>168</v>
      </c>
      <c r="T22" s="148">
        <f>'G-3'!M14</f>
        <v>157</v>
      </c>
      <c r="U22" s="148">
        <f>'G-3'!M15</f>
        <v>153.5</v>
      </c>
      <c r="V22" s="148">
        <f>'G-3'!M16</f>
        <v>149.5</v>
      </c>
      <c r="W22" s="148">
        <f>'G-3'!M17</f>
        <v>212.5</v>
      </c>
      <c r="X22" s="148">
        <f>'G-3'!M18</f>
        <v>205.5</v>
      </c>
      <c r="Y22" s="148">
        <f>'G-3'!M19</f>
        <v>211</v>
      </c>
      <c r="Z22" s="148">
        <f>'G-3'!M20</f>
        <v>207.5</v>
      </c>
      <c r="AA22" s="148">
        <f>'G-3'!M21</f>
        <v>212.5</v>
      </c>
      <c r="AB22" s="148">
        <f>'G-3'!M22</f>
        <v>203</v>
      </c>
      <c r="AC22" s="149"/>
      <c r="AD22" s="148">
        <f>'G-3'!T10</f>
        <v>205</v>
      </c>
      <c r="AE22" s="148">
        <f>'G-3'!T11</f>
        <v>199.5</v>
      </c>
      <c r="AF22" s="148">
        <f>'G-3'!T12</f>
        <v>213.5</v>
      </c>
      <c r="AG22" s="148">
        <f>'G-3'!T13</f>
        <v>203.5</v>
      </c>
      <c r="AH22" s="148">
        <f>'G-3'!T14</f>
        <v>196</v>
      </c>
      <c r="AI22" s="148">
        <f>'G-3'!T15</f>
        <v>190</v>
      </c>
      <c r="AJ22" s="148">
        <f>'G-3'!T16</f>
        <v>206</v>
      </c>
      <c r="AK22" s="148">
        <f>'G-3'!T17</f>
        <v>202</v>
      </c>
      <c r="AL22" s="148">
        <f>'G-3'!T18</f>
        <v>201.5</v>
      </c>
      <c r="AM22" s="148">
        <f>'G-3'!T19</f>
        <v>195</v>
      </c>
      <c r="AN22" s="148">
        <f>'G-3'!T20</f>
        <v>168.5</v>
      </c>
      <c r="AO22" s="148">
        <f>'G-3'!T21</f>
        <v>172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1068.5</v>
      </c>
      <c r="F23" s="148">
        <f t="shared" ref="F23:K23" si="21">C22+D22+E22+F22</f>
        <v>1035.5</v>
      </c>
      <c r="G23" s="148">
        <f t="shared" si="21"/>
        <v>971</v>
      </c>
      <c r="H23" s="148">
        <f t="shared" si="21"/>
        <v>910</v>
      </c>
      <c r="I23" s="148">
        <f t="shared" si="21"/>
        <v>874.5</v>
      </c>
      <c r="J23" s="148">
        <f t="shared" si="21"/>
        <v>837.5</v>
      </c>
      <c r="K23" s="148">
        <f t="shared" si="21"/>
        <v>858</v>
      </c>
      <c r="L23" s="149"/>
      <c r="M23" s="148"/>
      <c r="N23" s="148"/>
      <c r="O23" s="148"/>
      <c r="P23" s="148">
        <f>M22+N22+O22+P22</f>
        <v>834</v>
      </c>
      <c r="Q23" s="148">
        <f t="shared" ref="Q23:AB23" si="22">N22+O22+P22+Q22</f>
        <v>789.5</v>
      </c>
      <c r="R23" s="148">
        <f t="shared" si="22"/>
        <v>745</v>
      </c>
      <c r="S23" s="148">
        <f t="shared" si="22"/>
        <v>720.5</v>
      </c>
      <c r="T23" s="148">
        <f t="shared" si="22"/>
        <v>675.5</v>
      </c>
      <c r="U23" s="148">
        <f t="shared" si="22"/>
        <v>655</v>
      </c>
      <c r="V23" s="148">
        <f t="shared" si="22"/>
        <v>628</v>
      </c>
      <c r="W23" s="148">
        <f t="shared" si="22"/>
        <v>672.5</v>
      </c>
      <c r="X23" s="148">
        <f t="shared" si="22"/>
        <v>721</v>
      </c>
      <c r="Y23" s="148">
        <f t="shared" si="22"/>
        <v>778.5</v>
      </c>
      <c r="Z23" s="148">
        <f t="shared" si="22"/>
        <v>836.5</v>
      </c>
      <c r="AA23" s="148">
        <f t="shared" si="22"/>
        <v>836.5</v>
      </c>
      <c r="AB23" s="148">
        <f t="shared" si="22"/>
        <v>834</v>
      </c>
      <c r="AC23" s="149"/>
      <c r="AD23" s="148"/>
      <c r="AE23" s="148"/>
      <c r="AF23" s="148"/>
      <c r="AG23" s="148">
        <f>AD22+AE22+AF22+AG22</f>
        <v>821.5</v>
      </c>
      <c r="AH23" s="148">
        <f t="shared" ref="AH23:AO23" si="23">AE22+AF22+AG22+AH22</f>
        <v>812.5</v>
      </c>
      <c r="AI23" s="148">
        <f t="shared" si="23"/>
        <v>803</v>
      </c>
      <c r="AJ23" s="148">
        <f t="shared" si="23"/>
        <v>795.5</v>
      </c>
      <c r="AK23" s="148">
        <f t="shared" si="23"/>
        <v>794</v>
      </c>
      <c r="AL23" s="148">
        <f t="shared" si="23"/>
        <v>799.5</v>
      </c>
      <c r="AM23" s="148">
        <f t="shared" si="23"/>
        <v>804.5</v>
      </c>
      <c r="AN23" s="148">
        <f t="shared" si="23"/>
        <v>767</v>
      </c>
      <c r="AO23" s="148">
        <f t="shared" si="23"/>
        <v>737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0.69424460431654678</v>
      </c>
      <c r="H24" s="151"/>
      <c r="I24" s="151" t="s">
        <v>108</v>
      </c>
      <c r="J24" s="152">
        <f>DIRECCIONALIDAD!J30/100</f>
        <v>0.30575539568345322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0.7116564417177913</v>
      </c>
      <c r="V24" s="151"/>
      <c r="W24" s="151"/>
      <c r="X24" s="151"/>
      <c r="Y24" s="151" t="s">
        <v>108</v>
      </c>
      <c r="Z24" s="152">
        <f>DIRECCIONALIDAD!J33/100</f>
        <v>0.28834355828220859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0.70778267254038174</v>
      </c>
      <c r="AL24" s="151"/>
      <c r="AM24" s="151"/>
      <c r="AN24" s="151" t="s">
        <v>108</v>
      </c>
      <c r="AO24" s="152">
        <f>DIRECCIONALIDAD!J36/100</f>
        <v>0.2922173274596182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148</v>
      </c>
      <c r="B25" s="161">
        <f>MAX(B23:K23)</f>
        <v>1068.5</v>
      </c>
      <c r="C25" s="151" t="s">
        <v>106</v>
      </c>
      <c r="D25" s="162">
        <f>+B25*D24</f>
        <v>0</v>
      </c>
      <c r="E25" s="151"/>
      <c r="F25" s="151" t="s">
        <v>107</v>
      </c>
      <c r="G25" s="162">
        <f>+B25*G24</f>
        <v>741.80035971223026</v>
      </c>
      <c r="H25" s="151"/>
      <c r="I25" s="151" t="s">
        <v>108</v>
      </c>
      <c r="J25" s="162">
        <f>+B25*J24</f>
        <v>326.6996402877698</v>
      </c>
      <c r="K25" s="153"/>
      <c r="L25" s="147"/>
      <c r="M25" s="161">
        <f>MAX(M23:AB23)</f>
        <v>836.5</v>
      </c>
      <c r="N25" s="151"/>
      <c r="O25" s="151" t="s">
        <v>106</v>
      </c>
      <c r="P25" s="163">
        <f>+M25*P24</f>
        <v>0</v>
      </c>
      <c r="Q25" s="151"/>
      <c r="R25" s="151"/>
      <c r="S25" s="151"/>
      <c r="T25" s="151" t="s">
        <v>107</v>
      </c>
      <c r="U25" s="163">
        <f>+M25*U24</f>
        <v>595.30061349693244</v>
      </c>
      <c r="V25" s="151"/>
      <c r="W25" s="151"/>
      <c r="X25" s="151"/>
      <c r="Y25" s="151" t="s">
        <v>108</v>
      </c>
      <c r="Z25" s="163">
        <f>+M25*Z24</f>
        <v>241.19938650306747</v>
      </c>
      <c r="AA25" s="151"/>
      <c r="AB25" s="153"/>
      <c r="AC25" s="147"/>
      <c r="AD25" s="161">
        <f>MAX(AD23:AO23)</f>
        <v>821.5</v>
      </c>
      <c r="AE25" s="151" t="s">
        <v>106</v>
      </c>
      <c r="AF25" s="162">
        <f>+AD25*AF24</f>
        <v>0</v>
      </c>
      <c r="AG25" s="151"/>
      <c r="AH25" s="151"/>
      <c r="AI25" s="151"/>
      <c r="AJ25" s="151" t="s">
        <v>107</v>
      </c>
      <c r="AK25" s="162">
        <f>+AD25*AK24</f>
        <v>581.44346549192358</v>
      </c>
      <c r="AL25" s="151"/>
      <c r="AM25" s="151"/>
      <c r="AN25" s="151" t="s">
        <v>108</v>
      </c>
      <c r="AO25" s="164">
        <f>+AD25*AO24</f>
        <v>240.05653450807637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1" t="s">
        <v>102</v>
      </c>
      <c r="U26" s="241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1" t="s">
        <v>102</v>
      </c>
      <c r="U30" s="241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678</v>
      </c>
      <c r="C31" s="148">
        <f t="shared" ref="C31:K31" si="27">C13+C18+C22+C27</f>
        <v>708.5</v>
      </c>
      <c r="D31" s="148">
        <f t="shared" si="27"/>
        <v>662</v>
      </c>
      <c r="E31" s="148">
        <f t="shared" si="27"/>
        <v>660</v>
      </c>
      <c r="F31" s="148">
        <f t="shared" si="27"/>
        <v>585.5</v>
      </c>
      <c r="G31" s="148">
        <f t="shared" si="27"/>
        <v>634.5</v>
      </c>
      <c r="H31" s="148">
        <f t="shared" si="27"/>
        <v>647.5</v>
      </c>
      <c r="I31" s="148">
        <f t="shared" si="27"/>
        <v>654.5</v>
      </c>
      <c r="J31" s="148">
        <f t="shared" si="27"/>
        <v>591</v>
      </c>
      <c r="K31" s="148">
        <f t="shared" si="27"/>
        <v>696</v>
      </c>
      <c r="L31" s="149"/>
      <c r="M31" s="148">
        <f>M13+M18+M22+M27</f>
        <v>713.5</v>
      </c>
      <c r="N31" s="148">
        <f t="shared" ref="N31:AB31" si="28">N13+N18+N22+N27</f>
        <v>702.5</v>
      </c>
      <c r="O31" s="148">
        <f t="shared" si="28"/>
        <v>679</v>
      </c>
      <c r="P31" s="148">
        <f t="shared" si="28"/>
        <v>632.5</v>
      </c>
      <c r="Q31" s="148">
        <f t="shared" si="28"/>
        <v>641.5</v>
      </c>
      <c r="R31" s="148">
        <f t="shared" si="28"/>
        <v>667</v>
      </c>
      <c r="S31" s="148">
        <f t="shared" si="28"/>
        <v>641</v>
      </c>
      <c r="T31" s="148">
        <f t="shared" si="28"/>
        <v>590.5</v>
      </c>
      <c r="U31" s="148">
        <f t="shared" si="28"/>
        <v>583.5</v>
      </c>
      <c r="V31" s="148">
        <f t="shared" si="28"/>
        <v>564</v>
      </c>
      <c r="W31" s="148">
        <f t="shared" si="28"/>
        <v>556</v>
      </c>
      <c r="X31" s="148">
        <f t="shared" si="28"/>
        <v>565</v>
      </c>
      <c r="Y31" s="148">
        <f t="shared" si="28"/>
        <v>588.5</v>
      </c>
      <c r="Z31" s="148">
        <f t="shared" si="28"/>
        <v>626</v>
      </c>
      <c r="AA31" s="148">
        <f t="shared" si="28"/>
        <v>622</v>
      </c>
      <c r="AB31" s="148">
        <f t="shared" si="28"/>
        <v>654.5</v>
      </c>
      <c r="AC31" s="149"/>
      <c r="AD31" s="148">
        <f>AD13+AD18+AD22+AD27</f>
        <v>690</v>
      </c>
      <c r="AE31" s="148">
        <f t="shared" ref="AE31:AO31" si="29">AE13+AE18+AE22+AE27</f>
        <v>674.5</v>
      </c>
      <c r="AF31" s="148">
        <f t="shared" si="29"/>
        <v>670.5</v>
      </c>
      <c r="AG31" s="148">
        <f t="shared" si="29"/>
        <v>697</v>
      </c>
      <c r="AH31" s="148">
        <f t="shared" si="29"/>
        <v>705.5</v>
      </c>
      <c r="AI31" s="148">
        <f t="shared" si="29"/>
        <v>711.5</v>
      </c>
      <c r="AJ31" s="148">
        <f t="shared" si="29"/>
        <v>710.5</v>
      </c>
      <c r="AK31" s="148">
        <f t="shared" si="29"/>
        <v>673</v>
      </c>
      <c r="AL31" s="148">
        <f t="shared" si="29"/>
        <v>664</v>
      </c>
      <c r="AM31" s="148">
        <f t="shared" si="29"/>
        <v>701</v>
      </c>
      <c r="AN31" s="148">
        <f t="shared" si="29"/>
        <v>624</v>
      </c>
      <c r="AO31" s="148">
        <f t="shared" si="29"/>
        <v>601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2708.5</v>
      </c>
      <c r="F32" s="148">
        <f t="shared" ref="F32:K32" si="30">C31+D31+E31+F31</f>
        <v>2616</v>
      </c>
      <c r="G32" s="148">
        <f t="shared" si="30"/>
        <v>2542</v>
      </c>
      <c r="H32" s="148">
        <f t="shared" si="30"/>
        <v>2527.5</v>
      </c>
      <c r="I32" s="148">
        <f t="shared" si="30"/>
        <v>2522</v>
      </c>
      <c r="J32" s="148">
        <f t="shared" si="30"/>
        <v>2527.5</v>
      </c>
      <c r="K32" s="148">
        <f t="shared" si="30"/>
        <v>2589</v>
      </c>
      <c r="L32" s="149"/>
      <c r="M32" s="148"/>
      <c r="N32" s="148"/>
      <c r="O32" s="148"/>
      <c r="P32" s="148">
        <f>M31+N31+O31+P31</f>
        <v>2727.5</v>
      </c>
      <c r="Q32" s="148">
        <f t="shared" ref="Q32:AB32" si="31">N31+O31+P31+Q31</f>
        <v>2655.5</v>
      </c>
      <c r="R32" s="148">
        <f t="shared" si="31"/>
        <v>2620</v>
      </c>
      <c r="S32" s="148">
        <f t="shared" si="31"/>
        <v>2582</v>
      </c>
      <c r="T32" s="148">
        <f t="shared" si="31"/>
        <v>2540</v>
      </c>
      <c r="U32" s="148">
        <f t="shared" si="31"/>
        <v>2482</v>
      </c>
      <c r="V32" s="148">
        <f t="shared" si="31"/>
        <v>2379</v>
      </c>
      <c r="W32" s="148">
        <f t="shared" si="31"/>
        <v>2294</v>
      </c>
      <c r="X32" s="148">
        <f t="shared" si="31"/>
        <v>2268.5</v>
      </c>
      <c r="Y32" s="148">
        <f t="shared" si="31"/>
        <v>2273.5</v>
      </c>
      <c r="Z32" s="148">
        <f t="shared" si="31"/>
        <v>2335.5</v>
      </c>
      <c r="AA32" s="148">
        <f t="shared" si="31"/>
        <v>2401.5</v>
      </c>
      <c r="AB32" s="148">
        <f t="shared" si="31"/>
        <v>2491</v>
      </c>
      <c r="AC32" s="149"/>
      <c r="AD32" s="148"/>
      <c r="AE32" s="148"/>
      <c r="AF32" s="148"/>
      <c r="AG32" s="148">
        <f>AD31+AE31+AF31+AG31</f>
        <v>2732</v>
      </c>
      <c r="AH32" s="148">
        <f t="shared" ref="AH32:AO32" si="32">AE31+AF31+AG31+AH31</f>
        <v>2747.5</v>
      </c>
      <c r="AI32" s="148">
        <f t="shared" si="32"/>
        <v>2784.5</v>
      </c>
      <c r="AJ32" s="148">
        <f t="shared" si="32"/>
        <v>2824.5</v>
      </c>
      <c r="AK32" s="148">
        <f t="shared" si="32"/>
        <v>2800.5</v>
      </c>
      <c r="AL32" s="148">
        <f t="shared" si="32"/>
        <v>2759</v>
      </c>
      <c r="AM32" s="148">
        <f t="shared" si="32"/>
        <v>2748.5</v>
      </c>
      <c r="AN32" s="148">
        <f t="shared" si="32"/>
        <v>2662</v>
      </c>
      <c r="AO32" s="148">
        <f t="shared" si="32"/>
        <v>2590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2"/>
      <c r="R34" s="242"/>
      <c r="S34" s="242"/>
      <c r="T34" s="242"/>
      <c r="U34" s="24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2016-07-15T22:11:48Z</cp:lastPrinted>
  <dcterms:created xsi:type="dcterms:W3CDTF">1998-04-02T13:38:56Z</dcterms:created>
  <dcterms:modified xsi:type="dcterms:W3CDTF">2018-12-12T20:21:06Z</dcterms:modified>
</cp:coreProperties>
</file>