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377\CR 41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10" i="4684" l="1"/>
  <c r="M11" i="4684"/>
  <c r="M12" i="4684"/>
  <c r="M13" i="4684"/>
  <c r="M14" i="4684"/>
  <c r="M15" i="4684"/>
  <c r="M16" i="4684"/>
  <c r="M17" i="4684"/>
  <c r="M18" i="4684"/>
  <c r="M19" i="4684"/>
  <c r="M20" i="4684"/>
  <c r="M21" i="4684"/>
  <c r="M22" i="4684"/>
  <c r="N20" i="4684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Y18" i="4688"/>
  <c r="Z18" i="4688"/>
  <c r="AA18" i="4688"/>
  <c r="AB18" i="4688"/>
  <c r="X18" i="4688"/>
  <c r="W18" i="4688"/>
  <c r="V18" i="4688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U18" i="4688"/>
  <c r="T18" i="4688"/>
  <c r="S18" i="4688"/>
  <c r="R18" i="4688"/>
  <c r="Q18" i="4688"/>
  <c r="P18" i="4688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25" i="4689" l="1"/>
  <c r="AF20" i="4688" s="1"/>
  <c r="J23" i="4689"/>
  <c r="U20" i="4688" s="1"/>
  <c r="J33" i="4689"/>
  <c r="Z25" i="4688" s="1"/>
  <c r="J10" i="4689"/>
  <c r="D15" i="4688" s="1"/>
  <c r="J14" i="4689"/>
  <c r="U15" i="4688" s="1"/>
  <c r="J28" i="4689"/>
  <c r="D25" i="4688" s="1"/>
  <c r="J30" i="4689"/>
  <c r="J25" i="4688" s="1"/>
  <c r="J36" i="4689"/>
  <c r="AO25" i="4688" s="1"/>
  <c r="J34" i="4689"/>
  <c r="AF25" i="4688" s="1"/>
  <c r="J32" i="4689"/>
  <c r="U25" i="4688" s="1"/>
  <c r="J31" i="4689"/>
  <c r="P25" i="4688" s="1"/>
  <c r="J22" i="4689"/>
  <c r="P20" i="4688" s="1"/>
  <c r="J24" i="4689"/>
  <c r="Z20" i="4688" s="1"/>
  <c r="J26" i="4689"/>
  <c r="AK20" i="4688" s="1"/>
  <c r="J20" i="4689"/>
  <c r="G20" i="4688" s="1"/>
  <c r="J16" i="4689"/>
  <c r="AF15" i="4688" s="1"/>
  <c r="N19" i="4684"/>
  <c r="N21" i="4684"/>
  <c r="N22" i="4684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J27" i="4689"/>
  <c r="J19" i="4689"/>
  <c r="J21" i="4689"/>
  <c r="J18" i="4689"/>
  <c r="J17" i="4689"/>
  <c r="P15" i="4688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18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8" i="4688" l="1"/>
  <c r="AD21" i="4688"/>
  <c r="AK21" i="4688" s="1"/>
  <c r="BE20" i="4688"/>
  <c r="M26" i="4688"/>
  <c r="U26" i="4688" s="1"/>
  <c r="BU20" i="4688"/>
  <c r="AD26" i="4688"/>
  <c r="AO26" i="4688" s="1"/>
  <c r="AU20" i="4688"/>
  <c r="B26" i="4688"/>
  <c r="D26" i="4688" s="1"/>
  <c r="BE18" i="4688"/>
  <c r="M21" i="4688"/>
  <c r="P21" i="4688" s="1"/>
  <c r="AU18" i="4688"/>
  <c r="B21" i="4688"/>
  <c r="G21" i="4688" s="1"/>
  <c r="BU12" i="4688"/>
  <c r="AD16" i="4688"/>
  <c r="AU12" i="4688"/>
  <c r="B16" i="4688"/>
  <c r="BE12" i="4688"/>
  <c r="M16" i="4688"/>
  <c r="AK33" i="4688"/>
  <c r="BY22" i="4688" s="1"/>
  <c r="N23" i="4684"/>
  <c r="R33" i="4688"/>
  <c r="BG22" i="4688" s="1"/>
  <c r="S33" i="4688"/>
  <c r="BH22" i="4688" s="1"/>
  <c r="U23" i="4684"/>
  <c r="AA33" i="4688"/>
  <c r="BP22" i="4688" s="1"/>
  <c r="AO33" i="4688"/>
  <c r="CC22" i="4688" s="1"/>
  <c r="AL33" i="4688"/>
  <c r="BZ22" i="4688" s="1"/>
  <c r="AJ33" i="4688"/>
  <c r="BX22" i="4688" s="1"/>
  <c r="U23" i="4678"/>
  <c r="AI33" i="4688"/>
  <c r="BW22" i="4688" s="1"/>
  <c r="Z33" i="4688"/>
  <c r="BO22" i="4688" s="1"/>
  <c r="W33" i="4688"/>
  <c r="BL22" i="4688" s="1"/>
  <c r="V33" i="4688"/>
  <c r="BK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1" i="4688" l="1"/>
  <c r="D21" i="4688"/>
  <c r="AF26" i="4688"/>
  <c r="AK26" i="4688"/>
  <c r="Z26" i="4688"/>
  <c r="Z21" i="4688"/>
  <c r="U21" i="4688"/>
  <c r="J21" i="4688"/>
  <c r="G26" i="4688"/>
  <c r="AF21" i="4688"/>
  <c r="J26" i="4688"/>
  <c r="P26" i="4688"/>
  <c r="U16" i="4688"/>
  <c r="P16" i="4688"/>
  <c r="Z16" i="4688"/>
  <c r="AK16" i="4688"/>
  <c r="AF16" i="4688"/>
  <c r="AO16" i="4688"/>
  <c r="G16" i="4688"/>
  <c r="D16" i="4688"/>
  <c r="J16" i="4688"/>
  <c r="N23" i="4681"/>
  <c r="U23" i="4681"/>
  <c r="G23" i="4681"/>
</calcChain>
</file>

<file path=xl/sharedStrings.xml><?xml version="1.0" encoding="utf-8"?>
<sst xmlns="http://schemas.openxmlformats.org/spreadsheetml/2006/main" count="647" uniqueCount="154">
  <si>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</si>
  <si>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</si>
  <si>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</si>
  <si>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</si>
  <si>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</si>
  <si>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</si>
  <si>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</si>
  <si>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</si>
  <si>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</si>
  <si>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</si>
  <si>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</si>
  <si>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</si>
  <si>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</si>
  <si>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</si>
  <si>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</si>
  <si>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</si>
  <si>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</si>
  <si>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</si>
  <si>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</si>
  <si>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</si>
  <si>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</si>
  <si>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</si>
  <si>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</si>
  <si>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</si>
  <si>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</si>
  <si>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</si>
  <si>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</si>
  <si>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</si>
  <si>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</si>
  <si>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</si>
  <si>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</si>
  <si>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</si>
  <si>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</si>
  <si>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</si>
  <si>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</si>
  <si>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</si>
  <si>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</si>
  <si>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</si>
  <si>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</si>
  <si>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</si>
  <si>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</si>
  <si>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</si>
  <si>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</si>
  <si>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</si>
  <si>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</si>
  <si>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</si>
  <si>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</si>
  <si>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</si>
  <si>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</si>
  <si>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</si>
  <si>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</si>
  <si>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</si>
  <si>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</si>
  <si>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</si>
  <si>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</si>
  <si>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</si>
  <si>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</si>
  <si>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</si>
  <si>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</si>
  <si>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</si>
  <si>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</si>
  <si>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</si>
  <si>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</si>
  <si>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</si>
  <si>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</si>
  <si>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</si>
  <si>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</si>
  <si>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</si>
  <si>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</si>
  <si>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</si>
  <si>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</si>
  <si>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</si>
  <si>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</si>
  <si>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</si>
  <si>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</si>
  <si>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</si>
  <si>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</si>
  <si>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</si>
  <si>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</si>
  <si>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</si>
  <si>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</si>
  <si>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</si>
  <si>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</si>
  <si>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</si>
  <si>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</si>
  <si>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</si>
  <si>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</si>
  <si>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</si>
  <si>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</si>
  <si>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</si>
  <si>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</si>
  <si>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</si>
  <si>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</si>
  <si>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</si>
  <si>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</si>
  <si>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</si>
  <si>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</si>
  <si>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</si>
  <si>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</si>
  <si>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</si>
  <si>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</si>
  <si>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</si>
  <si>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</si>
  <si>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</si>
  <si>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</si>
  <si>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</si>
  <si>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</si>
  <si>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</si>
  <si>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</si>
  <si>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</si>
  <si>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</si>
  <si>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</si>
  <si>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</si>
  <si>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</si>
  <si>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</si>
  <si>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</si>
  <si>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</si>
  <si>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</si>
  <si>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</si>
  <si>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</si>
  <si>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</si>
  <si>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</si>
  <si>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</si>
  <si>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</si>
  <si>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</si>
  <si>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</si>
  <si>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</si>
  <si>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</si>
  <si>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</si>
  <si>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</si>
  <si>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</si>
  <si>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</si>
  <si>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</si>
  <si>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</si>
  <si>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</si>
  <si>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</si>
  <si>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</si>
  <si>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</si>
  <si>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</si>
  <si>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</si>
  <si>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</si>
  <si>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</si>
  <si>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</si>
  <si>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</si>
  <si>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</si>
  <si>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</si>
  <si>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</si>
  <si>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</si>
  <si>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69 X CARRERA 41</t>
  </si>
  <si>
    <t>JULIO VASQUEZ</t>
  </si>
  <si>
    <t xml:space="preserve">VOL MAX </t>
  </si>
  <si>
    <t>ADOLFREDO FLOREZ</t>
  </si>
  <si>
    <t>GEOVANNIS GONZALEZ</t>
  </si>
  <si>
    <t xml:space="preserve"> 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</si>
</sst>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64</c:v>
                </c:pt>
                <c:pt idx="1">
                  <c:v>63</c:v>
                </c:pt>
                <c:pt idx="2">
                  <c:v>89</c:v>
                </c:pt>
                <c:pt idx="3">
                  <c:v>57.5</c:v>
                </c:pt>
                <c:pt idx="4">
                  <c:v>62</c:v>
                </c:pt>
                <c:pt idx="5">
                  <c:v>61</c:v>
                </c:pt>
                <c:pt idx="6">
                  <c:v>66.5</c:v>
                </c:pt>
                <c:pt idx="7">
                  <c:v>59.5</c:v>
                </c:pt>
                <c:pt idx="8">
                  <c:v>78.5</c:v>
                </c:pt>
                <c:pt idx="9">
                  <c:v>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03112"/>
        <c:axId val="177192048"/>
      </c:barChart>
      <c:catAx>
        <c:axId val="177203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9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92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03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551.5</c:v>
                </c:pt>
                <c:pt idx="1">
                  <c:v>605</c:v>
                </c:pt>
                <c:pt idx="2">
                  <c:v>676.5</c:v>
                </c:pt>
                <c:pt idx="3">
                  <c:v>549</c:v>
                </c:pt>
                <c:pt idx="4">
                  <c:v>512.5</c:v>
                </c:pt>
                <c:pt idx="5">
                  <c:v>504</c:v>
                </c:pt>
                <c:pt idx="6">
                  <c:v>497</c:v>
                </c:pt>
                <c:pt idx="7">
                  <c:v>472</c:v>
                </c:pt>
                <c:pt idx="8">
                  <c:v>509</c:v>
                </c:pt>
                <c:pt idx="9">
                  <c:v>474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762808"/>
        <c:axId val="178440464"/>
      </c:barChart>
      <c:catAx>
        <c:axId val="177762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4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40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762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492.5</c:v>
                </c:pt>
                <c:pt idx="1">
                  <c:v>508.5</c:v>
                </c:pt>
                <c:pt idx="2">
                  <c:v>495.5</c:v>
                </c:pt>
                <c:pt idx="3">
                  <c:v>533.5</c:v>
                </c:pt>
                <c:pt idx="4">
                  <c:v>502.5</c:v>
                </c:pt>
                <c:pt idx="5">
                  <c:v>599.5</c:v>
                </c:pt>
                <c:pt idx="6">
                  <c:v>599.5</c:v>
                </c:pt>
                <c:pt idx="7">
                  <c:v>592</c:v>
                </c:pt>
                <c:pt idx="8">
                  <c:v>653</c:v>
                </c:pt>
                <c:pt idx="9">
                  <c:v>652.5</c:v>
                </c:pt>
                <c:pt idx="10">
                  <c:v>613</c:v>
                </c:pt>
                <c:pt idx="11">
                  <c:v>491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41248"/>
        <c:axId val="178441640"/>
      </c:barChart>
      <c:catAx>
        <c:axId val="17844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41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41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4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397</c:v>
                </c:pt>
                <c:pt idx="1">
                  <c:v>434</c:v>
                </c:pt>
                <c:pt idx="2">
                  <c:v>478.5</c:v>
                </c:pt>
                <c:pt idx="3">
                  <c:v>529</c:v>
                </c:pt>
                <c:pt idx="4">
                  <c:v>563.5</c:v>
                </c:pt>
                <c:pt idx="5">
                  <c:v>550</c:v>
                </c:pt>
                <c:pt idx="6">
                  <c:v>443</c:v>
                </c:pt>
                <c:pt idx="7">
                  <c:v>430</c:v>
                </c:pt>
                <c:pt idx="8">
                  <c:v>412</c:v>
                </c:pt>
                <c:pt idx="9">
                  <c:v>424</c:v>
                </c:pt>
                <c:pt idx="10">
                  <c:v>399.5</c:v>
                </c:pt>
                <c:pt idx="11">
                  <c:v>442.5</c:v>
                </c:pt>
                <c:pt idx="12">
                  <c:v>447.5</c:v>
                </c:pt>
                <c:pt idx="13">
                  <c:v>533</c:v>
                </c:pt>
                <c:pt idx="14">
                  <c:v>514</c:v>
                </c:pt>
                <c:pt idx="15">
                  <c:v>536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11368"/>
        <c:axId val="178211760"/>
      </c:barChart>
      <c:catAx>
        <c:axId val="178211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1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11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11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273.5</c:v>
                </c:pt>
                <c:pt idx="4">
                  <c:v>271.5</c:v>
                </c:pt>
                <c:pt idx="5">
                  <c:v>269.5</c:v>
                </c:pt>
                <c:pt idx="6">
                  <c:v>247</c:v>
                </c:pt>
                <c:pt idx="7">
                  <c:v>249</c:v>
                </c:pt>
                <c:pt idx="8">
                  <c:v>265.5</c:v>
                </c:pt>
                <c:pt idx="9">
                  <c:v>263.5</c:v>
                </c:pt>
                <c:pt idx="13">
                  <c:v>227.5</c:v>
                </c:pt>
                <c:pt idx="14">
                  <c:v>294.5</c:v>
                </c:pt>
                <c:pt idx="15">
                  <c:v>370</c:v>
                </c:pt>
                <c:pt idx="16">
                  <c:v>386.5</c:v>
                </c:pt>
                <c:pt idx="17">
                  <c:v>393</c:v>
                </c:pt>
                <c:pt idx="18">
                  <c:v>359</c:v>
                </c:pt>
                <c:pt idx="19">
                  <c:v>308</c:v>
                </c:pt>
                <c:pt idx="20">
                  <c:v>288</c:v>
                </c:pt>
                <c:pt idx="21">
                  <c:v>258.5</c:v>
                </c:pt>
                <c:pt idx="22">
                  <c:v>240</c:v>
                </c:pt>
                <c:pt idx="23">
                  <c:v>250.5</c:v>
                </c:pt>
                <c:pt idx="24">
                  <c:v>275.5</c:v>
                </c:pt>
                <c:pt idx="25">
                  <c:v>301</c:v>
                </c:pt>
                <c:pt idx="29">
                  <c:v>371</c:v>
                </c:pt>
                <c:pt idx="30">
                  <c:v>396</c:v>
                </c:pt>
                <c:pt idx="31">
                  <c:v>431</c:v>
                </c:pt>
                <c:pt idx="32">
                  <c:v>495.5</c:v>
                </c:pt>
                <c:pt idx="33">
                  <c:v>532.5</c:v>
                </c:pt>
                <c:pt idx="34">
                  <c:v>601</c:v>
                </c:pt>
                <c:pt idx="35">
                  <c:v>633.5</c:v>
                </c:pt>
                <c:pt idx="36">
                  <c:v>598</c:v>
                </c:pt>
                <c:pt idx="37">
                  <c:v>573.5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678</c:v>
                </c:pt>
                <c:pt idx="4">
                  <c:v>661.5</c:v>
                </c:pt>
                <c:pt idx="5">
                  <c:v>600.5</c:v>
                </c:pt>
                <c:pt idx="6">
                  <c:v>537</c:v>
                </c:pt>
                <c:pt idx="7">
                  <c:v>518.5</c:v>
                </c:pt>
                <c:pt idx="8">
                  <c:v>499.5</c:v>
                </c:pt>
                <c:pt idx="9">
                  <c:v>491</c:v>
                </c:pt>
                <c:pt idx="13">
                  <c:v>403</c:v>
                </c:pt>
                <c:pt idx="14">
                  <c:v>455.5</c:v>
                </c:pt>
                <c:pt idx="15">
                  <c:v>470.5</c:v>
                </c:pt>
                <c:pt idx="16">
                  <c:v>435.5</c:v>
                </c:pt>
                <c:pt idx="17">
                  <c:v>426.5</c:v>
                </c:pt>
                <c:pt idx="18">
                  <c:v>415.5</c:v>
                </c:pt>
                <c:pt idx="19">
                  <c:v>421</c:v>
                </c:pt>
                <c:pt idx="20">
                  <c:v>430</c:v>
                </c:pt>
                <c:pt idx="21">
                  <c:v>419.5</c:v>
                </c:pt>
                <c:pt idx="22">
                  <c:v>393</c:v>
                </c:pt>
                <c:pt idx="23">
                  <c:v>386.5</c:v>
                </c:pt>
                <c:pt idx="24">
                  <c:v>392.5</c:v>
                </c:pt>
                <c:pt idx="25">
                  <c:v>386.5</c:v>
                </c:pt>
                <c:pt idx="29">
                  <c:v>371.5</c:v>
                </c:pt>
                <c:pt idx="30">
                  <c:v>368.5</c:v>
                </c:pt>
                <c:pt idx="31">
                  <c:v>383</c:v>
                </c:pt>
                <c:pt idx="32">
                  <c:v>394.5</c:v>
                </c:pt>
                <c:pt idx="33">
                  <c:v>409.5</c:v>
                </c:pt>
                <c:pt idx="34">
                  <c:v>435.5</c:v>
                </c:pt>
                <c:pt idx="35">
                  <c:v>434.5</c:v>
                </c:pt>
                <c:pt idx="36">
                  <c:v>443.5</c:v>
                </c:pt>
                <c:pt idx="37">
                  <c:v>416.5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1430.5</c:v>
                </c:pt>
                <c:pt idx="4">
                  <c:v>1410</c:v>
                </c:pt>
                <c:pt idx="5">
                  <c:v>1372</c:v>
                </c:pt>
                <c:pt idx="6">
                  <c:v>1278.5</c:v>
                </c:pt>
                <c:pt idx="7">
                  <c:v>1218</c:v>
                </c:pt>
                <c:pt idx="8">
                  <c:v>1217</c:v>
                </c:pt>
                <c:pt idx="9">
                  <c:v>1197.5</c:v>
                </c:pt>
                <c:pt idx="13">
                  <c:v>1208</c:v>
                </c:pt>
                <c:pt idx="14">
                  <c:v>1255</c:v>
                </c:pt>
                <c:pt idx="15">
                  <c:v>1280.5</c:v>
                </c:pt>
                <c:pt idx="16">
                  <c:v>1263.5</c:v>
                </c:pt>
                <c:pt idx="17">
                  <c:v>1167</c:v>
                </c:pt>
                <c:pt idx="18">
                  <c:v>1060.5</c:v>
                </c:pt>
                <c:pt idx="19">
                  <c:v>980</c:v>
                </c:pt>
                <c:pt idx="20">
                  <c:v>947.5</c:v>
                </c:pt>
                <c:pt idx="21">
                  <c:v>1000</c:v>
                </c:pt>
                <c:pt idx="22">
                  <c:v>1080.5</c:v>
                </c:pt>
                <c:pt idx="23">
                  <c:v>1185.5</c:v>
                </c:pt>
                <c:pt idx="24">
                  <c:v>1269</c:v>
                </c:pt>
                <c:pt idx="25">
                  <c:v>1343</c:v>
                </c:pt>
                <c:pt idx="29">
                  <c:v>1287.5</c:v>
                </c:pt>
                <c:pt idx="30">
                  <c:v>1275.5</c:v>
                </c:pt>
                <c:pt idx="31">
                  <c:v>1317</c:v>
                </c:pt>
                <c:pt idx="32">
                  <c:v>1345</c:v>
                </c:pt>
                <c:pt idx="33">
                  <c:v>1351.5</c:v>
                </c:pt>
                <c:pt idx="34">
                  <c:v>1407.5</c:v>
                </c:pt>
                <c:pt idx="35">
                  <c:v>1429</c:v>
                </c:pt>
                <c:pt idx="36">
                  <c:v>1469</c:v>
                </c:pt>
                <c:pt idx="37">
                  <c:v>1419.5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2382</c:v>
                </c:pt>
                <c:pt idx="4">
                  <c:v>2343</c:v>
                </c:pt>
                <c:pt idx="5">
                  <c:v>2242</c:v>
                </c:pt>
                <c:pt idx="6">
                  <c:v>2062.5</c:v>
                </c:pt>
                <c:pt idx="7">
                  <c:v>1985.5</c:v>
                </c:pt>
                <c:pt idx="8">
                  <c:v>1982</c:v>
                </c:pt>
                <c:pt idx="9">
                  <c:v>1952</c:v>
                </c:pt>
                <c:pt idx="13">
                  <c:v>1838.5</c:v>
                </c:pt>
                <c:pt idx="14">
                  <c:v>2005</c:v>
                </c:pt>
                <c:pt idx="15">
                  <c:v>2121</c:v>
                </c:pt>
                <c:pt idx="16">
                  <c:v>2085.5</c:v>
                </c:pt>
                <c:pt idx="17">
                  <c:v>1986.5</c:v>
                </c:pt>
                <c:pt idx="18">
                  <c:v>1835</c:v>
                </c:pt>
                <c:pt idx="19">
                  <c:v>1709</c:v>
                </c:pt>
                <c:pt idx="20">
                  <c:v>1665.5</c:v>
                </c:pt>
                <c:pt idx="21">
                  <c:v>1678</c:v>
                </c:pt>
                <c:pt idx="22">
                  <c:v>1713.5</c:v>
                </c:pt>
                <c:pt idx="23">
                  <c:v>1822.5</c:v>
                </c:pt>
                <c:pt idx="24">
                  <c:v>1937</c:v>
                </c:pt>
                <c:pt idx="25">
                  <c:v>2030.5</c:v>
                </c:pt>
                <c:pt idx="29">
                  <c:v>2030</c:v>
                </c:pt>
                <c:pt idx="30">
                  <c:v>2040</c:v>
                </c:pt>
                <c:pt idx="31">
                  <c:v>2131</c:v>
                </c:pt>
                <c:pt idx="32">
                  <c:v>2235</c:v>
                </c:pt>
                <c:pt idx="33">
                  <c:v>2293.5</c:v>
                </c:pt>
                <c:pt idx="34">
                  <c:v>2444</c:v>
                </c:pt>
                <c:pt idx="35">
                  <c:v>2497</c:v>
                </c:pt>
                <c:pt idx="36">
                  <c:v>2510.5</c:v>
                </c:pt>
                <c:pt idx="37">
                  <c:v>2409.5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212544"/>
        <c:axId val="178212936"/>
      </c:lineChart>
      <c:catAx>
        <c:axId val="1782125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212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129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2125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41</c:v>
                </c:pt>
                <c:pt idx="1">
                  <c:v>46.5</c:v>
                </c:pt>
                <c:pt idx="2">
                  <c:v>65</c:v>
                </c:pt>
                <c:pt idx="3">
                  <c:v>75</c:v>
                </c:pt>
                <c:pt idx="4">
                  <c:v>108</c:v>
                </c:pt>
                <c:pt idx="5">
                  <c:v>122</c:v>
                </c:pt>
                <c:pt idx="6">
                  <c:v>81.5</c:v>
                </c:pt>
                <c:pt idx="7">
                  <c:v>81.5</c:v>
                </c:pt>
                <c:pt idx="8">
                  <c:v>74</c:v>
                </c:pt>
                <c:pt idx="9">
                  <c:v>71</c:v>
                </c:pt>
                <c:pt idx="10">
                  <c:v>61.5</c:v>
                </c:pt>
                <c:pt idx="11">
                  <c:v>52</c:v>
                </c:pt>
                <c:pt idx="12">
                  <c:v>55.5</c:v>
                </c:pt>
                <c:pt idx="13">
                  <c:v>81.5</c:v>
                </c:pt>
                <c:pt idx="14">
                  <c:v>86.5</c:v>
                </c:pt>
                <c:pt idx="15">
                  <c:v>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504000"/>
        <c:axId val="177508480"/>
      </c:barChart>
      <c:catAx>
        <c:axId val="17750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0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08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0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90.5</c:v>
                </c:pt>
                <c:pt idx="1">
                  <c:v>92</c:v>
                </c:pt>
                <c:pt idx="2">
                  <c:v>96.5</c:v>
                </c:pt>
                <c:pt idx="3">
                  <c:v>92</c:v>
                </c:pt>
                <c:pt idx="4">
                  <c:v>115.5</c:v>
                </c:pt>
                <c:pt idx="5">
                  <c:v>127</c:v>
                </c:pt>
                <c:pt idx="6">
                  <c:v>161</c:v>
                </c:pt>
                <c:pt idx="7">
                  <c:v>129</c:v>
                </c:pt>
                <c:pt idx="8">
                  <c:v>184</c:v>
                </c:pt>
                <c:pt idx="9">
                  <c:v>159.5</c:v>
                </c:pt>
                <c:pt idx="10">
                  <c:v>125.5</c:v>
                </c:pt>
                <c:pt idx="11">
                  <c:v>104.5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307600"/>
        <c:axId val="177307984"/>
      </c:barChart>
      <c:catAx>
        <c:axId val="17730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0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07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07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148</c:v>
                </c:pt>
                <c:pt idx="1">
                  <c:v>177.5</c:v>
                </c:pt>
                <c:pt idx="2">
                  <c:v>201</c:v>
                </c:pt>
                <c:pt idx="3">
                  <c:v>151.5</c:v>
                </c:pt>
                <c:pt idx="4">
                  <c:v>131.5</c:v>
                </c:pt>
                <c:pt idx="5">
                  <c:v>116.5</c:v>
                </c:pt>
                <c:pt idx="6">
                  <c:v>137.5</c:v>
                </c:pt>
                <c:pt idx="7">
                  <c:v>133</c:v>
                </c:pt>
                <c:pt idx="8">
                  <c:v>112.5</c:v>
                </c:pt>
                <c:pt idx="9">
                  <c:v>108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782248"/>
        <c:axId val="175679696"/>
      </c:barChart>
      <c:catAx>
        <c:axId val="177782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7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79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782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94</c:v>
                </c:pt>
                <c:pt idx="1">
                  <c:v>96.5</c:v>
                </c:pt>
                <c:pt idx="2">
                  <c:v>85.5</c:v>
                </c:pt>
                <c:pt idx="3">
                  <c:v>95.5</c:v>
                </c:pt>
                <c:pt idx="4">
                  <c:v>91</c:v>
                </c:pt>
                <c:pt idx="5">
                  <c:v>111</c:v>
                </c:pt>
                <c:pt idx="6">
                  <c:v>97</c:v>
                </c:pt>
                <c:pt idx="7">
                  <c:v>110.5</c:v>
                </c:pt>
                <c:pt idx="8">
                  <c:v>117</c:v>
                </c:pt>
                <c:pt idx="9">
                  <c:v>110</c:v>
                </c:pt>
                <c:pt idx="10">
                  <c:v>106</c:v>
                </c:pt>
                <c:pt idx="11">
                  <c:v>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761632"/>
        <c:axId val="177762024"/>
      </c:barChart>
      <c:catAx>
        <c:axId val="17776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762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762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76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69.5</c:v>
                </c:pt>
                <c:pt idx="1">
                  <c:v>89</c:v>
                </c:pt>
                <c:pt idx="2">
                  <c:v>121</c:v>
                </c:pt>
                <c:pt idx="3">
                  <c:v>123.5</c:v>
                </c:pt>
                <c:pt idx="4">
                  <c:v>122</c:v>
                </c:pt>
                <c:pt idx="5">
                  <c:v>104</c:v>
                </c:pt>
                <c:pt idx="6">
                  <c:v>86</c:v>
                </c:pt>
                <c:pt idx="7">
                  <c:v>114.5</c:v>
                </c:pt>
                <c:pt idx="8">
                  <c:v>111</c:v>
                </c:pt>
                <c:pt idx="9">
                  <c:v>109.5</c:v>
                </c:pt>
                <c:pt idx="10">
                  <c:v>95</c:v>
                </c:pt>
                <c:pt idx="11">
                  <c:v>104</c:v>
                </c:pt>
                <c:pt idx="12">
                  <c:v>84.5</c:v>
                </c:pt>
                <c:pt idx="13">
                  <c:v>103</c:v>
                </c:pt>
                <c:pt idx="14">
                  <c:v>101</c:v>
                </c:pt>
                <c:pt idx="15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763200"/>
        <c:axId val="177763592"/>
      </c:barChart>
      <c:catAx>
        <c:axId val="17776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763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763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76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339.5</c:v>
                </c:pt>
                <c:pt idx="1">
                  <c:v>364.5</c:v>
                </c:pt>
                <c:pt idx="2">
                  <c:v>386.5</c:v>
                </c:pt>
                <c:pt idx="3">
                  <c:v>340</c:v>
                </c:pt>
                <c:pt idx="4">
                  <c:v>319</c:v>
                </c:pt>
                <c:pt idx="5">
                  <c:v>326.5</c:v>
                </c:pt>
                <c:pt idx="6">
                  <c:v>293</c:v>
                </c:pt>
                <c:pt idx="7">
                  <c:v>279.5</c:v>
                </c:pt>
                <c:pt idx="8">
                  <c:v>318</c:v>
                </c:pt>
                <c:pt idx="9">
                  <c:v>307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38112"/>
        <c:axId val="178438504"/>
      </c:barChart>
      <c:catAx>
        <c:axId val="17843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38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38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3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308</c:v>
                </c:pt>
                <c:pt idx="1">
                  <c:v>320</c:v>
                </c:pt>
                <c:pt idx="2">
                  <c:v>313.5</c:v>
                </c:pt>
                <c:pt idx="3">
                  <c:v>346</c:v>
                </c:pt>
                <c:pt idx="4">
                  <c:v>296</c:v>
                </c:pt>
                <c:pt idx="5">
                  <c:v>361.5</c:v>
                </c:pt>
                <c:pt idx="6">
                  <c:v>341.5</c:v>
                </c:pt>
                <c:pt idx="7">
                  <c:v>352.5</c:v>
                </c:pt>
                <c:pt idx="8">
                  <c:v>352</c:v>
                </c:pt>
                <c:pt idx="9">
                  <c:v>383</c:v>
                </c:pt>
                <c:pt idx="10">
                  <c:v>381.5</c:v>
                </c:pt>
                <c:pt idx="11">
                  <c:v>303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39288"/>
        <c:axId val="178439680"/>
      </c:barChart>
      <c:catAx>
        <c:axId val="178439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3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39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39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286.5</c:v>
                </c:pt>
                <c:pt idx="1">
                  <c:v>298.5</c:v>
                </c:pt>
                <c:pt idx="2">
                  <c:v>292.5</c:v>
                </c:pt>
                <c:pt idx="3">
                  <c:v>330.5</c:v>
                </c:pt>
                <c:pt idx="4">
                  <c:v>333.5</c:v>
                </c:pt>
                <c:pt idx="5">
                  <c:v>324</c:v>
                </c:pt>
                <c:pt idx="6">
                  <c:v>275.5</c:v>
                </c:pt>
                <c:pt idx="7">
                  <c:v>234</c:v>
                </c:pt>
                <c:pt idx="8">
                  <c:v>227</c:v>
                </c:pt>
                <c:pt idx="9">
                  <c:v>243.5</c:v>
                </c:pt>
                <c:pt idx="10">
                  <c:v>243</c:v>
                </c:pt>
                <c:pt idx="11">
                  <c:v>286.5</c:v>
                </c:pt>
                <c:pt idx="12">
                  <c:v>307.5</c:v>
                </c:pt>
                <c:pt idx="13">
                  <c:v>348.5</c:v>
                </c:pt>
                <c:pt idx="14">
                  <c:v>326.5</c:v>
                </c:pt>
                <c:pt idx="15">
                  <c:v>360.5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761240"/>
        <c:axId val="177760848"/>
      </c:barChart>
      <c:catAx>
        <c:axId val="177761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76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760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761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148</v>
      </c>
      <c r="E5" s="184"/>
      <c r="F5" s="184"/>
      <c r="G5" s="184"/>
      <c r="H5" s="184"/>
      <c r="I5" s="180" t="s">
        <v>53</v>
      </c>
      <c r="J5" s="180"/>
      <c r="K5" s="180"/>
      <c r="L5" s="185">
        <v>2377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149</v>
      </c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3">
        <v>43353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31</v>
      </c>
      <c r="C10" s="46">
        <v>41</v>
      </c>
      <c r="D10" s="46">
        <v>0</v>
      </c>
      <c r="E10" s="46">
        <v>3</v>
      </c>
      <c r="F10" s="6">
        <f t="shared" ref="F10:F22" si="0">B10*0.5+C10*1+D10*2+E10*2.5</f>
        <v>64</v>
      </c>
      <c r="G10" s="2"/>
      <c r="H10" s="19" t="s">
        <v>4</v>
      </c>
      <c r="I10" s="46">
        <v>27</v>
      </c>
      <c r="J10" s="46">
        <v>59</v>
      </c>
      <c r="K10" s="46">
        <v>0</v>
      </c>
      <c r="L10" s="46">
        <v>1</v>
      </c>
      <c r="M10" s="6">
        <f t="shared" ref="M10:M22" si="1">I10*0.5+J10*1+K10*2+L10*2.5</f>
        <v>75</v>
      </c>
      <c r="N10" s="9">
        <f>F20+F21+F22+M10</f>
        <v>227.5</v>
      </c>
      <c r="O10" s="19" t="s">
        <v>43</v>
      </c>
      <c r="P10" s="46">
        <v>29</v>
      </c>
      <c r="Q10" s="46">
        <v>71</v>
      </c>
      <c r="R10" s="46">
        <v>0</v>
      </c>
      <c r="S10" s="46">
        <v>2</v>
      </c>
      <c r="T10" s="6">
        <f t="shared" ref="T10:T21" si="2">P10*0.5+Q10*1+R10*2+S10*2.5</f>
        <v>90.5</v>
      </c>
      <c r="U10" s="10"/>
      <c r="AB10" s="1"/>
    </row>
    <row r="11" spans="1:28" ht="24" customHeight="1" x14ac:dyDescent="0.2">
      <c r="A11" s="18" t="s">
        <v>14</v>
      </c>
      <c r="B11" s="46">
        <v>22</v>
      </c>
      <c r="C11" s="46">
        <v>47</v>
      </c>
      <c r="D11" s="46">
        <v>0</v>
      </c>
      <c r="E11" s="46">
        <v>2</v>
      </c>
      <c r="F11" s="6">
        <f t="shared" si="0"/>
        <v>63</v>
      </c>
      <c r="G11" s="2"/>
      <c r="H11" s="19" t="s">
        <v>5</v>
      </c>
      <c r="I11" s="46">
        <v>31</v>
      </c>
      <c r="J11" s="46">
        <v>84</v>
      </c>
      <c r="K11" s="46">
        <v>3</v>
      </c>
      <c r="L11" s="46">
        <v>1</v>
      </c>
      <c r="M11" s="6">
        <f t="shared" si="1"/>
        <v>108</v>
      </c>
      <c r="N11" s="9">
        <f>F21+F22+M10+M11</f>
        <v>294.5</v>
      </c>
      <c r="O11" s="19" t="s">
        <v>44</v>
      </c>
      <c r="P11" s="46">
        <v>23</v>
      </c>
      <c r="Q11" s="46">
        <v>78</v>
      </c>
      <c r="R11" s="46">
        <v>0</v>
      </c>
      <c r="S11" s="46">
        <v>1</v>
      </c>
      <c r="T11" s="6">
        <f t="shared" si="2"/>
        <v>92</v>
      </c>
      <c r="U11" s="2"/>
      <c r="AB11" s="1"/>
    </row>
    <row r="12" spans="1:28" ht="24" customHeight="1" x14ac:dyDescent="0.2">
      <c r="A12" s="18" t="s">
        <v>17</v>
      </c>
      <c r="B12" s="46">
        <v>16</v>
      </c>
      <c r="C12" s="46">
        <v>76</v>
      </c>
      <c r="D12" s="46">
        <v>0</v>
      </c>
      <c r="E12" s="46">
        <v>2</v>
      </c>
      <c r="F12" s="6">
        <f t="shared" si="0"/>
        <v>89</v>
      </c>
      <c r="G12" s="2"/>
      <c r="H12" s="19" t="s">
        <v>6</v>
      </c>
      <c r="I12" s="46">
        <v>22</v>
      </c>
      <c r="J12" s="46">
        <v>109</v>
      </c>
      <c r="K12" s="46">
        <v>1</v>
      </c>
      <c r="L12" s="46">
        <v>0</v>
      </c>
      <c r="M12" s="6">
        <f t="shared" si="1"/>
        <v>122</v>
      </c>
      <c r="N12" s="2">
        <f>F22+M10+M11+M12</f>
        <v>370</v>
      </c>
      <c r="O12" s="19" t="s">
        <v>32</v>
      </c>
      <c r="P12" s="46">
        <v>22</v>
      </c>
      <c r="Q12" s="46">
        <v>81</v>
      </c>
      <c r="R12" s="46">
        <v>1</v>
      </c>
      <c r="S12" s="46">
        <v>1</v>
      </c>
      <c r="T12" s="6">
        <f t="shared" si="2"/>
        <v>96.5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48</v>
      </c>
      <c r="D13" s="46">
        <v>0</v>
      </c>
      <c r="E13" s="46">
        <v>0</v>
      </c>
      <c r="F13" s="6">
        <f t="shared" si="0"/>
        <v>57.5</v>
      </c>
      <c r="G13" s="2">
        <f t="shared" ref="G13:G19" si="3">F10+F11+F12+F13</f>
        <v>273.5</v>
      </c>
      <c r="H13" s="19" t="s">
        <v>7</v>
      </c>
      <c r="I13" s="46">
        <v>19</v>
      </c>
      <c r="J13" s="46">
        <v>72</v>
      </c>
      <c r="K13" s="46">
        <v>0</v>
      </c>
      <c r="L13" s="46">
        <v>0</v>
      </c>
      <c r="M13" s="6">
        <f t="shared" si="1"/>
        <v>81.5</v>
      </c>
      <c r="N13" s="2">
        <f t="shared" ref="N13:N18" si="4">M10+M11+M12+M13</f>
        <v>386.5</v>
      </c>
      <c r="O13" s="19" t="s">
        <v>33</v>
      </c>
      <c r="P13" s="46">
        <v>17</v>
      </c>
      <c r="Q13" s="46">
        <v>79</v>
      </c>
      <c r="R13" s="46">
        <v>1</v>
      </c>
      <c r="S13" s="46">
        <v>1</v>
      </c>
      <c r="T13" s="6">
        <f t="shared" si="2"/>
        <v>92</v>
      </c>
      <c r="U13" s="2">
        <f t="shared" ref="U13:U21" si="5">T10+T11+T12+T13</f>
        <v>371</v>
      </c>
      <c r="AB13" s="81">
        <v>241</v>
      </c>
    </row>
    <row r="14" spans="1:28" ht="24" customHeight="1" x14ac:dyDescent="0.2">
      <c r="A14" s="18" t="s">
        <v>21</v>
      </c>
      <c r="B14" s="46">
        <v>20</v>
      </c>
      <c r="C14" s="46">
        <v>52</v>
      </c>
      <c r="D14" s="46">
        <v>0</v>
      </c>
      <c r="E14" s="46">
        <v>0</v>
      </c>
      <c r="F14" s="6">
        <f t="shared" si="0"/>
        <v>62</v>
      </c>
      <c r="G14" s="2">
        <f t="shared" si="3"/>
        <v>271.5</v>
      </c>
      <c r="H14" s="19" t="s">
        <v>9</v>
      </c>
      <c r="I14" s="46">
        <v>25</v>
      </c>
      <c r="J14" s="46">
        <v>69</v>
      </c>
      <c r="K14" s="46">
        <v>0</v>
      </c>
      <c r="L14" s="46">
        <v>0</v>
      </c>
      <c r="M14" s="6">
        <f t="shared" si="1"/>
        <v>81.5</v>
      </c>
      <c r="N14" s="2">
        <f t="shared" si="4"/>
        <v>393</v>
      </c>
      <c r="O14" s="19" t="s">
        <v>29</v>
      </c>
      <c r="P14" s="45">
        <v>33</v>
      </c>
      <c r="Q14" s="45">
        <v>99</v>
      </c>
      <c r="R14" s="45">
        <v>0</v>
      </c>
      <c r="S14" s="45">
        <v>0</v>
      </c>
      <c r="T14" s="6">
        <f t="shared" si="2"/>
        <v>115.5</v>
      </c>
      <c r="U14" s="2">
        <f t="shared" si="5"/>
        <v>396</v>
      </c>
      <c r="AB14" s="81">
        <v>250</v>
      </c>
    </row>
    <row r="15" spans="1:28" ht="24" customHeight="1" x14ac:dyDescent="0.2">
      <c r="A15" s="18" t="s">
        <v>23</v>
      </c>
      <c r="B15" s="46">
        <v>18</v>
      </c>
      <c r="C15" s="46">
        <v>52</v>
      </c>
      <c r="D15" s="46">
        <v>0</v>
      </c>
      <c r="E15" s="46">
        <v>0</v>
      </c>
      <c r="F15" s="6">
        <f t="shared" si="0"/>
        <v>61</v>
      </c>
      <c r="G15" s="2">
        <f t="shared" si="3"/>
        <v>269.5</v>
      </c>
      <c r="H15" s="19" t="s">
        <v>12</v>
      </c>
      <c r="I15" s="46">
        <v>20</v>
      </c>
      <c r="J15" s="46">
        <v>64</v>
      </c>
      <c r="K15" s="46">
        <v>0</v>
      </c>
      <c r="L15" s="46">
        <v>0</v>
      </c>
      <c r="M15" s="6">
        <f t="shared" si="1"/>
        <v>74</v>
      </c>
      <c r="N15" s="2">
        <f t="shared" si="4"/>
        <v>359</v>
      </c>
      <c r="O15" s="18" t="s">
        <v>30</v>
      </c>
      <c r="P15" s="46">
        <v>50</v>
      </c>
      <c r="Q15" s="46">
        <v>98</v>
      </c>
      <c r="R15" s="45">
        <v>2</v>
      </c>
      <c r="S15" s="46">
        <v>0</v>
      </c>
      <c r="T15" s="6">
        <f t="shared" si="2"/>
        <v>127</v>
      </c>
      <c r="U15" s="2">
        <f t="shared" si="5"/>
        <v>431</v>
      </c>
      <c r="AB15" s="81">
        <v>262</v>
      </c>
    </row>
    <row r="16" spans="1:28" ht="24" customHeight="1" x14ac:dyDescent="0.2">
      <c r="A16" s="18" t="s">
        <v>39</v>
      </c>
      <c r="B16" s="46">
        <v>12</v>
      </c>
      <c r="C16" s="46">
        <v>58</v>
      </c>
      <c r="D16" s="46">
        <v>0</v>
      </c>
      <c r="E16" s="46">
        <v>1</v>
      </c>
      <c r="F16" s="6">
        <f t="shared" si="0"/>
        <v>66.5</v>
      </c>
      <c r="G16" s="2">
        <f t="shared" si="3"/>
        <v>247</v>
      </c>
      <c r="H16" s="19" t="s">
        <v>15</v>
      </c>
      <c r="I16" s="46">
        <v>18</v>
      </c>
      <c r="J16" s="46">
        <v>62</v>
      </c>
      <c r="K16" s="46">
        <v>0</v>
      </c>
      <c r="L16" s="46">
        <v>0</v>
      </c>
      <c r="M16" s="6">
        <f t="shared" si="1"/>
        <v>71</v>
      </c>
      <c r="N16" s="2">
        <f t="shared" si="4"/>
        <v>308</v>
      </c>
      <c r="O16" s="19" t="s">
        <v>8</v>
      </c>
      <c r="P16" s="46">
        <v>60</v>
      </c>
      <c r="Q16" s="46">
        <v>131</v>
      </c>
      <c r="R16" s="46">
        <v>0</v>
      </c>
      <c r="S16" s="46">
        <v>0</v>
      </c>
      <c r="T16" s="6">
        <f t="shared" si="2"/>
        <v>161</v>
      </c>
      <c r="U16" s="2">
        <f t="shared" si="5"/>
        <v>495.5</v>
      </c>
      <c r="AB16" s="81">
        <v>270.5</v>
      </c>
    </row>
    <row r="17" spans="1:28" ht="24" customHeight="1" x14ac:dyDescent="0.2">
      <c r="A17" s="18" t="s">
        <v>40</v>
      </c>
      <c r="B17" s="46">
        <v>25</v>
      </c>
      <c r="C17" s="46">
        <v>47</v>
      </c>
      <c r="D17" s="46">
        <v>0</v>
      </c>
      <c r="E17" s="46">
        <v>0</v>
      </c>
      <c r="F17" s="6">
        <f t="shared" si="0"/>
        <v>59.5</v>
      </c>
      <c r="G17" s="2">
        <f t="shared" si="3"/>
        <v>249</v>
      </c>
      <c r="H17" s="19" t="s">
        <v>18</v>
      </c>
      <c r="I17" s="46">
        <v>24</v>
      </c>
      <c r="J17" s="46">
        <v>47</v>
      </c>
      <c r="K17" s="46">
        <v>0</v>
      </c>
      <c r="L17" s="46">
        <v>1</v>
      </c>
      <c r="M17" s="6">
        <f t="shared" si="1"/>
        <v>61.5</v>
      </c>
      <c r="N17" s="2">
        <f t="shared" si="4"/>
        <v>288</v>
      </c>
      <c r="O17" s="19" t="s">
        <v>10</v>
      </c>
      <c r="P17" s="46">
        <v>44</v>
      </c>
      <c r="Q17" s="46">
        <v>105</v>
      </c>
      <c r="R17" s="46">
        <v>1</v>
      </c>
      <c r="S17" s="46">
        <v>0</v>
      </c>
      <c r="T17" s="6">
        <f t="shared" si="2"/>
        <v>129</v>
      </c>
      <c r="U17" s="2">
        <f t="shared" si="5"/>
        <v>532.5</v>
      </c>
      <c r="AB17" s="81">
        <v>289.5</v>
      </c>
    </row>
    <row r="18" spans="1:28" ht="24" customHeight="1" x14ac:dyDescent="0.2">
      <c r="A18" s="18" t="s">
        <v>41</v>
      </c>
      <c r="B18" s="46">
        <v>33</v>
      </c>
      <c r="C18" s="46">
        <v>62</v>
      </c>
      <c r="D18" s="46">
        <v>0</v>
      </c>
      <c r="E18" s="46">
        <v>0</v>
      </c>
      <c r="F18" s="6">
        <f t="shared" si="0"/>
        <v>78.5</v>
      </c>
      <c r="G18" s="2">
        <f t="shared" si="3"/>
        <v>265.5</v>
      </c>
      <c r="H18" s="19" t="s">
        <v>20</v>
      </c>
      <c r="I18" s="46">
        <v>20</v>
      </c>
      <c r="J18" s="46">
        <v>42</v>
      </c>
      <c r="K18" s="46">
        <v>0</v>
      </c>
      <c r="L18" s="46">
        <v>0</v>
      </c>
      <c r="M18" s="6">
        <f t="shared" si="1"/>
        <v>52</v>
      </c>
      <c r="N18" s="2">
        <f t="shared" si="4"/>
        <v>258.5</v>
      </c>
      <c r="O18" s="19" t="s">
        <v>13</v>
      </c>
      <c r="P18" s="46">
        <v>94</v>
      </c>
      <c r="Q18" s="46">
        <v>132</v>
      </c>
      <c r="R18" s="46">
        <v>0</v>
      </c>
      <c r="S18" s="46">
        <v>2</v>
      </c>
      <c r="T18" s="6">
        <f t="shared" si="2"/>
        <v>184</v>
      </c>
      <c r="U18" s="2">
        <f t="shared" si="5"/>
        <v>601</v>
      </c>
      <c r="AB18" s="81">
        <v>291</v>
      </c>
    </row>
    <row r="19" spans="1:28" ht="24" customHeight="1" thickBot="1" x14ac:dyDescent="0.25">
      <c r="A19" s="21" t="s">
        <v>42</v>
      </c>
      <c r="B19" s="47">
        <v>18</v>
      </c>
      <c r="C19" s="47">
        <v>50</v>
      </c>
      <c r="D19" s="47">
        <v>0</v>
      </c>
      <c r="E19" s="47">
        <v>0</v>
      </c>
      <c r="F19" s="7">
        <f t="shared" si="0"/>
        <v>59</v>
      </c>
      <c r="G19" s="3">
        <f t="shared" si="3"/>
        <v>263.5</v>
      </c>
      <c r="H19" s="20" t="s">
        <v>22</v>
      </c>
      <c r="I19" s="45">
        <v>17</v>
      </c>
      <c r="J19" s="45">
        <v>45</v>
      </c>
      <c r="K19" s="45">
        <v>1</v>
      </c>
      <c r="L19" s="45">
        <v>0</v>
      </c>
      <c r="M19" s="6">
        <f t="shared" si="1"/>
        <v>55.5</v>
      </c>
      <c r="N19" s="2">
        <f>M16+M17+M18+M19</f>
        <v>240</v>
      </c>
      <c r="O19" s="19" t="s">
        <v>16</v>
      </c>
      <c r="P19" s="46">
        <v>74</v>
      </c>
      <c r="Q19" s="46">
        <v>120</v>
      </c>
      <c r="R19" s="46">
        <v>0</v>
      </c>
      <c r="S19" s="46">
        <v>1</v>
      </c>
      <c r="T19" s="6">
        <f t="shared" si="2"/>
        <v>159.5</v>
      </c>
      <c r="U19" s="2">
        <f t="shared" si="5"/>
        <v>633.5</v>
      </c>
      <c r="AB19" s="81">
        <v>294</v>
      </c>
    </row>
    <row r="20" spans="1:28" ht="24" customHeight="1" x14ac:dyDescent="0.2">
      <c r="A20" s="19" t="s">
        <v>27</v>
      </c>
      <c r="B20" s="45">
        <v>24</v>
      </c>
      <c r="C20" s="45">
        <v>29</v>
      </c>
      <c r="D20" s="45">
        <v>0</v>
      </c>
      <c r="E20" s="45">
        <v>0</v>
      </c>
      <c r="F20" s="8">
        <f t="shared" si="0"/>
        <v>41</v>
      </c>
      <c r="G20" s="35"/>
      <c r="H20" s="19" t="s">
        <v>24</v>
      </c>
      <c r="I20" s="46">
        <v>15</v>
      </c>
      <c r="J20" s="46">
        <v>69</v>
      </c>
      <c r="K20" s="46">
        <v>0</v>
      </c>
      <c r="L20" s="46">
        <v>2</v>
      </c>
      <c r="M20" s="8">
        <f t="shared" si="1"/>
        <v>81.5</v>
      </c>
      <c r="N20" s="2">
        <f>M17+M18+M19+M20</f>
        <v>250.5</v>
      </c>
      <c r="O20" s="19" t="s">
        <v>45</v>
      </c>
      <c r="P20" s="45">
        <v>51</v>
      </c>
      <c r="Q20" s="45">
        <v>98</v>
      </c>
      <c r="R20" s="46">
        <v>1</v>
      </c>
      <c r="S20" s="45">
        <v>0</v>
      </c>
      <c r="T20" s="8">
        <f t="shared" si="2"/>
        <v>125.5</v>
      </c>
      <c r="U20" s="2">
        <f t="shared" si="5"/>
        <v>598</v>
      </c>
      <c r="AB20" s="81">
        <v>299</v>
      </c>
    </row>
    <row r="21" spans="1:28" ht="24" customHeight="1" thickBot="1" x14ac:dyDescent="0.25">
      <c r="A21" s="19" t="s">
        <v>28</v>
      </c>
      <c r="B21" s="46">
        <v>27</v>
      </c>
      <c r="C21" s="46">
        <v>33</v>
      </c>
      <c r="D21" s="46">
        <v>0</v>
      </c>
      <c r="E21" s="46">
        <v>0</v>
      </c>
      <c r="F21" s="6">
        <f t="shared" si="0"/>
        <v>46.5</v>
      </c>
      <c r="G21" s="36"/>
      <c r="H21" s="20" t="s">
        <v>25</v>
      </c>
      <c r="I21" s="46">
        <v>19</v>
      </c>
      <c r="J21" s="46">
        <v>77</v>
      </c>
      <c r="K21" s="46">
        <v>0</v>
      </c>
      <c r="L21" s="46">
        <v>0</v>
      </c>
      <c r="M21" s="6">
        <f t="shared" si="1"/>
        <v>86.5</v>
      </c>
      <c r="N21" s="2">
        <f>M18+M19+M20+M21</f>
        <v>275.5</v>
      </c>
      <c r="O21" s="21" t="s">
        <v>46</v>
      </c>
      <c r="P21" s="47">
        <v>49</v>
      </c>
      <c r="Q21" s="47">
        <v>80</v>
      </c>
      <c r="R21" s="47">
        <v>0</v>
      </c>
      <c r="S21" s="47">
        <v>0</v>
      </c>
      <c r="T21" s="7">
        <f t="shared" si="2"/>
        <v>104.5</v>
      </c>
      <c r="U21" s="3">
        <f t="shared" si="5"/>
        <v>573.5</v>
      </c>
      <c r="AB21" s="81">
        <v>299.5</v>
      </c>
    </row>
    <row r="22" spans="1:28" ht="24" customHeight="1" thickBot="1" x14ac:dyDescent="0.25">
      <c r="A22" s="19" t="s">
        <v>1</v>
      </c>
      <c r="B22" s="46">
        <v>30</v>
      </c>
      <c r="C22" s="46">
        <v>50</v>
      </c>
      <c r="D22" s="46">
        <v>0</v>
      </c>
      <c r="E22" s="46">
        <v>0</v>
      </c>
      <c r="F22" s="6">
        <f t="shared" si="0"/>
        <v>65</v>
      </c>
      <c r="G22" s="2"/>
      <c r="H22" s="21" t="s">
        <v>26</v>
      </c>
      <c r="I22" s="47">
        <v>24</v>
      </c>
      <c r="J22" s="47">
        <v>63</v>
      </c>
      <c r="K22" s="47">
        <v>0</v>
      </c>
      <c r="L22" s="47">
        <v>1</v>
      </c>
      <c r="M22" s="6">
        <f t="shared" si="1"/>
        <v>77.5</v>
      </c>
      <c r="N22" s="3">
        <f>M19+M20+M21+M22</f>
        <v>301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273.5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393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633.5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67</v>
      </c>
      <c r="N24" s="88"/>
      <c r="O24" s="171"/>
      <c r="P24" s="172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69 X CARRERA 41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2377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4" t="s">
        <v>151</v>
      </c>
      <c r="E6" s="194"/>
      <c r="F6" s="194"/>
      <c r="G6" s="194"/>
      <c r="H6" s="194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3">
        <f>'G-1'!S6:U6</f>
        <v>43353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71</v>
      </c>
      <c r="C10" s="46">
        <v>110</v>
      </c>
      <c r="D10" s="46">
        <v>0</v>
      </c>
      <c r="E10" s="46">
        <v>1</v>
      </c>
      <c r="F10" s="6">
        <f t="shared" ref="F10:F22" si="0">B10*0.5+C10*1+D10*2+E10*2.5</f>
        <v>148</v>
      </c>
      <c r="G10" s="2"/>
      <c r="H10" s="19" t="s">
        <v>4</v>
      </c>
      <c r="I10" s="46">
        <v>45</v>
      </c>
      <c r="J10" s="46">
        <v>101</v>
      </c>
      <c r="K10" s="46">
        <v>0</v>
      </c>
      <c r="L10" s="46">
        <v>0</v>
      </c>
      <c r="M10" s="6">
        <f t="shared" ref="M10:M22" si="1">I10*0.5+J10*1+K10*2+L10*2.5</f>
        <v>123.5</v>
      </c>
      <c r="N10" s="9">
        <f>F20+F21+F22+M10</f>
        <v>403</v>
      </c>
      <c r="O10" s="19" t="s">
        <v>43</v>
      </c>
      <c r="P10" s="46">
        <v>31</v>
      </c>
      <c r="Q10" s="46">
        <v>76</v>
      </c>
      <c r="R10" s="46">
        <v>0</v>
      </c>
      <c r="S10" s="46">
        <v>1</v>
      </c>
      <c r="T10" s="6">
        <f t="shared" ref="T10:T21" si="2">P10*0.5+Q10*1+R10*2+S10*2.5</f>
        <v>94</v>
      </c>
      <c r="U10" s="10"/>
      <c r="AB10" s="1"/>
    </row>
    <row r="11" spans="1:28" ht="24" customHeight="1" x14ac:dyDescent="0.2">
      <c r="A11" s="18" t="s">
        <v>14</v>
      </c>
      <c r="B11" s="46">
        <v>86</v>
      </c>
      <c r="C11" s="46">
        <v>125</v>
      </c>
      <c r="D11" s="46">
        <v>1</v>
      </c>
      <c r="E11" s="46">
        <v>3</v>
      </c>
      <c r="F11" s="6">
        <f t="shared" si="0"/>
        <v>177.5</v>
      </c>
      <c r="G11" s="2"/>
      <c r="H11" s="19" t="s">
        <v>5</v>
      </c>
      <c r="I11" s="46">
        <v>42</v>
      </c>
      <c r="J11" s="46">
        <v>96</v>
      </c>
      <c r="K11" s="46">
        <v>0</v>
      </c>
      <c r="L11" s="46">
        <v>2</v>
      </c>
      <c r="M11" s="6">
        <f t="shared" si="1"/>
        <v>122</v>
      </c>
      <c r="N11" s="9">
        <f>F21+F22+M10+M11</f>
        <v>455.5</v>
      </c>
      <c r="O11" s="19" t="s">
        <v>44</v>
      </c>
      <c r="P11" s="46">
        <v>27</v>
      </c>
      <c r="Q11" s="46">
        <v>78</v>
      </c>
      <c r="R11" s="46">
        <v>0</v>
      </c>
      <c r="S11" s="46">
        <v>2</v>
      </c>
      <c r="T11" s="6">
        <f t="shared" si="2"/>
        <v>96.5</v>
      </c>
      <c r="U11" s="2"/>
      <c r="AB11" s="1"/>
    </row>
    <row r="12" spans="1:28" ht="24" customHeight="1" x14ac:dyDescent="0.2">
      <c r="A12" s="18" t="s">
        <v>17</v>
      </c>
      <c r="B12" s="46">
        <v>50</v>
      </c>
      <c r="C12" s="46">
        <v>171</v>
      </c>
      <c r="D12" s="46">
        <v>0</v>
      </c>
      <c r="E12" s="46">
        <v>2</v>
      </c>
      <c r="F12" s="6">
        <f t="shared" si="0"/>
        <v>201</v>
      </c>
      <c r="G12" s="2"/>
      <c r="H12" s="19" t="s">
        <v>6</v>
      </c>
      <c r="I12" s="46">
        <v>36</v>
      </c>
      <c r="J12" s="46">
        <v>81</v>
      </c>
      <c r="K12" s="46">
        <v>0</v>
      </c>
      <c r="L12" s="46">
        <v>2</v>
      </c>
      <c r="M12" s="6">
        <f t="shared" si="1"/>
        <v>104</v>
      </c>
      <c r="N12" s="2">
        <f>F22+M10+M11+M12</f>
        <v>470.5</v>
      </c>
      <c r="O12" s="19" t="s">
        <v>32</v>
      </c>
      <c r="P12" s="46">
        <v>32</v>
      </c>
      <c r="Q12" s="46">
        <v>67</v>
      </c>
      <c r="R12" s="46">
        <v>0</v>
      </c>
      <c r="S12" s="46">
        <v>1</v>
      </c>
      <c r="T12" s="6">
        <f t="shared" si="2"/>
        <v>85.5</v>
      </c>
      <c r="U12" s="2"/>
      <c r="AB12" s="1"/>
    </row>
    <row r="13" spans="1:28" ht="24" customHeight="1" x14ac:dyDescent="0.2">
      <c r="A13" s="18" t="s">
        <v>19</v>
      </c>
      <c r="B13" s="46">
        <v>52</v>
      </c>
      <c r="C13" s="46">
        <v>123</v>
      </c>
      <c r="D13" s="46">
        <v>0</v>
      </c>
      <c r="E13" s="46">
        <v>1</v>
      </c>
      <c r="F13" s="6">
        <f t="shared" si="0"/>
        <v>151.5</v>
      </c>
      <c r="G13" s="2">
        <f t="shared" ref="G13:G19" si="3">F10+F11+F12+F13</f>
        <v>678</v>
      </c>
      <c r="H13" s="19" t="s">
        <v>7</v>
      </c>
      <c r="I13" s="46">
        <v>30</v>
      </c>
      <c r="J13" s="46">
        <v>71</v>
      </c>
      <c r="K13" s="46">
        <v>0</v>
      </c>
      <c r="L13" s="46">
        <v>0</v>
      </c>
      <c r="M13" s="6">
        <f t="shared" si="1"/>
        <v>86</v>
      </c>
      <c r="N13" s="2">
        <f t="shared" ref="N13:N18" si="4">M10+M11+M12+M13</f>
        <v>435.5</v>
      </c>
      <c r="O13" s="19" t="s">
        <v>33</v>
      </c>
      <c r="P13" s="46">
        <v>41</v>
      </c>
      <c r="Q13" s="46">
        <v>75</v>
      </c>
      <c r="R13" s="46">
        <v>0</v>
      </c>
      <c r="S13" s="46">
        <v>0</v>
      </c>
      <c r="T13" s="6">
        <f t="shared" si="2"/>
        <v>95.5</v>
      </c>
      <c r="U13" s="2">
        <f t="shared" ref="U13:U21" si="5">T10+T11+T12+T13</f>
        <v>371.5</v>
      </c>
      <c r="AB13" s="81">
        <v>212.5</v>
      </c>
    </row>
    <row r="14" spans="1:28" ht="24" customHeight="1" x14ac:dyDescent="0.2">
      <c r="A14" s="18" t="s">
        <v>21</v>
      </c>
      <c r="B14" s="46">
        <v>43</v>
      </c>
      <c r="C14" s="46">
        <v>110</v>
      </c>
      <c r="D14" s="46">
        <v>0</v>
      </c>
      <c r="E14" s="46">
        <v>0</v>
      </c>
      <c r="F14" s="6">
        <f t="shared" si="0"/>
        <v>131.5</v>
      </c>
      <c r="G14" s="2">
        <f t="shared" si="3"/>
        <v>661.5</v>
      </c>
      <c r="H14" s="19" t="s">
        <v>9</v>
      </c>
      <c r="I14" s="46">
        <v>37</v>
      </c>
      <c r="J14" s="46">
        <v>96</v>
      </c>
      <c r="K14" s="46">
        <v>0</v>
      </c>
      <c r="L14" s="46">
        <v>0</v>
      </c>
      <c r="M14" s="6">
        <f t="shared" si="1"/>
        <v>114.5</v>
      </c>
      <c r="N14" s="2">
        <f t="shared" si="4"/>
        <v>426.5</v>
      </c>
      <c r="O14" s="19" t="s">
        <v>29</v>
      </c>
      <c r="P14" s="45">
        <v>36</v>
      </c>
      <c r="Q14" s="45">
        <v>66</v>
      </c>
      <c r="R14" s="45">
        <v>1</v>
      </c>
      <c r="S14" s="45">
        <v>2</v>
      </c>
      <c r="T14" s="6">
        <f t="shared" si="2"/>
        <v>91</v>
      </c>
      <c r="U14" s="2">
        <f t="shared" si="5"/>
        <v>368.5</v>
      </c>
      <c r="AB14" s="81">
        <v>226</v>
      </c>
    </row>
    <row r="15" spans="1:28" ht="24" customHeight="1" x14ac:dyDescent="0.2">
      <c r="A15" s="18" t="s">
        <v>23</v>
      </c>
      <c r="B15" s="46">
        <v>59</v>
      </c>
      <c r="C15" s="46">
        <v>87</v>
      </c>
      <c r="D15" s="46">
        <v>0</v>
      </c>
      <c r="E15" s="46">
        <v>0</v>
      </c>
      <c r="F15" s="6">
        <f t="shared" si="0"/>
        <v>116.5</v>
      </c>
      <c r="G15" s="2">
        <f t="shared" si="3"/>
        <v>600.5</v>
      </c>
      <c r="H15" s="19" t="s">
        <v>12</v>
      </c>
      <c r="I15" s="46">
        <v>32</v>
      </c>
      <c r="J15" s="46">
        <v>95</v>
      </c>
      <c r="K15" s="46">
        <v>0</v>
      </c>
      <c r="L15" s="46">
        <v>0</v>
      </c>
      <c r="M15" s="6">
        <f t="shared" si="1"/>
        <v>111</v>
      </c>
      <c r="N15" s="2">
        <f t="shared" si="4"/>
        <v>415.5</v>
      </c>
      <c r="O15" s="18" t="s">
        <v>30</v>
      </c>
      <c r="P15" s="46">
        <v>45</v>
      </c>
      <c r="Q15" s="46">
        <v>86</v>
      </c>
      <c r="R15" s="46">
        <v>0</v>
      </c>
      <c r="S15" s="46">
        <v>1</v>
      </c>
      <c r="T15" s="6">
        <f t="shared" si="2"/>
        <v>111</v>
      </c>
      <c r="U15" s="2">
        <f t="shared" si="5"/>
        <v>383</v>
      </c>
      <c r="AB15" s="81">
        <v>233.5</v>
      </c>
    </row>
    <row r="16" spans="1:28" ht="24" customHeight="1" x14ac:dyDescent="0.2">
      <c r="A16" s="18" t="s">
        <v>39</v>
      </c>
      <c r="B16" s="46">
        <v>39</v>
      </c>
      <c r="C16" s="46">
        <v>111</v>
      </c>
      <c r="D16" s="46">
        <v>1</v>
      </c>
      <c r="E16" s="46">
        <v>2</v>
      </c>
      <c r="F16" s="6">
        <f t="shared" si="0"/>
        <v>137.5</v>
      </c>
      <c r="G16" s="2">
        <f t="shared" si="3"/>
        <v>537</v>
      </c>
      <c r="H16" s="19" t="s">
        <v>15</v>
      </c>
      <c r="I16" s="46">
        <v>35</v>
      </c>
      <c r="J16" s="46">
        <v>92</v>
      </c>
      <c r="K16" s="46">
        <v>0</v>
      </c>
      <c r="L16" s="46">
        <v>0</v>
      </c>
      <c r="M16" s="6">
        <f t="shared" si="1"/>
        <v>109.5</v>
      </c>
      <c r="N16" s="2">
        <f t="shared" si="4"/>
        <v>421</v>
      </c>
      <c r="O16" s="19" t="s">
        <v>8</v>
      </c>
      <c r="P16" s="46">
        <v>43</v>
      </c>
      <c r="Q16" s="46">
        <v>73</v>
      </c>
      <c r="R16" s="46">
        <v>0</v>
      </c>
      <c r="S16" s="46">
        <v>1</v>
      </c>
      <c r="T16" s="6">
        <f t="shared" si="2"/>
        <v>97</v>
      </c>
      <c r="U16" s="2">
        <f t="shared" si="5"/>
        <v>394.5</v>
      </c>
      <c r="AB16" s="81">
        <v>234</v>
      </c>
    </row>
    <row r="17" spans="1:28" ht="24" customHeight="1" x14ac:dyDescent="0.2">
      <c r="A17" s="18" t="s">
        <v>40</v>
      </c>
      <c r="B17" s="46">
        <v>52</v>
      </c>
      <c r="C17" s="46">
        <v>107</v>
      </c>
      <c r="D17" s="46">
        <v>0</v>
      </c>
      <c r="E17" s="46">
        <v>0</v>
      </c>
      <c r="F17" s="6">
        <f t="shared" si="0"/>
        <v>133</v>
      </c>
      <c r="G17" s="2">
        <f t="shared" si="3"/>
        <v>518.5</v>
      </c>
      <c r="H17" s="19" t="s">
        <v>18</v>
      </c>
      <c r="I17" s="46">
        <v>36</v>
      </c>
      <c r="J17" s="46">
        <v>77</v>
      </c>
      <c r="K17" s="46">
        <v>0</v>
      </c>
      <c r="L17" s="46">
        <v>0</v>
      </c>
      <c r="M17" s="6">
        <f t="shared" si="1"/>
        <v>95</v>
      </c>
      <c r="N17" s="2">
        <f t="shared" si="4"/>
        <v>430</v>
      </c>
      <c r="O17" s="19" t="s">
        <v>10</v>
      </c>
      <c r="P17" s="46">
        <v>42</v>
      </c>
      <c r="Q17" s="46">
        <v>87</v>
      </c>
      <c r="R17" s="46">
        <v>0</v>
      </c>
      <c r="S17" s="46">
        <v>1</v>
      </c>
      <c r="T17" s="6">
        <f t="shared" si="2"/>
        <v>110.5</v>
      </c>
      <c r="U17" s="2">
        <f t="shared" si="5"/>
        <v>409.5</v>
      </c>
      <c r="AB17" s="81">
        <v>248</v>
      </c>
    </row>
    <row r="18" spans="1:28" ht="24" customHeight="1" x14ac:dyDescent="0.2">
      <c r="A18" s="18" t="s">
        <v>41</v>
      </c>
      <c r="B18" s="46">
        <v>44</v>
      </c>
      <c r="C18" s="46">
        <v>88</v>
      </c>
      <c r="D18" s="46">
        <v>0</v>
      </c>
      <c r="E18" s="46">
        <v>1</v>
      </c>
      <c r="F18" s="6">
        <f t="shared" si="0"/>
        <v>112.5</v>
      </c>
      <c r="G18" s="2">
        <f t="shared" si="3"/>
        <v>499.5</v>
      </c>
      <c r="H18" s="19" t="s">
        <v>20</v>
      </c>
      <c r="I18" s="46">
        <v>31</v>
      </c>
      <c r="J18" s="46">
        <v>86</v>
      </c>
      <c r="K18" s="46">
        <v>0</v>
      </c>
      <c r="L18" s="46">
        <v>1</v>
      </c>
      <c r="M18" s="6">
        <f t="shared" si="1"/>
        <v>104</v>
      </c>
      <c r="N18" s="2">
        <f t="shared" si="4"/>
        <v>419.5</v>
      </c>
      <c r="O18" s="19" t="s">
        <v>13</v>
      </c>
      <c r="P18" s="46">
        <v>56</v>
      </c>
      <c r="Q18" s="46">
        <v>89</v>
      </c>
      <c r="R18" s="46">
        <v>0</v>
      </c>
      <c r="S18" s="46">
        <v>0</v>
      </c>
      <c r="T18" s="6">
        <f t="shared" si="2"/>
        <v>117</v>
      </c>
      <c r="U18" s="2">
        <f t="shared" si="5"/>
        <v>435.5</v>
      </c>
      <c r="AB18" s="81">
        <v>248</v>
      </c>
    </row>
    <row r="19" spans="1:28" ht="24" customHeight="1" thickBot="1" x14ac:dyDescent="0.25">
      <c r="A19" s="21" t="s">
        <v>42</v>
      </c>
      <c r="B19" s="47">
        <v>39</v>
      </c>
      <c r="C19" s="47">
        <v>86</v>
      </c>
      <c r="D19" s="47">
        <v>0</v>
      </c>
      <c r="E19" s="47">
        <v>1</v>
      </c>
      <c r="F19" s="7">
        <f t="shared" si="0"/>
        <v>108</v>
      </c>
      <c r="G19" s="3">
        <f t="shared" si="3"/>
        <v>491</v>
      </c>
      <c r="H19" s="20" t="s">
        <v>22</v>
      </c>
      <c r="I19" s="45">
        <v>40</v>
      </c>
      <c r="J19" s="45">
        <v>62</v>
      </c>
      <c r="K19" s="45">
        <v>0</v>
      </c>
      <c r="L19" s="45">
        <v>1</v>
      </c>
      <c r="M19" s="6">
        <f t="shared" si="1"/>
        <v>84.5</v>
      </c>
      <c r="N19" s="2">
        <f>M16+M17+M18+M19</f>
        <v>393</v>
      </c>
      <c r="O19" s="19" t="s">
        <v>16</v>
      </c>
      <c r="P19" s="46">
        <v>49</v>
      </c>
      <c r="Q19" s="46">
        <v>81</v>
      </c>
      <c r="R19" s="46">
        <v>1</v>
      </c>
      <c r="S19" s="46">
        <v>1</v>
      </c>
      <c r="T19" s="6">
        <f t="shared" si="2"/>
        <v>110</v>
      </c>
      <c r="U19" s="2">
        <f t="shared" si="5"/>
        <v>434.5</v>
      </c>
      <c r="AB19" s="81">
        <v>262</v>
      </c>
    </row>
    <row r="20" spans="1:28" ht="24" customHeight="1" x14ac:dyDescent="0.2">
      <c r="A20" s="19" t="s">
        <v>27</v>
      </c>
      <c r="B20" s="45">
        <v>21</v>
      </c>
      <c r="C20" s="45">
        <v>59</v>
      </c>
      <c r="D20" s="45">
        <v>0</v>
      </c>
      <c r="E20" s="45">
        <v>0</v>
      </c>
      <c r="F20" s="8">
        <f t="shared" si="0"/>
        <v>69.5</v>
      </c>
      <c r="G20" s="35"/>
      <c r="H20" s="19" t="s">
        <v>24</v>
      </c>
      <c r="I20" s="46">
        <v>36</v>
      </c>
      <c r="J20" s="46">
        <v>85</v>
      </c>
      <c r="K20" s="46">
        <v>0</v>
      </c>
      <c r="L20" s="46">
        <v>0</v>
      </c>
      <c r="M20" s="8">
        <f t="shared" si="1"/>
        <v>103</v>
      </c>
      <c r="N20" s="2">
        <f>M17+M18+M19+M20</f>
        <v>386.5</v>
      </c>
      <c r="O20" s="19" t="s">
        <v>45</v>
      </c>
      <c r="P20" s="45">
        <v>52</v>
      </c>
      <c r="Q20" s="45">
        <v>80</v>
      </c>
      <c r="R20" s="45">
        <v>0</v>
      </c>
      <c r="S20" s="45">
        <v>0</v>
      </c>
      <c r="T20" s="8">
        <f t="shared" si="2"/>
        <v>106</v>
      </c>
      <c r="U20" s="2">
        <f t="shared" si="5"/>
        <v>443.5</v>
      </c>
      <c r="AB20" s="81">
        <v>275</v>
      </c>
    </row>
    <row r="21" spans="1:28" ht="24" customHeight="1" thickBot="1" x14ac:dyDescent="0.25">
      <c r="A21" s="19" t="s">
        <v>28</v>
      </c>
      <c r="B21" s="46">
        <v>29</v>
      </c>
      <c r="C21" s="46">
        <v>67</v>
      </c>
      <c r="D21" s="46">
        <v>0</v>
      </c>
      <c r="E21" s="46">
        <v>3</v>
      </c>
      <c r="F21" s="6">
        <f t="shared" si="0"/>
        <v>89</v>
      </c>
      <c r="G21" s="36"/>
      <c r="H21" s="20" t="s">
        <v>25</v>
      </c>
      <c r="I21" s="46">
        <v>29</v>
      </c>
      <c r="J21" s="46">
        <v>79</v>
      </c>
      <c r="K21" s="46">
        <v>0</v>
      </c>
      <c r="L21" s="46">
        <v>3</v>
      </c>
      <c r="M21" s="6">
        <f t="shared" si="1"/>
        <v>101</v>
      </c>
      <c r="N21" s="2">
        <f>M18+M19+M20+M21</f>
        <v>392.5</v>
      </c>
      <c r="O21" s="21" t="s">
        <v>46</v>
      </c>
      <c r="P21" s="47">
        <v>41</v>
      </c>
      <c r="Q21" s="47">
        <v>63</v>
      </c>
      <c r="R21" s="47">
        <v>0</v>
      </c>
      <c r="S21" s="47">
        <v>0</v>
      </c>
      <c r="T21" s="7">
        <f t="shared" si="2"/>
        <v>83.5</v>
      </c>
      <c r="U21" s="3">
        <f t="shared" si="5"/>
        <v>416.5</v>
      </c>
      <c r="AB21" s="81">
        <v>276</v>
      </c>
    </row>
    <row r="22" spans="1:28" ht="24" customHeight="1" thickBot="1" x14ac:dyDescent="0.25">
      <c r="A22" s="19" t="s">
        <v>1</v>
      </c>
      <c r="B22" s="46">
        <v>35</v>
      </c>
      <c r="C22" s="46">
        <v>96</v>
      </c>
      <c r="D22" s="46">
        <v>0</v>
      </c>
      <c r="E22" s="46">
        <v>3</v>
      </c>
      <c r="F22" s="6">
        <f t="shared" si="0"/>
        <v>121</v>
      </c>
      <c r="G22" s="2"/>
      <c r="H22" s="21" t="s">
        <v>26</v>
      </c>
      <c r="I22" s="47">
        <v>32</v>
      </c>
      <c r="J22" s="47">
        <v>82</v>
      </c>
      <c r="K22" s="47">
        <v>0</v>
      </c>
      <c r="L22" s="47">
        <v>0</v>
      </c>
      <c r="M22" s="6">
        <f t="shared" si="1"/>
        <v>98</v>
      </c>
      <c r="N22" s="3">
        <f>M19+M20+M21+M22</f>
        <v>386.5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678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470.5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443.5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92</v>
      </c>
      <c r="N24" s="88"/>
      <c r="O24" s="171"/>
      <c r="P24" s="172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69 X CARRERA 41</v>
      </c>
      <c r="E5" s="210"/>
      <c r="F5" s="210"/>
      <c r="G5" s="210"/>
      <c r="H5" s="210"/>
      <c r="I5" s="208" t="s">
        <v>53</v>
      </c>
      <c r="J5" s="208"/>
      <c r="K5" s="208"/>
      <c r="L5" s="185">
        <f>'G-1'!L5:N5</f>
        <v>2377</v>
      </c>
      <c r="M5" s="185"/>
      <c r="N5" s="185"/>
      <c r="O5" s="50"/>
      <c r="P5" s="208" t="s">
        <v>57</v>
      </c>
      <c r="Q5" s="208"/>
      <c r="R5" s="208"/>
      <c r="S5" s="185" t="s">
        <v>134</v>
      </c>
      <c r="T5" s="185"/>
      <c r="U5" s="185"/>
    </row>
    <row r="6" spans="1:28" ht="12.75" customHeight="1" x14ac:dyDescent="0.2">
      <c r="A6" s="208" t="s">
        <v>55</v>
      </c>
      <c r="B6" s="208"/>
      <c r="C6" s="208"/>
      <c r="D6" s="194" t="s">
        <v>152</v>
      </c>
      <c r="E6" s="194"/>
      <c r="F6" s="194"/>
      <c r="G6" s="194"/>
      <c r="H6" s="194"/>
      <c r="I6" s="208" t="s">
        <v>59</v>
      </c>
      <c r="J6" s="208"/>
      <c r="K6" s="208"/>
      <c r="L6" s="217">
        <v>2</v>
      </c>
      <c r="M6" s="217"/>
      <c r="N6" s="217"/>
      <c r="O6" s="54"/>
      <c r="P6" s="208" t="s">
        <v>58</v>
      </c>
      <c r="Q6" s="208"/>
      <c r="R6" s="208"/>
      <c r="S6" s="211">
        <f>'G-1'!S6:U6</f>
        <v>43353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77</v>
      </c>
      <c r="C10" s="61">
        <v>290</v>
      </c>
      <c r="D10" s="61">
        <v>3</v>
      </c>
      <c r="E10" s="61">
        <v>2</v>
      </c>
      <c r="F10" s="62">
        <f t="shared" ref="F10:F22" si="0">B10*0.5+C10*1+D10*2+E10*2.5</f>
        <v>339.5</v>
      </c>
      <c r="G10" s="63"/>
      <c r="H10" s="64" t="s">
        <v>4</v>
      </c>
      <c r="I10" s="46">
        <v>103</v>
      </c>
      <c r="J10" s="46">
        <v>260</v>
      </c>
      <c r="K10" s="46">
        <v>2</v>
      </c>
      <c r="L10" s="46">
        <v>6</v>
      </c>
      <c r="M10" s="62">
        <f t="shared" ref="M10:M22" si="1">I10*0.5+J10*1+K10*2+L10*2.5</f>
        <v>330.5</v>
      </c>
      <c r="N10" s="65">
        <f>F20+F21+F22+M10</f>
        <v>1208</v>
      </c>
      <c r="O10" s="64" t="s">
        <v>43</v>
      </c>
      <c r="P10" s="46">
        <v>91</v>
      </c>
      <c r="Q10" s="46">
        <v>244</v>
      </c>
      <c r="R10" s="46">
        <v>3</v>
      </c>
      <c r="S10" s="46">
        <v>5</v>
      </c>
      <c r="T10" s="62">
        <f t="shared" ref="T10:T21" si="2">P10*0.5+Q10*1+R10*2+S10*2.5</f>
        <v>308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89</v>
      </c>
      <c r="C11" s="61">
        <v>314</v>
      </c>
      <c r="D11" s="61">
        <v>3</v>
      </c>
      <c r="E11" s="61">
        <v>0</v>
      </c>
      <c r="F11" s="62">
        <f t="shared" si="0"/>
        <v>364.5</v>
      </c>
      <c r="G11" s="63"/>
      <c r="H11" s="64" t="s">
        <v>5</v>
      </c>
      <c r="I11" s="46">
        <v>91</v>
      </c>
      <c r="J11" s="46">
        <v>252</v>
      </c>
      <c r="K11" s="46">
        <v>3</v>
      </c>
      <c r="L11" s="46">
        <v>12</v>
      </c>
      <c r="M11" s="62">
        <f t="shared" si="1"/>
        <v>333.5</v>
      </c>
      <c r="N11" s="65">
        <f>F21+F22+M10+M11</f>
        <v>1255</v>
      </c>
      <c r="O11" s="64" t="s">
        <v>44</v>
      </c>
      <c r="P11" s="46">
        <v>116</v>
      </c>
      <c r="Q11" s="46">
        <v>253</v>
      </c>
      <c r="R11" s="46">
        <v>2</v>
      </c>
      <c r="S11" s="46">
        <v>2</v>
      </c>
      <c r="T11" s="62">
        <f t="shared" si="2"/>
        <v>320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84</v>
      </c>
      <c r="C12" s="61">
        <v>323</v>
      </c>
      <c r="D12" s="61">
        <v>7</v>
      </c>
      <c r="E12" s="61">
        <v>3</v>
      </c>
      <c r="F12" s="62">
        <f t="shared" si="0"/>
        <v>386.5</v>
      </c>
      <c r="G12" s="63"/>
      <c r="H12" s="64" t="s">
        <v>6</v>
      </c>
      <c r="I12" s="46">
        <v>80</v>
      </c>
      <c r="J12" s="46">
        <v>260</v>
      </c>
      <c r="K12" s="46">
        <v>2</v>
      </c>
      <c r="L12" s="46">
        <v>8</v>
      </c>
      <c r="M12" s="62">
        <f t="shared" si="1"/>
        <v>324</v>
      </c>
      <c r="N12" s="63">
        <f>F22+M10+M11+M12</f>
        <v>1280.5</v>
      </c>
      <c r="O12" s="64" t="s">
        <v>32</v>
      </c>
      <c r="P12" s="46">
        <v>88</v>
      </c>
      <c r="Q12" s="46">
        <v>246</v>
      </c>
      <c r="R12" s="46">
        <v>3</v>
      </c>
      <c r="S12" s="46">
        <v>7</v>
      </c>
      <c r="T12" s="62">
        <f t="shared" si="2"/>
        <v>313.5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70</v>
      </c>
      <c r="C13" s="61">
        <v>292</v>
      </c>
      <c r="D13" s="61">
        <v>4</v>
      </c>
      <c r="E13" s="61">
        <v>2</v>
      </c>
      <c r="F13" s="62">
        <f t="shared" si="0"/>
        <v>340</v>
      </c>
      <c r="G13" s="63">
        <f t="shared" ref="G13:G19" si="3">F10+F11+F12+F13</f>
        <v>1430.5</v>
      </c>
      <c r="H13" s="64" t="s">
        <v>7</v>
      </c>
      <c r="I13" s="46">
        <v>71</v>
      </c>
      <c r="J13" s="46">
        <v>221</v>
      </c>
      <c r="K13" s="46">
        <v>2</v>
      </c>
      <c r="L13" s="46">
        <v>6</v>
      </c>
      <c r="M13" s="62">
        <f t="shared" si="1"/>
        <v>275.5</v>
      </c>
      <c r="N13" s="63">
        <f t="shared" ref="N13:N18" si="4">M10+M11+M12+M13</f>
        <v>1263.5</v>
      </c>
      <c r="O13" s="64" t="s">
        <v>33</v>
      </c>
      <c r="P13" s="46">
        <v>104</v>
      </c>
      <c r="Q13" s="46">
        <v>273</v>
      </c>
      <c r="R13" s="46">
        <v>3</v>
      </c>
      <c r="S13" s="46">
        <v>6</v>
      </c>
      <c r="T13" s="62">
        <f t="shared" si="2"/>
        <v>346</v>
      </c>
      <c r="U13" s="63">
        <f t="shared" ref="U13:U21" si="5">T10+T11+T12+T13</f>
        <v>1287.5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62</v>
      </c>
      <c r="C14" s="61">
        <v>265</v>
      </c>
      <c r="D14" s="61">
        <v>4</v>
      </c>
      <c r="E14" s="61">
        <v>6</v>
      </c>
      <c r="F14" s="62">
        <f t="shared" si="0"/>
        <v>319</v>
      </c>
      <c r="G14" s="63">
        <f t="shared" si="3"/>
        <v>1410</v>
      </c>
      <c r="H14" s="64" t="s">
        <v>9</v>
      </c>
      <c r="I14" s="46">
        <v>65</v>
      </c>
      <c r="J14" s="46">
        <v>190</v>
      </c>
      <c r="K14" s="46">
        <v>2</v>
      </c>
      <c r="L14" s="46">
        <v>3</v>
      </c>
      <c r="M14" s="62">
        <f t="shared" si="1"/>
        <v>234</v>
      </c>
      <c r="N14" s="63">
        <f t="shared" si="4"/>
        <v>1167</v>
      </c>
      <c r="O14" s="64" t="s">
        <v>29</v>
      </c>
      <c r="P14" s="45">
        <v>100</v>
      </c>
      <c r="Q14" s="45">
        <v>233</v>
      </c>
      <c r="R14" s="45">
        <v>4</v>
      </c>
      <c r="S14" s="45">
        <v>2</v>
      </c>
      <c r="T14" s="62">
        <f t="shared" si="2"/>
        <v>296</v>
      </c>
      <c r="U14" s="63">
        <f t="shared" si="5"/>
        <v>1275.5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82</v>
      </c>
      <c r="C15" s="61">
        <v>277</v>
      </c>
      <c r="D15" s="61">
        <v>3</v>
      </c>
      <c r="E15" s="61">
        <v>1</v>
      </c>
      <c r="F15" s="62">
        <f t="shared" si="0"/>
        <v>326.5</v>
      </c>
      <c r="G15" s="63">
        <f t="shared" si="3"/>
        <v>1372</v>
      </c>
      <c r="H15" s="64" t="s">
        <v>12</v>
      </c>
      <c r="I15" s="46">
        <v>66</v>
      </c>
      <c r="J15" s="46">
        <v>185</v>
      </c>
      <c r="K15" s="46">
        <v>2</v>
      </c>
      <c r="L15" s="46">
        <v>2</v>
      </c>
      <c r="M15" s="62">
        <f t="shared" si="1"/>
        <v>227</v>
      </c>
      <c r="N15" s="63">
        <f t="shared" si="4"/>
        <v>1060.5</v>
      </c>
      <c r="O15" s="60" t="s">
        <v>30</v>
      </c>
      <c r="P15" s="46">
        <v>106</v>
      </c>
      <c r="Q15" s="46">
        <v>275</v>
      </c>
      <c r="R15" s="46">
        <v>8</v>
      </c>
      <c r="S15" s="46">
        <v>7</v>
      </c>
      <c r="T15" s="62">
        <f t="shared" si="2"/>
        <v>361.5</v>
      </c>
      <c r="U15" s="63">
        <f t="shared" si="5"/>
        <v>1317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68</v>
      </c>
      <c r="C16" s="61">
        <v>250</v>
      </c>
      <c r="D16" s="61">
        <v>2</v>
      </c>
      <c r="E16" s="61">
        <v>2</v>
      </c>
      <c r="F16" s="62">
        <f t="shared" si="0"/>
        <v>293</v>
      </c>
      <c r="G16" s="63">
        <f t="shared" si="3"/>
        <v>1278.5</v>
      </c>
      <c r="H16" s="64" t="s">
        <v>15</v>
      </c>
      <c r="I16" s="46">
        <v>62</v>
      </c>
      <c r="J16" s="46">
        <v>196</v>
      </c>
      <c r="K16" s="46">
        <v>2</v>
      </c>
      <c r="L16" s="46">
        <v>5</v>
      </c>
      <c r="M16" s="62">
        <f t="shared" si="1"/>
        <v>243.5</v>
      </c>
      <c r="N16" s="63">
        <f t="shared" si="4"/>
        <v>980</v>
      </c>
      <c r="O16" s="64" t="s">
        <v>8</v>
      </c>
      <c r="P16" s="46">
        <v>112</v>
      </c>
      <c r="Q16" s="46">
        <v>276</v>
      </c>
      <c r="R16" s="46">
        <v>1</v>
      </c>
      <c r="S16" s="46">
        <v>3</v>
      </c>
      <c r="T16" s="62">
        <f t="shared" si="2"/>
        <v>341.5</v>
      </c>
      <c r="U16" s="63">
        <f t="shared" si="5"/>
        <v>1345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62</v>
      </c>
      <c r="C17" s="61">
        <v>235</v>
      </c>
      <c r="D17" s="61">
        <v>3</v>
      </c>
      <c r="E17" s="61">
        <v>3</v>
      </c>
      <c r="F17" s="62">
        <f t="shared" si="0"/>
        <v>279.5</v>
      </c>
      <c r="G17" s="63">
        <f t="shared" si="3"/>
        <v>1218</v>
      </c>
      <c r="H17" s="64" t="s">
        <v>18</v>
      </c>
      <c r="I17" s="46">
        <v>48</v>
      </c>
      <c r="J17" s="46">
        <v>210</v>
      </c>
      <c r="K17" s="46">
        <v>2</v>
      </c>
      <c r="L17" s="46">
        <v>2</v>
      </c>
      <c r="M17" s="62">
        <f t="shared" si="1"/>
        <v>243</v>
      </c>
      <c r="N17" s="63">
        <f t="shared" si="4"/>
        <v>947.5</v>
      </c>
      <c r="O17" s="64" t="s">
        <v>10</v>
      </c>
      <c r="P17" s="46">
        <v>125</v>
      </c>
      <c r="Q17" s="46">
        <v>266</v>
      </c>
      <c r="R17" s="46">
        <v>7</v>
      </c>
      <c r="S17" s="46">
        <v>4</v>
      </c>
      <c r="T17" s="62">
        <f t="shared" si="2"/>
        <v>352.5</v>
      </c>
      <c r="U17" s="63">
        <f t="shared" si="5"/>
        <v>1351.5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71</v>
      </c>
      <c r="C18" s="61">
        <v>259</v>
      </c>
      <c r="D18" s="61">
        <v>3</v>
      </c>
      <c r="E18" s="61">
        <v>7</v>
      </c>
      <c r="F18" s="62">
        <f t="shared" si="0"/>
        <v>318</v>
      </c>
      <c r="G18" s="63">
        <f t="shared" si="3"/>
        <v>1217</v>
      </c>
      <c r="H18" s="64" t="s">
        <v>20</v>
      </c>
      <c r="I18" s="46">
        <v>56</v>
      </c>
      <c r="J18" s="46">
        <v>238</v>
      </c>
      <c r="K18" s="46">
        <v>4</v>
      </c>
      <c r="L18" s="46">
        <v>5</v>
      </c>
      <c r="M18" s="62">
        <f t="shared" si="1"/>
        <v>286.5</v>
      </c>
      <c r="N18" s="63">
        <f t="shared" si="4"/>
        <v>1000</v>
      </c>
      <c r="O18" s="64" t="s">
        <v>13</v>
      </c>
      <c r="P18" s="46">
        <v>157</v>
      </c>
      <c r="Q18" s="46">
        <v>267</v>
      </c>
      <c r="R18" s="46">
        <v>2</v>
      </c>
      <c r="S18" s="46">
        <v>1</v>
      </c>
      <c r="T18" s="62">
        <f t="shared" si="2"/>
        <v>352</v>
      </c>
      <c r="U18" s="63">
        <f t="shared" si="5"/>
        <v>1407.5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63</v>
      </c>
      <c r="C19" s="69">
        <v>235</v>
      </c>
      <c r="D19" s="69">
        <v>4</v>
      </c>
      <c r="E19" s="69">
        <v>13</v>
      </c>
      <c r="F19" s="70">
        <f t="shared" si="0"/>
        <v>307</v>
      </c>
      <c r="G19" s="71">
        <f t="shared" si="3"/>
        <v>1197.5</v>
      </c>
      <c r="H19" s="72" t="s">
        <v>22</v>
      </c>
      <c r="I19" s="45">
        <v>65</v>
      </c>
      <c r="J19" s="45">
        <v>256</v>
      </c>
      <c r="K19" s="45">
        <v>2</v>
      </c>
      <c r="L19" s="45">
        <v>6</v>
      </c>
      <c r="M19" s="62">
        <f t="shared" si="1"/>
        <v>307.5</v>
      </c>
      <c r="N19" s="63">
        <f>M16+M17+M18+M19</f>
        <v>1080.5</v>
      </c>
      <c r="O19" s="64" t="s">
        <v>16</v>
      </c>
      <c r="P19" s="46">
        <v>152</v>
      </c>
      <c r="Q19" s="46">
        <v>284</v>
      </c>
      <c r="R19" s="46">
        <v>4</v>
      </c>
      <c r="S19" s="46">
        <v>6</v>
      </c>
      <c r="T19" s="62">
        <f t="shared" si="2"/>
        <v>383</v>
      </c>
      <c r="U19" s="63">
        <f t="shared" si="5"/>
        <v>1429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75</v>
      </c>
      <c r="C20" s="67">
        <v>233</v>
      </c>
      <c r="D20" s="67">
        <v>3</v>
      </c>
      <c r="E20" s="67">
        <v>4</v>
      </c>
      <c r="F20" s="73">
        <f t="shared" si="0"/>
        <v>286.5</v>
      </c>
      <c r="G20" s="74"/>
      <c r="H20" s="64" t="s">
        <v>24</v>
      </c>
      <c r="I20" s="46">
        <v>68</v>
      </c>
      <c r="J20" s="46">
        <v>289</v>
      </c>
      <c r="K20" s="46">
        <v>4</v>
      </c>
      <c r="L20" s="46">
        <v>7</v>
      </c>
      <c r="M20" s="73">
        <f t="shared" si="1"/>
        <v>348.5</v>
      </c>
      <c r="N20" s="63">
        <f>M17+M18+M19+M20</f>
        <v>1185.5</v>
      </c>
      <c r="O20" s="64" t="s">
        <v>45</v>
      </c>
      <c r="P20" s="45">
        <v>151</v>
      </c>
      <c r="Q20" s="45">
        <v>295</v>
      </c>
      <c r="R20" s="45">
        <v>3</v>
      </c>
      <c r="S20" s="45">
        <v>2</v>
      </c>
      <c r="T20" s="73">
        <f t="shared" si="2"/>
        <v>381.5</v>
      </c>
      <c r="U20" s="63">
        <f t="shared" si="5"/>
        <v>1469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81</v>
      </c>
      <c r="C21" s="61">
        <v>228</v>
      </c>
      <c r="D21" s="61">
        <v>5</v>
      </c>
      <c r="E21" s="61">
        <v>8</v>
      </c>
      <c r="F21" s="62">
        <f t="shared" si="0"/>
        <v>298.5</v>
      </c>
      <c r="G21" s="75"/>
      <c r="H21" s="72" t="s">
        <v>25</v>
      </c>
      <c r="I21" s="46">
        <v>75</v>
      </c>
      <c r="J21" s="46">
        <v>258</v>
      </c>
      <c r="K21" s="46">
        <v>3</v>
      </c>
      <c r="L21" s="46">
        <v>10</v>
      </c>
      <c r="M21" s="62">
        <f t="shared" si="1"/>
        <v>326.5</v>
      </c>
      <c r="N21" s="63">
        <f>M18+M19+M20+M21</f>
        <v>1269</v>
      </c>
      <c r="O21" s="68" t="s">
        <v>46</v>
      </c>
      <c r="P21" s="47">
        <v>81</v>
      </c>
      <c r="Q21" s="47">
        <v>254</v>
      </c>
      <c r="R21" s="47">
        <v>3</v>
      </c>
      <c r="S21" s="47">
        <v>1</v>
      </c>
      <c r="T21" s="70">
        <f t="shared" si="2"/>
        <v>303</v>
      </c>
      <c r="U21" s="71">
        <f t="shared" si="5"/>
        <v>1419.5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106</v>
      </c>
      <c r="C22" s="61">
        <v>206</v>
      </c>
      <c r="D22" s="61">
        <v>3</v>
      </c>
      <c r="E22" s="61">
        <v>11</v>
      </c>
      <c r="F22" s="62">
        <f t="shared" si="0"/>
        <v>292.5</v>
      </c>
      <c r="G22" s="63"/>
      <c r="H22" s="68" t="s">
        <v>26</v>
      </c>
      <c r="I22" s="47">
        <v>74</v>
      </c>
      <c r="J22" s="47">
        <v>298</v>
      </c>
      <c r="K22" s="47">
        <v>4</v>
      </c>
      <c r="L22" s="47">
        <v>7</v>
      </c>
      <c r="M22" s="62">
        <f t="shared" si="1"/>
        <v>360.5</v>
      </c>
      <c r="N22" s="71">
        <f>M19+M20+M21+M22</f>
        <v>1343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1430.5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1343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1469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65</v>
      </c>
      <c r="G24" s="88"/>
      <c r="H24" s="200"/>
      <c r="I24" s="201"/>
      <c r="J24" s="83" t="s">
        <v>73</v>
      </c>
      <c r="K24" s="86"/>
      <c r="L24" s="86"/>
      <c r="M24" s="87" t="s">
        <v>93</v>
      </c>
      <c r="N24" s="88"/>
      <c r="O24" s="200"/>
      <c r="P24" s="201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69 X CARRERA 41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2377</v>
      </c>
      <c r="M6" s="185"/>
      <c r="N6" s="185"/>
      <c r="O6" s="12"/>
      <c r="P6" s="180" t="s">
        <v>58</v>
      </c>
      <c r="Q6" s="180"/>
      <c r="R6" s="180"/>
      <c r="S6" s="219">
        <f>'G-1'!S6:U6</f>
        <v>43353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</f>
        <v>179</v>
      </c>
      <c r="C10" s="46">
        <f>'G-1'!C10+'G-2'!C10+'G-3'!C10</f>
        <v>441</v>
      </c>
      <c r="D10" s="46">
        <f>'G-1'!D10+'G-2'!D10+'G-3'!D10</f>
        <v>3</v>
      </c>
      <c r="E10" s="46">
        <f>'G-1'!E10+'G-2'!E10+'G-3'!E10</f>
        <v>6</v>
      </c>
      <c r="F10" s="6">
        <f t="shared" ref="F10:F22" si="0">B10*0.5+C10*1+D10*2+E10*2.5</f>
        <v>551.5</v>
      </c>
      <c r="G10" s="2"/>
      <c r="H10" s="19" t="s">
        <v>4</v>
      </c>
      <c r="I10" s="46">
        <f>'G-1'!I10+'G-2'!I10+'G-3'!I10</f>
        <v>175</v>
      </c>
      <c r="J10" s="46">
        <f>'G-1'!J10+'G-2'!J10+'G-3'!J10</f>
        <v>420</v>
      </c>
      <c r="K10" s="46">
        <f>'G-1'!K10+'G-2'!K10+'G-3'!K10</f>
        <v>2</v>
      </c>
      <c r="L10" s="46">
        <f>'G-1'!L10+'G-2'!L10+'G-3'!L10</f>
        <v>7</v>
      </c>
      <c r="M10" s="6">
        <f t="shared" ref="M10:M22" si="1">I10*0.5+J10*1+K10*2+L10*2.5</f>
        <v>529</v>
      </c>
      <c r="N10" s="9">
        <f>F20+F21+F22+M10</f>
        <v>1838.5</v>
      </c>
      <c r="O10" s="19" t="s">
        <v>43</v>
      </c>
      <c r="P10" s="46">
        <f>'G-1'!P10+'G-2'!P10+'G-3'!P10</f>
        <v>151</v>
      </c>
      <c r="Q10" s="46">
        <f>'G-1'!Q10+'G-2'!Q10+'G-3'!Q10</f>
        <v>391</v>
      </c>
      <c r="R10" s="46">
        <f>'G-1'!R10+'G-2'!R10+'G-3'!R10</f>
        <v>3</v>
      </c>
      <c r="S10" s="46">
        <f>'G-1'!S10+'G-2'!S10+'G-3'!S10</f>
        <v>8</v>
      </c>
      <c r="T10" s="6">
        <f t="shared" ref="T10:T21" si="2">P10*0.5+Q10*1+R10*2+S10*2.5</f>
        <v>492.5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197</v>
      </c>
      <c r="C11" s="46">
        <f>'G-1'!C11+'G-2'!C11+'G-3'!C11</f>
        <v>486</v>
      </c>
      <c r="D11" s="46">
        <f>'G-1'!D11+'G-2'!D11+'G-3'!D11</f>
        <v>4</v>
      </c>
      <c r="E11" s="46">
        <f>'G-1'!E11+'G-2'!E11+'G-3'!E11</f>
        <v>5</v>
      </c>
      <c r="F11" s="6">
        <f t="shared" si="0"/>
        <v>605</v>
      </c>
      <c r="G11" s="2"/>
      <c r="H11" s="19" t="s">
        <v>5</v>
      </c>
      <c r="I11" s="46">
        <f>'G-1'!I11+'G-2'!I11+'G-3'!I11</f>
        <v>164</v>
      </c>
      <c r="J11" s="46">
        <f>'G-1'!J11+'G-2'!J11+'G-3'!J11</f>
        <v>432</v>
      </c>
      <c r="K11" s="46">
        <f>'G-1'!K11+'G-2'!K11+'G-3'!K11</f>
        <v>6</v>
      </c>
      <c r="L11" s="46">
        <f>'G-1'!L11+'G-2'!L11+'G-3'!L11</f>
        <v>15</v>
      </c>
      <c r="M11" s="6">
        <f t="shared" si="1"/>
        <v>563.5</v>
      </c>
      <c r="N11" s="9">
        <f>F21+F22+M10+M11</f>
        <v>2005</v>
      </c>
      <c r="O11" s="19" t="s">
        <v>44</v>
      </c>
      <c r="P11" s="46">
        <f>'G-1'!P11+'G-2'!P11+'G-3'!P11</f>
        <v>166</v>
      </c>
      <c r="Q11" s="46">
        <f>'G-1'!Q11+'G-2'!Q11+'G-3'!Q11</f>
        <v>409</v>
      </c>
      <c r="R11" s="46">
        <f>'G-1'!R11+'G-2'!R11+'G-3'!R11</f>
        <v>2</v>
      </c>
      <c r="S11" s="46">
        <f>'G-1'!S11+'G-2'!S11+'G-3'!S11</f>
        <v>5</v>
      </c>
      <c r="T11" s="6">
        <f t="shared" si="2"/>
        <v>508.5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150</v>
      </c>
      <c r="C12" s="46">
        <f>'G-1'!C12+'G-2'!C12+'G-3'!C12</f>
        <v>570</v>
      </c>
      <c r="D12" s="46">
        <f>'G-1'!D12+'G-2'!D12+'G-3'!D12</f>
        <v>7</v>
      </c>
      <c r="E12" s="46">
        <f>'G-1'!E12+'G-2'!E12+'G-3'!E12</f>
        <v>7</v>
      </c>
      <c r="F12" s="6">
        <f t="shared" si="0"/>
        <v>676.5</v>
      </c>
      <c r="G12" s="2"/>
      <c r="H12" s="19" t="s">
        <v>6</v>
      </c>
      <c r="I12" s="46">
        <f>'G-1'!I12+'G-2'!I12+'G-3'!I12</f>
        <v>138</v>
      </c>
      <c r="J12" s="46">
        <f>'G-1'!J12+'G-2'!J12+'G-3'!J12</f>
        <v>450</v>
      </c>
      <c r="K12" s="46">
        <f>'G-1'!K12+'G-2'!K12+'G-3'!K12</f>
        <v>3</v>
      </c>
      <c r="L12" s="46">
        <f>'G-1'!L12+'G-2'!L12+'G-3'!L12</f>
        <v>10</v>
      </c>
      <c r="M12" s="6">
        <f t="shared" si="1"/>
        <v>550</v>
      </c>
      <c r="N12" s="2">
        <f>F22+M10+M11+M12</f>
        <v>2121</v>
      </c>
      <c r="O12" s="19" t="s">
        <v>32</v>
      </c>
      <c r="P12" s="46">
        <f>'G-1'!P12+'G-2'!P12+'G-3'!P12</f>
        <v>142</v>
      </c>
      <c r="Q12" s="46">
        <f>'G-1'!Q12+'G-2'!Q12+'G-3'!Q12</f>
        <v>394</v>
      </c>
      <c r="R12" s="46">
        <f>'G-1'!R12+'G-2'!R12+'G-3'!R12</f>
        <v>4</v>
      </c>
      <c r="S12" s="46">
        <f>'G-1'!S12+'G-2'!S12+'G-3'!S12</f>
        <v>9</v>
      </c>
      <c r="T12" s="6">
        <f t="shared" si="2"/>
        <v>495.5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141</v>
      </c>
      <c r="C13" s="46">
        <f>'G-1'!C13+'G-2'!C13+'G-3'!C13</f>
        <v>463</v>
      </c>
      <c r="D13" s="46">
        <f>'G-1'!D13+'G-2'!D13+'G-3'!D13</f>
        <v>4</v>
      </c>
      <c r="E13" s="46">
        <f>'G-1'!E13+'G-2'!E13+'G-3'!E13</f>
        <v>3</v>
      </c>
      <c r="F13" s="6">
        <f t="shared" si="0"/>
        <v>549</v>
      </c>
      <c r="G13" s="2">
        <f t="shared" ref="G13:G19" si="3">F10+F11+F12+F13</f>
        <v>2382</v>
      </c>
      <c r="H13" s="19" t="s">
        <v>7</v>
      </c>
      <c r="I13" s="46">
        <f>'G-1'!I13+'G-2'!I13+'G-3'!I13</f>
        <v>120</v>
      </c>
      <c r="J13" s="46">
        <f>'G-1'!J13+'G-2'!J13+'G-3'!J13</f>
        <v>364</v>
      </c>
      <c r="K13" s="46">
        <f>'G-1'!K13+'G-2'!K13+'G-3'!K13</f>
        <v>2</v>
      </c>
      <c r="L13" s="46">
        <f>'G-1'!L13+'G-2'!L13+'G-3'!L13</f>
        <v>6</v>
      </c>
      <c r="M13" s="6">
        <f t="shared" si="1"/>
        <v>443</v>
      </c>
      <c r="N13" s="2">
        <f t="shared" ref="N13:N18" si="4">M10+M11+M12+M13</f>
        <v>2085.5</v>
      </c>
      <c r="O13" s="19" t="s">
        <v>33</v>
      </c>
      <c r="P13" s="46">
        <f>'G-1'!P13+'G-2'!P13+'G-3'!P13</f>
        <v>162</v>
      </c>
      <c r="Q13" s="46">
        <f>'G-1'!Q13+'G-2'!Q13+'G-3'!Q13</f>
        <v>427</v>
      </c>
      <c r="R13" s="46">
        <f>'G-1'!R13+'G-2'!R13+'G-3'!R13</f>
        <v>4</v>
      </c>
      <c r="S13" s="46">
        <f>'G-1'!S13+'G-2'!S13+'G-3'!S13</f>
        <v>7</v>
      </c>
      <c r="T13" s="6">
        <f t="shared" si="2"/>
        <v>533.5</v>
      </c>
      <c r="U13" s="2">
        <f t="shared" ref="U13:U21" si="5">T10+T11+T12+T13</f>
        <v>2030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125</v>
      </c>
      <c r="C14" s="46">
        <f>'G-1'!C14+'G-2'!C14+'G-3'!C14</f>
        <v>427</v>
      </c>
      <c r="D14" s="46">
        <f>'G-1'!D14+'G-2'!D14+'G-3'!D14</f>
        <v>4</v>
      </c>
      <c r="E14" s="46">
        <f>'G-1'!E14+'G-2'!E14+'G-3'!E14</f>
        <v>6</v>
      </c>
      <c r="F14" s="6">
        <f t="shared" si="0"/>
        <v>512.5</v>
      </c>
      <c r="G14" s="2">
        <f t="shared" si="3"/>
        <v>2343</v>
      </c>
      <c r="H14" s="19" t="s">
        <v>9</v>
      </c>
      <c r="I14" s="46">
        <f>'G-1'!I14+'G-2'!I14+'G-3'!I14</f>
        <v>127</v>
      </c>
      <c r="J14" s="46">
        <f>'G-1'!J14+'G-2'!J14+'G-3'!J14</f>
        <v>355</v>
      </c>
      <c r="K14" s="46">
        <f>'G-1'!K14+'G-2'!K14+'G-3'!K14</f>
        <v>2</v>
      </c>
      <c r="L14" s="46">
        <f>'G-1'!L14+'G-2'!L14+'G-3'!L14</f>
        <v>3</v>
      </c>
      <c r="M14" s="6">
        <f t="shared" si="1"/>
        <v>430</v>
      </c>
      <c r="N14" s="2">
        <f t="shared" si="4"/>
        <v>1986.5</v>
      </c>
      <c r="O14" s="19" t="s">
        <v>29</v>
      </c>
      <c r="P14" s="46">
        <f>'G-1'!P14+'G-2'!P14+'G-3'!P14</f>
        <v>169</v>
      </c>
      <c r="Q14" s="46">
        <f>'G-1'!Q14+'G-2'!Q14+'G-3'!Q14</f>
        <v>398</v>
      </c>
      <c r="R14" s="46">
        <f>'G-1'!R14+'G-2'!R14+'G-3'!R14</f>
        <v>5</v>
      </c>
      <c r="S14" s="46">
        <f>'G-1'!S14+'G-2'!S14+'G-3'!S14</f>
        <v>4</v>
      </c>
      <c r="T14" s="6">
        <f t="shared" si="2"/>
        <v>502.5</v>
      </c>
      <c r="U14" s="2">
        <f t="shared" si="5"/>
        <v>2040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159</v>
      </c>
      <c r="C15" s="46">
        <f>'G-1'!C15+'G-2'!C15+'G-3'!C15</f>
        <v>416</v>
      </c>
      <c r="D15" s="46">
        <f>'G-1'!D15+'G-2'!D15+'G-3'!D15</f>
        <v>3</v>
      </c>
      <c r="E15" s="46">
        <f>'G-1'!E15+'G-2'!E15+'G-3'!E15</f>
        <v>1</v>
      </c>
      <c r="F15" s="6">
        <f t="shared" si="0"/>
        <v>504</v>
      </c>
      <c r="G15" s="2">
        <f t="shared" si="3"/>
        <v>2242</v>
      </c>
      <c r="H15" s="19" t="s">
        <v>12</v>
      </c>
      <c r="I15" s="46">
        <f>'G-1'!I15+'G-2'!I15+'G-3'!I15</f>
        <v>118</v>
      </c>
      <c r="J15" s="46">
        <f>'G-1'!J15+'G-2'!J15+'G-3'!J15</f>
        <v>344</v>
      </c>
      <c r="K15" s="46">
        <f>'G-1'!K15+'G-2'!K15+'G-3'!K15</f>
        <v>2</v>
      </c>
      <c r="L15" s="46">
        <f>'G-1'!L15+'G-2'!L15+'G-3'!L15</f>
        <v>2</v>
      </c>
      <c r="M15" s="6">
        <f t="shared" si="1"/>
        <v>412</v>
      </c>
      <c r="N15" s="2">
        <f t="shared" si="4"/>
        <v>1835</v>
      </c>
      <c r="O15" s="18" t="s">
        <v>30</v>
      </c>
      <c r="P15" s="46">
        <f>'G-1'!P15+'G-2'!P15+'G-3'!P15</f>
        <v>201</v>
      </c>
      <c r="Q15" s="46">
        <f>'G-1'!Q15+'G-2'!Q15+'G-3'!Q15</f>
        <v>459</v>
      </c>
      <c r="R15" s="46">
        <f>'G-1'!R15+'G-2'!R15+'G-3'!R15</f>
        <v>10</v>
      </c>
      <c r="S15" s="46">
        <f>'G-1'!S15+'G-2'!S15+'G-3'!S15</f>
        <v>8</v>
      </c>
      <c r="T15" s="6">
        <f t="shared" si="2"/>
        <v>599.5</v>
      </c>
      <c r="U15" s="2">
        <f t="shared" si="5"/>
        <v>2131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119</v>
      </c>
      <c r="C16" s="46">
        <f>'G-1'!C16+'G-2'!C16+'G-3'!C16</f>
        <v>419</v>
      </c>
      <c r="D16" s="46">
        <f>'G-1'!D16+'G-2'!D16+'G-3'!D16</f>
        <v>3</v>
      </c>
      <c r="E16" s="46">
        <f>'G-1'!E16+'G-2'!E16+'G-3'!E16</f>
        <v>5</v>
      </c>
      <c r="F16" s="6">
        <f t="shared" si="0"/>
        <v>497</v>
      </c>
      <c r="G16" s="2">
        <f t="shared" si="3"/>
        <v>2062.5</v>
      </c>
      <c r="H16" s="19" t="s">
        <v>15</v>
      </c>
      <c r="I16" s="46">
        <f>'G-1'!I16+'G-2'!I16+'G-3'!I16</f>
        <v>115</v>
      </c>
      <c r="J16" s="46">
        <f>'G-1'!J16+'G-2'!J16+'G-3'!J16</f>
        <v>350</v>
      </c>
      <c r="K16" s="46">
        <f>'G-1'!K16+'G-2'!K16+'G-3'!K16</f>
        <v>2</v>
      </c>
      <c r="L16" s="46">
        <f>'G-1'!L16+'G-2'!L16+'G-3'!L16</f>
        <v>5</v>
      </c>
      <c r="M16" s="6">
        <f t="shared" si="1"/>
        <v>424</v>
      </c>
      <c r="N16" s="2">
        <f t="shared" si="4"/>
        <v>1709</v>
      </c>
      <c r="O16" s="19" t="s">
        <v>8</v>
      </c>
      <c r="P16" s="46">
        <f>'G-1'!P16+'G-2'!P16+'G-3'!P16</f>
        <v>215</v>
      </c>
      <c r="Q16" s="46">
        <f>'G-1'!Q16+'G-2'!Q16+'G-3'!Q16</f>
        <v>480</v>
      </c>
      <c r="R16" s="46">
        <f>'G-1'!R16+'G-2'!R16+'G-3'!R16</f>
        <v>1</v>
      </c>
      <c r="S16" s="46">
        <f>'G-1'!S16+'G-2'!S16+'G-3'!S16</f>
        <v>4</v>
      </c>
      <c r="T16" s="6">
        <f t="shared" si="2"/>
        <v>599.5</v>
      </c>
      <c r="U16" s="2">
        <f t="shared" si="5"/>
        <v>2235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139</v>
      </c>
      <c r="C17" s="46">
        <f>'G-1'!C17+'G-2'!C17+'G-3'!C17</f>
        <v>389</v>
      </c>
      <c r="D17" s="46">
        <f>'G-1'!D17+'G-2'!D17+'G-3'!D17</f>
        <v>3</v>
      </c>
      <c r="E17" s="46">
        <f>'G-1'!E17+'G-2'!E17+'G-3'!E17</f>
        <v>3</v>
      </c>
      <c r="F17" s="6">
        <f t="shared" si="0"/>
        <v>472</v>
      </c>
      <c r="G17" s="2">
        <f t="shared" si="3"/>
        <v>1985.5</v>
      </c>
      <c r="H17" s="19" t="s">
        <v>18</v>
      </c>
      <c r="I17" s="46">
        <f>'G-1'!I17+'G-2'!I17+'G-3'!I17</f>
        <v>108</v>
      </c>
      <c r="J17" s="46">
        <f>'G-1'!J17+'G-2'!J17+'G-3'!J17</f>
        <v>334</v>
      </c>
      <c r="K17" s="46">
        <f>'G-1'!K17+'G-2'!K17+'G-3'!K17</f>
        <v>2</v>
      </c>
      <c r="L17" s="46">
        <f>'G-1'!L17+'G-2'!L17+'G-3'!L17</f>
        <v>3</v>
      </c>
      <c r="M17" s="6">
        <f t="shared" si="1"/>
        <v>399.5</v>
      </c>
      <c r="N17" s="2">
        <f t="shared" si="4"/>
        <v>1665.5</v>
      </c>
      <c r="O17" s="19" t="s">
        <v>10</v>
      </c>
      <c r="P17" s="46">
        <f>'G-1'!P17+'G-2'!P17+'G-3'!P17</f>
        <v>211</v>
      </c>
      <c r="Q17" s="46">
        <f>'G-1'!Q17+'G-2'!Q17+'G-3'!Q17</f>
        <v>458</v>
      </c>
      <c r="R17" s="46">
        <f>'G-1'!R17+'G-2'!R17+'G-3'!R17</f>
        <v>8</v>
      </c>
      <c r="S17" s="46">
        <f>'G-1'!S17+'G-2'!S17+'G-3'!S17</f>
        <v>5</v>
      </c>
      <c r="T17" s="6">
        <f t="shared" si="2"/>
        <v>592</v>
      </c>
      <c r="U17" s="2">
        <f t="shared" si="5"/>
        <v>2293.5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148</v>
      </c>
      <c r="C18" s="46">
        <f>'G-1'!C18+'G-2'!C18+'G-3'!C18</f>
        <v>409</v>
      </c>
      <c r="D18" s="46">
        <f>'G-1'!D18+'G-2'!D18+'G-3'!D18</f>
        <v>3</v>
      </c>
      <c r="E18" s="46">
        <f>'G-1'!E18+'G-2'!E18+'G-3'!E18</f>
        <v>8</v>
      </c>
      <c r="F18" s="6">
        <f t="shared" si="0"/>
        <v>509</v>
      </c>
      <c r="G18" s="2">
        <f t="shared" si="3"/>
        <v>1982</v>
      </c>
      <c r="H18" s="19" t="s">
        <v>20</v>
      </c>
      <c r="I18" s="46">
        <f>'G-1'!I18+'G-2'!I18+'G-3'!I18</f>
        <v>107</v>
      </c>
      <c r="J18" s="46">
        <f>'G-1'!J18+'G-2'!J18+'G-3'!J18</f>
        <v>366</v>
      </c>
      <c r="K18" s="46">
        <f>'G-1'!K18+'G-2'!K18+'G-3'!K18</f>
        <v>4</v>
      </c>
      <c r="L18" s="46">
        <f>'G-1'!L18+'G-2'!L18+'G-3'!L18</f>
        <v>6</v>
      </c>
      <c r="M18" s="6">
        <f t="shared" si="1"/>
        <v>442.5</v>
      </c>
      <c r="N18" s="2">
        <f t="shared" si="4"/>
        <v>1678</v>
      </c>
      <c r="O18" s="19" t="s">
        <v>13</v>
      </c>
      <c r="P18" s="46">
        <f>'G-1'!P18+'G-2'!P18+'G-3'!P18</f>
        <v>307</v>
      </c>
      <c r="Q18" s="46">
        <f>'G-1'!Q18+'G-2'!Q18+'G-3'!Q18</f>
        <v>488</v>
      </c>
      <c r="R18" s="46">
        <f>'G-1'!R18+'G-2'!R18+'G-3'!R18</f>
        <v>2</v>
      </c>
      <c r="S18" s="46">
        <f>'G-1'!S18+'G-2'!S18+'G-3'!S18</f>
        <v>3</v>
      </c>
      <c r="T18" s="6">
        <f t="shared" si="2"/>
        <v>653</v>
      </c>
      <c r="U18" s="2">
        <f t="shared" si="5"/>
        <v>2444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120</v>
      </c>
      <c r="C19" s="47">
        <f>'G-1'!C19+'G-2'!C19+'G-3'!C19</f>
        <v>371</v>
      </c>
      <c r="D19" s="47">
        <f>'G-1'!D19+'G-2'!D19+'G-3'!D19</f>
        <v>4</v>
      </c>
      <c r="E19" s="47">
        <f>'G-1'!E19+'G-2'!E19+'G-3'!E19</f>
        <v>14</v>
      </c>
      <c r="F19" s="7">
        <f t="shared" si="0"/>
        <v>474</v>
      </c>
      <c r="G19" s="3">
        <f t="shared" si="3"/>
        <v>1952</v>
      </c>
      <c r="H19" s="20" t="s">
        <v>22</v>
      </c>
      <c r="I19" s="46">
        <f>'G-1'!I19+'G-2'!I19+'G-3'!I19</f>
        <v>122</v>
      </c>
      <c r="J19" s="46">
        <f>'G-1'!J19+'G-2'!J19+'G-3'!J19</f>
        <v>363</v>
      </c>
      <c r="K19" s="46">
        <f>'G-1'!K19+'G-2'!K19+'G-3'!K19</f>
        <v>3</v>
      </c>
      <c r="L19" s="46">
        <f>'G-1'!L19+'G-2'!L19+'G-3'!L19</f>
        <v>7</v>
      </c>
      <c r="M19" s="6">
        <f t="shared" si="1"/>
        <v>447.5</v>
      </c>
      <c r="N19" s="2">
        <f>M16+M17+M18+M19</f>
        <v>1713.5</v>
      </c>
      <c r="O19" s="19" t="s">
        <v>16</v>
      </c>
      <c r="P19" s="46">
        <f>'G-1'!P19+'G-2'!P19+'G-3'!P19</f>
        <v>275</v>
      </c>
      <c r="Q19" s="46">
        <f>'G-1'!Q19+'G-2'!Q19+'G-3'!Q19</f>
        <v>485</v>
      </c>
      <c r="R19" s="46">
        <f>'G-1'!R19+'G-2'!R19+'G-3'!R19</f>
        <v>5</v>
      </c>
      <c r="S19" s="46">
        <f>'G-1'!S19+'G-2'!S19+'G-3'!S19</f>
        <v>8</v>
      </c>
      <c r="T19" s="6">
        <f t="shared" si="2"/>
        <v>652.5</v>
      </c>
      <c r="U19" s="2">
        <f t="shared" si="5"/>
        <v>2497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120</v>
      </c>
      <c r="C20" s="45">
        <f>'G-1'!C20+'G-2'!C20+'G-3'!C20</f>
        <v>321</v>
      </c>
      <c r="D20" s="45">
        <f>'G-1'!D20+'G-2'!D20+'G-3'!D20</f>
        <v>3</v>
      </c>
      <c r="E20" s="45">
        <f>'G-1'!E20+'G-2'!E20+'G-3'!E20</f>
        <v>4</v>
      </c>
      <c r="F20" s="8">
        <f t="shared" si="0"/>
        <v>397</v>
      </c>
      <c r="G20" s="35"/>
      <c r="H20" s="19" t="s">
        <v>24</v>
      </c>
      <c r="I20" s="46">
        <f>'G-1'!I20+'G-2'!I20+'G-3'!I20</f>
        <v>119</v>
      </c>
      <c r="J20" s="46">
        <f>'G-1'!J20+'G-2'!J20+'G-3'!J20</f>
        <v>443</v>
      </c>
      <c r="K20" s="46">
        <f>'G-1'!K20+'G-2'!K20+'G-3'!K20</f>
        <v>4</v>
      </c>
      <c r="L20" s="46">
        <f>'G-1'!L20+'G-2'!L20+'G-3'!L20</f>
        <v>9</v>
      </c>
      <c r="M20" s="8">
        <f t="shared" si="1"/>
        <v>533</v>
      </c>
      <c r="N20" s="2">
        <f>M17+M18+M19+M20</f>
        <v>1822.5</v>
      </c>
      <c r="O20" s="19" t="s">
        <v>45</v>
      </c>
      <c r="P20" s="46">
        <f>'G-1'!P20+'G-2'!P20+'G-3'!P20</f>
        <v>254</v>
      </c>
      <c r="Q20" s="46">
        <f>'G-1'!Q20+'G-2'!Q20+'G-3'!Q20</f>
        <v>473</v>
      </c>
      <c r="R20" s="46">
        <f>'G-1'!R20+'G-2'!R20+'G-3'!R20</f>
        <v>4</v>
      </c>
      <c r="S20" s="46">
        <f>'G-1'!S20+'G-2'!S20+'G-3'!S20</f>
        <v>2</v>
      </c>
      <c r="T20" s="8">
        <f t="shared" si="2"/>
        <v>613</v>
      </c>
      <c r="U20" s="2">
        <f t="shared" si="5"/>
        <v>2510.5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137</v>
      </c>
      <c r="C21" s="45">
        <f>'G-1'!C21+'G-2'!C21+'G-3'!C21</f>
        <v>328</v>
      </c>
      <c r="D21" s="45">
        <f>'G-1'!D21+'G-2'!D21+'G-3'!D21</f>
        <v>5</v>
      </c>
      <c r="E21" s="45">
        <f>'G-1'!E21+'G-2'!E21+'G-3'!E21</f>
        <v>11</v>
      </c>
      <c r="F21" s="6">
        <f t="shared" si="0"/>
        <v>434</v>
      </c>
      <c r="G21" s="36"/>
      <c r="H21" s="20" t="s">
        <v>25</v>
      </c>
      <c r="I21" s="46">
        <f>'G-1'!I21+'G-2'!I21+'G-3'!I21</f>
        <v>123</v>
      </c>
      <c r="J21" s="46">
        <f>'G-1'!J21+'G-2'!J21+'G-3'!J21</f>
        <v>414</v>
      </c>
      <c r="K21" s="46">
        <f>'G-1'!K21+'G-2'!K21+'G-3'!K21</f>
        <v>3</v>
      </c>
      <c r="L21" s="46">
        <f>'G-1'!L21+'G-2'!L21+'G-3'!L21</f>
        <v>13</v>
      </c>
      <c r="M21" s="6">
        <f t="shared" si="1"/>
        <v>514</v>
      </c>
      <c r="N21" s="2">
        <f>M18+M19+M20+M21</f>
        <v>1937</v>
      </c>
      <c r="O21" s="21" t="s">
        <v>46</v>
      </c>
      <c r="P21" s="47">
        <f>'G-1'!P21+'G-2'!P21+'G-3'!P21</f>
        <v>171</v>
      </c>
      <c r="Q21" s="47">
        <f>'G-1'!Q21+'G-2'!Q21+'G-3'!Q21</f>
        <v>397</v>
      </c>
      <c r="R21" s="47">
        <f>'G-1'!R21+'G-2'!R21+'G-3'!R21</f>
        <v>3</v>
      </c>
      <c r="S21" s="47">
        <f>'G-1'!S21+'G-2'!S21+'G-3'!S21</f>
        <v>1</v>
      </c>
      <c r="T21" s="7">
        <f t="shared" si="2"/>
        <v>491</v>
      </c>
      <c r="U21" s="3">
        <f t="shared" si="5"/>
        <v>2409.5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171</v>
      </c>
      <c r="C22" s="45">
        <f>'G-1'!C22+'G-2'!C22+'G-3'!C22</f>
        <v>352</v>
      </c>
      <c r="D22" s="45">
        <f>'G-1'!D22+'G-2'!D22+'G-3'!D22</f>
        <v>3</v>
      </c>
      <c r="E22" s="45">
        <f>'G-1'!E22+'G-2'!E22+'G-3'!E22</f>
        <v>14</v>
      </c>
      <c r="F22" s="6">
        <f t="shared" si="0"/>
        <v>478.5</v>
      </c>
      <c r="G22" s="2"/>
      <c r="H22" s="21" t="s">
        <v>26</v>
      </c>
      <c r="I22" s="46">
        <f>'G-1'!I22+'G-2'!I22+'G-3'!I22</f>
        <v>130</v>
      </c>
      <c r="J22" s="46">
        <f>'G-1'!J22+'G-2'!J22+'G-3'!J22</f>
        <v>443</v>
      </c>
      <c r="K22" s="46">
        <f>'G-1'!K22+'G-2'!K22+'G-3'!K22</f>
        <v>4</v>
      </c>
      <c r="L22" s="46">
        <f>'G-1'!L22+'G-2'!L22+'G-3'!L22</f>
        <v>8</v>
      </c>
      <c r="M22" s="6">
        <f t="shared" si="1"/>
        <v>536</v>
      </c>
      <c r="N22" s="3">
        <f>M19+M20+M21+M22</f>
        <v>2030.5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2382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2121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2510.5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75</v>
      </c>
      <c r="N24" s="88"/>
      <c r="O24" s="171"/>
      <c r="P24" s="172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36" sqref="H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112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3" t="str">
        <f>'G-1'!D5</f>
        <v>CALLE 69 X CARRERA 41</v>
      </c>
      <c r="D5" s="223"/>
      <c r="E5" s="223"/>
      <c r="F5" s="111"/>
      <c r="G5" s="112"/>
      <c r="H5" s="103" t="s">
        <v>53</v>
      </c>
      <c r="I5" s="224">
        <f>'G-1'!L5</f>
        <v>2377</v>
      </c>
      <c r="J5" s="224"/>
    </row>
    <row r="6" spans="1:10" x14ac:dyDescent="0.2">
      <c r="A6" s="180" t="s">
        <v>113</v>
      </c>
      <c r="B6" s="180"/>
      <c r="C6" s="225" t="s">
        <v>153</v>
      </c>
      <c r="D6" s="225"/>
      <c r="E6" s="225"/>
      <c r="F6" s="111"/>
      <c r="G6" s="112"/>
      <c r="H6" s="103" t="s">
        <v>58</v>
      </c>
      <c r="I6" s="226">
        <f>'G-1'!S6</f>
        <v>43353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/>
      <c r="F9" s="120"/>
      <c r="G9" s="121"/>
      <c r="H9" s="120"/>
      <c r="I9" s="233"/>
      <c r="J9" s="235"/>
    </row>
    <row r="10" spans="1:10" x14ac:dyDescent="0.2">
      <c r="A10" s="236" t="s">
        <v>124</v>
      </c>
      <c r="B10" s="239">
        <v>2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126</v>
      </c>
      <c r="D11" s="125" t="s">
        <v>127</v>
      </c>
      <c r="E11" s="126">
        <v>52</v>
      </c>
      <c r="F11" s="126">
        <v>65</v>
      </c>
      <c r="G11" s="126">
        <v>1</v>
      </c>
      <c r="H11" s="126">
        <v>0</v>
      </c>
      <c r="I11" s="126">
        <f t="shared" ref="I11:I45" si="0">E11*0.5+F11+G11*2+H11*2.5</f>
        <v>93</v>
      </c>
      <c r="J11" s="127">
        <f>IF(I11=0,"0,00",I11/SUM(I10:I12)*100)</f>
        <v>76.543209876543202</v>
      </c>
    </row>
    <row r="12" spans="1:10" x14ac:dyDescent="0.2">
      <c r="A12" s="237"/>
      <c r="B12" s="240"/>
      <c r="C12" s="128" t="s">
        <v>136</v>
      </c>
      <c r="D12" s="129" t="s">
        <v>128</v>
      </c>
      <c r="E12" s="74">
        <v>13</v>
      </c>
      <c r="F12" s="74">
        <v>20</v>
      </c>
      <c r="G12" s="74">
        <v>1</v>
      </c>
      <c r="H12" s="74">
        <v>0</v>
      </c>
      <c r="I12" s="130">
        <f t="shared" si="0"/>
        <v>28.5</v>
      </c>
      <c r="J12" s="131">
        <f>IF(I12=0,"0,00",I12/SUM(I10:I12)*100)</f>
        <v>23.456790123456788</v>
      </c>
    </row>
    <row r="13" spans="1:10" x14ac:dyDescent="0.2">
      <c r="A13" s="237"/>
      <c r="B13" s="240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129</v>
      </c>
      <c r="D14" s="125" t="s">
        <v>127</v>
      </c>
      <c r="E14" s="126">
        <v>42</v>
      </c>
      <c r="F14" s="126">
        <v>76</v>
      </c>
      <c r="G14" s="126">
        <v>0</v>
      </c>
      <c r="H14" s="126">
        <v>2</v>
      </c>
      <c r="I14" s="126">
        <f t="shared" si="0"/>
        <v>102</v>
      </c>
      <c r="J14" s="127">
        <f>IF(I14=0,"0,00",I14/SUM(I13:I15)*100)</f>
        <v>75</v>
      </c>
    </row>
    <row r="15" spans="1:10" x14ac:dyDescent="0.2">
      <c r="A15" s="237"/>
      <c r="B15" s="240"/>
      <c r="C15" s="128" t="s">
        <v>137</v>
      </c>
      <c r="D15" s="129" t="s">
        <v>128</v>
      </c>
      <c r="E15" s="74">
        <v>12</v>
      </c>
      <c r="F15" s="74">
        <v>28</v>
      </c>
      <c r="G15" s="74">
        <v>0</v>
      </c>
      <c r="H15" s="74">
        <v>0</v>
      </c>
      <c r="I15" s="130">
        <f t="shared" si="0"/>
        <v>34</v>
      </c>
      <c r="J15" s="131">
        <f>IF(I15=0,"0,00",I15/SUM(I13:I15)*100)</f>
        <v>25</v>
      </c>
    </row>
    <row r="16" spans="1:10" x14ac:dyDescent="0.2">
      <c r="A16" s="237"/>
      <c r="B16" s="240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7"/>
      <c r="B17" s="240"/>
      <c r="C17" s="122" t="s">
        <v>130</v>
      </c>
      <c r="D17" s="125" t="s">
        <v>127</v>
      </c>
      <c r="E17" s="126">
        <v>32</v>
      </c>
      <c r="F17" s="126">
        <v>71</v>
      </c>
      <c r="G17" s="126">
        <v>0</v>
      </c>
      <c r="H17" s="126">
        <v>1</v>
      </c>
      <c r="I17" s="126">
        <f t="shared" si="0"/>
        <v>89.5</v>
      </c>
      <c r="J17" s="127">
        <f>IF(I17=0,"0,00",I17/SUM(I16:I18)*100)</f>
        <v>73.66255144032921</v>
      </c>
    </row>
    <row r="18" spans="1:10" x14ac:dyDescent="0.2">
      <c r="A18" s="238"/>
      <c r="B18" s="241"/>
      <c r="C18" s="133" t="s">
        <v>138</v>
      </c>
      <c r="D18" s="129" t="s">
        <v>128</v>
      </c>
      <c r="E18" s="74">
        <v>6</v>
      </c>
      <c r="F18" s="74">
        <v>29</v>
      </c>
      <c r="G18" s="74">
        <v>0</v>
      </c>
      <c r="H18" s="74">
        <v>0</v>
      </c>
      <c r="I18" s="130">
        <f t="shared" si="0"/>
        <v>32</v>
      </c>
      <c r="J18" s="131">
        <f>IF(I18=0,"0,00",I18/SUM(I16:I18)*100)</f>
        <v>26.337448559670783</v>
      </c>
    </row>
    <row r="19" spans="1:10" x14ac:dyDescent="0.2">
      <c r="A19" s="236" t="s">
        <v>131</v>
      </c>
      <c r="B19" s="239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126</v>
      </c>
      <c r="D20" s="125" t="s">
        <v>127</v>
      </c>
      <c r="E20" s="126">
        <v>56</v>
      </c>
      <c r="F20" s="126">
        <v>99</v>
      </c>
      <c r="G20" s="126">
        <v>0</v>
      </c>
      <c r="H20" s="126">
        <v>5</v>
      </c>
      <c r="I20" s="126">
        <f t="shared" si="0"/>
        <v>139.5</v>
      </c>
      <c r="J20" s="127">
        <f>IF(I20=0,"0,00",I20/SUM(I19:I21)*100)</f>
        <v>81.818181818181827</v>
      </c>
    </row>
    <row r="21" spans="1:10" x14ac:dyDescent="0.2">
      <c r="A21" s="237"/>
      <c r="B21" s="240"/>
      <c r="C21" s="128" t="s">
        <v>139</v>
      </c>
      <c r="D21" s="129" t="s">
        <v>128</v>
      </c>
      <c r="E21" s="74">
        <v>8</v>
      </c>
      <c r="F21" s="74">
        <v>27</v>
      </c>
      <c r="G21" s="74">
        <v>0</v>
      </c>
      <c r="H21" s="74">
        <v>0</v>
      </c>
      <c r="I21" s="130">
        <f t="shared" si="0"/>
        <v>31</v>
      </c>
      <c r="J21" s="131">
        <f>IF(I21=0,"0,00",I21/SUM(I19:I21)*100)</f>
        <v>18.181818181818183</v>
      </c>
    </row>
    <row r="22" spans="1:10" x14ac:dyDescent="0.2">
      <c r="A22" s="237"/>
      <c r="B22" s="240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129</v>
      </c>
      <c r="D23" s="125" t="s">
        <v>127</v>
      </c>
      <c r="E23" s="126">
        <v>53</v>
      </c>
      <c r="F23" s="126">
        <v>135</v>
      </c>
      <c r="G23" s="126">
        <v>0</v>
      </c>
      <c r="H23" s="126">
        <v>3</v>
      </c>
      <c r="I23" s="126">
        <f t="shared" si="0"/>
        <v>169</v>
      </c>
      <c r="J23" s="127">
        <f>IF(I23=0,"0,00",I23/SUM(I22:I24)*100)</f>
        <v>84.924623115577887</v>
      </c>
    </row>
    <row r="24" spans="1:10" x14ac:dyDescent="0.2">
      <c r="A24" s="237"/>
      <c r="B24" s="240"/>
      <c r="C24" s="128" t="s">
        <v>140</v>
      </c>
      <c r="D24" s="129" t="s">
        <v>128</v>
      </c>
      <c r="E24" s="74">
        <v>8</v>
      </c>
      <c r="F24" s="74">
        <v>26</v>
      </c>
      <c r="G24" s="74">
        <v>0</v>
      </c>
      <c r="H24" s="74">
        <v>0</v>
      </c>
      <c r="I24" s="130">
        <f t="shared" si="0"/>
        <v>30</v>
      </c>
      <c r="J24" s="131">
        <f>IF(I24=0,"0,00",I24/SUM(I22:I24)*100)</f>
        <v>15.075376884422109</v>
      </c>
    </row>
    <row r="25" spans="1:10" x14ac:dyDescent="0.2">
      <c r="A25" s="237"/>
      <c r="B25" s="240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130</v>
      </c>
      <c r="D26" s="125" t="s">
        <v>127</v>
      </c>
      <c r="E26" s="126">
        <v>83</v>
      </c>
      <c r="F26" s="126">
        <v>112</v>
      </c>
      <c r="G26" s="126">
        <v>0</v>
      </c>
      <c r="H26" s="126">
        <v>0</v>
      </c>
      <c r="I26" s="126">
        <f t="shared" si="0"/>
        <v>153.5</v>
      </c>
      <c r="J26" s="127">
        <f>IF(I26=0,"0,00",I26/SUM(I25:I27)*100)</f>
        <v>81.002638522427446</v>
      </c>
    </row>
    <row r="27" spans="1:10" x14ac:dyDescent="0.2">
      <c r="A27" s="238"/>
      <c r="B27" s="241"/>
      <c r="C27" s="133" t="s">
        <v>141</v>
      </c>
      <c r="D27" s="129" t="s">
        <v>128</v>
      </c>
      <c r="E27" s="74">
        <v>10</v>
      </c>
      <c r="F27" s="74">
        <v>31</v>
      </c>
      <c r="G27" s="74">
        <v>0</v>
      </c>
      <c r="H27" s="74">
        <v>0</v>
      </c>
      <c r="I27" s="130">
        <f t="shared" si="0"/>
        <v>36</v>
      </c>
      <c r="J27" s="131">
        <f>IF(I27=0,"0,00",I27/SUM(I25:I27)*100)</f>
        <v>18.997361477572557</v>
      </c>
    </row>
    <row r="28" spans="1:10" x14ac:dyDescent="0.2">
      <c r="A28" s="236" t="s">
        <v>132</v>
      </c>
      <c r="B28" s="239">
        <v>2</v>
      </c>
      <c r="C28" s="134"/>
      <c r="D28" s="123" t="s">
        <v>125</v>
      </c>
      <c r="E28" s="75">
        <v>32</v>
      </c>
      <c r="F28" s="75">
        <v>56</v>
      </c>
      <c r="G28" s="75">
        <v>0</v>
      </c>
      <c r="H28" s="75">
        <v>3</v>
      </c>
      <c r="I28" s="75">
        <f t="shared" si="0"/>
        <v>79.5</v>
      </c>
      <c r="J28" s="124">
        <f>IF(I28=0,"0,00",I28/SUM(I28:I30)*100)</f>
        <v>12.730184147317855</v>
      </c>
    </row>
    <row r="29" spans="1:10" x14ac:dyDescent="0.2">
      <c r="A29" s="237"/>
      <c r="B29" s="240"/>
      <c r="C29" s="122" t="s">
        <v>126</v>
      </c>
      <c r="D29" s="125" t="s">
        <v>127</v>
      </c>
      <c r="E29" s="126">
        <v>114</v>
      </c>
      <c r="F29" s="126">
        <v>428</v>
      </c>
      <c r="G29" s="126">
        <v>4</v>
      </c>
      <c r="H29" s="126">
        <v>8</v>
      </c>
      <c r="I29" s="126">
        <f t="shared" si="0"/>
        <v>513</v>
      </c>
      <c r="J29" s="127">
        <f>IF(I29=0,"0,00",I29/SUM(I28:I30)*100)</f>
        <v>82.145716573258611</v>
      </c>
    </row>
    <row r="30" spans="1:10" x14ac:dyDescent="0.2">
      <c r="A30" s="237"/>
      <c r="B30" s="240"/>
      <c r="C30" s="128" t="s">
        <v>142</v>
      </c>
      <c r="D30" s="129" t="s">
        <v>128</v>
      </c>
      <c r="E30" s="74">
        <v>15</v>
      </c>
      <c r="F30" s="74">
        <v>17</v>
      </c>
      <c r="G30" s="74">
        <v>0</v>
      </c>
      <c r="H30" s="74">
        <v>3</v>
      </c>
      <c r="I30" s="130">
        <f t="shared" si="0"/>
        <v>32</v>
      </c>
      <c r="J30" s="131">
        <f>IF(I30=0,"0,00",I30/SUM(I28:I30)*100)</f>
        <v>5.1240992794235387</v>
      </c>
    </row>
    <row r="31" spans="1:10" x14ac:dyDescent="0.2">
      <c r="A31" s="237"/>
      <c r="B31" s="240"/>
      <c r="C31" s="132"/>
      <c r="D31" s="123" t="s">
        <v>125</v>
      </c>
      <c r="E31" s="75">
        <v>25</v>
      </c>
      <c r="F31" s="75">
        <v>86</v>
      </c>
      <c r="G31" s="75">
        <v>0</v>
      </c>
      <c r="H31" s="75">
        <v>4</v>
      </c>
      <c r="I31" s="75">
        <f t="shared" si="0"/>
        <v>108.5</v>
      </c>
      <c r="J31" s="124">
        <f>IF(I31=0,"0,00",I31/SUM(I31:I33)*100)</f>
        <v>15.79330422125182</v>
      </c>
    </row>
    <row r="32" spans="1:10" x14ac:dyDescent="0.2">
      <c r="A32" s="237"/>
      <c r="B32" s="240"/>
      <c r="C32" s="122" t="s">
        <v>129</v>
      </c>
      <c r="D32" s="125" t="s">
        <v>127</v>
      </c>
      <c r="E32" s="126">
        <v>116</v>
      </c>
      <c r="F32" s="126">
        <v>452</v>
      </c>
      <c r="G32" s="126">
        <v>5</v>
      </c>
      <c r="H32" s="126">
        <v>13</v>
      </c>
      <c r="I32" s="126">
        <f t="shared" si="0"/>
        <v>552.5</v>
      </c>
      <c r="J32" s="127">
        <f>IF(I32=0,"0,00",I32/SUM(I31:I33)*100)</f>
        <v>80.422125181950506</v>
      </c>
    </row>
    <row r="33" spans="1:10" x14ac:dyDescent="0.2">
      <c r="A33" s="237"/>
      <c r="B33" s="240"/>
      <c r="C33" s="128" t="s">
        <v>143</v>
      </c>
      <c r="D33" s="129" t="s">
        <v>128</v>
      </c>
      <c r="E33" s="74">
        <v>8</v>
      </c>
      <c r="F33" s="74">
        <v>18</v>
      </c>
      <c r="G33" s="74">
        <v>2</v>
      </c>
      <c r="H33" s="74">
        <v>0</v>
      </c>
      <c r="I33" s="130">
        <f t="shared" si="0"/>
        <v>26</v>
      </c>
      <c r="J33" s="131">
        <f>IF(I33=0,"0,00",I33/SUM(I31:I33)*100)</f>
        <v>3.7845705967976713</v>
      </c>
    </row>
    <row r="34" spans="1:10" x14ac:dyDescent="0.2">
      <c r="A34" s="237"/>
      <c r="B34" s="240"/>
      <c r="C34" s="132"/>
      <c r="D34" s="123" t="s">
        <v>125</v>
      </c>
      <c r="E34" s="75">
        <v>27</v>
      </c>
      <c r="F34" s="75">
        <v>60</v>
      </c>
      <c r="G34" s="75">
        <v>1</v>
      </c>
      <c r="H34" s="75">
        <v>0</v>
      </c>
      <c r="I34" s="75">
        <f t="shared" si="0"/>
        <v>75.5</v>
      </c>
      <c r="J34" s="124">
        <f>IF(I34=0,"0,00",I34/SUM(I34:I36)*100)</f>
        <v>11.029948867786706</v>
      </c>
    </row>
    <row r="35" spans="1:10" x14ac:dyDescent="0.2">
      <c r="A35" s="237"/>
      <c r="B35" s="240"/>
      <c r="C35" s="122" t="s">
        <v>130</v>
      </c>
      <c r="D35" s="125" t="s">
        <v>127</v>
      </c>
      <c r="E35" s="126">
        <v>193</v>
      </c>
      <c r="F35" s="126">
        <v>465</v>
      </c>
      <c r="G35" s="126">
        <v>5</v>
      </c>
      <c r="H35" s="126">
        <v>3</v>
      </c>
      <c r="I35" s="126">
        <f t="shared" si="0"/>
        <v>579</v>
      </c>
      <c r="J35" s="127">
        <f>IF(I35=0,"0,00",I35/SUM(I34:I36)*100)</f>
        <v>84.587289992695403</v>
      </c>
    </row>
    <row r="36" spans="1:10" x14ac:dyDescent="0.2">
      <c r="A36" s="238"/>
      <c r="B36" s="241"/>
      <c r="C36" s="133" t="s">
        <v>144</v>
      </c>
      <c r="D36" s="129" t="s">
        <v>128</v>
      </c>
      <c r="E36" s="74">
        <v>12</v>
      </c>
      <c r="F36" s="74">
        <v>24</v>
      </c>
      <c r="G36" s="74">
        <v>0</v>
      </c>
      <c r="H36" s="74">
        <v>0</v>
      </c>
      <c r="I36" s="130">
        <f t="shared" si="0"/>
        <v>30</v>
      </c>
      <c r="J36" s="131">
        <f>IF(I36=0,"0,00",I36/SUM(I34:I36)*100)</f>
        <v>4.3827611395178963</v>
      </c>
    </row>
    <row r="37" spans="1:10" x14ac:dyDescent="0.2">
      <c r="A37" s="236" t="s">
        <v>133</v>
      </c>
      <c r="B37" s="239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7"/>
      <c r="B39" s="240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7"/>
      <c r="B42" s="240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8"/>
      <c r="B45" s="241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4" t="s">
        <v>99</v>
      </c>
      <c r="M8" s="244"/>
      <c r="N8" s="244"/>
      <c r="O8" s="245" t="str">
        <f>'G-1'!D5</f>
        <v>CALLE 69 X CARRERA 41</v>
      </c>
      <c r="P8" s="245"/>
      <c r="Q8" s="245"/>
      <c r="R8" s="245"/>
      <c r="S8" s="245"/>
      <c r="T8" s="92"/>
      <c r="U8" s="92"/>
      <c r="V8" s="244" t="s">
        <v>100</v>
      </c>
      <c r="W8" s="244"/>
      <c r="X8" s="244"/>
      <c r="Y8" s="245">
        <f>'G-1'!L5</f>
        <v>2377</v>
      </c>
      <c r="Z8" s="245"/>
      <c r="AA8" s="245"/>
      <c r="AB8" s="92"/>
      <c r="AC8" s="92"/>
      <c r="AD8" s="92"/>
      <c r="AE8" s="92"/>
      <c r="AF8" s="92"/>
      <c r="AG8" s="92"/>
      <c r="AH8" s="244" t="s">
        <v>101</v>
      </c>
      <c r="AI8" s="244"/>
      <c r="AJ8" s="248">
        <f>'G-1'!S6</f>
        <v>43353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273.5</v>
      </c>
      <c r="AV12" s="97">
        <f t="shared" si="0"/>
        <v>271.5</v>
      </c>
      <c r="AW12" s="97">
        <f t="shared" si="0"/>
        <v>269.5</v>
      </c>
      <c r="AX12" s="97">
        <f t="shared" si="0"/>
        <v>247</v>
      </c>
      <c r="AY12" s="97">
        <f t="shared" si="0"/>
        <v>249</v>
      </c>
      <c r="AZ12" s="97">
        <f t="shared" si="0"/>
        <v>265.5</v>
      </c>
      <c r="BA12" s="97">
        <f t="shared" si="0"/>
        <v>263.5</v>
      </c>
      <c r="BB12" s="97"/>
      <c r="BC12" s="97"/>
      <c r="BD12" s="97"/>
      <c r="BE12" s="97">
        <f t="shared" ref="BE12:BQ12" si="1">P14</f>
        <v>227.5</v>
      </c>
      <c r="BF12" s="97">
        <f t="shared" si="1"/>
        <v>294.5</v>
      </c>
      <c r="BG12" s="97">
        <f t="shared" si="1"/>
        <v>370</v>
      </c>
      <c r="BH12" s="97">
        <f t="shared" si="1"/>
        <v>386.5</v>
      </c>
      <c r="BI12" s="97">
        <f t="shared" si="1"/>
        <v>393</v>
      </c>
      <c r="BJ12" s="97">
        <f t="shared" si="1"/>
        <v>359</v>
      </c>
      <c r="BK12" s="97">
        <f t="shared" si="1"/>
        <v>308</v>
      </c>
      <c r="BL12" s="97">
        <f t="shared" si="1"/>
        <v>288</v>
      </c>
      <c r="BM12" s="97">
        <f t="shared" si="1"/>
        <v>258.5</v>
      </c>
      <c r="BN12" s="97">
        <f t="shared" si="1"/>
        <v>240</v>
      </c>
      <c r="BO12" s="97">
        <f t="shared" si="1"/>
        <v>250.5</v>
      </c>
      <c r="BP12" s="97">
        <f t="shared" si="1"/>
        <v>275.5</v>
      </c>
      <c r="BQ12" s="97">
        <f t="shared" si="1"/>
        <v>301</v>
      </c>
      <c r="BR12" s="97"/>
      <c r="BS12" s="97"/>
      <c r="BT12" s="97"/>
      <c r="BU12" s="97">
        <f t="shared" ref="BU12:CC12" si="2">AG14</f>
        <v>371</v>
      </c>
      <c r="BV12" s="97">
        <f t="shared" si="2"/>
        <v>396</v>
      </c>
      <c r="BW12" s="97">
        <f t="shared" si="2"/>
        <v>431</v>
      </c>
      <c r="BX12" s="97">
        <f t="shared" si="2"/>
        <v>495.5</v>
      </c>
      <c r="BY12" s="97">
        <f t="shared" si="2"/>
        <v>532.5</v>
      </c>
      <c r="BZ12" s="97">
        <f t="shared" si="2"/>
        <v>601</v>
      </c>
      <c r="CA12" s="97">
        <f t="shared" si="2"/>
        <v>633.5</v>
      </c>
      <c r="CB12" s="97">
        <f t="shared" si="2"/>
        <v>598</v>
      </c>
      <c r="CC12" s="97">
        <f t="shared" si="2"/>
        <v>573.5</v>
      </c>
    </row>
    <row r="13" spans="1:81" ht="16.5" customHeight="1" x14ac:dyDescent="0.2">
      <c r="A13" s="100" t="s">
        <v>104</v>
      </c>
      <c r="B13" s="149">
        <f>'G-1'!F10</f>
        <v>64</v>
      </c>
      <c r="C13" s="149">
        <f>'G-1'!F11</f>
        <v>63</v>
      </c>
      <c r="D13" s="149">
        <f>'G-1'!F12</f>
        <v>89</v>
      </c>
      <c r="E13" s="149">
        <f>'G-1'!F13</f>
        <v>57.5</v>
      </c>
      <c r="F13" s="149">
        <f>'G-1'!F14</f>
        <v>62</v>
      </c>
      <c r="G13" s="149">
        <f>'G-1'!F15</f>
        <v>61</v>
      </c>
      <c r="H13" s="149">
        <f>'G-1'!F16</f>
        <v>66.5</v>
      </c>
      <c r="I13" s="149">
        <f>'G-1'!F17</f>
        <v>59.5</v>
      </c>
      <c r="J13" s="149">
        <f>'G-1'!F18</f>
        <v>78.5</v>
      </c>
      <c r="K13" s="149">
        <f>'G-1'!F19</f>
        <v>59</v>
      </c>
      <c r="L13" s="150"/>
      <c r="M13" s="149">
        <f>'G-1'!F20</f>
        <v>41</v>
      </c>
      <c r="N13" s="149">
        <f>'G-1'!F21</f>
        <v>46.5</v>
      </c>
      <c r="O13" s="149">
        <f>'G-1'!F22</f>
        <v>65</v>
      </c>
      <c r="P13" s="149">
        <f>'G-1'!M10</f>
        <v>75</v>
      </c>
      <c r="Q13" s="149">
        <f>'G-1'!M11</f>
        <v>108</v>
      </c>
      <c r="R13" s="149">
        <f>'G-1'!M12</f>
        <v>122</v>
      </c>
      <c r="S13" s="149">
        <f>'G-1'!M13</f>
        <v>81.5</v>
      </c>
      <c r="T13" s="149">
        <f>'G-1'!M14</f>
        <v>81.5</v>
      </c>
      <c r="U13" s="149">
        <f>'G-1'!M15</f>
        <v>74</v>
      </c>
      <c r="V13" s="149">
        <f>'G-1'!M16</f>
        <v>71</v>
      </c>
      <c r="W13" s="149">
        <f>'G-1'!M17</f>
        <v>61.5</v>
      </c>
      <c r="X13" s="149">
        <f>'G-1'!M18</f>
        <v>52</v>
      </c>
      <c r="Y13" s="149">
        <f>'G-1'!M19</f>
        <v>55.5</v>
      </c>
      <c r="Z13" s="149">
        <f>'G-1'!M20</f>
        <v>81.5</v>
      </c>
      <c r="AA13" s="149">
        <f>'G-1'!M21</f>
        <v>86.5</v>
      </c>
      <c r="AB13" s="149">
        <f>'G-1'!M22</f>
        <v>77.5</v>
      </c>
      <c r="AC13" s="150"/>
      <c r="AD13" s="149">
        <f>'G-1'!T10</f>
        <v>90.5</v>
      </c>
      <c r="AE13" s="149">
        <f>'G-1'!T11</f>
        <v>92</v>
      </c>
      <c r="AF13" s="149">
        <f>'G-1'!T12</f>
        <v>96.5</v>
      </c>
      <c r="AG13" s="149">
        <f>'G-1'!T13</f>
        <v>92</v>
      </c>
      <c r="AH13" s="149">
        <f>'G-1'!T14</f>
        <v>115.5</v>
      </c>
      <c r="AI13" s="149">
        <f>'G-1'!T15</f>
        <v>127</v>
      </c>
      <c r="AJ13" s="149">
        <f>'G-1'!T16</f>
        <v>161</v>
      </c>
      <c r="AK13" s="149">
        <f>'G-1'!T17</f>
        <v>129</v>
      </c>
      <c r="AL13" s="149">
        <f>'G-1'!T18</f>
        <v>184</v>
      </c>
      <c r="AM13" s="149">
        <f>'G-1'!T19</f>
        <v>159.5</v>
      </c>
      <c r="AN13" s="149">
        <f>'G-1'!T20</f>
        <v>125.5</v>
      </c>
      <c r="AO13" s="149">
        <f>'G-1'!T21</f>
        <v>104.5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273.5</v>
      </c>
      <c r="F14" s="149">
        <f t="shared" ref="F14:K14" si="3">C13+D13+E13+F13</f>
        <v>271.5</v>
      </c>
      <c r="G14" s="149">
        <f t="shared" si="3"/>
        <v>269.5</v>
      </c>
      <c r="H14" s="149">
        <f t="shared" si="3"/>
        <v>247</v>
      </c>
      <c r="I14" s="149">
        <f t="shared" si="3"/>
        <v>249</v>
      </c>
      <c r="J14" s="149">
        <f t="shared" si="3"/>
        <v>265.5</v>
      </c>
      <c r="K14" s="149">
        <f t="shared" si="3"/>
        <v>263.5</v>
      </c>
      <c r="L14" s="150"/>
      <c r="M14" s="149"/>
      <c r="N14" s="149"/>
      <c r="O14" s="149"/>
      <c r="P14" s="149">
        <f>M13+N13+O13+P13</f>
        <v>227.5</v>
      </c>
      <c r="Q14" s="149">
        <f t="shared" ref="Q14:AB14" si="4">N13+O13+P13+Q13</f>
        <v>294.5</v>
      </c>
      <c r="R14" s="149">
        <f t="shared" si="4"/>
        <v>370</v>
      </c>
      <c r="S14" s="149">
        <f t="shared" si="4"/>
        <v>386.5</v>
      </c>
      <c r="T14" s="149">
        <f t="shared" si="4"/>
        <v>393</v>
      </c>
      <c r="U14" s="149">
        <f t="shared" si="4"/>
        <v>359</v>
      </c>
      <c r="V14" s="149">
        <f t="shared" si="4"/>
        <v>308</v>
      </c>
      <c r="W14" s="149">
        <f t="shared" si="4"/>
        <v>288</v>
      </c>
      <c r="X14" s="149">
        <f t="shared" si="4"/>
        <v>258.5</v>
      </c>
      <c r="Y14" s="149">
        <f t="shared" si="4"/>
        <v>240</v>
      </c>
      <c r="Z14" s="149">
        <f t="shared" si="4"/>
        <v>250.5</v>
      </c>
      <c r="AA14" s="149">
        <f t="shared" si="4"/>
        <v>275.5</v>
      </c>
      <c r="AB14" s="149">
        <f t="shared" si="4"/>
        <v>301</v>
      </c>
      <c r="AC14" s="150"/>
      <c r="AD14" s="149"/>
      <c r="AE14" s="149"/>
      <c r="AF14" s="149"/>
      <c r="AG14" s="149">
        <f>AD13+AE13+AF13+AG13</f>
        <v>371</v>
      </c>
      <c r="AH14" s="149">
        <f t="shared" ref="AH14:AO14" si="5">AE13+AF13+AG13+AH13</f>
        <v>396</v>
      </c>
      <c r="AI14" s="149">
        <f t="shared" si="5"/>
        <v>431</v>
      </c>
      <c r="AJ14" s="149">
        <f t="shared" si="5"/>
        <v>495.5</v>
      </c>
      <c r="AK14" s="149">
        <f t="shared" si="5"/>
        <v>532.5</v>
      </c>
      <c r="AL14" s="149">
        <f t="shared" si="5"/>
        <v>601</v>
      </c>
      <c r="AM14" s="149">
        <f t="shared" si="5"/>
        <v>633.5</v>
      </c>
      <c r="AN14" s="149">
        <f t="shared" si="5"/>
        <v>598</v>
      </c>
      <c r="AO14" s="149">
        <f t="shared" si="5"/>
        <v>573.5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0.76543209876543206</v>
      </c>
      <c r="H15" s="152"/>
      <c r="I15" s="152" t="s">
        <v>109</v>
      </c>
      <c r="J15" s="153">
        <f>DIRECCIONALIDAD!J12/100</f>
        <v>0.23456790123456789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0.75</v>
      </c>
      <c r="V15" s="152"/>
      <c r="W15" s="152"/>
      <c r="X15" s="152"/>
      <c r="Y15" s="152" t="s">
        <v>109</v>
      </c>
      <c r="Z15" s="153">
        <f>DIRECCIONALIDAD!J15/100</f>
        <v>0.25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0.73662551440329205</v>
      </c>
      <c r="AL15" s="152"/>
      <c r="AM15" s="152"/>
      <c r="AN15" s="152" t="s">
        <v>109</v>
      </c>
      <c r="AO15" s="155">
        <f>DIRECCIONALIDAD!J18/100</f>
        <v>0.26337448559670784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150</v>
      </c>
      <c r="B16" s="162">
        <f>MAX(B14:K14)</f>
        <v>273.5</v>
      </c>
      <c r="C16" s="152" t="s">
        <v>107</v>
      </c>
      <c r="D16" s="163">
        <f>+B16*D15</f>
        <v>0</v>
      </c>
      <c r="E16" s="152"/>
      <c r="F16" s="152" t="s">
        <v>108</v>
      </c>
      <c r="G16" s="163">
        <f>+B16*G15</f>
        <v>209.34567901234567</v>
      </c>
      <c r="H16" s="152"/>
      <c r="I16" s="152" t="s">
        <v>109</v>
      </c>
      <c r="J16" s="163">
        <f>+B16*J15</f>
        <v>64.154320987654316</v>
      </c>
      <c r="K16" s="154"/>
      <c r="L16" s="148"/>
      <c r="M16" s="162">
        <f>MAX(M14:AB14)</f>
        <v>393</v>
      </c>
      <c r="N16" s="152"/>
      <c r="O16" s="152" t="s">
        <v>107</v>
      </c>
      <c r="P16" s="164">
        <f>+M16*P15</f>
        <v>0</v>
      </c>
      <c r="Q16" s="152"/>
      <c r="R16" s="152"/>
      <c r="S16" s="152"/>
      <c r="T16" s="152" t="s">
        <v>108</v>
      </c>
      <c r="U16" s="164">
        <f>+M16*U15</f>
        <v>294.75</v>
      </c>
      <c r="V16" s="152"/>
      <c r="W16" s="152"/>
      <c r="X16" s="152"/>
      <c r="Y16" s="152" t="s">
        <v>109</v>
      </c>
      <c r="Z16" s="164">
        <f>+M16*Z15</f>
        <v>98.25</v>
      </c>
      <c r="AA16" s="152"/>
      <c r="AB16" s="154"/>
      <c r="AC16" s="148"/>
      <c r="AD16" s="162">
        <f>MAX(AD14:AO14)</f>
        <v>633.5</v>
      </c>
      <c r="AE16" s="152" t="s">
        <v>107</v>
      </c>
      <c r="AF16" s="163">
        <f>+AD16*AF15</f>
        <v>0</v>
      </c>
      <c r="AG16" s="152"/>
      <c r="AH16" s="152"/>
      <c r="AI16" s="152"/>
      <c r="AJ16" s="152" t="s">
        <v>108</v>
      </c>
      <c r="AK16" s="163">
        <f>+AD16*AK15</f>
        <v>466.65226337448553</v>
      </c>
      <c r="AL16" s="152"/>
      <c r="AM16" s="152"/>
      <c r="AN16" s="152" t="s">
        <v>109</v>
      </c>
      <c r="AO16" s="165">
        <f>+AD16*AO15</f>
        <v>166.84773662551441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148</v>
      </c>
      <c r="C18" s="149">
        <f>'G-2'!F11</f>
        <v>177.5</v>
      </c>
      <c r="D18" s="149">
        <f>'G-2'!F12</f>
        <v>201</v>
      </c>
      <c r="E18" s="149">
        <f>'G-2'!F13</f>
        <v>151.5</v>
      </c>
      <c r="F18" s="149">
        <f>'G-2'!F14</f>
        <v>131.5</v>
      </c>
      <c r="G18" s="149">
        <f>'G-2'!F15</f>
        <v>116.5</v>
      </c>
      <c r="H18" s="149">
        <f>'G-2'!F16</f>
        <v>137.5</v>
      </c>
      <c r="I18" s="149">
        <f>'G-2'!F17</f>
        <v>133</v>
      </c>
      <c r="J18" s="149">
        <f>'G-2'!F18</f>
        <v>112.5</v>
      </c>
      <c r="K18" s="149">
        <f>'G-2'!F19</f>
        <v>108</v>
      </c>
      <c r="L18" s="150"/>
      <c r="M18" s="149">
        <f>'G-2'!F20</f>
        <v>69.5</v>
      </c>
      <c r="N18" s="149">
        <f>'G-2'!F21</f>
        <v>89</v>
      </c>
      <c r="O18" s="149">
        <f>'G-2'!F22</f>
        <v>121</v>
      </c>
      <c r="P18" s="149">
        <f>'G-2'!M10</f>
        <v>123.5</v>
      </c>
      <c r="Q18" s="149">
        <f>'G-2'!M11</f>
        <v>122</v>
      </c>
      <c r="R18" s="149">
        <f>'G-2'!M12</f>
        <v>104</v>
      </c>
      <c r="S18" s="149">
        <f>'G-2'!M13</f>
        <v>86</v>
      </c>
      <c r="T18" s="149">
        <f>'G-2'!M14</f>
        <v>114.5</v>
      </c>
      <c r="U18" s="149">
        <f>'G-2'!M15</f>
        <v>111</v>
      </c>
      <c r="V18" s="149">
        <f>'G-2'!M16</f>
        <v>109.5</v>
      </c>
      <c r="W18" s="149">
        <f>'G-2'!M17</f>
        <v>95</v>
      </c>
      <c r="X18" s="149">
        <f>'G-2'!M18</f>
        <v>104</v>
      </c>
      <c r="Y18" s="149">
        <f>'G-2'!M19</f>
        <v>84.5</v>
      </c>
      <c r="Z18" s="149">
        <f>'G-2'!M20</f>
        <v>103</v>
      </c>
      <c r="AA18" s="149">
        <f>'G-2'!M21</f>
        <v>101</v>
      </c>
      <c r="AB18" s="149">
        <f>'G-2'!M22</f>
        <v>98</v>
      </c>
      <c r="AC18" s="150"/>
      <c r="AD18" s="149">
        <f>'G-2'!T10</f>
        <v>94</v>
      </c>
      <c r="AE18" s="149">
        <f>'G-2'!T11</f>
        <v>96.5</v>
      </c>
      <c r="AF18" s="149">
        <f>'G-2'!T12</f>
        <v>85.5</v>
      </c>
      <c r="AG18" s="149">
        <f>'G-2'!T13</f>
        <v>95.5</v>
      </c>
      <c r="AH18" s="149">
        <f>'G-2'!T14</f>
        <v>91</v>
      </c>
      <c r="AI18" s="149">
        <f>'G-2'!T15</f>
        <v>111</v>
      </c>
      <c r="AJ18" s="149">
        <f>'G-2'!T16</f>
        <v>97</v>
      </c>
      <c r="AK18" s="149">
        <f>'G-2'!T17</f>
        <v>110.5</v>
      </c>
      <c r="AL18" s="149">
        <f>'G-2'!T18</f>
        <v>117</v>
      </c>
      <c r="AM18" s="149">
        <f>'G-2'!T19</f>
        <v>110</v>
      </c>
      <c r="AN18" s="149">
        <f>'G-2'!T20</f>
        <v>106</v>
      </c>
      <c r="AO18" s="149">
        <f>'G-2'!T21</f>
        <v>83.5</v>
      </c>
      <c r="AP18" s="101"/>
      <c r="AQ18" s="101"/>
      <c r="AR18" s="101"/>
      <c r="AS18" s="101"/>
      <c r="AT18" s="101"/>
      <c r="AU18" s="101">
        <f t="shared" ref="AU18:BA18" si="6">E19</f>
        <v>678</v>
      </c>
      <c r="AV18" s="101">
        <f t="shared" si="6"/>
        <v>661.5</v>
      </c>
      <c r="AW18" s="101">
        <f t="shared" si="6"/>
        <v>600.5</v>
      </c>
      <c r="AX18" s="101">
        <f t="shared" si="6"/>
        <v>537</v>
      </c>
      <c r="AY18" s="101">
        <f t="shared" si="6"/>
        <v>518.5</v>
      </c>
      <c r="AZ18" s="101">
        <f t="shared" si="6"/>
        <v>499.5</v>
      </c>
      <c r="BA18" s="101">
        <f t="shared" si="6"/>
        <v>491</v>
      </c>
      <c r="BB18" s="101"/>
      <c r="BC18" s="101"/>
      <c r="BD18" s="101"/>
      <c r="BE18" s="101">
        <f t="shared" ref="BE18:BQ18" si="7">P19</f>
        <v>403</v>
      </c>
      <c r="BF18" s="101">
        <f t="shared" si="7"/>
        <v>455.5</v>
      </c>
      <c r="BG18" s="101">
        <f t="shared" si="7"/>
        <v>470.5</v>
      </c>
      <c r="BH18" s="101">
        <f t="shared" si="7"/>
        <v>435.5</v>
      </c>
      <c r="BI18" s="101">
        <f t="shared" si="7"/>
        <v>426.5</v>
      </c>
      <c r="BJ18" s="101">
        <f t="shared" si="7"/>
        <v>415.5</v>
      </c>
      <c r="BK18" s="101">
        <f t="shared" si="7"/>
        <v>421</v>
      </c>
      <c r="BL18" s="101">
        <f t="shared" si="7"/>
        <v>430</v>
      </c>
      <c r="BM18" s="101">
        <f t="shared" si="7"/>
        <v>419.5</v>
      </c>
      <c r="BN18" s="101">
        <f t="shared" si="7"/>
        <v>393</v>
      </c>
      <c r="BO18" s="101">
        <f t="shared" si="7"/>
        <v>386.5</v>
      </c>
      <c r="BP18" s="101">
        <f t="shared" si="7"/>
        <v>392.5</v>
      </c>
      <c r="BQ18" s="101">
        <f t="shared" si="7"/>
        <v>386.5</v>
      </c>
      <c r="BR18" s="101"/>
      <c r="BS18" s="101"/>
      <c r="BT18" s="101"/>
      <c r="BU18" s="101">
        <f t="shared" ref="BU18:CC18" si="8">AG19</f>
        <v>371.5</v>
      </c>
      <c r="BV18" s="101">
        <f t="shared" si="8"/>
        <v>368.5</v>
      </c>
      <c r="BW18" s="101">
        <f t="shared" si="8"/>
        <v>383</v>
      </c>
      <c r="BX18" s="101">
        <f t="shared" si="8"/>
        <v>394.5</v>
      </c>
      <c r="BY18" s="101">
        <f t="shared" si="8"/>
        <v>409.5</v>
      </c>
      <c r="BZ18" s="101">
        <f t="shared" si="8"/>
        <v>435.5</v>
      </c>
      <c r="CA18" s="101">
        <f t="shared" si="8"/>
        <v>434.5</v>
      </c>
      <c r="CB18" s="101">
        <f t="shared" si="8"/>
        <v>443.5</v>
      </c>
      <c r="CC18" s="101">
        <f t="shared" si="8"/>
        <v>416.5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678</v>
      </c>
      <c r="F19" s="149">
        <f t="shared" ref="F19:K19" si="9">C18+D18+E18+F18</f>
        <v>661.5</v>
      </c>
      <c r="G19" s="149">
        <f t="shared" si="9"/>
        <v>600.5</v>
      </c>
      <c r="H19" s="149">
        <f t="shared" si="9"/>
        <v>537</v>
      </c>
      <c r="I19" s="149">
        <f t="shared" si="9"/>
        <v>518.5</v>
      </c>
      <c r="J19" s="149">
        <f t="shared" si="9"/>
        <v>499.5</v>
      </c>
      <c r="K19" s="149">
        <f t="shared" si="9"/>
        <v>491</v>
      </c>
      <c r="L19" s="150"/>
      <c r="M19" s="149"/>
      <c r="N19" s="149"/>
      <c r="O19" s="149"/>
      <c r="P19" s="149">
        <f>M18+N18+O18+P18</f>
        <v>403</v>
      </c>
      <c r="Q19" s="149">
        <f t="shared" ref="Q19:AB19" si="10">N18+O18+P18+Q18</f>
        <v>455.5</v>
      </c>
      <c r="R19" s="149">
        <f t="shared" si="10"/>
        <v>470.5</v>
      </c>
      <c r="S19" s="149">
        <f t="shared" si="10"/>
        <v>435.5</v>
      </c>
      <c r="T19" s="149">
        <f t="shared" si="10"/>
        <v>426.5</v>
      </c>
      <c r="U19" s="149">
        <f t="shared" si="10"/>
        <v>415.5</v>
      </c>
      <c r="V19" s="149">
        <f t="shared" si="10"/>
        <v>421</v>
      </c>
      <c r="W19" s="149">
        <f t="shared" si="10"/>
        <v>430</v>
      </c>
      <c r="X19" s="149">
        <f t="shared" si="10"/>
        <v>419.5</v>
      </c>
      <c r="Y19" s="149">
        <f t="shared" si="10"/>
        <v>393</v>
      </c>
      <c r="Z19" s="149">
        <f t="shared" si="10"/>
        <v>386.5</v>
      </c>
      <c r="AA19" s="149">
        <f t="shared" si="10"/>
        <v>392.5</v>
      </c>
      <c r="AB19" s="149">
        <f t="shared" si="10"/>
        <v>386.5</v>
      </c>
      <c r="AC19" s="150"/>
      <c r="AD19" s="149"/>
      <c r="AE19" s="149"/>
      <c r="AF19" s="149"/>
      <c r="AG19" s="149">
        <f>AD18+AE18+AF18+AG18</f>
        <v>371.5</v>
      </c>
      <c r="AH19" s="149">
        <f t="shared" ref="AH19:AO19" si="11">AE18+AF18+AG18+AH18</f>
        <v>368.5</v>
      </c>
      <c r="AI19" s="149">
        <f t="shared" si="11"/>
        <v>383</v>
      </c>
      <c r="AJ19" s="149">
        <f t="shared" si="11"/>
        <v>394.5</v>
      </c>
      <c r="AK19" s="149">
        <f t="shared" si="11"/>
        <v>409.5</v>
      </c>
      <c r="AL19" s="149">
        <f t="shared" si="11"/>
        <v>435.5</v>
      </c>
      <c r="AM19" s="149">
        <f t="shared" si="11"/>
        <v>434.5</v>
      </c>
      <c r="AN19" s="149">
        <f t="shared" si="11"/>
        <v>443.5</v>
      </c>
      <c r="AO19" s="149">
        <f t="shared" si="11"/>
        <v>416.5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0.81818181818181823</v>
      </c>
      <c r="H20" s="152"/>
      <c r="I20" s="152" t="s">
        <v>109</v>
      </c>
      <c r="J20" s="153">
        <f>DIRECCIONALIDAD!J21/100</f>
        <v>0.18181818181818182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0.84924623115577891</v>
      </c>
      <c r="V20" s="152"/>
      <c r="W20" s="152"/>
      <c r="X20" s="152"/>
      <c r="Y20" s="152" t="s">
        <v>109</v>
      </c>
      <c r="Z20" s="153">
        <f>DIRECCIONALIDAD!J24/100</f>
        <v>0.15075376884422109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0.8100263852242745</v>
      </c>
      <c r="AL20" s="152"/>
      <c r="AM20" s="152"/>
      <c r="AN20" s="152" t="s">
        <v>109</v>
      </c>
      <c r="AO20" s="155">
        <f>DIRECCIONALIDAD!J27/100</f>
        <v>0.18997361477572558</v>
      </c>
      <c r="AP20" s="92"/>
      <c r="AQ20" s="92"/>
      <c r="AR20" s="92"/>
      <c r="AS20" s="92"/>
      <c r="AT20" s="92"/>
      <c r="AU20" s="92">
        <f t="shared" ref="AU20:BA20" si="15">E24</f>
        <v>1430.5</v>
      </c>
      <c r="AV20" s="92">
        <f t="shared" si="15"/>
        <v>1410</v>
      </c>
      <c r="AW20" s="92">
        <f t="shared" si="15"/>
        <v>1372</v>
      </c>
      <c r="AX20" s="92">
        <f t="shared" si="15"/>
        <v>1278.5</v>
      </c>
      <c r="AY20" s="92">
        <f t="shared" si="15"/>
        <v>1218</v>
      </c>
      <c r="AZ20" s="92">
        <f t="shared" si="15"/>
        <v>1217</v>
      </c>
      <c r="BA20" s="92">
        <f t="shared" si="15"/>
        <v>1197.5</v>
      </c>
      <c r="BB20" s="92"/>
      <c r="BC20" s="92"/>
      <c r="BD20" s="92"/>
      <c r="BE20" s="92">
        <f t="shared" ref="BE20:BQ20" si="16">P24</f>
        <v>1208</v>
      </c>
      <c r="BF20" s="92">
        <f t="shared" si="16"/>
        <v>1255</v>
      </c>
      <c r="BG20" s="92">
        <f t="shared" si="16"/>
        <v>1280.5</v>
      </c>
      <c r="BH20" s="92">
        <f t="shared" si="16"/>
        <v>1263.5</v>
      </c>
      <c r="BI20" s="92">
        <f t="shared" si="16"/>
        <v>1167</v>
      </c>
      <c r="BJ20" s="92">
        <f t="shared" si="16"/>
        <v>1060.5</v>
      </c>
      <c r="BK20" s="92">
        <f t="shared" si="16"/>
        <v>980</v>
      </c>
      <c r="BL20" s="92">
        <f t="shared" si="16"/>
        <v>947.5</v>
      </c>
      <c r="BM20" s="92">
        <f t="shared" si="16"/>
        <v>1000</v>
      </c>
      <c r="BN20" s="92">
        <f t="shared" si="16"/>
        <v>1080.5</v>
      </c>
      <c r="BO20" s="92">
        <f t="shared" si="16"/>
        <v>1185.5</v>
      </c>
      <c r="BP20" s="92">
        <f t="shared" si="16"/>
        <v>1269</v>
      </c>
      <c r="BQ20" s="92">
        <f t="shared" si="16"/>
        <v>1343</v>
      </c>
      <c r="BR20" s="92"/>
      <c r="BS20" s="92"/>
      <c r="BT20" s="92"/>
      <c r="BU20" s="92">
        <f t="shared" ref="BU20:CC20" si="17">AG24</f>
        <v>1287.5</v>
      </c>
      <c r="BV20" s="92">
        <f t="shared" si="17"/>
        <v>1275.5</v>
      </c>
      <c r="BW20" s="92">
        <f t="shared" si="17"/>
        <v>1317</v>
      </c>
      <c r="BX20" s="92">
        <f t="shared" si="17"/>
        <v>1345</v>
      </c>
      <c r="BY20" s="92">
        <f t="shared" si="17"/>
        <v>1351.5</v>
      </c>
      <c r="BZ20" s="92">
        <f t="shared" si="17"/>
        <v>1407.5</v>
      </c>
      <c r="CA20" s="92">
        <f t="shared" si="17"/>
        <v>1429</v>
      </c>
      <c r="CB20" s="92">
        <f t="shared" si="17"/>
        <v>1469</v>
      </c>
      <c r="CC20" s="92">
        <f t="shared" si="17"/>
        <v>1419.5</v>
      </c>
    </row>
    <row r="21" spans="1:81" ht="16.5" customHeight="1" x14ac:dyDescent="0.2">
      <c r="A21" s="161" t="s">
        <v>150</v>
      </c>
      <c r="B21" s="162">
        <f>MAX(B19:K19)</f>
        <v>678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554.72727272727275</v>
      </c>
      <c r="H21" s="152"/>
      <c r="I21" s="152" t="s">
        <v>109</v>
      </c>
      <c r="J21" s="163">
        <f>+B21*J20</f>
        <v>123.27272727272728</v>
      </c>
      <c r="K21" s="154"/>
      <c r="L21" s="148"/>
      <c r="M21" s="162">
        <f>MAX(M19:AB19)</f>
        <v>470.5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399.570351758794</v>
      </c>
      <c r="V21" s="152"/>
      <c r="W21" s="152"/>
      <c r="X21" s="152"/>
      <c r="Y21" s="152" t="s">
        <v>109</v>
      </c>
      <c r="Z21" s="164">
        <f>+M21*Z20</f>
        <v>70.929648241206024</v>
      </c>
      <c r="AA21" s="152"/>
      <c r="AB21" s="154"/>
      <c r="AC21" s="148"/>
      <c r="AD21" s="162">
        <f>MAX(AD19:AO19)</f>
        <v>443.5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359.24670184696572</v>
      </c>
      <c r="AL21" s="152"/>
      <c r="AM21" s="152"/>
      <c r="AN21" s="152" t="s">
        <v>109</v>
      </c>
      <c r="AO21" s="165">
        <f>+AD21*AO20</f>
        <v>84.253298153034294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103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2382</v>
      </c>
      <c r="AV22" s="92">
        <f t="shared" si="18"/>
        <v>2343</v>
      </c>
      <c r="AW22" s="92">
        <f t="shared" si="18"/>
        <v>2242</v>
      </c>
      <c r="AX22" s="92">
        <f t="shared" si="18"/>
        <v>2062.5</v>
      </c>
      <c r="AY22" s="92">
        <f t="shared" si="18"/>
        <v>1985.5</v>
      </c>
      <c r="AZ22" s="92">
        <f t="shared" si="18"/>
        <v>1982</v>
      </c>
      <c r="BA22" s="92">
        <f t="shared" si="18"/>
        <v>1952</v>
      </c>
      <c r="BB22" s="92"/>
      <c r="BC22" s="92"/>
      <c r="BD22" s="92"/>
      <c r="BE22" s="92">
        <f t="shared" ref="BE22:BQ22" si="19">P33</f>
        <v>1838.5</v>
      </c>
      <c r="BF22" s="92">
        <f t="shared" si="19"/>
        <v>2005</v>
      </c>
      <c r="BG22" s="92">
        <f t="shared" si="19"/>
        <v>2121</v>
      </c>
      <c r="BH22" s="92">
        <f t="shared" si="19"/>
        <v>2085.5</v>
      </c>
      <c r="BI22" s="92">
        <f t="shared" si="19"/>
        <v>1986.5</v>
      </c>
      <c r="BJ22" s="92">
        <f t="shared" si="19"/>
        <v>1835</v>
      </c>
      <c r="BK22" s="92">
        <f t="shared" si="19"/>
        <v>1709</v>
      </c>
      <c r="BL22" s="92">
        <f t="shared" si="19"/>
        <v>1665.5</v>
      </c>
      <c r="BM22" s="92">
        <f t="shared" si="19"/>
        <v>1678</v>
      </c>
      <c r="BN22" s="92">
        <f t="shared" si="19"/>
        <v>1713.5</v>
      </c>
      <c r="BO22" s="92">
        <f t="shared" si="19"/>
        <v>1822.5</v>
      </c>
      <c r="BP22" s="92">
        <f t="shared" si="19"/>
        <v>1937</v>
      </c>
      <c r="BQ22" s="92">
        <f t="shared" si="19"/>
        <v>2030.5</v>
      </c>
      <c r="BR22" s="92"/>
      <c r="BS22" s="92"/>
      <c r="BT22" s="92"/>
      <c r="BU22" s="92">
        <f t="shared" ref="BU22:CC22" si="20">AG33</f>
        <v>2030</v>
      </c>
      <c r="BV22" s="92">
        <f t="shared" si="20"/>
        <v>2040</v>
      </c>
      <c r="BW22" s="92">
        <f t="shared" si="20"/>
        <v>2131</v>
      </c>
      <c r="BX22" s="92">
        <f t="shared" si="20"/>
        <v>2235</v>
      </c>
      <c r="BY22" s="92">
        <f t="shared" si="20"/>
        <v>2293.5</v>
      </c>
      <c r="BZ22" s="92">
        <f t="shared" si="20"/>
        <v>2444</v>
      </c>
      <c r="CA22" s="92">
        <f t="shared" si="20"/>
        <v>2497</v>
      </c>
      <c r="CB22" s="92">
        <f t="shared" si="20"/>
        <v>2510.5</v>
      </c>
      <c r="CC22" s="92">
        <f t="shared" si="20"/>
        <v>2409.5</v>
      </c>
    </row>
    <row r="23" spans="1:81" ht="16.5" customHeight="1" x14ac:dyDescent="0.2">
      <c r="A23" s="100" t="s">
        <v>104</v>
      </c>
      <c r="B23" s="149">
        <f>'G-3'!F10</f>
        <v>339.5</v>
      </c>
      <c r="C23" s="149">
        <f>'G-3'!F11</f>
        <v>364.5</v>
      </c>
      <c r="D23" s="149">
        <f>'G-3'!F12</f>
        <v>386.5</v>
      </c>
      <c r="E23" s="149">
        <f>'G-3'!F13</f>
        <v>340</v>
      </c>
      <c r="F23" s="149">
        <f>'G-3'!F14</f>
        <v>319</v>
      </c>
      <c r="G23" s="149">
        <f>'G-3'!F15</f>
        <v>326.5</v>
      </c>
      <c r="H23" s="149">
        <f>'G-3'!F16</f>
        <v>293</v>
      </c>
      <c r="I23" s="149">
        <f>'G-3'!F17</f>
        <v>279.5</v>
      </c>
      <c r="J23" s="149">
        <f>'G-3'!F18</f>
        <v>318</v>
      </c>
      <c r="K23" s="149">
        <f>'G-3'!F19</f>
        <v>307</v>
      </c>
      <c r="L23" s="150"/>
      <c r="M23" s="149">
        <f>'G-3'!F20</f>
        <v>286.5</v>
      </c>
      <c r="N23" s="149">
        <f>'G-3'!F21</f>
        <v>298.5</v>
      </c>
      <c r="O23" s="149">
        <f>'G-3'!F22</f>
        <v>292.5</v>
      </c>
      <c r="P23" s="149">
        <f>'G-3'!M10</f>
        <v>330.5</v>
      </c>
      <c r="Q23" s="149">
        <f>'G-3'!M11</f>
        <v>333.5</v>
      </c>
      <c r="R23" s="149">
        <f>'G-3'!M12</f>
        <v>324</v>
      </c>
      <c r="S23" s="149">
        <f>'G-3'!M13</f>
        <v>275.5</v>
      </c>
      <c r="T23" s="149">
        <f>'G-3'!M14</f>
        <v>234</v>
      </c>
      <c r="U23" s="149">
        <f>'G-3'!M15</f>
        <v>227</v>
      </c>
      <c r="V23" s="149">
        <f>'G-3'!M16</f>
        <v>243.5</v>
      </c>
      <c r="W23" s="149">
        <f>'G-3'!M17</f>
        <v>243</v>
      </c>
      <c r="X23" s="149">
        <f>'G-3'!M18</f>
        <v>286.5</v>
      </c>
      <c r="Y23" s="149">
        <f>'G-3'!M19</f>
        <v>307.5</v>
      </c>
      <c r="Z23" s="149">
        <f>'G-3'!M20</f>
        <v>348.5</v>
      </c>
      <c r="AA23" s="149">
        <f>'G-3'!M21</f>
        <v>326.5</v>
      </c>
      <c r="AB23" s="149">
        <f>'G-3'!M22</f>
        <v>360.5</v>
      </c>
      <c r="AC23" s="150"/>
      <c r="AD23" s="149">
        <f>'G-3'!T10</f>
        <v>308</v>
      </c>
      <c r="AE23" s="149">
        <f>'G-3'!T11</f>
        <v>320</v>
      </c>
      <c r="AF23" s="149">
        <f>'G-3'!T12</f>
        <v>313.5</v>
      </c>
      <c r="AG23" s="149">
        <f>'G-3'!T13</f>
        <v>346</v>
      </c>
      <c r="AH23" s="149">
        <f>'G-3'!T14</f>
        <v>296</v>
      </c>
      <c r="AI23" s="149">
        <f>'G-3'!T15</f>
        <v>361.5</v>
      </c>
      <c r="AJ23" s="149">
        <f>'G-3'!T16</f>
        <v>341.5</v>
      </c>
      <c r="AK23" s="149">
        <f>'G-3'!T17</f>
        <v>352.5</v>
      </c>
      <c r="AL23" s="149">
        <f>'G-3'!T18</f>
        <v>352</v>
      </c>
      <c r="AM23" s="149">
        <f>'G-3'!T19</f>
        <v>383</v>
      </c>
      <c r="AN23" s="149">
        <f>'G-3'!T20</f>
        <v>381.5</v>
      </c>
      <c r="AO23" s="149">
        <f>'G-3'!T21</f>
        <v>303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1430.5</v>
      </c>
      <c r="F24" s="149">
        <f t="shared" ref="F24:K24" si="21">C23+D23+E23+F23</f>
        <v>1410</v>
      </c>
      <c r="G24" s="149">
        <f t="shared" si="21"/>
        <v>1372</v>
      </c>
      <c r="H24" s="149">
        <f t="shared" si="21"/>
        <v>1278.5</v>
      </c>
      <c r="I24" s="149">
        <f t="shared" si="21"/>
        <v>1218</v>
      </c>
      <c r="J24" s="149">
        <f t="shared" si="21"/>
        <v>1217</v>
      </c>
      <c r="K24" s="149">
        <f t="shared" si="21"/>
        <v>1197.5</v>
      </c>
      <c r="L24" s="150"/>
      <c r="M24" s="149"/>
      <c r="N24" s="149"/>
      <c r="O24" s="149"/>
      <c r="P24" s="149">
        <f>M23+N23+O23+P23</f>
        <v>1208</v>
      </c>
      <c r="Q24" s="149">
        <f t="shared" ref="Q24:AB24" si="22">N23+O23+P23+Q23</f>
        <v>1255</v>
      </c>
      <c r="R24" s="149">
        <f t="shared" si="22"/>
        <v>1280.5</v>
      </c>
      <c r="S24" s="149">
        <f t="shared" si="22"/>
        <v>1263.5</v>
      </c>
      <c r="T24" s="149">
        <f t="shared" si="22"/>
        <v>1167</v>
      </c>
      <c r="U24" s="149">
        <f t="shared" si="22"/>
        <v>1060.5</v>
      </c>
      <c r="V24" s="149">
        <f t="shared" si="22"/>
        <v>980</v>
      </c>
      <c r="W24" s="149">
        <f t="shared" si="22"/>
        <v>947.5</v>
      </c>
      <c r="X24" s="149">
        <f t="shared" si="22"/>
        <v>1000</v>
      </c>
      <c r="Y24" s="149">
        <f t="shared" si="22"/>
        <v>1080.5</v>
      </c>
      <c r="Z24" s="149">
        <f t="shared" si="22"/>
        <v>1185.5</v>
      </c>
      <c r="AA24" s="149">
        <f t="shared" si="22"/>
        <v>1269</v>
      </c>
      <c r="AB24" s="149">
        <f t="shared" si="22"/>
        <v>1343</v>
      </c>
      <c r="AC24" s="150"/>
      <c r="AD24" s="149"/>
      <c r="AE24" s="149"/>
      <c r="AF24" s="149"/>
      <c r="AG24" s="149">
        <f>AD23+AE23+AF23+AG23</f>
        <v>1287.5</v>
      </c>
      <c r="AH24" s="149">
        <f t="shared" ref="AH24:AO24" si="23">AE23+AF23+AG23+AH23</f>
        <v>1275.5</v>
      </c>
      <c r="AI24" s="149">
        <f t="shared" si="23"/>
        <v>1317</v>
      </c>
      <c r="AJ24" s="149">
        <f t="shared" si="23"/>
        <v>1345</v>
      </c>
      <c r="AK24" s="149">
        <f t="shared" si="23"/>
        <v>1351.5</v>
      </c>
      <c r="AL24" s="149">
        <f t="shared" si="23"/>
        <v>1407.5</v>
      </c>
      <c r="AM24" s="149">
        <f t="shared" si="23"/>
        <v>1429</v>
      </c>
      <c r="AN24" s="149">
        <f t="shared" si="23"/>
        <v>1469</v>
      </c>
      <c r="AO24" s="149">
        <f t="shared" si="23"/>
        <v>1419.5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0.12730184147317855</v>
      </c>
      <c r="E25" s="152"/>
      <c r="F25" s="152" t="s">
        <v>108</v>
      </c>
      <c r="G25" s="153">
        <f>DIRECCIONALIDAD!J29/100</f>
        <v>0.82145716573258609</v>
      </c>
      <c r="H25" s="152"/>
      <c r="I25" s="152" t="s">
        <v>109</v>
      </c>
      <c r="J25" s="153">
        <f>DIRECCIONALIDAD!J30/100</f>
        <v>5.1240992794235385E-2</v>
      </c>
      <c r="K25" s="154"/>
      <c r="L25" s="148"/>
      <c r="M25" s="151"/>
      <c r="N25" s="152"/>
      <c r="O25" s="152" t="s">
        <v>107</v>
      </c>
      <c r="P25" s="153">
        <f>DIRECCIONALIDAD!J31/100</f>
        <v>0.15793304221251819</v>
      </c>
      <c r="Q25" s="152"/>
      <c r="R25" s="152"/>
      <c r="S25" s="152"/>
      <c r="T25" s="152" t="s">
        <v>108</v>
      </c>
      <c r="U25" s="153">
        <f>DIRECCIONALIDAD!J32/100</f>
        <v>0.8042212518195051</v>
      </c>
      <c r="V25" s="152"/>
      <c r="W25" s="152"/>
      <c r="X25" s="152"/>
      <c r="Y25" s="152" t="s">
        <v>109</v>
      </c>
      <c r="Z25" s="153">
        <f>DIRECCIONALIDAD!J33/100</f>
        <v>3.7845705967976713E-2</v>
      </c>
      <c r="AA25" s="152"/>
      <c r="AB25" s="152"/>
      <c r="AC25" s="148"/>
      <c r="AD25" s="151"/>
      <c r="AE25" s="152" t="s">
        <v>107</v>
      </c>
      <c r="AF25" s="153">
        <f>DIRECCIONALIDAD!J34/100</f>
        <v>0.11029948867786706</v>
      </c>
      <c r="AG25" s="152"/>
      <c r="AH25" s="152"/>
      <c r="AI25" s="152"/>
      <c r="AJ25" s="152" t="s">
        <v>108</v>
      </c>
      <c r="AK25" s="153">
        <f>DIRECCIONALIDAD!J35/100</f>
        <v>0.84587289992695402</v>
      </c>
      <c r="AL25" s="152"/>
      <c r="AM25" s="152"/>
      <c r="AN25" s="152" t="s">
        <v>109</v>
      </c>
      <c r="AO25" s="153">
        <f>DIRECCIONALIDAD!J36/100</f>
        <v>4.3827611395178961E-2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150</v>
      </c>
      <c r="B26" s="162">
        <f>MAX(B24:K24)</f>
        <v>1430.5</v>
      </c>
      <c r="C26" s="152" t="s">
        <v>107</v>
      </c>
      <c r="D26" s="163">
        <f>+B26*D25</f>
        <v>182.10528422738193</v>
      </c>
      <c r="E26" s="152"/>
      <c r="F26" s="152" t="s">
        <v>108</v>
      </c>
      <c r="G26" s="163">
        <f>+B26*G25</f>
        <v>1175.0944755804644</v>
      </c>
      <c r="H26" s="152"/>
      <c r="I26" s="152" t="s">
        <v>109</v>
      </c>
      <c r="J26" s="163">
        <f>+B26*J25</f>
        <v>73.300240192153723</v>
      </c>
      <c r="K26" s="154"/>
      <c r="L26" s="148"/>
      <c r="M26" s="162">
        <f>MAX(M24:AB24)</f>
        <v>1343</v>
      </c>
      <c r="N26" s="152"/>
      <c r="O26" s="152" t="s">
        <v>107</v>
      </c>
      <c r="P26" s="164">
        <f>+M26*P25</f>
        <v>212.10407569141194</v>
      </c>
      <c r="Q26" s="152"/>
      <c r="R26" s="152"/>
      <c r="S26" s="152"/>
      <c r="T26" s="152" t="s">
        <v>108</v>
      </c>
      <c r="U26" s="164">
        <f>+M26*U25</f>
        <v>1080.0691411935954</v>
      </c>
      <c r="V26" s="152"/>
      <c r="W26" s="152"/>
      <c r="X26" s="152"/>
      <c r="Y26" s="152" t="s">
        <v>109</v>
      </c>
      <c r="Z26" s="164">
        <f>+M26*Z25</f>
        <v>50.826783114992729</v>
      </c>
      <c r="AA26" s="152"/>
      <c r="AB26" s="154"/>
      <c r="AC26" s="148"/>
      <c r="AD26" s="162">
        <f>MAX(AD24:AO24)</f>
        <v>1469</v>
      </c>
      <c r="AE26" s="152" t="s">
        <v>107</v>
      </c>
      <c r="AF26" s="163">
        <f>+AD26*AF25</f>
        <v>162.02994886778671</v>
      </c>
      <c r="AG26" s="152"/>
      <c r="AH26" s="152"/>
      <c r="AI26" s="152"/>
      <c r="AJ26" s="152" t="s">
        <v>108</v>
      </c>
      <c r="AK26" s="163">
        <f>+AD26*AK25</f>
        <v>1242.5872899926956</v>
      </c>
      <c r="AL26" s="152"/>
      <c r="AM26" s="152"/>
      <c r="AN26" s="152" t="s">
        <v>109</v>
      </c>
      <c r="AO26" s="165">
        <f>+AD26*AO25</f>
        <v>64.382761139517896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103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6" t="s">
        <v>103</v>
      </c>
      <c r="U31" s="246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551.5</v>
      </c>
      <c r="C32" s="149">
        <f t="shared" ref="C32:K32" si="24">C13+C18+C23+C28</f>
        <v>605</v>
      </c>
      <c r="D32" s="149">
        <f t="shared" si="24"/>
        <v>676.5</v>
      </c>
      <c r="E32" s="149">
        <f t="shared" si="24"/>
        <v>549</v>
      </c>
      <c r="F32" s="149">
        <f t="shared" si="24"/>
        <v>512.5</v>
      </c>
      <c r="G32" s="149">
        <f t="shared" si="24"/>
        <v>504</v>
      </c>
      <c r="H32" s="149">
        <f t="shared" si="24"/>
        <v>497</v>
      </c>
      <c r="I32" s="149">
        <f t="shared" si="24"/>
        <v>472</v>
      </c>
      <c r="J32" s="149">
        <f t="shared" si="24"/>
        <v>509</v>
      </c>
      <c r="K32" s="149">
        <f t="shared" si="24"/>
        <v>474</v>
      </c>
      <c r="L32" s="150"/>
      <c r="M32" s="149">
        <f>M13+M18+M23+M28</f>
        <v>397</v>
      </c>
      <c r="N32" s="149">
        <f t="shared" ref="N32:AB32" si="25">N13+N18+N23+N28</f>
        <v>434</v>
      </c>
      <c r="O32" s="149">
        <f t="shared" si="25"/>
        <v>478.5</v>
      </c>
      <c r="P32" s="149">
        <f t="shared" si="25"/>
        <v>529</v>
      </c>
      <c r="Q32" s="149">
        <f t="shared" si="25"/>
        <v>563.5</v>
      </c>
      <c r="R32" s="149">
        <f t="shared" si="25"/>
        <v>550</v>
      </c>
      <c r="S32" s="149">
        <f t="shared" si="25"/>
        <v>443</v>
      </c>
      <c r="T32" s="149">
        <f t="shared" si="25"/>
        <v>430</v>
      </c>
      <c r="U32" s="149">
        <f t="shared" si="25"/>
        <v>412</v>
      </c>
      <c r="V32" s="149">
        <f t="shared" si="25"/>
        <v>424</v>
      </c>
      <c r="W32" s="149">
        <f t="shared" si="25"/>
        <v>399.5</v>
      </c>
      <c r="X32" s="149">
        <f t="shared" si="25"/>
        <v>442.5</v>
      </c>
      <c r="Y32" s="149">
        <f t="shared" si="25"/>
        <v>447.5</v>
      </c>
      <c r="Z32" s="149">
        <f t="shared" si="25"/>
        <v>533</v>
      </c>
      <c r="AA32" s="149">
        <f t="shared" si="25"/>
        <v>514</v>
      </c>
      <c r="AB32" s="149">
        <f t="shared" si="25"/>
        <v>536</v>
      </c>
      <c r="AC32" s="150"/>
      <c r="AD32" s="149">
        <f>AD13+AD18+AD23+AD28</f>
        <v>492.5</v>
      </c>
      <c r="AE32" s="149">
        <f t="shared" ref="AE32:AO32" si="26">AE13+AE18+AE23+AE28</f>
        <v>508.5</v>
      </c>
      <c r="AF32" s="149">
        <f t="shared" si="26"/>
        <v>495.5</v>
      </c>
      <c r="AG32" s="149">
        <f t="shared" si="26"/>
        <v>533.5</v>
      </c>
      <c r="AH32" s="149">
        <f t="shared" si="26"/>
        <v>502.5</v>
      </c>
      <c r="AI32" s="149">
        <f t="shared" si="26"/>
        <v>599.5</v>
      </c>
      <c r="AJ32" s="149">
        <f t="shared" si="26"/>
        <v>599.5</v>
      </c>
      <c r="AK32" s="149">
        <f t="shared" si="26"/>
        <v>592</v>
      </c>
      <c r="AL32" s="149">
        <f t="shared" si="26"/>
        <v>653</v>
      </c>
      <c r="AM32" s="149">
        <f t="shared" si="26"/>
        <v>652.5</v>
      </c>
      <c r="AN32" s="149">
        <f t="shared" si="26"/>
        <v>613</v>
      </c>
      <c r="AO32" s="149">
        <f t="shared" si="26"/>
        <v>491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2382</v>
      </c>
      <c r="F33" s="149">
        <f t="shared" ref="F33:K33" si="27">C32+D32+E32+F32</f>
        <v>2343</v>
      </c>
      <c r="G33" s="149">
        <f t="shared" si="27"/>
        <v>2242</v>
      </c>
      <c r="H33" s="149">
        <f t="shared" si="27"/>
        <v>2062.5</v>
      </c>
      <c r="I33" s="149">
        <f t="shared" si="27"/>
        <v>1985.5</v>
      </c>
      <c r="J33" s="149">
        <f t="shared" si="27"/>
        <v>1982</v>
      </c>
      <c r="K33" s="149">
        <f t="shared" si="27"/>
        <v>1952</v>
      </c>
      <c r="L33" s="150"/>
      <c r="M33" s="149"/>
      <c r="N33" s="149"/>
      <c r="O33" s="149"/>
      <c r="P33" s="149">
        <f>M32+N32+O32+P32</f>
        <v>1838.5</v>
      </c>
      <c r="Q33" s="149">
        <f t="shared" ref="Q33:AB33" si="28">N32+O32+P32+Q32</f>
        <v>2005</v>
      </c>
      <c r="R33" s="149">
        <f t="shared" si="28"/>
        <v>2121</v>
      </c>
      <c r="S33" s="149">
        <f t="shared" si="28"/>
        <v>2085.5</v>
      </c>
      <c r="T33" s="149">
        <f t="shared" si="28"/>
        <v>1986.5</v>
      </c>
      <c r="U33" s="149">
        <f t="shared" si="28"/>
        <v>1835</v>
      </c>
      <c r="V33" s="149">
        <f t="shared" si="28"/>
        <v>1709</v>
      </c>
      <c r="W33" s="149">
        <f t="shared" si="28"/>
        <v>1665.5</v>
      </c>
      <c r="X33" s="149">
        <f t="shared" si="28"/>
        <v>1678</v>
      </c>
      <c r="Y33" s="149">
        <f t="shared" si="28"/>
        <v>1713.5</v>
      </c>
      <c r="Z33" s="149">
        <f t="shared" si="28"/>
        <v>1822.5</v>
      </c>
      <c r="AA33" s="149">
        <f t="shared" si="28"/>
        <v>1937</v>
      </c>
      <c r="AB33" s="149">
        <f t="shared" si="28"/>
        <v>2030.5</v>
      </c>
      <c r="AC33" s="150"/>
      <c r="AD33" s="149"/>
      <c r="AE33" s="149"/>
      <c r="AF33" s="149"/>
      <c r="AG33" s="149">
        <f>AD32+AE32+AF32+AG32</f>
        <v>2030</v>
      </c>
      <c r="AH33" s="149">
        <f t="shared" ref="AH33:AO33" si="29">AE32+AF32+AG32+AH32</f>
        <v>2040</v>
      </c>
      <c r="AI33" s="149">
        <f t="shared" si="29"/>
        <v>2131</v>
      </c>
      <c r="AJ33" s="149">
        <f t="shared" si="29"/>
        <v>2235</v>
      </c>
      <c r="AK33" s="149">
        <f t="shared" si="29"/>
        <v>2293.5</v>
      </c>
      <c r="AL33" s="149">
        <f t="shared" si="29"/>
        <v>2444</v>
      </c>
      <c r="AM33" s="149">
        <f t="shared" si="29"/>
        <v>2497</v>
      </c>
      <c r="AN33" s="149">
        <f t="shared" si="29"/>
        <v>2510.5</v>
      </c>
      <c r="AO33" s="149">
        <f t="shared" si="29"/>
        <v>2409.5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7"/>
      <c r="R35" s="247"/>
      <c r="S35" s="247"/>
      <c r="T35" s="247"/>
      <c r="U35" s="247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2016-08-04T23:02:01Z</cp:lastPrinted>
  <dcterms:created xsi:type="dcterms:W3CDTF">1998-04-02T13:38:56Z</dcterms:created>
  <dcterms:modified xsi:type="dcterms:W3CDTF">2018-10-02T21:50:27Z</dcterms:modified>
</cp:coreProperties>
</file>