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660\7659\2018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6" i="4689" l="1"/>
  <c r="AO23" i="4688" s="1"/>
  <c r="J33" i="4689"/>
  <c r="Z23" i="4688" s="1"/>
  <c r="J30" i="4689"/>
  <c r="J23" i="4688" s="1"/>
  <c r="J32" i="4689"/>
  <c r="U23" i="4688" s="1"/>
  <c r="J13" i="4689"/>
  <c r="J16" i="4689"/>
  <c r="AF15" i="4688" s="1"/>
  <c r="J14" i="4689"/>
  <c r="U15" i="4688" s="1"/>
  <c r="J10" i="4689"/>
  <c r="D15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P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30" i="4688" s="1"/>
  <c r="BV20" i="4688" s="1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30" i="4688" s="1"/>
  <c r="AX20" i="4688" s="1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I30" i="4688"/>
  <c r="AY20" i="4688" s="1"/>
  <c r="Z30" i="4688"/>
  <c r="BO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K30" i="4688" l="1"/>
  <c r="BY20" i="4688" s="1"/>
  <c r="W30" i="4688"/>
  <c r="BL20" i="4688" s="1"/>
  <c r="R30" i="4688"/>
  <c r="BG20" i="4688" s="1"/>
  <c r="U23" i="4678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<sst xmlns="http://schemas.openxmlformats.org/spreadsheetml/2006/main" count="519" uniqueCount="152">
  <si>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</si>
  <si>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</si>
  <si>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</si>
  <si>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</si>
  <si>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</si>
  <si>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</si>
  <si>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</si>
  <si>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</si>
  <si>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</si>
  <si>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</si>
  <si>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</si>
  <si>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</si>
  <si>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</si>
  <si>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</si>
  <si>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</si>
  <si>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</si>
  <si>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</si>
  <si>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</si>
  <si>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</si>
  <si>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</si>
  <si>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</si>
  <si>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</si>
  <si>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</si>
  <si>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</si>
  <si>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</si>
  <si>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</si>
  <si>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</si>
  <si>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</si>
  <si>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</si>
  <si>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</si>
  <si>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</si>
  <si>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</si>
  <si>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</si>
  <si>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</si>
  <si>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</si>
  <si>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</si>
  <si>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</si>
  <si>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</si>
  <si>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</si>
  <si>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</si>
  <si>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</si>
  <si>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</si>
  <si>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</si>
  <si>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</si>
  <si>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</si>
  <si>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</si>
  <si>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</si>
  <si>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</si>
  <si>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</si>
  <si>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</si>
  <si>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</si>
  <si>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</si>
  <si>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</si>
  <si>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</si>
  <si>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</si>
  <si>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</si>
  <si>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</si>
  <si>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</si>
  <si>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</si>
  <si>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</si>
  <si>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</si>
  <si>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</si>
  <si>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</si>
  <si>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</si>
  <si>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</si>
  <si>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</si>
  <si>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</si>
  <si>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</si>
  <si>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</si>
  <si>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</si>
  <si>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</si>
  <si>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</si>
  <si>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</si>
  <si>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</si>
  <si>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</si>
  <si>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</si>
  <si>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</si>
  <si>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</si>
  <si>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</si>
  <si>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</si>
  <si>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</si>
  <si>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</si>
  <si>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</si>
  <si>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</si>
  <si>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</si>
  <si>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</si>
  <si>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</si>
  <si>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</si>
  <si>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</si>
  <si>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</si>
  <si>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</si>
  <si>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</si>
  <si>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</si>
  <si>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</si>
  <si>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</si>
  <si>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</si>
  <si>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</si>
  <si>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</si>
  <si>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</si>
  <si>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</si>
  <si>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</si>
  <si>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</si>
  <si>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</si>
  <si>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</si>
  <si>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</si>
  <si>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</si>
  <si>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</si>
  <si>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</si>
  <si>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</si>
  <si>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</si>
  <si>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</si>
  <si>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</si>
  <si>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</si>
  <si>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</si>
  <si>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</si>
  <si>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</si>
  <si>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</si>
  <si>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</si>
  <si>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</si>
  <si>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</si>
  <si>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</si>
  <si>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</si>
  <si>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</si>
  <si>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</si>
  <si>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</si>
  <si>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</si>
  <si>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</si>
  <si>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</si>
  <si>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</si>
  <si>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</si>
  <si>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</si>
  <si>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</si>
  <si>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</si>
  <si>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</si>
  <si>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</si>
  <si>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</si>
  <si>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</si>
  <si>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</si>
  <si>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</si>
  <si>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</si>
  <si>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</si>
  <si>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</si>
  <si>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</si>
  <si>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</si>
  <si>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</si>
  <si>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</si>
  <si>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</si>
  <si>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</si>
  <si>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76 - CR 59</t>
  </si>
  <si>
    <t>IVAN FONSECA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</si>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</sst>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20" fontId="4" fillId="0" borderId="10" xfId="0" applyNumberFormat="1" applyFont="1" applyBorder="1" applyAlignment="1">
      <alignment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241</c:v>
                </c:pt>
                <c:pt idx="1">
                  <c:v>220</c:v>
                </c:pt>
                <c:pt idx="2">
                  <c:v>229</c:v>
                </c:pt>
                <c:pt idx="3">
                  <c:v>211</c:v>
                </c:pt>
                <c:pt idx="4">
                  <c:v>273</c:v>
                </c:pt>
                <c:pt idx="5">
                  <c:v>272</c:v>
                </c:pt>
                <c:pt idx="6">
                  <c:v>275</c:v>
                </c:pt>
                <c:pt idx="7">
                  <c:v>272</c:v>
                </c:pt>
                <c:pt idx="8">
                  <c:v>246</c:v>
                </c:pt>
                <c:pt idx="9">
                  <c:v>246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94064"/>
        <c:axId val="169994456"/>
      </c:barChart>
      <c:catAx>
        <c:axId val="16999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94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94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94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901</c:v>
                </c:pt>
                <c:pt idx="4">
                  <c:v>933</c:v>
                </c:pt>
                <c:pt idx="5">
                  <c:v>985</c:v>
                </c:pt>
                <c:pt idx="6">
                  <c:v>1031</c:v>
                </c:pt>
                <c:pt idx="7">
                  <c:v>1092</c:v>
                </c:pt>
                <c:pt idx="8">
                  <c:v>1065</c:v>
                </c:pt>
                <c:pt idx="9">
                  <c:v>1039</c:v>
                </c:pt>
                <c:pt idx="13">
                  <c:v>1036</c:v>
                </c:pt>
                <c:pt idx="14">
                  <c:v>1016</c:v>
                </c:pt>
                <c:pt idx="15">
                  <c:v>1020.5</c:v>
                </c:pt>
                <c:pt idx="16">
                  <c:v>995.5</c:v>
                </c:pt>
                <c:pt idx="17">
                  <c:v>982.5</c:v>
                </c:pt>
                <c:pt idx="18">
                  <c:v>1013</c:v>
                </c:pt>
                <c:pt idx="19">
                  <c:v>1041.5</c:v>
                </c:pt>
                <c:pt idx="20">
                  <c:v>1032</c:v>
                </c:pt>
                <c:pt idx="21">
                  <c:v>1027</c:v>
                </c:pt>
                <c:pt idx="22">
                  <c:v>1036</c:v>
                </c:pt>
                <c:pt idx="23">
                  <c:v>1051</c:v>
                </c:pt>
                <c:pt idx="24">
                  <c:v>1024</c:v>
                </c:pt>
                <c:pt idx="25">
                  <c:v>1036</c:v>
                </c:pt>
                <c:pt idx="29">
                  <c:v>1035</c:v>
                </c:pt>
                <c:pt idx="30">
                  <c:v>1056</c:v>
                </c:pt>
                <c:pt idx="31">
                  <c:v>1109.5</c:v>
                </c:pt>
                <c:pt idx="32">
                  <c:v>1159.5</c:v>
                </c:pt>
                <c:pt idx="33">
                  <c:v>1124</c:v>
                </c:pt>
                <c:pt idx="34">
                  <c:v>1117</c:v>
                </c:pt>
                <c:pt idx="35">
                  <c:v>1072</c:v>
                </c:pt>
                <c:pt idx="36">
                  <c:v>1022</c:v>
                </c:pt>
                <c:pt idx="37">
                  <c:v>1016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1123.5</c:v>
                </c:pt>
                <c:pt idx="4">
                  <c:v>1116.5</c:v>
                </c:pt>
                <c:pt idx="5">
                  <c:v>1042</c:v>
                </c:pt>
                <c:pt idx="6">
                  <c:v>951</c:v>
                </c:pt>
                <c:pt idx="7">
                  <c:v>855</c:v>
                </c:pt>
                <c:pt idx="8">
                  <c:v>818.5</c:v>
                </c:pt>
                <c:pt idx="9">
                  <c:v>825</c:v>
                </c:pt>
                <c:pt idx="13">
                  <c:v>680</c:v>
                </c:pt>
                <c:pt idx="14">
                  <c:v>705</c:v>
                </c:pt>
                <c:pt idx="15">
                  <c:v>722</c:v>
                </c:pt>
                <c:pt idx="16">
                  <c:v>745</c:v>
                </c:pt>
                <c:pt idx="17">
                  <c:v>763.5</c:v>
                </c:pt>
                <c:pt idx="18">
                  <c:v>746</c:v>
                </c:pt>
                <c:pt idx="19">
                  <c:v>702</c:v>
                </c:pt>
                <c:pt idx="20">
                  <c:v>679.5</c:v>
                </c:pt>
                <c:pt idx="21">
                  <c:v>679.5</c:v>
                </c:pt>
                <c:pt idx="22">
                  <c:v>740</c:v>
                </c:pt>
                <c:pt idx="23">
                  <c:v>825</c:v>
                </c:pt>
                <c:pt idx="24">
                  <c:v>883</c:v>
                </c:pt>
                <c:pt idx="25">
                  <c:v>897.5</c:v>
                </c:pt>
                <c:pt idx="29">
                  <c:v>704.5</c:v>
                </c:pt>
                <c:pt idx="30">
                  <c:v>686</c:v>
                </c:pt>
                <c:pt idx="31">
                  <c:v>662</c:v>
                </c:pt>
                <c:pt idx="32">
                  <c:v>631.5</c:v>
                </c:pt>
                <c:pt idx="33">
                  <c:v>588.5</c:v>
                </c:pt>
                <c:pt idx="34">
                  <c:v>599.5</c:v>
                </c:pt>
                <c:pt idx="35">
                  <c:v>600.5</c:v>
                </c:pt>
                <c:pt idx="36">
                  <c:v>583.5</c:v>
                </c:pt>
                <c:pt idx="37">
                  <c:v>557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2024.5</c:v>
                </c:pt>
                <c:pt idx="4">
                  <c:v>2049.5</c:v>
                </c:pt>
                <c:pt idx="5">
                  <c:v>2027</c:v>
                </c:pt>
                <c:pt idx="6">
                  <c:v>1982</c:v>
                </c:pt>
                <c:pt idx="7">
                  <c:v>1947</c:v>
                </c:pt>
                <c:pt idx="8">
                  <c:v>1883.5</c:v>
                </c:pt>
                <c:pt idx="9">
                  <c:v>1864</c:v>
                </c:pt>
                <c:pt idx="13">
                  <c:v>1716</c:v>
                </c:pt>
                <c:pt idx="14">
                  <c:v>1721</c:v>
                </c:pt>
                <c:pt idx="15">
                  <c:v>1742.5</c:v>
                </c:pt>
                <c:pt idx="16">
                  <c:v>1740.5</c:v>
                </c:pt>
                <c:pt idx="17">
                  <c:v>1746</c:v>
                </c:pt>
                <c:pt idx="18">
                  <c:v>1759</c:v>
                </c:pt>
                <c:pt idx="19">
                  <c:v>1743.5</c:v>
                </c:pt>
                <c:pt idx="20">
                  <c:v>1711.5</c:v>
                </c:pt>
                <c:pt idx="21">
                  <c:v>1706.5</c:v>
                </c:pt>
                <c:pt idx="22">
                  <c:v>1776</c:v>
                </c:pt>
                <c:pt idx="23">
                  <c:v>1876</c:v>
                </c:pt>
                <c:pt idx="24">
                  <c:v>1907</c:v>
                </c:pt>
                <c:pt idx="25">
                  <c:v>1933.5</c:v>
                </c:pt>
                <c:pt idx="29">
                  <c:v>1739.5</c:v>
                </c:pt>
                <c:pt idx="30">
                  <c:v>1742</c:v>
                </c:pt>
                <c:pt idx="31">
                  <c:v>1771.5</c:v>
                </c:pt>
                <c:pt idx="32">
                  <c:v>1791</c:v>
                </c:pt>
                <c:pt idx="33">
                  <c:v>1712.5</c:v>
                </c:pt>
                <c:pt idx="34">
                  <c:v>1716.5</c:v>
                </c:pt>
                <c:pt idx="35">
                  <c:v>1672.5</c:v>
                </c:pt>
                <c:pt idx="36">
                  <c:v>1605.5</c:v>
                </c:pt>
                <c:pt idx="37">
                  <c:v>1573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291160"/>
        <c:axId val="172291552"/>
      </c:lineChart>
      <c:catAx>
        <c:axId val="1722911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9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91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911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250</c:v>
                </c:pt>
                <c:pt idx="1">
                  <c:v>224.5</c:v>
                </c:pt>
                <c:pt idx="2">
                  <c:v>290.5</c:v>
                </c:pt>
                <c:pt idx="3">
                  <c:v>271</c:v>
                </c:pt>
                <c:pt idx="4">
                  <c:v>230</c:v>
                </c:pt>
                <c:pt idx="5">
                  <c:v>229</c:v>
                </c:pt>
                <c:pt idx="6">
                  <c:v>265.5</c:v>
                </c:pt>
                <c:pt idx="7">
                  <c:v>258</c:v>
                </c:pt>
                <c:pt idx="8">
                  <c:v>260.5</c:v>
                </c:pt>
                <c:pt idx="9">
                  <c:v>257.5</c:v>
                </c:pt>
                <c:pt idx="10">
                  <c:v>256</c:v>
                </c:pt>
                <c:pt idx="11">
                  <c:v>253</c:v>
                </c:pt>
                <c:pt idx="12">
                  <c:v>269.5</c:v>
                </c:pt>
                <c:pt idx="13">
                  <c:v>272.5</c:v>
                </c:pt>
                <c:pt idx="14">
                  <c:v>229</c:v>
                </c:pt>
                <c:pt idx="15">
                  <c:v>265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95240"/>
        <c:axId val="169995632"/>
      </c:barChart>
      <c:catAx>
        <c:axId val="169995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9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95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95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247.5</c:v>
                </c:pt>
                <c:pt idx="1">
                  <c:v>235</c:v>
                </c:pt>
                <c:pt idx="2">
                  <c:v>263</c:v>
                </c:pt>
                <c:pt idx="3">
                  <c:v>289.5</c:v>
                </c:pt>
                <c:pt idx="4">
                  <c:v>268.5</c:v>
                </c:pt>
                <c:pt idx="5">
                  <c:v>288.5</c:v>
                </c:pt>
                <c:pt idx="6">
                  <c:v>313</c:v>
                </c:pt>
                <c:pt idx="7">
                  <c:v>254</c:v>
                </c:pt>
                <c:pt idx="8">
                  <c:v>261.5</c:v>
                </c:pt>
                <c:pt idx="9">
                  <c:v>243.5</c:v>
                </c:pt>
                <c:pt idx="10">
                  <c:v>263</c:v>
                </c:pt>
                <c:pt idx="11">
                  <c:v>248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96416"/>
        <c:axId val="170877856"/>
      </c:barChart>
      <c:catAx>
        <c:axId val="16999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7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7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9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258</c:v>
                </c:pt>
                <c:pt idx="1">
                  <c:v>279.5</c:v>
                </c:pt>
                <c:pt idx="2">
                  <c:v>302</c:v>
                </c:pt>
                <c:pt idx="3">
                  <c:v>284</c:v>
                </c:pt>
                <c:pt idx="4">
                  <c:v>251</c:v>
                </c:pt>
                <c:pt idx="5">
                  <c:v>205</c:v>
                </c:pt>
                <c:pt idx="6">
                  <c:v>211</c:v>
                </c:pt>
                <c:pt idx="7">
                  <c:v>188</c:v>
                </c:pt>
                <c:pt idx="8">
                  <c:v>214.5</c:v>
                </c:pt>
                <c:pt idx="9">
                  <c:v>211.5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78640"/>
        <c:axId val="170879032"/>
      </c:barChart>
      <c:catAx>
        <c:axId val="17087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79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79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7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151.5</c:v>
                </c:pt>
                <c:pt idx="1">
                  <c:v>176</c:v>
                </c:pt>
                <c:pt idx="2">
                  <c:v>187</c:v>
                </c:pt>
                <c:pt idx="3">
                  <c:v>190</c:v>
                </c:pt>
                <c:pt idx="4">
                  <c:v>133</c:v>
                </c:pt>
                <c:pt idx="5">
                  <c:v>152</c:v>
                </c:pt>
                <c:pt idx="6">
                  <c:v>156.5</c:v>
                </c:pt>
                <c:pt idx="7">
                  <c:v>147</c:v>
                </c:pt>
                <c:pt idx="8">
                  <c:v>144</c:v>
                </c:pt>
                <c:pt idx="9">
                  <c:v>153</c:v>
                </c:pt>
                <c:pt idx="10">
                  <c:v>139.5</c:v>
                </c:pt>
                <c:pt idx="11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81384"/>
        <c:axId val="171500264"/>
      </c:barChart>
      <c:catAx>
        <c:axId val="170881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0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00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1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165.5</c:v>
                </c:pt>
                <c:pt idx="1">
                  <c:v>183</c:v>
                </c:pt>
                <c:pt idx="2">
                  <c:v>173</c:v>
                </c:pt>
                <c:pt idx="3">
                  <c:v>158.5</c:v>
                </c:pt>
                <c:pt idx="4">
                  <c:v>190.5</c:v>
                </c:pt>
                <c:pt idx="5">
                  <c:v>200</c:v>
                </c:pt>
                <c:pt idx="6">
                  <c:v>196</c:v>
                </c:pt>
                <c:pt idx="7">
                  <c:v>177</c:v>
                </c:pt>
                <c:pt idx="8">
                  <c:v>173</c:v>
                </c:pt>
                <c:pt idx="9">
                  <c:v>156</c:v>
                </c:pt>
                <c:pt idx="10">
                  <c:v>173.5</c:v>
                </c:pt>
                <c:pt idx="11">
                  <c:v>177</c:v>
                </c:pt>
                <c:pt idx="12">
                  <c:v>233.5</c:v>
                </c:pt>
                <c:pt idx="13">
                  <c:v>241</c:v>
                </c:pt>
                <c:pt idx="14">
                  <c:v>231.5</c:v>
                </c:pt>
                <c:pt idx="15">
                  <c:v>191.5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01048"/>
        <c:axId val="171501440"/>
      </c:barChart>
      <c:catAx>
        <c:axId val="171501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01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1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499</c:v>
                </c:pt>
                <c:pt idx="1">
                  <c:v>499.5</c:v>
                </c:pt>
                <c:pt idx="2">
                  <c:v>531</c:v>
                </c:pt>
                <c:pt idx="3">
                  <c:v>495</c:v>
                </c:pt>
                <c:pt idx="4">
                  <c:v>524</c:v>
                </c:pt>
                <c:pt idx="5">
                  <c:v>477</c:v>
                </c:pt>
                <c:pt idx="6">
                  <c:v>486</c:v>
                </c:pt>
                <c:pt idx="7">
                  <c:v>460</c:v>
                </c:pt>
                <c:pt idx="8">
                  <c:v>460.5</c:v>
                </c:pt>
                <c:pt idx="9">
                  <c:v>457.5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80992"/>
        <c:axId val="170880600"/>
      </c:barChart>
      <c:catAx>
        <c:axId val="17088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0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80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0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399</c:v>
                </c:pt>
                <c:pt idx="1">
                  <c:v>411</c:v>
                </c:pt>
                <c:pt idx="2">
                  <c:v>450</c:v>
                </c:pt>
                <c:pt idx="3">
                  <c:v>479.5</c:v>
                </c:pt>
                <c:pt idx="4">
                  <c:v>401.5</c:v>
                </c:pt>
                <c:pt idx="5">
                  <c:v>440.5</c:v>
                </c:pt>
                <c:pt idx="6">
                  <c:v>469.5</c:v>
                </c:pt>
                <c:pt idx="7">
                  <c:v>401</c:v>
                </c:pt>
                <c:pt idx="8">
                  <c:v>405.5</c:v>
                </c:pt>
                <c:pt idx="9">
                  <c:v>396.5</c:v>
                </c:pt>
                <c:pt idx="10">
                  <c:v>402.5</c:v>
                </c:pt>
                <c:pt idx="11">
                  <c:v>368.5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79816"/>
        <c:axId val="171502224"/>
      </c:barChart>
      <c:catAx>
        <c:axId val="170879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02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79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415.5</c:v>
                </c:pt>
                <c:pt idx="1">
                  <c:v>407.5</c:v>
                </c:pt>
                <c:pt idx="2">
                  <c:v>463.5</c:v>
                </c:pt>
                <c:pt idx="3">
                  <c:v>429.5</c:v>
                </c:pt>
                <c:pt idx="4">
                  <c:v>420.5</c:v>
                </c:pt>
                <c:pt idx="5">
                  <c:v>429</c:v>
                </c:pt>
                <c:pt idx="6">
                  <c:v>461.5</c:v>
                </c:pt>
                <c:pt idx="7">
                  <c:v>435</c:v>
                </c:pt>
                <c:pt idx="8">
                  <c:v>433.5</c:v>
                </c:pt>
                <c:pt idx="9">
                  <c:v>413.5</c:v>
                </c:pt>
                <c:pt idx="10">
                  <c:v>429.5</c:v>
                </c:pt>
                <c:pt idx="11">
                  <c:v>430</c:v>
                </c:pt>
                <c:pt idx="12">
                  <c:v>503</c:v>
                </c:pt>
                <c:pt idx="13">
                  <c:v>513.5</c:v>
                </c:pt>
                <c:pt idx="14">
                  <c:v>460.5</c:v>
                </c:pt>
                <c:pt idx="15">
                  <c:v>456.5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03008"/>
        <c:axId val="171503400"/>
      </c:barChart>
      <c:catAx>
        <c:axId val="17150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3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03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3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">
        <v>148</v>
      </c>
      <c r="E5" s="180"/>
      <c r="F5" s="180"/>
      <c r="G5" s="180"/>
      <c r="H5" s="180"/>
      <c r="I5" s="176" t="s">
        <v>53</v>
      </c>
      <c r="J5" s="176"/>
      <c r="K5" s="176"/>
      <c r="L5" s="181">
        <v>7659</v>
      </c>
      <c r="M5" s="181"/>
      <c r="N5" s="181"/>
      <c r="O5" s="12"/>
      <c r="P5" s="176" t="s">
        <v>57</v>
      </c>
      <c r="Q5" s="176"/>
      <c r="R5" s="176"/>
      <c r="S5" s="179" t="s">
        <v>62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77" t="s">
        <v>149</v>
      </c>
      <c r="E6" s="177"/>
      <c r="F6" s="177"/>
      <c r="G6" s="177"/>
      <c r="H6" s="177"/>
      <c r="I6" s="176" t="s">
        <v>59</v>
      </c>
      <c r="J6" s="176"/>
      <c r="K6" s="176"/>
      <c r="L6" s="182">
        <v>2</v>
      </c>
      <c r="M6" s="182"/>
      <c r="N6" s="182"/>
      <c r="O6" s="42"/>
      <c r="P6" s="176" t="s">
        <v>58</v>
      </c>
      <c r="Q6" s="176"/>
      <c r="R6" s="176"/>
      <c r="S6" s="189">
        <v>43249</v>
      </c>
      <c r="T6" s="189"/>
      <c r="U6" s="189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5" t="s">
        <v>34</v>
      </c>
      <c r="C8" s="186"/>
      <c r="D8" s="186"/>
      <c r="E8" s="187"/>
      <c r="F8" s="183" t="s">
        <v>35</v>
      </c>
      <c r="G8" s="183" t="s">
        <v>37</v>
      </c>
      <c r="H8" s="183" t="s">
        <v>36</v>
      </c>
      <c r="I8" s="185" t="s">
        <v>34</v>
      </c>
      <c r="J8" s="186"/>
      <c r="K8" s="186"/>
      <c r="L8" s="187"/>
      <c r="M8" s="183" t="s">
        <v>35</v>
      </c>
      <c r="N8" s="183" t="s">
        <v>37</v>
      </c>
      <c r="O8" s="183" t="s">
        <v>36</v>
      </c>
      <c r="P8" s="185" t="s">
        <v>34</v>
      </c>
      <c r="Q8" s="186"/>
      <c r="R8" s="186"/>
      <c r="S8" s="187"/>
      <c r="T8" s="183" t="s">
        <v>35</v>
      </c>
      <c r="U8" s="183" t="s">
        <v>37</v>
      </c>
    </row>
    <row r="9" spans="1:28" ht="12" customHeight="1" x14ac:dyDescent="0.2">
      <c r="A9" s="184"/>
      <c r="B9" s="15" t="s">
        <v>52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7" t="s">
        <v>52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7" t="s">
        <v>52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v>34</v>
      </c>
      <c r="C10" s="46">
        <v>176</v>
      </c>
      <c r="D10" s="46">
        <v>19</v>
      </c>
      <c r="E10" s="46">
        <v>4</v>
      </c>
      <c r="F10" s="6">
        <f t="shared" ref="F10:F22" si="0">B10*0.5+C10*1+D10*2+E10*2.5</f>
        <v>241</v>
      </c>
      <c r="G10" s="2"/>
      <c r="H10" s="19" t="s">
        <v>4</v>
      </c>
      <c r="I10" s="46">
        <v>34</v>
      </c>
      <c r="J10" s="46">
        <v>200</v>
      </c>
      <c r="K10" s="46">
        <v>27</v>
      </c>
      <c r="L10" s="46">
        <v>0</v>
      </c>
      <c r="M10" s="6">
        <f t="shared" ref="M10:M22" si="1">I10*0.5+J10*1+K10*2+L10*2.5</f>
        <v>271</v>
      </c>
      <c r="N10" s="9">
        <f>F20+F21+F22+M10</f>
        <v>1036</v>
      </c>
      <c r="O10" s="19" t="s">
        <v>43</v>
      </c>
      <c r="P10" s="46">
        <v>40</v>
      </c>
      <c r="Q10" s="46">
        <v>176</v>
      </c>
      <c r="R10" s="46">
        <v>22</v>
      </c>
      <c r="S10" s="46">
        <v>3</v>
      </c>
      <c r="T10" s="6">
        <f t="shared" ref="T10:T21" si="2">P10*0.5+Q10*1+R10*2+S10*2.5</f>
        <v>247.5</v>
      </c>
      <c r="U10" s="10"/>
      <c r="AB10" s="1"/>
    </row>
    <row r="11" spans="1:28" ht="24" customHeight="1" x14ac:dyDescent="0.2">
      <c r="A11" s="18" t="s">
        <v>14</v>
      </c>
      <c r="B11" s="46">
        <v>29</v>
      </c>
      <c r="C11" s="46">
        <v>164</v>
      </c>
      <c r="D11" s="46">
        <v>17</v>
      </c>
      <c r="E11" s="46">
        <v>3</v>
      </c>
      <c r="F11" s="6">
        <f t="shared" si="0"/>
        <v>220</v>
      </c>
      <c r="G11" s="2"/>
      <c r="H11" s="19" t="s">
        <v>5</v>
      </c>
      <c r="I11" s="46">
        <v>41</v>
      </c>
      <c r="J11" s="46">
        <v>179</v>
      </c>
      <c r="K11" s="46">
        <v>14</v>
      </c>
      <c r="L11" s="46">
        <v>1</v>
      </c>
      <c r="M11" s="6">
        <f t="shared" si="1"/>
        <v>230</v>
      </c>
      <c r="N11" s="9">
        <f>F21+F22+M10+M11</f>
        <v>1016</v>
      </c>
      <c r="O11" s="19" t="s">
        <v>44</v>
      </c>
      <c r="P11" s="46">
        <v>35</v>
      </c>
      <c r="Q11" s="46">
        <v>173</v>
      </c>
      <c r="R11" s="46">
        <v>21</v>
      </c>
      <c r="S11" s="46">
        <v>1</v>
      </c>
      <c r="T11" s="6">
        <f t="shared" si="2"/>
        <v>235</v>
      </c>
      <c r="U11" s="2"/>
      <c r="AB11" s="1"/>
    </row>
    <row r="12" spans="1:28" ht="24" customHeight="1" x14ac:dyDescent="0.2">
      <c r="A12" s="18" t="s">
        <v>17</v>
      </c>
      <c r="B12" s="46">
        <v>33</v>
      </c>
      <c r="C12" s="46">
        <v>161</v>
      </c>
      <c r="D12" s="46">
        <v>22</v>
      </c>
      <c r="E12" s="46">
        <v>3</v>
      </c>
      <c r="F12" s="6">
        <f t="shared" si="0"/>
        <v>229</v>
      </c>
      <c r="G12" s="2"/>
      <c r="H12" s="19" t="s">
        <v>6</v>
      </c>
      <c r="I12" s="46">
        <v>32</v>
      </c>
      <c r="J12" s="46">
        <v>166</v>
      </c>
      <c r="K12" s="46">
        <v>16</v>
      </c>
      <c r="L12" s="46">
        <v>6</v>
      </c>
      <c r="M12" s="6">
        <f t="shared" si="1"/>
        <v>229</v>
      </c>
      <c r="N12" s="2">
        <f>F22+M10+M11+M12</f>
        <v>1020.5</v>
      </c>
      <c r="O12" s="19" t="s">
        <v>32</v>
      </c>
      <c r="P12" s="46">
        <v>47</v>
      </c>
      <c r="Q12" s="46">
        <v>178</v>
      </c>
      <c r="R12" s="46">
        <v>27</v>
      </c>
      <c r="S12" s="46">
        <v>3</v>
      </c>
      <c r="T12" s="6">
        <f t="shared" si="2"/>
        <v>263</v>
      </c>
      <c r="U12" s="2"/>
      <c r="AB12" s="1"/>
    </row>
    <row r="13" spans="1:28" ht="24" customHeight="1" x14ac:dyDescent="0.2">
      <c r="A13" s="18" t="s">
        <v>19</v>
      </c>
      <c r="B13" s="46">
        <v>45</v>
      </c>
      <c r="C13" s="46">
        <v>147</v>
      </c>
      <c r="D13" s="46">
        <v>17</v>
      </c>
      <c r="E13" s="46">
        <v>3</v>
      </c>
      <c r="F13" s="6">
        <f t="shared" si="0"/>
        <v>211</v>
      </c>
      <c r="G13" s="2">
        <f t="shared" ref="G13:G19" si="3">F10+F11+F12+F13</f>
        <v>901</v>
      </c>
      <c r="H13" s="19" t="s">
        <v>7</v>
      </c>
      <c r="I13" s="46">
        <v>42</v>
      </c>
      <c r="J13" s="46">
        <v>188</v>
      </c>
      <c r="K13" s="46">
        <v>27</v>
      </c>
      <c r="L13" s="46">
        <v>1</v>
      </c>
      <c r="M13" s="6">
        <f t="shared" si="1"/>
        <v>265.5</v>
      </c>
      <c r="N13" s="2">
        <f t="shared" ref="N13:N18" si="4">M10+M11+M12+M13</f>
        <v>995.5</v>
      </c>
      <c r="O13" s="19" t="s">
        <v>33</v>
      </c>
      <c r="P13" s="46">
        <v>50</v>
      </c>
      <c r="Q13" s="46">
        <v>197</v>
      </c>
      <c r="R13" s="46">
        <v>30</v>
      </c>
      <c r="S13" s="46">
        <v>3</v>
      </c>
      <c r="T13" s="6">
        <f t="shared" si="2"/>
        <v>289.5</v>
      </c>
      <c r="U13" s="2">
        <f t="shared" ref="U13:U21" si="5">T10+T11+T12+T13</f>
        <v>1035</v>
      </c>
      <c r="AB13" s="81">
        <v>241</v>
      </c>
    </row>
    <row r="14" spans="1:28" ht="24" customHeight="1" x14ac:dyDescent="0.2">
      <c r="A14" s="18" t="s">
        <v>21</v>
      </c>
      <c r="B14" s="46">
        <v>56</v>
      </c>
      <c r="C14" s="46">
        <v>178</v>
      </c>
      <c r="D14" s="46">
        <v>26</v>
      </c>
      <c r="E14" s="46">
        <v>6</v>
      </c>
      <c r="F14" s="6">
        <f t="shared" si="0"/>
        <v>273</v>
      </c>
      <c r="G14" s="2">
        <f t="shared" si="3"/>
        <v>933</v>
      </c>
      <c r="H14" s="19" t="s">
        <v>9</v>
      </c>
      <c r="I14" s="46">
        <v>38</v>
      </c>
      <c r="J14" s="46">
        <v>197</v>
      </c>
      <c r="K14" s="46">
        <v>21</v>
      </c>
      <c r="L14" s="46">
        <v>0</v>
      </c>
      <c r="M14" s="6">
        <f t="shared" si="1"/>
        <v>258</v>
      </c>
      <c r="N14" s="2">
        <f t="shared" si="4"/>
        <v>982.5</v>
      </c>
      <c r="O14" s="19" t="s">
        <v>29</v>
      </c>
      <c r="P14" s="45">
        <v>50</v>
      </c>
      <c r="Q14" s="45">
        <v>185</v>
      </c>
      <c r="R14" s="45">
        <v>23</v>
      </c>
      <c r="S14" s="45">
        <v>5</v>
      </c>
      <c r="T14" s="6">
        <f t="shared" si="2"/>
        <v>268.5</v>
      </c>
      <c r="U14" s="2">
        <f t="shared" si="5"/>
        <v>1056</v>
      </c>
      <c r="AB14" s="81">
        <v>250</v>
      </c>
    </row>
    <row r="15" spans="1:28" ht="24" customHeight="1" x14ac:dyDescent="0.2">
      <c r="A15" s="18" t="s">
        <v>23</v>
      </c>
      <c r="B15" s="46">
        <v>42</v>
      </c>
      <c r="C15" s="46">
        <v>191</v>
      </c>
      <c r="D15" s="46">
        <v>25</v>
      </c>
      <c r="E15" s="46">
        <v>4</v>
      </c>
      <c r="F15" s="6">
        <f t="shared" si="0"/>
        <v>272</v>
      </c>
      <c r="G15" s="2">
        <f t="shared" si="3"/>
        <v>985</v>
      </c>
      <c r="H15" s="19" t="s">
        <v>12</v>
      </c>
      <c r="I15" s="46">
        <v>35</v>
      </c>
      <c r="J15" s="46">
        <v>198</v>
      </c>
      <c r="K15" s="46">
        <v>20</v>
      </c>
      <c r="L15" s="46">
        <v>2</v>
      </c>
      <c r="M15" s="6">
        <f t="shared" si="1"/>
        <v>260.5</v>
      </c>
      <c r="N15" s="2">
        <f t="shared" si="4"/>
        <v>1013</v>
      </c>
      <c r="O15" s="18" t="s">
        <v>30</v>
      </c>
      <c r="P15" s="46">
        <v>59</v>
      </c>
      <c r="Q15" s="46">
        <v>208</v>
      </c>
      <c r="R15" s="45">
        <v>23</v>
      </c>
      <c r="S15" s="46">
        <v>2</v>
      </c>
      <c r="T15" s="6">
        <f t="shared" si="2"/>
        <v>288.5</v>
      </c>
      <c r="U15" s="2">
        <f t="shared" si="5"/>
        <v>1109.5</v>
      </c>
      <c r="AB15" s="81">
        <v>262</v>
      </c>
    </row>
    <row r="16" spans="1:28" ht="24" customHeight="1" x14ac:dyDescent="0.2">
      <c r="A16" s="18" t="s">
        <v>39</v>
      </c>
      <c r="B16" s="46">
        <v>52</v>
      </c>
      <c r="C16" s="46">
        <v>179</v>
      </c>
      <c r="D16" s="46">
        <v>30</v>
      </c>
      <c r="E16" s="46">
        <v>4</v>
      </c>
      <c r="F16" s="6">
        <f t="shared" si="0"/>
        <v>275</v>
      </c>
      <c r="G16" s="2">
        <f t="shared" si="3"/>
        <v>1031</v>
      </c>
      <c r="H16" s="19" t="s">
        <v>15</v>
      </c>
      <c r="I16" s="46">
        <v>32</v>
      </c>
      <c r="J16" s="46">
        <v>201</v>
      </c>
      <c r="K16" s="46">
        <v>19</v>
      </c>
      <c r="L16" s="46">
        <v>1</v>
      </c>
      <c r="M16" s="6">
        <f t="shared" si="1"/>
        <v>257.5</v>
      </c>
      <c r="N16" s="2">
        <f t="shared" si="4"/>
        <v>1041.5</v>
      </c>
      <c r="O16" s="19" t="s">
        <v>8</v>
      </c>
      <c r="P16" s="46">
        <v>60</v>
      </c>
      <c r="Q16" s="46">
        <v>225</v>
      </c>
      <c r="R16" s="46">
        <v>24</v>
      </c>
      <c r="S16" s="46">
        <v>4</v>
      </c>
      <c r="T16" s="6">
        <f t="shared" si="2"/>
        <v>313</v>
      </c>
      <c r="U16" s="2">
        <f t="shared" si="5"/>
        <v>1159.5</v>
      </c>
      <c r="AB16" s="81">
        <v>270.5</v>
      </c>
    </row>
    <row r="17" spans="1:28" ht="24" customHeight="1" x14ac:dyDescent="0.2">
      <c r="A17" s="18" t="s">
        <v>40</v>
      </c>
      <c r="B17" s="46">
        <v>50</v>
      </c>
      <c r="C17" s="46">
        <v>181</v>
      </c>
      <c r="D17" s="46">
        <v>23</v>
      </c>
      <c r="E17" s="46">
        <v>8</v>
      </c>
      <c r="F17" s="6">
        <f t="shared" si="0"/>
        <v>272</v>
      </c>
      <c r="G17" s="2">
        <f t="shared" si="3"/>
        <v>1092</v>
      </c>
      <c r="H17" s="19" t="s">
        <v>18</v>
      </c>
      <c r="I17" s="46">
        <v>27</v>
      </c>
      <c r="J17" s="46">
        <v>199</v>
      </c>
      <c r="K17" s="46">
        <v>18</v>
      </c>
      <c r="L17" s="46">
        <v>3</v>
      </c>
      <c r="M17" s="6">
        <f t="shared" si="1"/>
        <v>256</v>
      </c>
      <c r="N17" s="2">
        <f t="shared" si="4"/>
        <v>1032</v>
      </c>
      <c r="O17" s="19" t="s">
        <v>10</v>
      </c>
      <c r="P17" s="46">
        <v>44</v>
      </c>
      <c r="Q17" s="46">
        <v>194</v>
      </c>
      <c r="R17" s="46">
        <v>19</v>
      </c>
      <c r="S17" s="46">
        <v>0</v>
      </c>
      <c r="T17" s="6">
        <f t="shared" si="2"/>
        <v>254</v>
      </c>
      <c r="U17" s="2">
        <f t="shared" si="5"/>
        <v>1124</v>
      </c>
      <c r="AB17" s="81">
        <v>289.5</v>
      </c>
    </row>
    <row r="18" spans="1:28" ht="24" customHeight="1" x14ac:dyDescent="0.2">
      <c r="A18" s="18" t="s">
        <v>41</v>
      </c>
      <c r="B18" s="46">
        <v>37</v>
      </c>
      <c r="C18" s="46">
        <v>177</v>
      </c>
      <c r="D18" s="46">
        <v>19</v>
      </c>
      <c r="E18" s="46">
        <v>5</v>
      </c>
      <c r="F18" s="6">
        <f t="shared" si="0"/>
        <v>246</v>
      </c>
      <c r="G18" s="2">
        <f t="shared" si="3"/>
        <v>1065</v>
      </c>
      <c r="H18" s="19" t="s">
        <v>20</v>
      </c>
      <c r="I18" s="46">
        <v>24</v>
      </c>
      <c r="J18" s="46">
        <v>204</v>
      </c>
      <c r="K18" s="46">
        <v>16</v>
      </c>
      <c r="L18" s="46">
        <v>2</v>
      </c>
      <c r="M18" s="6">
        <f t="shared" si="1"/>
        <v>253</v>
      </c>
      <c r="N18" s="2">
        <f t="shared" si="4"/>
        <v>1027</v>
      </c>
      <c r="O18" s="19" t="s">
        <v>13</v>
      </c>
      <c r="P18" s="46">
        <v>57</v>
      </c>
      <c r="Q18" s="46">
        <v>184</v>
      </c>
      <c r="R18" s="46">
        <v>22</v>
      </c>
      <c r="S18" s="46">
        <v>2</v>
      </c>
      <c r="T18" s="6">
        <f t="shared" si="2"/>
        <v>261.5</v>
      </c>
      <c r="U18" s="2">
        <f t="shared" si="5"/>
        <v>1117</v>
      </c>
      <c r="AB18" s="81">
        <v>291</v>
      </c>
    </row>
    <row r="19" spans="1:28" ht="24" customHeight="1" thickBot="1" x14ac:dyDescent="0.25">
      <c r="A19" s="21" t="s">
        <v>42</v>
      </c>
      <c r="B19" s="47">
        <v>40</v>
      </c>
      <c r="C19" s="47">
        <v>174</v>
      </c>
      <c r="D19" s="47">
        <v>21</v>
      </c>
      <c r="E19" s="47">
        <v>4</v>
      </c>
      <c r="F19" s="7">
        <f t="shared" si="0"/>
        <v>246</v>
      </c>
      <c r="G19" s="3">
        <f t="shared" si="3"/>
        <v>1039</v>
      </c>
      <c r="H19" s="20" t="s">
        <v>22</v>
      </c>
      <c r="I19" s="45">
        <v>45</v>
      </c>
      <c r="J19" s="45">
        <v>194</v>
      </c>
      <c r="K19" s="45">
        <v>19</v>
      </c>
      <c r="L19" s="45">
        <v>6</v>
      </c>
      <c r="M19" s="6">
        <f t="shared" si="1"/>
        <v>269.5</v>
      </c>
      <c r="N19" s="2">
        <f>M16+M17+M18+M19</f>
        <v>1036</v>
      </c>
      <c r="O19" s="19" t="s">
        <v>16</v>
      </c>
      <c r="P19" s="46">
        <v>49</v>
      </c>
      <c r="Q19" s="46">
        <v>179</v>
      </c>
      <c r="R19" s="46">
        <v>20</v>
      </c>
      <c r="S19" s="46">
        <v>0</v>
      </c>
      <c r="T19" s="6">
        <f t="shared" si="2"/>
        <v>243.5</v>
      </c>
      <c r="U19" s="2">
        <f t="shared" si="5"/>
        <v>1072</v>
      </c>
      <c r="AB19" s="81">
        <v>294</v>
      </c>
    </row>
    <row r="20" spans="1:28" ht="24" customHeight="1" x14ac:dyDescent="0.2">
      <c r="A20" s="19" t="s">
        <v>27</v>
      </c>
      <c r="B20" s="45">
        <v>36</v>
      </c>
      <c r="C20" s="45">
        <v>186</v>
      </c>
      <c r="D20" s="45">
        <v>18</v>
      </c>
      <c r="E20" s="45">
        <v>4</v>
      </c>
      <c r="F20" s="8">
        <f t="shared" si="0"/>
        <v>250</v>
      </c>
      <c r="G20" s="35"/>
      <c r="H20" s="19" t="s">
        <v>24</v>
      </c>
      <c r="I20" s="46">
        <v>47</v>
      </c>
      <c r="J20" s="46">
        <v>192</v>
      </c>
      <c r="K20" s="46">
        <v>21</v>
      </c>
      <c r="L20" s="46">
        <v>6</v>
      </c>
      <c r="M20" s="8">
        <f t="shared" si="1"/>
        <v>272.5</v>
      </c>
      <c r="N20" s="2">
        <f>M17+M18+M19+M20</f>
        <v>1051</v>
      </c>
      <c r="O20" s="19" t="s">
        <v>45</v>
      </c>
      <c r="P20" s="45">
        <v>22</v>
      </c>
      <c r="Q20" s="45">
        <v>182</v>
      </c>
      <c r="R20" s="46">
        <v>30</v>
      </c>
      <c r="S20" s="45">
        <v>4</v>
      </c>
      <c r="T20" s="8">
        <f t="shared" si="2"/>
        <v>263</v>
      </c>
      <c r="U20" s="2">
        <f t="shared" si="5"/>
        <v>1022</v>
      </c>
      <c r="AB20" s="81">
        <v>299</v>
      </c>
    </row>
    <row r="21" spans="1:28" ht="24" customHeight="1" thickBot="1" x14ac:dyDescent="0.25">
      <c r="A21" s="19" t="s">
        <v>28</v>
      </c>
      <c r="B21" s="46">
        <v>30</v>
      </c>
      <c r="C21" s="46">
        <v>167</v>
      </c>
      <c r="D21" s="46">
        <v>15</v>
      </c>
      <c r="E21" s="46">
        <v>5</v>
      </c>
      <c r="F21" s="6">
        <f t="shared" si="0"/>
        <v>224.5</v>
      </c>
      <c r="G21" s="36"/>
      <c r="H21" s="20" t="s">
        <v>25</v>
      </c>
      <c r="I21" s="46">
        <v>32</v>
      </c>
      <c r="J21" s="46">
        <v>170</v>
      </c>
      <c r="K21" s="46">
        <v>19</v>
      </c>
      <c r="L21" s="46">
        <v>2</v>
      </c>
      <c r="M21" s="6">
        <f t="shared" si="1"/>
        <v>229</v>
      </c>
      <c r="N21" s="2">
        <f>M18+M19+M20+M21</f>
        <v>1024</v>
      </c>
      <c r="O21" s="21" t="s">
        <v>46</v>
      </c>
      <c r="P21" s="47">
        <v>29</v>
      </c>
      <c r="Q21" s="47">
        <v>176</v>
      </c>
      <c r="R21" s="47">
        <v>25</v>
      </c>
      <c r="S21" s="47">
        <v>3</v>
      </c>
      <c r="T21" s="7">
        <f t="shared" si="2"/>
        <v>248</v>
      </c>
      <c r="U21" s="3">
        <f t="shared" si="5"/>
        <v>1016</v>
      </c>
      <c r="AB21" s="81">
        <v>299.5</v>
      </c>
    </row>
    <row r="22" spans="1:28" ht="24" customHeight="1" thickBot="1" x14ac:dyDescent="0.25">
      <c r="A22" s="19" t="s">
        <v>1</v>
      </c>
      <c r="B22" s="46">
        <v>41</v>
      </c>
      <c r="C22" s="46">
        <v>215</v>
      </c>
      <c r="D22" s="46">
        <v>20</v>
      </c>
      <c r="E22" s="46">
        <v>6</v>
      </c>
      <c r="F22" s="6">
        <f t="shared" si="0"/>
        <v>290.5</v>
      </c>
      <c r="G22" s="2"/>
      <c r="H22" s="21" t="s">
        <v>26</v>
      </c>
      <c r="I22" s="47">
        <v>58</v>
      </c>
      <c r="J22" s="47">
        <v>181</v>
      </c>
      <c r="K22" s="47">
        <v>20</v>
      </c>
      <c r="L22" s="47">
        <v>6</v>
      </c>
      <c r="M22" s="6">
        <f t="shared" si="1"/>
        <v>265</v>
      </c>
      <c r="N22" s="3">
        <f>M19+M20+M21+M22</f>
        <v>1036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1092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1051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1159.5</v>
      </c>
      <c r="AB23" s="1"/>
    </row>
    <row r="24" spans="1:28" ht="13.5" customHeight="1" x14ac:dyDescent="0.2">
      <c r="A24" s="167"/>
      <c r="B24" s="168"/>
      <c r="C24" s="82" t="s">
        <v>72</v>
      </c>
      <c r="D24" s="86"/>
      <c r="E24" s="86"/>
      <c r="F24" s="87" t="s">
        <v>83</v>
      </c>
      <c r="G24" s="88"/>
      <c r="H24" s="167"/>
      <c r="I24" s="168"/>
      <c r="J24" s="82" t="s">
        <v>72</v>
      </c>
      <c r="K24" s="86"/>
      <c r="L24" s="86"/>
      <c r="M24" s="87" t="s">
        <v>91</v>
      </c>
      <c r="N24" s="88"/>
      <c r="O24" s="167"/>
      <c r="P24" s="168"/>
      <c r="Q24" s="82" t="s">
        <v>72</v>
      </c>
      <c r="R24" s="86"/>
      <c r="S24" s="86"/>
      <c r="T24" s="161" t="s">
        <v>82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0" sqref="X1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6" t="str">
        <f>'G-1'!D5:H5</f>
        <v>CL 76 - CR 59</v>
      </c>
      <c r="E5" s="206"/>
      <c r="F5" s="206"/>
      <c r="G5" s="206"/>
      <c r="H5" s="206"/>
      <c r="I5" s="203" t="s">
        <v>53</v>
      </c>
      <c r="J5" s="203"/>
      <c r="K5" s="203"/>
      <c r="L5" s="181">
        <f>'G-1'!L5:N5</f>
        <v>7659</v>
      </c>
      <c r="M5" s="181"/>
      <c r="N5" s="181"/>
      <c r="O5" s="50"/>
      <c r="P5" s="203" t="s">
        <v>57</v>
      </c>
      <c r="Q5" s="203"/>
      <c r="R5" s="203"/>
      <c r="S5" s="181" t="s">
        <v>133</v>
      </c>
      <c r="T5" s="181"/>
      <c r="U5" s="181"/>
    </row>
    <row r="6" spans="1:28" ht="12.75" customHeight="1" x14ac:dyDescent="0.2">
      <c r="A6" s="203" t="s">
        <v>55</v>
      </c>
      <c r="B6" s="203"/>
      <c r="C6" s="203"/>
      <c r="D6" s="204" t="s">
        <v>151</v>
      </c>
      <c r="E6" s="204"/>
      <c r="F6" s="204"/>
      <c r="G6" s="204"/>
      <c r="H6" s="204"/>
      <c r="I6" s="203" t="s">
        <v>59</v>
      </c>
      <c r="J6" s="203"/>
      <c r="K6" s="203"/>
      <c r="L6" s="213">
        <v>2</v>
      </c>
      <c r="M6" s="213"/>
      <c r="N6" s="213"/>
      <c r="O6" s="54"/>
      <c r="P6" s="203" t="s">
        <v>58</v>
      </c>
      <c r="Q6" s="203"/>
      <c r="R6" s="203"/>
      <c r="S6" s="207">
        <f>'G-1'!S6:U6</f>
        <v>43249</v>
      </c>
      <c r="T6" s="207"/>
      <c r="U6" s="207"/>
    </row>
    <row r="7" spans="1:28" ht="7.5" customHeight="1" x14ac:dyDescent="0.2">
      <c r="A7" s="55"/>
      <c r="B7" s="49"/>
      <c r="C7" s="49"/>
      <c r="D7" s="49"/>
      <c r="E7" s="214"/>
      <c r="F7" s="214"/>
      <c r="G7" s="214"/>
      <c r="H7" s="214"/>
      <c r="I7" s="214"/>
      <c r="J7" s="214"/>
      <c r="K7" s="21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8" t="s">
        <v>36</v>
      </c>
      <c r="B8" s="210" t="s">
        <v>34</v>
      </c>
      <c r="C8" s="211"/>
      <c r="D8" s="211"/>
      <c r="E8" s="212"/>
      <c r="F8" s="208" t="s">
        <v>35</v>
      </c>
      <c r="G8" s="208" t="s">
        <v>37</v>
      </c>
      <c r="H8" s="208" t="s">
        <v>36</v>
      </c>
      <c r="I8" s="210" t="s">
        <v>34</v>
      </c>
      <c r="J8" s="211"/>
      <c r="K8" s="211"/>
      <c r="L8" s="212"/>
      <c r="M8" s="208" t="s">
        <v>35</v>
      </c>
      <c r="N8" s="208" t="s">
        <v>37</v>
      </c>
      <c r="O8" s="208" t="s">
        <v>36</v>
      </c>
      <c r="P8" s="210" t="s">
        <v>34</v>
      </c>
      <c r="Q8" s="211"/>
      <c r="R8" s="211"/>
      <c r="S8" s="212"/>
      <c r="T8" s="208" t="s">
        <v>35</v>
      </c>
      <c r="U8" s="208" t="s">
        <v>37</v>
      </c>
    </row>
    <row r="9" spans="1:28" ht="12" customHeight="1" x14ac:dyDescent="0.2">
      <c r="A9" s="209"/>
      <c r="B9" s="57" t="s">
        <v>52</v>
      </c>
      <c r="C9" s="57" t="s">
        <v>0</v>
      </c>
      <c r="D9" s="57" t="s">
        <v>2</v>
      </c>
      <c r="E9" s="58" t="s">
        <v>3</v>
      </c>
      <c r="F9" s="209"/>
      <c r="G9" s="209"/>
      <c r="H9" s="209"/>
      <c r="I9" s="59" t="s">
        <v>52</v>
      </c>
      <c r="J9" s="59" t="s">
        <v>0</v>
      </c>
      <c r="K9" s="57" t="s">
        <v>2</v>
      </c>
      <c r="L9" s="58" t="s">
        <v>3</v>
      </c>
      <c r="M9" s="209"/>
      <c r="N9" s="209"/>
      <c r="O9" s="209"/>
      <c r="P9" s="59" t="s">
        <v>52</v>
      </c>
      <c r="Q9" s="59" t="s">
        <v>0</v>
      </c>
      <c r="R9" s="57" t="s">
        <v>2</v>
      </c>
      <c r="S9" s="58" t="s">
        <v>3</v>
      </c>
      <c r="T9" s="209"/>
      <c r="U9" s="209"/>
    </row>
    <row r="10" spans="1:28" ht="24" customHeight="1" x14ac:dyDescent="0.2">
      <c r="A10" s="60" t="s">
        <v>11</v>
      </c>
      <c r="B10" s="61">
        <v>29</v>
      </c>
      <c r="C10" s="61">
        <v>241</v>
      </c>
      <c r="D10" s="61">
        <v>0</v>
      </c>
      <c r="E10" s="61">
        <v>1</v>
      </c>
      <c r="F10" s="62">
        <f t="shared" ref="F10:F22" si="0">B10*0.5+C10*1+D10*2+E10*2.5</f>
        <v>258</v>
      </c>
      <c r="G10" s="63"/>
      <c r="H10" s="64" t="s">
        <v>4</v>
      </c>
      <c r="I10" s="46">
        <v>38</v>
      </c>
      <c r="J10" s="46">
        <v>131</v>
      </c>
      <c r="K10" s="46">
        <v>3</v>
      </c>
      <c r="L10" s="46">
        <v>1</v>
      </c>
      <c r="M10" s="62">
        <f t="shared" ref="M10:M22" si="1">I10*0.5+J10*1+K10*2+L10*2.5</f>
        <v>158.5</v>
      </c>
      <c r="N10" s="65">
        <f>F20+F21+F22+M10</f>
        <v>680</v>
      </c>
      <c r="O10" s="64" t="s">
        <v>43</v>
      </c>
      <c r="P10" s="46">
        <v>21</v>
      </c>
      <c r="Q10" s="46">
        <v>134</v>
      </c>
      <c r="R10" s="46">
        <v>1</v>
      </c>
      <c r="S10" s="46">
        <v>2</v>
      </c>
      <c r="T10" s="62">
        <f t="shared" ref="T10:T21" si="2">P10*0.5+Q10*1+R10*2+S10*2.5</f>
        <v>151.5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27</v>
      </c>
      <c r="C11" s="61">
        <v>259</v>
      </c>
      <c r="D11" s="61">
        <v>1</v>
      </c>
      <c r="E11" s="61">
        <v>2</v>
      </c>
      <c r="F11" s="62">
        <f t="shared" si="0"/>
        <v>279.5</v>
      </c>
      <c r="G11" s="63"/>
      <c r="H11" s="64" t="s">
        <v>5</v>
      </c>
      <c r="I11" s="46">
        <v>50</v>
      </c>
      <c r="J11" s="46">
        <v>152</v>
      </c>
      <c r="K11" s="46">
        <v>3</v>
      </c>
      <c r="L11" s="46">
        <v>3</v>
      </c>
      <c r="M11" s="62">
        <f t="shared" si="1"/>
        <v>190.5</v>
      </c>
      <c r="N11" s="65">
        <f>F21+F22+M10+M11</f>
        <v>705</v>
      </c>
      <c r="O11" s="64" t="s">
        <v>44</v>
      </c>
      <c r="P11" s="46">
        <v>27</v>
      </c>
      <c r="Q11" s="46">
        <v>154</v>
      </c>
      <c r="R11" s="46">
        <v>3</v>
      </c>
      <c r="S11" s="46">
        <v>1</v>
      </c>
      <c r="T11" s="62">
        <f t="shared" si="2"/>
        <v>176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29</v>
      </c>
      <c r="C12" s="61">
        <v>281</v>
      </c>
      <c r="D12" s="61">
        <v>2</v>
      </c>
      <c r="E12" s="61">
        <v>1</v>
      </c>
      <c r="F12" s="62">
        <f t="shared" si="0"/>
        <v>302</v>
      </c>
      <c r="G12" s="63"/>
      <c r="H12" s="64" t="s">
        <v>6</v>
      </c>
      <c r="I12" s="46">
        <v>39</v>
      </c>
      <c r="J12" s="46">
        <v>176</v>
      </c>
      <c r="K12" s="46">
        <v>1</v>
      </c>
      <c r="L12" s="46">
        <v>1</v>
      </c>
      <c r="M12" s="62">
        <f t="shared" si="1"/>
        <v>200</v>
      </c>
      <c r="N12" s="63">
        <f>F22+M10+M11+M12</f>
        <v>722</v>
      </c>
      <c r="O12" s="64" t="s">
        <v>32</v>
      </c>
      <c r="P12" s="46">
        <v>39</v>
      </c>
      <c r="Q12" s="46">
        <v>149</v>
      </c>
      <c r="R12" s="46">
        <v>3</v>
      </c>
      <c r="S12" s="46">
        <v>5</v>
      </c>
      <c r="T12" s="62">
        <f t="shared" si="2"/>
        <v>187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34</v>
      </c>
      <c r="C13" s="61">
        <v>254</v>
      </c>
      <c r="D13" s="61">
        <v>4</v>
      </c>
      <c r="E13" s="61">
        <v>2</v>
      </c>
      <c r="F13" s="62">
        <f t="shared" si="0"/>
        <v>284</v>
      </c>
      <c r="G13" s="63">
        <f t="shared" ref="G13:G19" si="3">F10+F11+F12+F13</f>
        <v>1123.5</v>
      </c>
      <c r="H13" s="64" t="s">
        <v>7</v>
      </c>
      <c r="I13" s="46">
        <v>41</v>
      </c>
      <c r="J13" s="46">
        <v>159</v>
      </c>
      <c r="K13" s="46">
        <v>2</v>
      </c>
      <c r="L13" s="46">
        <v>5</v>
      </c>
      <c r="M13" s="62">
        <f t="shared" si="1"/>
        <v>196</v>
      </c>
      <c r="N13" s="63">
        <f t="shared" ref="N13:N18" si="4">M10+M11+M12+M13</f>
        <v>745</v>
      </c>
      <c r="O13" s="64" t="s">
        <v>33</v>
      </c>
      <c r="P13" s="46">
        <v>30</v>
      </c>
      <c r="Q13" s="46">
        <v>168</v>
      </c>
      <c r="R13" s="46">
        <v>1</v>
      </c>
      <c r="S13" s="46">
        <v>2</v>
      </c>
      <c r="T13" s="62">
        <f t="shared" si="2"/>
        <v>190</v>
      </c>
      <c r="U13" s="63">
        <f t="shared" ref="U13:U21" si="5">T10+T11+T12+T13</f>
        <v>704.5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19</v>
      </c>
      <c r="C14" s="61">
        <v>226</v>
      </c>
      <c r="D14" s="61">
        <v>4</v>
      </c>
      <c r="E14" s="61">
        <v>3</v>
      </c>
      <c r="F14" s="62">
        <f t="shared" si="0"/>
        <v>251</v>
      </c>
      <c r="G14" s="63">
        <f t="shared" si="3"/>
        <v>1116.5</v>
      </c>
      <c r="H14" s="64" t="s">
        <v>9</v>
      </c>
      <c r="I14" s="46">
        <v>36</v>
      </c>
      <c r="J14" s="46">
        <v>152</v>
      </c>
      <c r="K14" s="46">
        <v>1</v>
      </c>
      <c r="L14" s="46">
        <v>2</v>
      </c>
      <c r="M14" s="62">
        <f t="shared" si="1"/>
        <v>177</v>
      </c>
      <c r="N14" s="63">
        <f t="shared" si="4"/>
        <v>763.5</v>
      </c>
      <c r="O14" s="64" t="s">
        <v>29</v>
      </c>
      <c r="P14" s="45">
        <v>31</v>
      </c>
      <c r="Q14" s="45">
        <v>113</v>
      </c>
      <c r="R14" s="45">
        <v>1</v>
      </c>
      <c r="S14" s="45">
        <v>1</v>
      </c>
      <c r="T14" s="62">
        <f t="shared" si="2"/>
        <v>133</v>
      </c>
      <c r="U14" s="63">
        <f t="shared" si="5"/>
        <v>686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29</v>
      </c>
      <c r="C15" s="61">
        <v>177</v>
      </c>
      <c r="D15" s="61">
        <v>3</v>
      </c>
      <c r="E15" s="61">
        <v>3</v>
      </c>
      <c r="F15" s="62">
        <f t="shared" si="0"/>
        <v>205</v>
      </c>
      <c r="G15" s="63">
        <f t="shared" si="3"/>
        <v>1042</v>
      </c>
      <c r="H15" s="64" t="s">
        <v>12</v>
      </c>
      <c r="I15" s="46">
        <v>32</v>
      </c>
      <c r="J15" s="46">
        <v>148</v>
      </c>
      <c r="K15" s="46">
        <v>2</v>
      </c>
      <c r="L15" s="46">
        <v>2</v>
      </c>
      <c r="M15" s="62">
        <f t="shared" si="1"/>
        <v>173</v>
      </c>
      <c r="N15" s="63">
        <f t="shared" si="4"/>
        <v>746</v>
      </c>
      <c r="O15" s="60" t="s">
        <v>30</v>
      </c>
      <c r="P15" s="46">
        <v>42</v>
      </c>
      <c r="Q15" s="46">
        <v>124</v>
      </c>
      <c r="R15" s="46">
        <v>1</v>
      </c>
      <c r="S15" s="46">
        <v>2</v>
      </c>
      <c r="T15" s="62">
        <f t="shared" si="2"/>
        <v>152</v>
      </c>
      <c r="U15" s="63">
        <f t="shared" si="5"/>
        <v>662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43</v>
      </c>
      <c r="C16" s="61">
        <v>181</v>
      </c>
      <c r="D16" s="61">
        <v>3</v>
      </c>
      <c r="E16" s="61">
        <v>1</v>
      </c>
      <c r="F16" s="62">
        <f t="shared" si="0"/>
        <v>211</v>
      </c>
      <c r="G16" s="63">
        <f t="shared" si="3"/>
        <v>951</v>
      </c>
      <c r="H16" s="64" t="s">
        <v>15</v>
      </c>
      <c r="I16" s="46">
        <v>33</v>
      </c>
      <c r="J16" s="46">
        <v>135</v>
      </c>
      <c r="K16" s="46">
        <v>1</v>
      </c>
      <c r="L16" s="46">
        <v>1</v>
      </c>
      <c r="M16" s="62">
        <f t="shared" si="1"/>
        <v>156</v>
      </c>
      <c r="N16" s="63">
        <f t="shared" si="4"/>
        <v>702</v>
      </c>
      <c r="O16" s="64" t="s">
        <v>8</v>
      </c>
      <c r="P16" s="46">
        <v>34</v>
      </c>
      <c r="Q16" s="46">
        <v>126</v>
      </c>
      <c r="R16" s="46">
        <v>3</v>
      </c>
      <c r="S16" s="46">
        <v>3</v>
      </c>
      <c r="T16" s="62">
        <f t="shared" si="2"/>
        <v>156.5</v>
      </c>
      <c r="U16" s="63">
        <f t="shared" si="5"/>
        <v>631.5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19</v>
      </c>
      <c r="C17" s="61">
        <v>164</v>
      </c>
      <c r="D17" s="61">
        <v>1</v>
      </c>
      <c r="E17" s="61">
        <v>5</v>
      </c>
      <c r="F17" s="62">
        <f t="shared" si="0"/>
        <v>188</v>
      </c>
      <c r="G17" s="63">
        <f t="shared" si="3"/>
        <v>855</v>
      </c>
      <c r="H17" s="64" t="s">
        <v>18</v>
      </c>
      <c r="I17" s="46">
        <v>21</v>
      </c>
      <c r="J17" s="46">
        <v>154</v>
      </c>
      <c r="K17" s="46">
        <v>2</v>
      </c>
      <c r="L17" s="46">
        <v>2</v>
      </c>
      <c r="M17" s="62">
        <f t="shared" si="1"/>
        <v>173.5</v>
      </c>
      <c r="N17" s="63">
        <f t="shared" si="4"/>
        <v>679.5</v>
      </c>
      <c r="O17" s="64" t="s">
        <v>10</v>
      </c>
      <c r="P17" s="46">
        <v>43</v>
      </c>
      <c r="Q17" s="46">
        <v>121</v>
      </c>
      <c r="R17" s="46">
        <v>1</v>
      </c>
      <c r="S17" s="46">
        <v>1</v>
      </c>
      <c r="T17" s="62">
        <f t="shared" si="2"/>
        <v>147</v>
      </c>
      <c r="U17" s="63">
        <f t="shared" si="5"/>
        <v>588.5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36</v>
      </c>
      <c r="C18" s="61">
        <v>178</v>
      </c>
      <c r="D18" s="61">
        <v>3</v>
      </c>
      <c r="E18" s="61">
        <v>5</v>
      </c>
      <c r="F18" s="62">
        <f t="shared" si="0"/>
        <v>214.5</v>
      </c>
      <c r="G18" s="63">
        <f t="shared" si="3"/>
        <v>818.5</v>
      </c>
      <c r="H18" s="64" t="s">
        <v>20</v>
      </c>
      <c r="I18" s="46">
        <v>22</v>
      </c>
      <c r="J18" s="46">
        <v>162</v>
      </c>
      <c r="K18" s="46">
        <v>2</v>
      </c>
      <c r="L18" s="46">
        <v>0</v>
      </c>
      <c r="M18" s="62">
        <f t="shared" si="1"/>
        <v>177</v>
      </c>
      <c r="N18" s="63">
        <f t="shared" si="4"/>
        <v>679.5</v>
      </c>
      <c r="O18" s="64" t="s">
        <v>13</v>
      </c>
      <c r="P18" s="46">
        <v>38</v>
      </c>
      <c r="Q18" s="46">
        <v>123</v>
      </c>
      <c r="R18" s="46">
        <v>1</v>
      </c>
      <c r="S18" s="46">
        <v>0</v>
      </c>
      <c r="T18" s="62">
        <f t="shared" si="2"/>
        <v>144</v>
      </c>
      <c r="U18" s="63">
        <f t="shared" si="5"/>
        <v>599.5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39</v>
      </c>
      <c r="C19" s="69">
        <v>164</v>
      </c>
      <c r="D19" s="69">
        <v>4</v>
      </c>
      <c r="E19" s="69">
        <v>8</v>
      </c>
      <c r="F19" s="70">
        <f t="shared" si="0"/>
        <v>211.5</v>
      </c>
      <c r="G19" s="71">
        <f t="shared" si="3"/>
        <v>825</v>
      </c>
      <c r="H19" s="72" t="s">
        <v>22</v>
      </c>
      <c r="I19" s="45">
        <v>29</v>
      </c>
      <c r="J19" s="45">
        <v>214</v>
      </c>
      <c r="K19" s="45">
        <v>0</v>
      </c>
      <c r="L19" s="45">
        <v>2</v>
      </c>
      <c r="M19" s="62">
        <f t="shared" si="1"/>
        <v>233.5</v>
      </c>
      <c r="N19" s="63">
        <f>M16+M17+M18+M19</f>
        <v>740</v>
      </c>
      <c r="O19" s="64" t="s">
        <v>16</v>
      </c>
      <c r="P19" s="46">
        <v>50</v>
      </c>
      <c r="Q19" s="46">
        <v>126</v>
      </c>
      <c r="R19" s="46">
        <v>1</v>
      </c>
      <c r="S19" s="46">
        <v>0</v>
      </c>
      <c r="T19" s="62">
        <f t="shared" si="2"/>
        <v>153</v>
      </c>
      <c r="U19" s="63">
        <f t="shared" si="5"/>
        <v>600.5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157">
        <v>39</v>
      </c>
      <c r="C20" s="157">
        <v>139</v>
      </c>
      <c r="D20" s="157">
        <v>1</v>
      </c>
      <c r="E20" s="157">
        <v>2</v>
      </c>
      <c r="F20" s="73">
        <f t="shared" si="0"/>
        <v>165.5</v>
      </c>
      <c r="G20" s="74"/>
      <c r="H20" s="64" t="s">
        <v>24</v>
      </c>
      <c r="I20" s="46">
        <v>34</v>
      </c>
      <c r="J20" s="46">
        <v>218</v>
      </c>
      <c r="K20" s="46">
        <v>3</v>
      </c>
      <c r="L20" s="46">
        <v>0</v>
      </c>
      <c r="M20" s="73">
        <f t="shared" si="1"/>
        <v>241</v>
      </c>
      <c r="N20" s="63">
        <f>M17+M18+M19+M20</f>
        <v>825</v>
      </c>
      <c r="O20" s="64" t="s">
        <v>45</v>
      </c>
      <c r="P20" s="45">
        <v>29</v>
      </c>
      <c r="Q20" s="45">
        <v>119</v>
      </c>
      <c r="R20" s="45">
        <v>3</v>
      </c>
      <c r="S20" s="45">
        <v>0</v>
      </c>
      <c r="T20" s="73">
        <f t="shared" si="2"/>
        <v>139.5</v>
      </c>
      <c r="U20" s="63">
        <f t="shared" si="5"/>
        <v>583.5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47</v>
      </c>
      <c r="C21" s="61">
        <v>152</v>
      </c>
      <c r="D21" s="61">
        <v>0</v>
      </c>
      <c r="E21" s="61">
        <v>3</v>
      </c>
      <c r="F21" s="62">
        <f t="shared" si="0"/>
        <v>183</v>
      </c>
      <c r="G21" s="75"/>
      <c r="H21" s="72" t="s">
        <v>25</v>
      </c>
      <c r="I21" s="46">
        <v>19</v>
      </c>
      <c r="J21" s="46">
        <v>209</v>
      </c>
      <c r="K21" s="46">
        <v>4</v>
      </c>
      <c r="L21" s="46">
        <v>2</v>
      </c>
      <c r="M21" s="62">
        <f t="shared" si="1"/>
        <v>231.5</v>
      </c>
      <c r="N21" s="63">
        <f>M18+M19+M20+M21</f>
        <v>883</v>
      </c>
      <c r="O21" s="68" t="s">
        <v>46</v>
      </c>
      <c r="P21" s="47">
        <v>21</v>
      </c>
      <c r="Q21" s="47">
        <v>108</v>
      </c>
      <c r="R21" s="47">
        <v>1</v>
      </c>
      <c r="S21" s="47">
        <v>0</v>
      </c>
      <c r="T21" s="70">
        <f t="shared" si="2"/>
        <v>120.5</v>
      </c>
      <c r="U21" s="71">
        <f t="shared" si="5"/>
        <v>557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29</v>
      </c>
      <c r="C22" s="61">
        <v>150</v>
      </c>
      <c r="D22" s="61">
        <v>3</v>
      </c>
      <c r="E22" s="61">
        <v>1</v>
      </c>
      <c r="F22" s="62">
        <f t="shared" si="0"/>
        <v>173</v>
      </c>
      <c r="G22" s="63"/>
      <c r="H22" s="68" t="s">
        <v>26</v>
      </c>
      <c r="I22" s="47">
        <v>31</v>
      </c>
      <c r="J22" s="47">
        <v>167</v>
      </c>
      <c r="K22" s="47">
        <v>2</v>
      </c>
      <c r="L22" s="47">
        <v>2</v>
      </c>
      <c r="M22" s="62">
        <f t="shared" si="1"/>
        <v>191.5</v>
      </c>
      <c r="N22" s="71">
        <f>M19+M20+M21+M22</f>
        <v>897.5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3" t="s">
        <v>47</v>
      </c>
      <c r="B23" s="194"/>
      <c r="C23" s="199" t="s">
        <v>50</v>
      </c>
      <c r="D23" s="200"/>
      <c r="E23" s="200"/>
      <c r="F23" s="201"/>
      <c r="G23" s="89">
        <f>MAX(G13:G19)</f>
        <v>1123.5</v>
      </c>
      <c r="H23" s="197" t="s">
        <v>48</v>
      </c>
      <c r="I23" s="198"/>
      <c r="J23" s="190" t="s">
        <v>50</v>
      </c>
      <c r="K23" s="191"/>
      <c r="L23" s="191"/>
      <c r="M23" s="192"/>
      <c r="N23" s="90">
        <f>MAX(N10:N22)</f>
        <v>897.5</v>
      </c>
      <c r="O23" s="193" t="s">
        <v>49</v>
      </c>
      <c r="P23" s="194"/>
      <c r="Q23" s="199" t="s">
        <v>50</v>
      </c>
      <c r="R23" s="200"/>
      <c r="S23" s="200"/>
      <c r="T23" s="201"/>
      <c r="U23" s="89">
        <f>MAX(U13:U21)</f>
        <v>704.5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5"/>
      <c r="B24" s="196"/>
      <c r="C24" s="83" t="s">
        <v>72</v>
      </c>
      <c r="D24" s="86"/>
      <c r="E24" s="86"/>
      <c r="F24" s="87" t="s">
        <v>64</v>
      </c>
      <c r="G24" s="88"/>
      <c r="H24" s="195"/>
      <c r="I24" s="196"/>
      <c r="J24" s="83" t="s">
        <v>72</v>
      </c>
      <c r="K24" s="86"/>
      <c r="L24" s="86"/>
      <c r="M24" s="87" t="s">
        <v>92</v>
      </c>
      <c r="N24" s="88"/>
      <c r="O24" s="195"/>
      <c r="P24" s="196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61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6" t="s">
        <v>56</v>
      </c>
      <c r="B6" s="176"/>
      <c r="C6" s="176"/>
      <c r="D6" s="180" t="str">
        <f>'G-1'!D5:H5</f>
        <v>CL 76 - CR 59</v>
      </c>
      <c r="E6" s="180"/>
      <c r="F6" s="180"/>
      <c r="G6" s="180"/>
      <c r="H6" s="180"/>
      <c r="I6" s="176" t="s">
        <v>53</v>
      </c>
      <c r="J6" s="176"/>
      <c r="K6" s="176"/>
      <c r="L6" s="181">
        <f>'G-1'!L5:N5</f>
        <v>7659</v>
      </c>
      <c r="M6" s="181"/>
      <c r="N6" s="181"/>
      <c r="O6" s="12"/>
      <c r="P6" s="176" t="s">
        <v>58</v>
      </c>
      <c r="Q6" s="176"/>
      <c r="R6" s="176"/>
      <c r="S6" s="215">
        <f>'G-1'!S6:U6</f>
        <v>43249</v>
      </c>
      <c r="T6" s="215"/>
      <c r="U6" s="215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5" t="s">
        <v>34</v>
      </c>
      <c r="C8" s="186"/>
      <c r="D8" s="186"/>
      <c r="E8" s="187"/>
      <c r="F8" s="183" t="s">
        <v>35</v>
      </c>
      <c r="G8" s="183" t="s">
        <v>37</v>
      </c>
      <c r="H8" s="183" t="s">
        <v>36</v>
      </c>
      <c r="I8" s="185" t="s">
        <v>34</v>
      </c>
      <c r="J8" s="186"/>
      <c r="K8" s="186"/>
      <c r="L8" s="187"/>
      <c r="M8" s="183" t="s">
        <v>35</v>
      </c>
      <c r="N8" s="183" t="s">
        <v>37</v>
      </c>
      <c r="O8" s="183" t="s">
        <v>36</v>
      </c>
      <c r="P8" s="185" t="s">
        <v>34</v>
      </c>
      <c r="Q8" s="186"/>
      <c r="R8" s="186"/>
      <c r="S8" s="187"/>
      <c r="T8" s="183" t="s">
        <v>35</v>
      </c>
      <c r="U8" s="183" t="s">
        <v>37</v>
      </c>
    </row>
    <row r="9" spans="1:28" ht="12" customHeight="1" x14ac:dyDescent="0.2">
      <c r="A9" s="184"/>
      <c r="B9" s="15" t="s">
        <v>52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7" t="s">
        <v>52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7" t="s">
        <v>52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f>'G-1'!B10+'G-3'!B10</f>
        <v>63</v>
      </c>
      <c r="C10" s="46">
        <f>'G-1'!C10+'G-3'!C10</f>
        <v>417</v>
      </c>
      <c r="D10" s="46">
        <f>'G-1'!D10+'G-3'!D10</f>
        <v>19</v>
      </c>
      <c r="E10" s="46">
        <f>'G-1'!E10+'G-3'!E10</f>
        <v>5</v>
      </c>
      <c r="F10" s="6">
        <f t="shared" ref="F10:F22" si="0">B10*0.5+C10*1+D10*2+E10*2.5</f>
        <v>499</v>
      </c>
      <c r="G10" s="2"/>
      <c r="H10" s="19" t="s">
        <v>4</v>
      </c>
      <c r="I10" s="46">
        <f>'G-1'!I10+'G-3'!I10</f>
        <v>72</v>
      </c>
      <c r="J10" s="46">
        <f>'G-1'!J10+'G-3'!J10</f>
        <v>331</v>
      </c>
      <c r="K10" s="46">
        <f>'G-1'!K10+'G-3'!K10</f>
        <v>30</v>
      </c>
      <c r="L10" s="46">
        <f>'G-1'!L10+'G-3'!L10</f>
        <v>1</v>
      </c>
      <c r="M10" s="6">
        <f t="shared" ref="M10:M22" si="1">I10*0.5+J10*1+K10*2+L10*2.5</f>
        <v>429.5</v>
      </c>
      <c r="N10" s="9">
        <f>F20+F21+F22+M10</f>
        <v>1716</v>
      </c>
      <c r="O10" s="19" t="s">
        <v>43</v>
      </c>
      <c r="P10" s="46">
        <f>'G-1'!P10+'G-3'!P10</f>
        <v>61</v>
      </c>
      <c r="Q10" s="46">
        <f>'G-1'!Q10+'G-3'!Q10</f>
        <v>310</v>
      </c>
      <c r="R10" s="46">
        <f>'G-1'!R10+'G-3'!R10</f>
        <v>23</v>
      </c>
      <c r="S10" s="46">
        <f>'G-1'!S10+'G-3'!S10</f>
        <v>5</v>
      </c>
      <c r="T10" s="6">
        <f t="shared" ref="T10:T21" si="2">P10*0.5+Q10*1+R10*2+S10*2.5</f>
        <v>399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56</v>
      </c>
      <c r="C11" s="46">
        <f>'G-1'!C11+'G-3'!C11</f>
        <v>423</v>
      </c>
      <c r="D11" s="46">
        <f>'G-1'!D11+'G-3'!D11</f>
        <v>18</v>
      </c>
      <c r="E11" s="46">
        <f>'G-1'!E11+'G-3'!E11</f>
        <v>5</v>
      </c>
      <c r="F11" s="6">
        <f t="shared" si="0"/>
        <v>499.5</v>
      </c>
      <c r="G11" s="2"/>
      <c r="H11" s="19" t="s">
        <v>5</v>
      </c>
      <c r="I11" s="46">
        <f>'G-1'!I11+'G-3'!I11</f>
        <v>91</v>
      </c>
      <c r="J11" s="46">
        <f>'G-1'!J11+'G-3'!J11</f>
        <v>331</v>
      </c>
      <c r="K11" s="46">
        <f>'G-1'!K11+'G-3'!K11</f>
        <v>17</v>
      </c>
      <c r="L11" s="46">
        <f>'G-1'!L11+'G-3'!L11</f>
        <v>4</v>
      </c>
      <c r="M11" s="6">
        <f t="shared" si="1"/>
        <v>420.5</v>
      </c>
      <c r="N11" s="9">
        <f>F21+F22+M10+M11</f>
        <v>1721</v>
      </c>
      <c r="O11" s="19" t="s">
        <v>44</v>
      </c>
      <c r="P11" s="46">
        <f>'G-1'!P11+'G-3'!P11</f>
        <v>62</v>
      </c>
      <c r="Q11" s="46">
        <f>'G-1'!Q11+'G-3'!Q11</f>
        <v>327</v>
      </c>
      <c r="R11" s="46">
        <f>'G-1'!R11+'G-3'!R11</f>
        <v>24</v>
      </c>
      <c r="S11" s="46">
        <f>'G-1'!S11+'G-3'!S11</f>
        <v>2</v>
      </c>
      <c r="T11" s="6">
        <f t="shared" si="2"/>
        <v>411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62</v>
      </c>
      <c r="C12" s="46">
        <f>'G-1'!C12+'G-3'!C12</f>
        <v>442</v>
      </c>
      <c r="D12" s="46">
        <f>'G-1'!D12+'G-3'!D12</f>
        <v>24</v>
      </c>
      <c r="E12" s="46">
        <f>'G-1'!E12+'G-3'!E12</f>
        <v>4</v>
      </c>
      <c r="F12" s="6">
        <f t="shared" si="0"/>
        <v>531</v>
      </c>
      <c r="G12" s="2"/>
      <c r="H12" s="19" t="s">
        <v>6</v>
      </c>
      <c r="I12" s="46">
        <f>'G-1'!I12+'G-3'!I12</f>
        <v>71</v>
      </c>
      <c r="J12" s="46">
        <f>'G-1'!J12+'G-3'!J12</f>
        <v>342</v>
      </c>
      <c r="K12" s="46">
        <f>'G-1'!K12+'G-3'!K12</f>
        <v>17</v>
      </c>
      <c r="L12" s="46">
        <f>'G-1'!L12+'G-3'!L12</f>
        <v>7</v>
      </c>
      <c r="M12" s="6">
        <f t="shared" si="1"/>
        <v>429</v>
      </c>
      <c r="N12" s="2">
        <f>F22+M10+M11+M12</f>
        <v>1742.5</v>
      </c>
      <c r="O12" s="19" t="s">
        <v>32</v>
      </c>
      <c r="P12" s="46">
        <f>'G-1'!P12+'G-3'!P12</f>
        <v>86</v>
      </c>
      <c r="Q12" s="46">
        <f>'G-1'!Q12+'G-3'!Q12</f>
        <v>327</v>
      </c>
      <c r="R12" s="46">
        <f>'G-1'!R12+'G-3'!R12</f>
        <v>30</v>
      </c>
      <c r="S12" s="46">
        <f>'G-1'!S12+'G-3'!S12</f>
        <v>8</v>
      </c>
      <c r="T12" s="6">
        <f t="shared" si="2"/>
        <v>450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79</v>
      </c>
      <c r="C13" s="46">
        <f>'G-1'!C13+'G-3'!C13</f>
        <v>401</v>
      </c>
      <c r="D13" s="46">
        <f>'G-1'!D13+'G-3'!D13</f>
        <v>21</v>
      </c>
      <c r="E13" s="46">
        <f>'G-1'!E13+'G-3'!E13</f>
        <v>5</v>
      </c>
      <c r="F13" s="6">
        <f t="shared" si="0"/>
        <v>495</v>
      </c>
      <c r="G13" s="2">
        <f t="shared" ref="G13:G19" si="3">F10+F11+F12+F13</f>
        <v>2024.5</v>
      </c>
      <c r="H13" s="19" t="s">
        <v>7</v>
      </c>
      <c r="I13" s="46">
        <f>'G-1'!I13+'G-3'!I13</f>
        <v>83</v>
      </c>
      <c r="J13" s="46">
        <f>'G-1'!J13+'G-3'!J13</f>
        <v>347</v>
      </c>
      <c r="K13" s="46">
        <f>'G-1'!K13+'G-3'!K13</f>
        <v>29</v>
      </c>
      <c r="L13" s="46">
        <f>'G-1'!L13+'G-3'!L13</f>
        <v>6</v>
      </c>
      <c r="M13" s="6">
        <f t="shared" si="1"/>
        <v>461.5</v>
      </c>
      <c r="N13" s="2">
        <f t="shared" ref="N13:N18" si="4">M10+M11+M12+M13</f>
        <v>1740.5</v>
      </c>
      <c r="O13" s="19" t="s">
        <v>33</v>
      </c>
      <c r="P13" s="46">
        <f>'G-1'!P13+'G-3'!P13</f>
        <v>80</v>
      </c>
      <c r="Q13" s="46">
        <f>'G-1'!Q13+'G-3'!Q13</f>
        <v>365</v>
      </c>
      <c r="R13" s="46">
        <f>'G-1'!R13+'G-3'!R13</f>
        <v>31</v>
      </c>
      <c r="S13" s="46">
        <f>'G-1'!S13+'G-3'!S13</f>
        <v>5</v>
      </c>
      <c r="T13" s="6">
        <f t="shared" si="2"/>
        <v>479.5</v>
      </c>
      <c r="U13" s="2">
        <f t="shared" ref="U13:U21" si="5">T10+T11+T12+T13</f>
        <v>1739.5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75</v>
      </c>
      <c r="C14" s="46">
        <f>'G-1'!C14+'G-3'!C14</f>
        <v>404</v>
      </c>
      <c r="D14" s="46">
        <f>'G-1'!D14+'G-3'!D14</f>
        <v>30</v>
      </c>
      <c r="E14" s="46">
        <f>'G-1'!E14+'G-3'!E14</f>
        <v>9</v>
      </c>
      <c r="F14" s="6">
        <f t="shared" si="0"/>
        <v>524</v>
      </c>
      <c r="G14" s="2">
        <f t="shared" si="3"/>
        <v>2049.5</v>
      </c>
      <c r="H14" s="19" t="s">
        <v>9</v>
      </c>
      <c r="I14" s="46">
        <f>'G-1'!I14+'G-3'!I14</f>
        <v>74</v>
      </c>
      <c r="J14" s="46">
        <f>'G-1'!J14+'G-3'!J14</f>
        <v>349</v>
      </c>
      <c r="K14" s="46">
        <f>'G-1'!K14+'G-3'!K14</f>
        <v>22</v>
      </c>
      <c r="L14" s="46">
        <f>'G-1'!L14+'G-3'!L14</f>
        <v>2</v>
      </c>
      <c r="M14" s="6">
        <f t="shared" si="1"/>
        <v>435</v>
      </c>
      <c r="N14" s="2">
        <f t="shared" si="4"/>
        <v>1746</v>
      </c>
      <c r="O14" s="19" t="s">
        <v>29</v>
      </c>
      <c r="P14" s="46">
        <f>'G-1'!P14+'G-3'!P14</f>
        <v>81</v>
      </c>
      <c r="Q14" s="46">
        <f>'G-1'!Q14+'G-3'!Q14</f>
        <v>298</v>
      </c>
      <c r="R14" s="46">
        <f>'G-1'!R14+'G-3'!R14</f>
        <v>24</v>
      </c>
      <c r="S14" s="46">
        <f>'G-1'!S14+'G-3'!S14</f>
        <v>6</v>
      </c>
      <c r="T14" s="6">
        <f t="shared" si="2"/>
        <v>401.5</v>
      </c>
      <c r="U14" s="2">
        <f t="shared" si="5"/>
        <v>1742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71</v>
      </c>
      <c r="C15" s="46">
        <f>'G-1'!C15+'G-3'!C15</f>
        <v>368</v>
      </c>
      <c r="D15" s="46">
        <f>'G-1'!D15+'G-3'!D15</f>
        <v>28</v>
      </c>
      <c r="E15" s="46">
        <f>'G-1'!E15+'G-3'!E15</f>
        <v>7</v>
      </c>
      <c r="F15" s="6">
        <f t="shared" si="0"/>
        <v>477</v>
      </c>
      <c r="G15" s="2">
        <f t="shared" si="3"/>
        <v>2027</v>
      </c>
      <c r="H15" s="19" t="s">
        <v>12</v>
      </c>
      <c r="I15" s="46">
        <f>'G-1'!I15+'G-3'!I15</f>
        <v>67</v>
      </c>
      <c r="J15" s="46">
        <f>'G-1'!J15+'G-3'!J15</f>
        <v>346</v>
      </c>
      <c r="K15" s="46">
        <f>'G-1'!K15+'G-3'!K15</f>
        <v>22</v>
      </c>
      <c r="L15" s="46">
        <f>'G-1'!L15+'G-3'!L15</f>
        <v>4</v>
      </c>
      <c r="M15" s="6">
        <f t="shared" si="1"/>
        <v>433.5</v>
      </c>
      <c r="N15" s="2">
        <f t="shared" si="4"/>
        <v>1759</v>
      </c>
      <c r="O15" s="18" t="s">
        <v>30</v>
      </c>
      <c r="P15" s="46">
        <f>'G-1'!P15+'G-3'!P15</f>
        <v>101</v>
      </c>
      <c r="Q15" s="46">
        <f>'G-1'!Q15+'G-3'!Q15</f>
        <v>332</v>
      </c>
      <c r="R15" s="46">
        <f>'G-1'!R15+'G-3'!R15</f>
        <v>24</v>
      </c>
      <c r="S15" s="46">
        <f>'G-1'!S15+'G-3'!S15</f>
        <v>4</v>
      </c>
      <c r="T15" s="6">
        <f t="shared" si="2"/>
        <v>440.5</v>
      </c>
      <c r="U15" s="2">
        <f t="shared" si="5"/>
        <v>1771.5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95</v>
      </c>
      <c r="C16" s="46">
        <f>'G-1'!C16+'G-3'!C16</f>
        <v>360</v>
      </c>
      <c r="D16" s="46">
        <f>'G-1'!D16+'G-3'!D16</f>
        <v>33</v>
      </c>
      <c r="E16" s="46">
        <f>'G-1'!E16+'G-3'!E16</f>
        <v>5</v>
      </c>
      <c r="F16" s="6">
        <f t="shared" si="0"/>
        <v>486</v>
      </c>
      <c r="G16" s="2">
        <f t="shared" si="3"/>
        <v>1982</v>
      </c>
      <c r="H16" s="19" t="s">
        <v>15</v>
      </c>
      <c r="I16" s="46">
        <f>'G-1'!I16+'G-3'!I16</f>
        <v>65</v>
      </c>
      <c r="J16" s="46">
        <f>'G-1'!J16+'G-3'!J16</f>
        <v>336</v>
      </c>
      <c r="K16" s="46">
        <f>'G-1'!K16+'G-3'!K16</f>
        <v>20</v>
      </c>
      <c r="L16" s="46">
        <f>'G-1'!L16+'G-3'!L16</f>
        <v>2</v>
      </c>
      <c r="M16" s="6">
        <f t="shared" si="1"/>
        <v>413.5</v>
      </c>
      <c r="N16" s="2">
        <f t="shared" si="4"/>
        <v>1743.5</v>
      </c>
      <c r="O16" s="19" t="s">
        <v>8</v>
      </c>
      <c r="P16" s="46">
        <f>'G-1'!P16+'G-3'!P16</f>
        <v>94</v>
      </c>
      <c r="Q16" s="46">
        <f>'G-1'!Q16+'G-3'!Q16</f>
        <v>351</v>
      </c>
      <c r="R16" s="46">
        <f>'G-1'!R16+'G-3'!R16</f>
        <v>27</v>
      </c>
      <c r="S16" s="46">
        <f>'G-1'!S16+'G-3'!S16</f>
        <v>7</v>
      </c>
      <c r="T16" s="6">
        <f t="shared" si="2"/>
        <v>469.5</v>
      </c>
      <c r="U16" s="2">
        <f t="shared" si="5"/>
        <v>1791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69</v>
      </c>
      <c r="C17" s="46">
        <f>'G-1'!C17+'G-3'!C17</f>
        <v>345</v>
      </c>
      <c r="D17" s="46">
        <f>'G-1'!D17+'G-3'!D17</f>
        <v>24</v>
      </c>
      <c r="E17" s="46">
        <f>'G-1'!E17+'G-3'!E17</f>
        <v>13</v>
      </c>
      <c r="F17" s="6">
        <f t="shared" si="0"/>
        <v>460</v>
      </c>
      <c r="G17" s="2">
        <f t="shared" si="3"/>
        <v>1947</v>
      </c>
      <c r="H17" s="19" t="s">
        <v>18</v>
      </c>
      <c r="I17" s="46">
        <f>'G-1'!I17+'G-3'!I17</f>
        <v>48</v>
      </c>
      <c r="J17" s="46">
        <f>'G-1'!J17+'G-3'!J17</f>
        <v>353</v>
      </c>
      <c r="K17" s="46">
        <f>'G-1'!K17+'G-3'!K17</f>
        <v>20</v>
      </c>
      <c r="L17" s="46">
        <f>'G-1'!L17+'G-3'!L17</f>
        <v>5</v>
      </c>
      <c r="M17" s="6">
        <f t="shared" si="1"/>
        <v>429.5</v>
      </c>
      <c r="N17" s="2">
        <f t="shared" si="4"/>
        <v>1711.5</v>
      </c>
      <c r="O17" s="19" t="s">
        <v>10</v>
      </c>
      <c r="P17" s="46">
        <f>'G-1'!P17+'G-3'!P17</f>
        <v>87</v>
      </c>
      <c r="Q17" s="46">
        <f>'G-1'!Q17+'G-3'!Q17</f>
        <v>315</v>
      </c>
      <c r="R17" s="46">
        <f>'G-1'!R17+'G-3'!R17</f>
        <v>20</v>
      </c>
      <c r="S17" s="46">
        <f>'G-1'!S17+'G-3'!S17</f>
        <v>1</v>
      </c>
      <c r="T17" s="6">
        <f t="shared" si="2"/>
        <v>401</v>
      </c>
      <c r="U17" s="2">
        <f t="shared" si="5"/>
        <v>1712.5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73</v>
      </c>
      <c r="C18" s="46">
        <f>'G-1'!C18+'G-3'!C18</f>
        <v>355</v>
      </c>
      <c r="D18" s="46">
        <f>'G-1'!D18+'G-3'!D18</f>
        <v>22</v>
      </c>
      <c r="E18" s="46">
        <f>'G-1'!E18+'G-3'!E18</f>
        <v>10</v>
      </c>
      <c r="F18" s="6">
        <f t="shared" si="0"/>
        <v>460.5</v>
      </c>
      <c r="G18" s="2">
        <f t="shared" si="3"/>
        <v>1883.5</v>
      </c>
      <c r="H18" s="19" t="s">
        <v>20</v>
      </c>
      <c r="I18" s="46">
        <f>'G-1'!I18+'G-3'!I18</f>
        <v>46</v>
      </c>
      <c r="J18" s="46">
        <f>'G-1'!J18+'G-3'!J18</f>
        <v>366</v>
      </c>
      <c r="K18" s="46">
        <f>'G-1'!K18+'G-3'!K18</f>
        <v>18</v>
      </c>
      <c r="L18" s="46">
        <f>'G-1'!L18+'G-3'!L18</f>
        <v>2</v>
      </c>
      <c r="M18" s="6">
        <f t="shared" si="1"/>
        <v>430</v>
      </c>
      <c r="N18" s="2">
        <f t="shared" si="4"/>
        <v>1706.5</v>
      </c>
      <c r="O18" s="19" t="s">
        <v>13</v>
      </c>
      <c r="P18" s="46">
        <f>'G-1'!P18+'G-3'!P18</f>
        <v>95</v>
      </c>
      <c r="Q18" s="46">
        <f>'G-1'!Q18+'G-3'!Q18</f>
        <v>307</v>
      </c>
      <c r="R18" s="46">
        <f>'G-1'!R18+'G-3'!R18</f>
        <v>23</v>
      </c>
      <c r="S18" s="46">
        <f>'G-1'!S18+'G-3'!S18</f>
        <v>2</v>
      </c>
      <c r="T18" s="6">
        <f t="shared" si="2"/>
        <v>405.5</v>
      </c>
      <c r="U18" s="2">
        <f t="shared" si="5"/>
        <v>1716.5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79</v>
      </c>
      <c r="C19" s="47">
        <f>'G-1'!C19+'G-3'!C19</f>
        <v>338</v>
      </c>
      <c r="D19" s="47">
        <f>'G-1'!D19+'G-3'!D19</f>
        <v>25</v>
      </c>
      <c r="E19" s="47">
        <f>'G-1'!E19+'G-3'!E19</f>
        <v>12</v>
      </c>
      <c r="F19" s="7">
        <f t="shared" si="0"/>
        <v>457.5</v>
      </c>
      <c r="G19" s="3">
        <f t="shared" si="3"/>
        <v>1864</v>
      </c>
      <c r="H19" s="20" t="s">
        <v>22</v>
      </c>
      <c r="I19" s="46">
        <f>'G-1'!I19+'G-3'!I19</f>
        <v>74</v>
      </c>
      <c r="J19" s="46">
        <f>'G-1'!J19+'G-3'!J19</f>
        <v>408</v>
      </c>
      <c r="K19" s="46">
        <f>'G-1'!K19+'G-3'!K19</f>
        <v>19</v>
      </c>
      <c r="L19" s="46">
        <f>'G-1'!L19+'G-3'!L19</f>
        <v>8</v>
      </c>
      <c r="M19" s="6">
        <f t="shared" si="1"/>
        <v>503</v>
      </c>
      <c r="N19" s="2">
        <f>M16+M17+M18+M19</f>
        <v>1776</v>
      </c>
      <c r="O19" s="19" t="s">
        <v>16</v>
      </c>
      <c r="P19" s="46">
        <f>'G-1'!P19+'G-3'!P19</f>
        <v>99</v>
      </c>
      <c r="Q19" s="46">
        <f>'G-1'!Q19+'G-3'!Q19</f>
        <v>305</v>
      </c>
      <c r="R19" s="46">
        <f>'G-1'!R19+'G-3'!R19</f>
        <v>21</v>
      </c>
      <c r="S19" s="46">
        <f>'G-1'!S19+'G-3'!S19</f>
        <v>0</v>
      </c>
      <c r="T19" s="6">
        <f t="shared" si="2"/>
        <v>396.5</v>
      </c>
      <c r="U19" s="2">
        <f t="shared" si="5"/>
        <v>1672.5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75</v>
      </c>
      <c r="C20" s="45">
        <f>'G-1'!C20+'G-3'!C20</f>
        <v>325</v>
      </c>
      <c r="D20" s="45">
        <f>'G-1'!D20+'G-3'!D20</f>
        <v>19</v>
      </c>
      <c r="E20" s="45">
        <f>'G-1'!E20+'G-3'!E20</f>
        <v>6</v>
      </c>
      <c r="F20" s="8">
        <f t="shared" si="0"/>
        <v>415.5</v>
      </c>
      <c r="G20" s="35"/>
      <c r="H20" s="19" t="s">
        <v>24</v>
      </c>
      <c r="I20" s="46">
        <f>'G-1'!I20+'G-3'!I20</f>
        <v>81</v>
      </c>
      <c r="J20" s="46">
        <f>'G-1'!J20+'G-3'!J20</f>
        <v>410</v>
      </c>
      <c r="K20" s="46">
        <f>'G-1'!K20+'G-3'!K20</f>
        <v>24</v>
      </c>
      <c r="L20" s="46">
        <f>'G-1'!L20+'G-3'!L20</f>
        <v>6</v>
      </c>
      <c r="M20" s="8">
        <f t="shared" si="1"/>
        <v>513.5</v>
      </c>
      <c r="N20" s="2">
        <f>M17+M18+M19+M20</f>
        <v>1876</v>
      </c>
      <c r="O20" s="19" t="s">
        <v>45</v>
      </c>
      <c r="P20" s="46">
        <f>'G-1'!P20+'G-3'!P20</f>
        <v>51</v>
      </c>
      <c r="Q20" s="46">
        <f>'G-1'!Q20+'G-3'!Q20</f>
        <v>301</v>
      </c>
      <c r="R20" s="46">
        <f>'G-1'!R20+'G-3'!R20</f>
        <v>33</v>
      </c>
      <c r="S20" s="46">
        <f>'G-1'!S20+'G-3'!S20</f>
        <v>4</v>
      </c>
      <c r="T20" s="8">
        <f t="shared" si="2"/>
        <v>402.5</v>
      </c>
      <c r="U20" s="2">
        <f t="shared" si="5"/>
        <v>1605.5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77</v>
      </c>
      <c r="C21" s="45">
        <f>'G-1'!C21+'G-3'!C21</f>
        <v>319</v>
      </c>
      <c r="D21" s="45">
        <f>'G-1'!D21+'G-3'!D21</f>
        <v>15</v>
      </c>
      <c r="E21" s="45">
        <f>'G-1'!E21+'G-3'!E21</f>
        <v>8</v>
      </c>
      <c r="F21" s="6">
        <f t="shared" si="0"/>
        <v>407.5</v>
      </c>
      <c r="G21" s="36"/>
      <c r="H21" s="20" t="s">
        <v>25</v>
      </c>
      <c r="I21" s="46">
        <f>'G-1'!I21+'G-3'!I21</f>
        <v>51</v>
      </c>
      <c r="J21" s="46">
        <f>'G-1'!J21+'G-3'!J21</f>
        <v>379</v>
      </c>
      <c r="K21" s="46">
        <f>'G-1'!K21+'G-3'!K21</f>
        <v>23</v>
      </c>
      <c r="L21" s="46">
        <f>'G-1'!L21+'G-3'!L21</f>
        <v>4</v>
      </c>
      <c r="M21" s="6">
        <f t="shared" si="1"/>
        <v>460.5</v>
      </c>
      <c r="N21" s="2">
        <f>M18+M19+M20+M21</f>
        <v>1907</v>
      </c>
      <c r="O21" s="21" t="s">
        <v>46</v>
      </c>
      <c r="P21" s="47">
        <f>'G-1'!P21+'G-3'!P21</f>
        <v>50</v>
      </c>
      <c r="Q21" s="47">
        <f>'G-1'!Q21+'G-3'!Q21</f>
        <v>284</v>
      </c>
      <c r="R21" s="47">
        <f>'G-1'!R21+'G-3'!R21</f>
        <v>26</v>
      </c>
      <c r="S21" s="47">
        <f>'G-1'!S21+'G-3'!S21</f>
        <v>3</v>
      </c>
      <c r="T21" s="7">
        <f t="shared" si="2"/>
        <v>368.5</v>
      </c>
      <c r="U21" s="3">
        <f t="shared" si="5"/>
        <v>1573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70</v>
      </c>
      <c r="C22" s="45">
        <f>'G-1'!C22+'G-3'!C22</f>
        <v>365</v>
      </c>
      <c r="D22" s="45">
        <f>'G-1'!D22+'G-3'!D22</f>
        <v>23</v>
      </c>
      <c r="E22" s="45">
        <f>'G-1'!E22+'G-3'!E22</f>
        <v>7</v>
      </c>
      <c r="F22" s="6">
        <f t="shared" si="0"/>
        <v>463.5</v>
      </c>
      <c r="G22" s="2"/>
      <c r="H22" s="21" t="s">
        <v>26</v>
      </c>
      <c r="I22" s="46">
        <f>'G-1'!I22+'G-3'!I22</f>
        <v>89</v>
      </c>
      <c r="J22" s="46">
        <f>'G-1'!J22+'G-3'!J22</f>
        <v>348</v>
      </c>
      <c r="K22" s="46">
        <f>'G-1'!K22+'G-3'!K22</f>
        <v>22</v>
      </c>
      <c r="L22" s="46">
        <f>'G-1'!L22+'G-3'!L22</f>
        <v>8</v>
      </c>
      <c r="M22" s="6">
        <f t="shared" si="1"/>
        <v>456.5</v>
      </c>
      <c r="N22" s="3">
        <f>M19+M20+M21+M22</f>
        <v>1933.5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2049.5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1933.5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1791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72</v>
      </c>
      <c r="D24" s="86"/>
      <c r="E24" s="86"/>
      <c r="F24" s="87" t="s">
        <v>65</v>
      </c>
      <c r="G24" s="88"/>
      <c r="H24" s="167"/>
      <c r="I24" s="168"/>
      <c r="J24" s="82" t="s">
        <v>72</v>
      </c>
      <c r="K24" s="86"/>
      <c r="L24" s="86"/>
      <c r="M24" s="87" t="s">
        <v>92</v>
      </c>
      <c r="N24" s="88"/>
      <c r="O24" s="167"/>
      <c r="P24" s="168"/>
      <c r="Q24" s="82" t="s">
        <v>72</v>
      </c>
      <c r="R24" s="86"/>
      <c r="S24" s="86"/>
      <c r="T24" s="87" t="s">
        <v>82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1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6" t="s">
        <v>110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7" t="s">
        <v>111</v>
      </c>
      <c r="B4" s="217"/>
      <c r="C4" s="218" t="s">
        <v>60</v>
      </c>
      <c r="D4" s="218"/>
      <c r="E4" s="218"/>
      <c r="F4" s="110"/>
      <c r="G4" s="106"/>
      <c r="H4" s="106"/>
      <c r="I4" s="106"/>
      <c r="J4" s="106"/>
    </row>
    <row r="5" spans="1:10" x14ac:dyDescent="0.2">
      <c r="A5" s="176" t="s">
        <v>56</v>
      </c>
      <c r="B5" s="176"/>
      <c r="C5" s="219" t="str">
        <f>'G-1'!D5</f>
        <v>CL 76 - CR 59</v>
      </c>
      <c r="D5" s="219"/>
      <c r="E5" s="219"/>
      <c r="F5" s="111"/>
      <c r="G5" s="112"/>
      <c r="H5" s="103" t="s">
        <v>53</v>
      </c>
      <c r="I5" s="220">
        <f>'G-1'!L5</f>
        <v>7659</v>
      </c>
      <c r="J5" s="220"/>
    </row>
    <row r="6" spans="1:10" x14ac:dyDescent="0.2">
      <c r="A6" s="176" t="s">
        <v>112</v>
      </c>
      <c r="B6" s="176"/>
      <c r="C6" s="221" t="s">
        <v>150</v>
      </c>
      <c r="D6" s="221"/>
      <c r="E6" s="221"/>
      <c r="F6" s="111"/>
      <c r="G6" s="112"/>
      <c r="H6" s="103" t="s">
        <v>58</v>
      </c>
      <c r="I6" s="222">
        <f>'G-1'!S6</f>
        <v>43249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113</v>
      </c>
      <c r="B8" s="226" t="s">
        <v>114</v>
      </c>
      <c r="C8" s="224" t="s">
        <v>115</v>
      </c>
      <c r="D8" s="226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8" t="s">
        <v>121</v>
      </c>
      <c r="J8" s="230" t="s">
        <v>122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32" t="s">
        <v>123</v>
      </c>
      <c r="B10" s="235">
        <v>3</v>
      </c>
      <c r="C10" s="122"/>
      <c r="D10" s="123" t="s">
        <v>124</v>
      </c>
      <c r="E10" s="75">
        <v>40</v>
      </c>
      <c r="F10" s="75">
        <v>97</v>
      </c>
      <c r="G10" s="75">
        <v>18</v>
      </c>
      <c r="H10" s="75">
        <v>2</v>
      </c>
      <c r="I10" s="75">
        <f>E10*0.5+F10+G10*2+H10*2.5</f>
        <v>158</v>
      </c>
      <c r="J10" s="124">
        <f>IF(I10=0,"0,00",I10/SUM(I10:I12)*100)</f>
        <v>10.926694329183956</v>
      </c>
    </row>
    <row r="11" spans="1:10" x14ac:dyDescent="0.2">
      <c r="A11" s="233"/>
      <c r="B11" s="236"/>
      <c r="C11" s="122" t="s">
        <v>125</v>
      </c>
      <c r="D11" s="125" t="s">
        <v>126</v>
      </c>
      <c r="E11" s="126">
        <v>199</v>
      </c>
      <c r="F11" s="126">
        <v>920</v>
      </c>
      <c r="G11" s="126">
        <v>108</v>
      </c>
      <c r="H11" s="126">
        <v>21</v>
      </c>
      <c r="I11" s="126">
        <f t="shared" ref="I11:I37" si="0">E11*0.5+F11+G11*2+H11*2.5</f>
        <v>1288</v>
      </c>
      <c r="J11" s="127">
        <f>IF(I11=0,"0,00",I11/SUM(I10:I12)*100)</f>
        <v>89.073305670816055</v>
      </c>
    </row>
    <row r="12" spans="1:10" x14ac:dyDescent="0.2">
      <c r="A12" s="233"/>
      <c r="B12" s="236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3"/>
      <c r="B13" s="236"/>
      <c r="C13" s="132"/>
      <c r="D13" s="123" t="s">
        <v>124</v>
      </c>
      <c r="E13" s="75">
        <v>35</v>
      </c>
      <c r="F13" s="75">
        <v>115</v>
      </c>
      <c r="G13" s="75">
        <v>16</v>
      </c>
      <c r="H13" s="75">
        <v>2</v>
      </c>
      <c r="I13" s="75">
        <f t="shared" si="0"/>
        <v>169.5</v>
      </c>
      <c r="J13" s="124">
        <f>IF(I13=0,"0,00",I13/SUM(I13:I15)*100)</f>
        <v>8.3973247460985867</v>
      </c>
    </row>
    <row r="14" spans="1:10" x14ac:dyDescent="0.2">
      <c r="A14" s="233"/>
      <c r="B14" s="236"/>
      <c r="C14" s="122" t="s">
        <v>128</v>
      </c>
      <c r="D14" s="125" t="s">
        <v>126</v>
      </c>
      <c r="E14" s="126">
        <v>259</v>
      </c>
      <c r="F14" s="126">
        <v>1383</v>
      </c>
      <c r="G14" s="126">
        <v>142</v>
      </c>
      <c r="H14" s="126">
        <v>21</v>
      </c>
      <c r="I14" s="126">
        <f t="shared" si="0"/>
        <v>1849</v>
      </c>
      <c r="J14" s="127">
        <f>IF(I14=0,"0,00",I14/SUM(I13:I15)*100)</f>
        <v>91.60267525390141</v>
      </c>
    </row>
    <row r="15" spans="1:10" x14ac:dyDescent="0.2">
      <c r="A15" s="233"/>
      <c r="B15" s="236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3"/>
      <c r="B16" s="236"/>
      <c r="C16" s="132"/>
      <c r="D16" s="123" t="s">
        <v>124</v>
      </c>
      <c r="E16" s="75">
        <v>20</v>
      </c>
      <c r="F16" s="75">
        <v>66</v>
      </c>
      <c r="G16" s="75">
        <v>21</v>
      </c>
      <c r="H16" s="75">
        <v>2</v>
      </c>
      <c r="I16" s="75">
        <f t="shared" si="0"/>
        <v>123</v>
      </c>
      <c r="J16" s="124">
        <f>IF(I16=0,"0,00",I16/SUM(I16:I18)*100)</f>
        <v>7.7261306532663321</v>
      </c>
    </row>
    <row r="17" spans="1:10" x14ac:dyDescent="0.2">
      <c r="A17" s="233"/>
      <c r="B17" s="236"/>
      <c r="C17" s="122" t="s">
        <v>129</v>
      </c>
      <c r="D17" s="125" t="s">
        <v>126</v>
      </c>
      <c r="E17" s="126">
        <v>261</v>
      </c>
      <c r="F17" s="126">
        <v>1051</v>
      </c>
      <c r="G17" s="126">
        <v>125</v>
      </c>
      <c r="H17" s="126">
        <v>15</v>
      </c>
      <c r="I17" s="126">
        <f t="shared" si="0"/>
        <v>1469</v>
      </c>
      <c r="J17" s="127">
        <f>IF(I17=0,"0,00",I17/SUM(I16:I18)*100)</f>
        <v>92.273869346733676</v>
      </c>
    </row>
    <row r="18" spans="1:10" x14ac:dyDescent="0.2">
      <c r="A18" s="234"/>
      <c r="B18" s="237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2" t="s">
        <v>130</v>
      </c>
      <c r="B19" s="235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3"/>
      <c r="B20" s="236"/>
      <c r="C20" s="122" t="s">
        <v>125</v>
      </c>
      <c r="D20" s="125" t="s">
        <v>126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3"/>
      <c r="B21" s="236"/>
      <c r="C21" s="128" t="s">
        <v>139</v>
      </c>
      <c r="D21" s="129" t="s">
        <v>127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3"/>
      <c r="B22" s="236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3"/>
      <c r="B23" s="236"/>
      <c r="C23" s="122" t="s">
        <v>128</v>
      </c>
      <c r="D23" s="125" t="s">
        <v>126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3"/>
      <c r="B24" s="236"/>
      <c r="C24" s="128" t="s">
        <v>140</v>
      </c>
      <c r="D24" s="129" t="s">
        <v>127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3"/>
      <c r="B25" s="236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3"/>
      <c r="B26" s="236"/>
      <c r="C26" s="122" t="s">
        <v>129</v>
      </c>
      <c r="D26" s="125" t="s">
        <v>126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4"/>
      <c r="B27" s="237"/>
      <c r="C27" s="133" t="s">
        <v>141</v>
      </c>
      <c r="D27" s="129" t="s">
        <v>127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2" t="s">
        <v>131</v>
      </c>
      <c r="B28" s="235">
        <v>1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3"/>
      <c r="B29" s="236"/>
      <c r="C29" s="122" t="s">
        <v>125</v>
      </c>
      <c r="D29" s="125" t="s">
        <v>126</v>
      </c>
      <c r="E29" s="126">
        <v>171</v>
      </c>
      <c r="F29" s="126">
        <v>817</v>
      </c>
      <c r="G29" s="126">
        <v>6</v>
      </c>
      <c r="H29" s="126">
        <v>28</v>
      </c>
      <c r="I29" s="126">
        <f t="shared" si="0"/>
        <v>984.5</v>
      </c>
      <c r="J29" s="127">
        <f>IF(I29=0,"0,00",I29/SUM(I28:I30)*100)</f>
        <v>79.07630522088354</v>
      </c>
    </row>
    <row r="30" spans="1:10" x14ac:dyDescent="0.2">
      <c r="A30" s="233"/>
      <c r="B30" s="236"/>
      <c r="C30" s="128" t="s">
        <v>142</v>
      </c>
      <c r="D30" s="129" t="s">
        <v>127</v>
      </c>
      <c r="E30" s="74">
        <v>39</v>
      </c>
      <c r="F30" s="74">
        <v>210</v>
      </c>
      <c r="G30" s="74">
        <v>13</v>
      </c>
      <c r="H30" s="74">
        <v>2</v>
      </c>
      <c r="I30" s="130">
        <f t="shared" si="0"/>
        <v>260.5</v>
      </c>
      <c r="J30" s="131">
        <f>IF(I30=0,"0,00",I30/SUM(I28:I30)*100)</f>
        <v>20.923694779116467</v>
      </c>
    </row>
    <row r="31" spans="1:10" x14ac:dyDescent="0.2">
      <c r="A31" s="233"/>
      <c r="B31" s="236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3"/>
      <c r="B32" s="236"/>
      <c r="C32" s="122" t="s">
        <v>128</v>
      </c>
      <c r="D32" s="125" t="s">
        <v>126</v>
      </c>
      <c r="E32" s="126">
        <v>130</v>
      </c>
      <c r="F32" s="126">
        <v>959</v>
      </c>
      <c r="G32" s="126">
        <v>3</v>
      </c>
      <c r="H32" s="126">
        <v>8</v>
      </c>
      <c r="I32" s="126">
        <f t="shared" si="0"/>
        <v>1050</v>
      </c>
      <c r="J32" s="127">
        <f>IF(I32=0,"0,00",I32/SUM(I31:I33)*100)</f>
        <v>84.134615384615387</v>
      </c>
    </row>
    <row r="33" spans="1:10" x14ac:dyDescent="0.2">
      <c r="A33" s="233"/>
      <c r="B33" s="236"/>
      <c r="C33" s="128" t="s">
        <v>143</v>
      </c>
      <c r="D33" s="129" t="s">
        <v>127</v>
      </c>
      <c r="E33" s="74">
        <v>26</v>
      </c>
      <c r="F33" s="74">
        <v>165</v>
      </c>
      <c r="G33" s="74">
        <v>10</v>
      </c>
      <c r="H33" s="74">
        <v>0</v>
      </c>
      <c r="I33" s="130">
        <f t="shared" si="0"/>
        <v>198</v>
      </c>
      <c r="J33" s="131">
        <f>IF(I33=0,"0,00",I33/SUM(I31:I33)*100)</f>
        <v>15.865384615384615</v>
      </c>
    </row>
    <row r="34" spans="1:10" x14ac:dyDescent="0.2">
      <c r="A34" s="233"/>
      <c r="B34" s="236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3"/>
      <c r="B35" s="236"/>
      <c r="C35" s="122" t="s">
        <v>129</v>
      </c>
      <c r="D35" s="125" t="s">
        <v>126</v>
      </c>
      <c r="E35" s="126">
        <v>202</v>
      </c>
      <c r="F35" s="126">
        <v>696</v>
      </c>
      <c r="G35" s="126">
        <v>0</v>
      </c>
      <c r="H35" s="126">
        <v>4</v>
      </c>
      <c r="I35" s="126">
        <f t="shared" si="0"/>
        <v>807</v>
      </c>
      <c r="J35" s="127">
        <f>IF(I35=0,"0,00",I35/SUM(I34:I36)*100)</f>
        <v>93.782684485764094</v>
      </c>
    </row>
    <row r="36" spans="1:10" x14ac:dyDescent="0.2">
      <c r="A36" s="234"/>
      <c r="B36" s="237"/>
      <c r="C36" s="133" t="s">
        <v>144</v>
      </c>
      <c r="D36" s="129" t="s">
        <v>127</v>
      </c>
      <c r="E36" s="74">
        <v>13</v>
      </c>
      <c r="F36" s="74">
        <v>27</v>
      </c>
      <c r="G36" s="74">
        <v>10</v>
      </c>
      <c r="H36" s="74">
        <v>0</v>
      </c>
      <c r="I36" s="130">
        <f t="shared" si="0"/>
        <v>53.5</v>
      </c>
      <c r="J36" s="131">
        <f>IF(I36=0,"0,00",I36/SUM(I34:I36)*100)</f>
        <v>6.2173155142359091</v>
      </c>
    </row>
    <row r="37" spans="1:10" x14ac:dyDescent="0.2">
      <c r="A37" s="232" t="s">
        <v>132</v>
      </c>
      <c r="B37" s="235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3"/>
      <c r="B38" s="236"/>
      <c r="C38" s="122" t="s">
        <v>125</v>
      </c>
      <c r="D38" s="125" t="s">
        <v>126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33"/>
      <c r="B39" s="236"/>
      <c r="C39" s="128" t="s">
        <v>145</v>
      </c>
      <c r="D39" s="129" t="s">
        <v>127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33"/>
      <c r="B40" s="236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33"/>
      <c r="B41" s="236"/>
      <c r="C41" s="122" t="s">
        <v>128</v>
      </c>
      <c r="D41" s="125" t="s">
        <v>126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33"/>
      <c r="B42" s="236"/>
      <c r="C42" s="128" t="s">
        <v>146</v>
      </c>
      <c r="D42" s="129" t="s">
        <v>127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33"/>
      <c r="B43" s="236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33"/>
      <c r="B44" s="236"/>
      <c r="C44" s="122" t="s">
        <v>129</v>
      </c>
      <c r="D44" s="125" t="s">
        <v>126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34"/>
      <c r="B45" s="237"/>
      <c r="C45" s="133" t="s">
        <v>147</v>
      </c>
      <c r="D45" s="129" t="s">
        <v>127</v>
      </c>
      <c r="E45" s="160">
        <v>0</v>
      </c>
      <c r="F45" s="160">
        <v>0</v>
      </c>
      <c r="G45" s="160">
        <v>0</v>
      </c>
      <c r="H45" s="160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9" t="s">
        <v>93</v>
      </c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9" t="s">
        <v>94</v>
      </c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9" t="s">
        <v>95</v>
      </c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96</v>
      </c>
      <c r="B8" s="240"/>
      <c r="C8" s="241" t="s">
        <v>97</v>
      </c>
      <c r="D8" s="241"/>
      <c r="E8" s="241"/>
      <c r="F8" s="241"/>
      <c r="G8" s="241"/>
      <c r="H8" s="241"/>
      <c r="I8" s="92"/>
      <c r="J8" s="92"/>
      <c r="K8" s="92"/>
      <c r="L8" s="240" t="s">
        <v>98</v>
      </c>
      <c r="M8" s="240"/>
      <c r="N8" s="240"/>
      <c r="O8" s="241" t="str">
        <f>'G-1'!D5</f>
        <v>CL 76 - CR 59</v>
      </c>
      <c r="P8" s="241"/>
      <c r="Q8" s="241"/>
      <c r="R8" s="241"/>
      <c r="S8" s="241"/>
      <c r="T8" s="92"/>
      <c r="U8" s="92"/>
      <c r="V8" s="240" t="s">
        <v>99</v>
      </c>
      <c r="W8" s="240"/>
      <c r="X8" s="240"/>
      <c r="Y8" s="241">
        <f>'G-1'!L5</f>
        <v>7659</v>
      </c>
      <c r="Z8" s="241"/>
      <c r="AA8" s="241"/>
      <c r="AB8" s="92"/>
      <c r="AC8" s="92"/>
      <c r="AD8" s="92"/>
      <c r="AE8" s="92"/>
      <c r="AF8" s="92"/>
      <c r="AG8" s="92"/>
      <c r="AH8" s="240" t="s">
        <v>100</v>
      </c>
      <c r="AI8" s="240"/>
      <c r="AJ8" s="244">
        <f>'G-1'!S6</f>
        <v>43249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8" t="s">
        <v>134</v>
      </c>
      <c r="E10" s="238"/>
      <c r="F10" s="238"/>
      <c r="G10" s="23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8" t="s">
        <v>135</v>
      </c>
      <c r="T10" s="238"/>
      <c r="U10" s="238"/>
      <c r="V10" s="23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8" t="s">
        <v>49</v>
      </c>
      <c r="AI10" s="238"/>
      <c r="AJ10" s="238"/>
      <c r="AK10" s="23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102</v>
      </c>
      <c r="U12" s="245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901</v>
      </c>
      <c r="AV12" s="97">
        <f t="shared" si="0"/>
        <v>933</v>
      </c>
      <c r="AW12" s="97">
        <f t="shared" si="0"/>
        <v>985</v>
      </c>
      <c r="AX12" s="97">
        <f t="shared" si="0"/>
        <v>1031</v>
      </c>
      <c r="AY12" s="97">
        <f t="shared" si="0"/>
        <v>1092</v>
      </c>
      <c r="AZ12" s="97">
        <f t="shared" si="0"/>
        <v>1065</v>
      </c>
      <c r="BA12" s="97">
        <f t="shared" si="0"/>
        <v>1039</v>
      </c>
      <c r="BB12" s="97"/>
      <c r="BC12" s="97"/>
      <c r="BD12" s="97"/>
      <c r="BE12" s="97">
        <f t="shared" ref="BE12:BQ12" si="1">P14</f>
        <v>1036</v>
      </c>
      <c r="BF12" s="97">
        <f t="shared" si="1"/>
        <v>1016</v>
      </c>
      <c r="BG12" s="97">
        <f t="shared" si="1"/>
        <v>1020.5</v>
      </c>
      <c r="BH12" s="97">
        <f t="shared" si="1"/>
        <v>995.5</v>
      </c>
      <c r="BI12" s="97">
        <f t="shared" si="1"/>
        <v>982.5</v>
      </c>
      <c r="BJ12" s="97">
        <f t="shared" si="1"/>
        <v>1013</v>
      </c>
      <c r="BK12" s="97">
        <f t="shared" si="1"/>
        <v>1041.5</v>
      </c>
      <c r="BL12" s="97">
        <f t="shared" si="1"/>
        <v>1032</v>
      </c>
      <c r="BM12" s="97">
        <f t="shared" si="1"/>
        <v>1027</v>
      </c>
      <c r="BN12" s="97">
        <f t="shared" si="1"/>
        <v>1036</v>
      </c>
      <c r="BO12" s="97">
        <f t="shared" si="1"/>
        <v>1051</v>
      </c>
      <c r="BP12" s="97">
        <f t="shared" si="1"/>
        <v>1024</v>
      </c>
      <c r="BQ12" s="97">
        <f t="shared" si="1"/>
        <v>1036</v>
      </c>
      <c r="BR12" s="97"/>
      <c r="BS12" s="97"/>
      <c r="BT12" s="97"/>
      <c r="BU12" s="97">
        <f t="shared" ref="BU12:CC12" si="2">AG14</f>
        <v>1035</v>
      </c>
      <c r="BV12" s="97">
        <f t="shared" si="2"/>
        <v>1056</v>
      </c>
      <c r="BW12" s="97">
        <f t="shared" si="2"/>
        <v>1109.5</v>
      </c>
      <c r="BX12" s="97">
        <f t="shared" si="2"/>
        <v>1159.5</v>
      </c>
      <c r="BY12" s="97">
        <f t="shared" si="2"/>
        <v>1124</v>
      </c>
      <c r="BZ12" s="97">
        <f t="shared" si="2"/>
        <v>1117</v>
      </c>
      <c r="CA12" s="97">
        <f t="shared" si="2"/>
        <v>1072</v>
      </c>
      <c r="CB12" s="97">
        <f t="shared" si="2"/>
        <v>1022</v>
      </c>
      <c r="CC12" s="97">
        <f t="shared" si="2"/>
        <v>1016</v>
      </c>
    </row>
    <row r="13" spans="1:81" ht="16.5" customHeight="1" x14ac:dyDescent="0.2">
      <c r="A13" s="100" t="s">
        <v>103</v>
      </c>
      <c r="B13" s="148">
        <f>'G-1'!F10</f>
        <v>241</v>
      </c>
      <c r="C13" s="148">
        <f>'G-1'!F11</f>
        <v>220</v>
      </c>
      <c r="D13" s="148">
        <f>'G-1'!F12</f>
        <v>229</v>
      </c>
      <c r="E13" s="148">
        <f>'G-1'!F13</f>
        <v>211</v>
      </c>
      <c r="F13" s="148">
        <f>'G-1'!F14</f>
        <v>273</v>
      </c>
      <c r="G13" s="148">
        <f>'G-1'!F15</f>
        <v>272</v>
      </c>
      <c r="H13" s="148">
        <f>'G-1'!F16</f>
        <v>275</v>
      </c>
      <c r="I13" s="148">
        <f>'G-1'!F17</f>
        <v>272</v>
      </c>
      <c r="J13" s="148">
        <f>'G-1'!F18</f>
        <v>246</v>
      </c>
      <c r="K13" s="148">
        <f>'G-1'!F19</f>
        <v>246</v>
      </c>
      <c r="L13" s="149"/>
      <c r="M13" s="148">
        <f>'G-1'!F20</f>
        <v>250</v>
      </c>
      <c r="N13" s="148">
        <f>'G-1'!F21</f>
        <v>224.5</v>
      </c>
      <c r="O13" s="148">
        <f>'G-1'!F22</f>
        <v>290.5</v>
      </c>
      <c r="P13" s="148">
        <f>'G-1'!M10</f>
        <v>271</v>
      </c>
      <c r="Q13" s="148">
        <f>'G-1'!M11</f>
        <v>230</v>
      </c>
      <c r="R13" s="148">
        <f>'G-1'!M12</f>
        <v>229</v>
      </c>
      <c r="S13" s="148">
        <f>'G-1'!M13</f>
        <v>265.5</v>
      </c>
      <c r="T13" s="148">
        <f>'G-1'!M14</f>
        <v>258</v>
      </c>
      <c r="U13" s="148">
        <f>'G-1'!M15</f>
        <v>260.5</v>
      </c>
      <c r="V13" s="148">
        <f>'G-1'!M16</f>
        <v>257.5</v>
      </c>
      <c r="W13" s="148">
        <f>'G-1'!M17</f>
        <v>256</v>
      </c>
      <c r="X13" s="148">
        <f>'G-1'!M18</f>
        <v>253</v>
      </c>
      <c r="Y13" s="148">
        <f>'G-1'!M19</f>
        <v>269.5</v>
      </c>
      <c r="Z13" s="148">
        <f>'G-1'!M20</f>
        <v>272.5</v>
      </c>
      <c r="AA13" s="148">
        <f>'G-1'!M21</f>
        <v>229</v>
      </c>
      <c r="AB13" s="148">
        <f>'G-1'!M22</f>
        <v>265</v>
      </c>
      <c r="AC13" s="149"/>
      <c r="AD13" s="148">
        <f>'G-1'!T10</f>
        <v>247.5</v>
      </c>
      <c r="AE13" s="148">
        <f>'G-1'!T11</f>
        <v>235</v>
      </c>
      <c r="AF13" s="148">
        <f>'G-1'!T12</f>
        <v>263</v>
      </c>
      <c r="AG13" s="148">
        <f>'G-1'!T13</f>
        <v>289.5</v>
      </c>
      <c r="AH13" s="148">
        <f>'G-1'!T14</f>
        <v>268.5</v>
      </c>
      <c r="AI13" s="148">
        <f>'G-1'!T15</f>
        <v>288.5</v>
      </c>
      <c r="AJ13" s="148">
        <f>'G-1'!T16</f>
        <v>313</v>
      </c>
      <c r="AK13" s="148">
        <f>'G-1'!T17</f>
        <v>254</v>
      </c>
      <c r="AL13" s="148">
        <f>'G-1'!T18</f>
        <v>261.5</v>
      </c>
      <c r="AM13" s="148">
        <f>'G-1'!T19</f>
        <v>243.5</v>
      </c>
      <c r="AN13" s="148">
        <f>'G-1'!T20</f>
        <v>263</v>
      </c>
      <c r="AO13" s="148">
        <f>'G-1'!T21</f>
        <v>248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901</v>
      </c>
      <c r="F14" s="148">
        <f t="shared" ref="F14:K14" si="3">C13+D13+E13+F13</f>
        <v>933</v>
      </c>
      <c r="G14" s="148">
        <f t="shared" si="3"/>
        <v>985</v>
      </c>
      <c r="H14" s="148">
        <f t="shared" si="3"/>
        <v>1031</v>
      </c>
      <c r="I14" s="148">
        <f t="shared" si="3"/>
        <v>1092</v>
      </c>
      <c r="J14" s="148">
        <f t="shared" si="3"/>
        <v>1065</v>
      </c>
      <c r="K14" s="148">
        <f t="shared" si="3"/>
        <v>1039</v>
      </c>
      <c r="L14" s="149"/>
      <c r="M14" s="148"/>
      <c r="N14" s="148"/>
      <c r="O14" s="148"/>
      <c r="P14" s="148">
        <f>M13+N13+O13+P13</f>
        <v>1036</v>
      </c>
      <c r="Q14" s="148">
        <f t="shared" ref="Q14:AB14" si="4">N13+O13+P13+Q13</f>
        <v>1016</v>
      </c>
      <c r="R14" s="148">
        <f t="shared" si="4"/>
        <v>1020.5</v>
      </c>
      <c r="S14" s="148">
        <f t="shared" si="4"/>
        <v>995.5</v>
      </c>
      <c r="T14" s="148">
        <f t="shared" si="4"/>
        <v>982.5</v>
      </c>
      <c r="U14" s="148">
        <f t="shared" si="4"/>
        <v>1013</v>
      </c>
      <c r="V14" s="148">
        <f t="shared" si="4"/>
        <v>1041.5</v>
      </c>
      <c r="W14" s="148">
        <f t="shared" si="4"/>
        <v>1032</v>
      </c>
      <c r="X14" s="148">
        <f t="shared" si="4"/>
        <v>1027</v>
      </c>
      <c r="Y14" s="148">
        <f t="shared" si="4"/>
        <v>1036</v>
      </c>
      <c r="Z14" s="148">
        <f t="shared" si="4"/>
        <v>1051</v>
      </c>
      <c r="AA14" s="148">
        <f t="shared" si="4"/>
        <v>1024</v>
      </c>
      <c r="AB14" s="148">
        <f t="shared" si="4"/>
        <v>1036</v>
      </c>
      <c r="AC14" s="149"/>
      <c r="AD14" s="148"/>
      <c r="AE14" s="148"/>
      <c r="AF14" s="148"/>
      <c r="AG14" s="148">
        <f>AD13+AE13+AF13+AG13</f>
        <v>1035</v>
      </c>
      <c r="AH14" s="148">
        <f t="shared" ref="AH14:AO14" si="5">AE13+AF13+AG13+AH13</f>
        <v>1056</v>
      </c>
      <c r="AI14" s="148">
        <f t="shared" si="5"/>
        <v>1109.5</v>
      </c>
      <c r="AJ14" s="148">
        <f t="shared" si="5"/>
        <v>1159.5</v>
      </c>
      <c r="AK14" s="148">
        <f t="shared" si="5"/>
        <v>1124</v>
      </c>
      <c r="AL14" s="148">
        <f t="shared" si="5"/>
        <v>1117</v>
      </c>
      <c r="AM14" s="148">
        <f t="shared" si="5"/>
        <v>1072</v>
      </c>
      <c r="AN14" s="148">
        <f t="shared" si="5"/>
        <v>1022</v>
      </c>
      <c r="AO14" s="148">
        <f t="shared" si="5"/>
        <v>1016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0.10926694329183956</v>
      </c>
      <c r="E15" s="151"/>
      <c r="F15" s="151" t="s">
        <v>107</v>
      </c>
      <c r="G15" s="152">
        <f>DIRECCIONALIDAD!J11/100</f>
        <v>0.8907330567081605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8.3973247460985861E-2</v>
      </c>
      <c r="Q15" s="151"/>
      <c r="R15" s="151"/>
      <c r="S15" s="151"/>
      <c r="T15" s="151" t="s">
        <v>107</v>
      </c>
      <c r="U15" s="152">
        <f>DIRECCIONALIDAD!J14/100</f>
        <v>0.91602675253901411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7.7261306532663318E-2</v>
      </c>
      <c r="AG15" s="151"/>
      <c r="AH15" s="151"/>
      <c r="AI15" s="151"/>
      <c r="AJ15" s="151" t="s">
        <v>107</v>
      </c>
      <c r="AK15" s="152">
        <f>DIRECCIONALIDAD!J17/100</f>
        <v>0.92273869346733672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42" t="s">
        <v>102</v>
      </c>
      <c r="U16" s="242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1123.5</v>
      </c>
      <c r="AV19" s="92">
        <f t="shared" si="15"/>
        <v>1116.5</v>
      </c>
      <c r="AW19" s="92">
        <f t="shared" si="15"/>
        <v>1042</v>
      </c>
      <c r="AX19" s="92">
        <f t="shared" si="15"/>
        <v>951</v>
      </c>
      <c r="AY19" s="92">
        <f t="shared" si="15"/>
        <v>855</v>
      </c>
      <c r="AZ19" s="92">
        <f t="shared" si="15"/>
        <v>818.5</v>
      </c>
      <c r="BA19" s="92">
        <f t="shared" si="15"/>
        <v>825</v>
      </c>
      <c r="BB19" s="92"/>
      <c r="BC19" s="92"/>
      <c r="BD19" s="92"/>
      <c r="BE19" s="92">
        <f t="shared" ref="BE19:BQ19" si="16">P22</f>
        <v>680</v>
      </c>
      <c r="BF19" s="92">
        <f t="shared" si="16"/>
        <v>705</v>
      </c>
      <c r="BG19" s="92">
        <f t="shared" si="16"/>
        <v>722</v>
      </c>
      <c r="BH19" s="92">
        <f t="shared" si="16"/>
        <v>745</v>
      </c>
      <c r="BI19" s="92">
        <f t="shared" si="16"/>
        <v>763.5</v>
      </c>
      <c r="BJ19" s="92">
        <f t="shared" si="16"/>
        <v>746</v>
      </c>
      <c r="BK19" s="92">
        <f t="shared" si="16"/>
        <v>702</v>
      </c>
      <c r="BL19" s="92">
        <f t="shared" si="16"/>
        <v>679.5</v>
      </c>
      <c r="BM19" s="92">
        <f t="shared" si="16"/>
        <v>679.5</v>
      </c>
      <c r="BN19" s="92">
        <f t="shared" si="16"/>
        <v>740</v>
      </c>
      <c r="BO19" s="92">
        <f t="shared" si="16"/>
        <v>825</v>
      </c>
      <c r="BP19" s="92">
        <f t="shared" si="16"/>
        <v>883</v>
      </c>
      <c r="BQ19" s="92">
        <f t="shared" si="16"/>
        <v>897.5</v>
      </c>
      <c r="BR19" s="92"/>
      <c r="BS19" s="92"/>
      <c r="BT19" s="92"/>
      <c r="BU19" s="92">
        <f t="shared" ref="BU19:CC19" si="17">AG22</f>
        <v>704.5</v>
      </c>
      <c r="BV19" s="92">
        <f t="shared" si="17"/>
        <v>686</v>
      </c>
      <c r="BW19" s="92">
        <f t="shared" si="17"/>
        <v>662</v>
      </c>
      <c r="BX19" s="92">
        <f t="shared" si="17"/>
        <v>631.5</v>
      </c>
      <c r="BY19" s="92">
        <f t="shared" si="17"/>
        <v>588.5</v>
      </c>
      <c r="BZ19" s="92">
        <f t="shared" si="17"/>
        <v>599.5</v>
      </c>
      <c r="CA19" s="92">
        <f t="shared" si="17"/>
        <v>600.5</v>
      </c>
      <c r="CB19" s="92">
        <f t="shared" si="17"/>
        <v>583.5</v>
      </c>
      <c r="CC19" s="92">
        <f t="shared" si="17"/>
        <v>557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42" t="s">
        <v>102</v>
      </c>
      <c r="U20" s="242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2024.5</v>
      </c>
      <c r="AV20" s="92">
        <f t="shared" si="18"/>
        <v>2049.5</v>
      </c>
      <c r="AW20" s="92">
        <f t="shared" si="18"/>
        <v>2027</v>
      </c>
      <c r="AX20" s="92">
        <f t="shared" si="18"/>
        <v>1982</v>
      </c>
      <c r="AY20" s="92">
        <f t="shared" si="18"/>
        <v>1947</v>
      </c>
      <c r="AZ20" s="92">
        <f t="shared" si="18"/>
        <v>1883.5</v>
      </c>
      <c r="BA20" s="92">
        <f t="shared" si="18"/>
        <v>1864</v>
      </c>
      <c r="BB20" s="92"/>
      <c r="BC20" s="92"/>
      <c r="BD20" s="92"/>
      <c r="BE20" s="92">
        <f t="shared" ref="BE20:BQ20" si="19">P30</f>
        <v>1716</v>
      </c>
      <c r="BF20" s="92">
        <f t="shared" si="19"/>
        <v>1721</v>
      </c>
      <c r="BG20" s="92">
        <f t="shared" si="19"/>
        <v>1742.5</v>
      </c>
      <c r="BH20" s="92">
        <f t="shared" si="19"/>
        <v>1740.5</v>
      </c>
      <c r="BI20" s="92">
        <f t="shared" si="19"/>
        <v>1746</v>
      </c>
      <c r="BJ20" s="92">
        <f t="shared" si="19"/>
        <v>1759</v>
      </c>
      <c r="BK20" s="92">
        <f t="shared" si="19"/>
        <v>1743.5</v>
      </c>
      <c r="BL20" s="92">
        <f t="shared" si="19"/>
        <v>1711.5</v>
      </c>
      <c r="BM20" s="92">
        <f t="shared" si="19"/>
        <v>1706.5</v>
      </c>
      <c r="BN20" s="92">
        <f t="shared" si="19"/>
        <v>1776</v>
      </c>
      <c r="BO20" s="92">
        <f t="shared" si="19"/>
        <v>1876</v>
      </c>
      <c r="BP20" s="92">
        <f t="shared" si="19"/>
        <v>1907</v>
      </c>
      <c r="BQ20" s="92">
        <f t="shared" si="19"/>
        <v>1933.5</v>
      </c>
      <c r="BR20" s="92"/>
      <c r="BS20" s="92"/>
      <c r="BT20" s="92"/>
      <c r="BU20" s="92">
        <f t="shared" ref="BU20:CC20" si="20">AG30</f>
        <v>1739.5</v>
      </c>
      <c r="BV20" s="92">
        <f t="shared" si="20"/>
        <v>1742</v>
      </c>
      <c r="BW20" s="92">
        <f t="shared" si="20"/>
        <v>1771.5</v>
      </c>
      <c r="BX20" s="92">
        <f t="shared" si="20"/>
        <v>1791</v>
      </c>
      <c r="BY20" s="92">
        <f t="shared" si="20"/>
        <v>1712.5</v>
      </c>
      <c r="BZ20" s="92">
        <f t="shared" si="20"/>
        <v>1716.5</v>
      </c>
      <c r="CA20" s="92">
        <f t="shared" si="20"/>
        <v>1672.5</v>
      </c>
      <c r="CB20" s="92">
        <f t="shared" si="20"/>
        <v>1605.5</v>
      </c>
      <c r="CC20" s="92">
        <f t="shared" si="20"/>
        <v>1573</v>
      </c>
    </row>
    <row r="21" spans="1:81" ht="16.5" customHeight="1" x14ac:dyDescent="0.2">
      <c r="A21" s="100" t="s">
        <v>103</v>
      </c>
      <c r="B21" s="148">
        <f>'G-3'!F10</f>
        <v>258</v>
      </c>
      <c r="C21" s="148">
        <f>'G-3'!F11</f>
        <v>279.5</v>
      </c>
      <c r="D21" s="148">
        <f>'G-3'!F12</f>
        <v>302</v>
      </c>
      <c r="E21" s="148">
        <f>'G-3'!F13</f>
        <v>284</v>
      </c>
      <c r="F21" s="148">
        <f>'G-3'!F14</f>
        <v>251</v>
      </c>
      <c r="G21" s="148">
        <f>'G-3'!F15</f>
        <v>205</v>
      </c>
      <c r="H21" s="148">
        <f>'G-3'!F16</f>
        <v>211</v>
      </c>
      <c r="I21" s="148">
        <f>'G-3'!F17</f>
        <v>188</v>
      </c>
      <c r="J21" s="148">
        <f>'G-3'!F18</f>
        <v>214.5</v>
      </c>
      <c r="K21" s="148">
        <f>'G-3'!F19</f>
        <v>211.5</v>
      </c>
      <c r="L21" s="149"/>
      <c r="M21" s="148">
        <f>'G-3'!F20</f>
        <v>165.5</v>
      </c>
      <c r="N21" s="148">
        <f>'G-3'!F21</f>
        <v>183</v>
      </c>
      <c r="O21" s="148">
        <f>'G-3'!F22</f>
        <v>173</v>
      </c>
      <c r="P21" s="148">
        <f>'G-3'!M10</f>
        <v>158.5</v>
      </c>
      <c r="Q21" s="148">
        <f>'G-3'!M11</f>
        <v>190.5</v>
      </c>
      <c r="R21" s="148">
        <f>'G-3'!M12</f>
        <v>200</v>
      </c>
      <c r="S21" s="148">
        <f>'G-3'!M13</f>
        <v>196</v>
      </c>
      <c r="T21" s="148">
        <f>'G-3'!M14</f>
        <v>177</v>
      </c>
      <c r="U21" s="148">
        <f>'G-3'!M15</f>
        <v>173</v>
      </c>
      <c r="V21" s="148">
        <f>'G-3'!M16</f>
        <v>156</v>
      </c>
      <c r="W21" s="148">
        <f>'G-3'!M17</f>
        <v>173.5</v>
      </c>
      <c r="X21" s="148">
        <f>'G-3'!M18</f>
        <v>177</v>
      </c>
      <c r="Y21" s="148">
        <f>'G-3'!M19</f>
        <v>233.5</v>
      </c>
      <c r="Z21" s="148">
        <f>'G-3'!M20</f>
        <v>241</v>
      </c>
      <c r="AA21" s="148">
        <f>'G-3'!M21</f>
        <v>231.5</v>
      </c>
      <c r="AB21" s="148">
        <f>'G-3'!M22</f>
        <v>191.5</v>
      </c>
      <c r="AC21" s="149"/>
      <c r="AD21" s="148">
        <f>'G-3'!T10</f>
        <v>151.5</v>
      </c>
      <c r="AE21" s="148">
        <f>'G-3'!T11</f>
        <v>176</v>
      </c>
      <c r="AF21" s="148">
        <f>'G-3'!T12</f>
        <v>187</v>
      </c>
      <c r="AG21" s="148">
        <f>'G-3'!T13</f>
        <v>190</v>
      </c>
      <c r="AH21" s="148">
        <f>'G-3'!T14</f>
        <v>133</v>
      </c>
      <c r="AI21" s="148">
        <f>'G-3'!T15</f>
        <v>152</v>
      </c>
      <c r="AJ21" s="148">
        <f>'G-3'!T16</f>
        <v>156.5</v>
      </c>
      <c r="AK21" s="148">
        <f>'G-3'!T17</f>
        <v>147</v>
      </c>
      <c r="AL21" s="148">
        <f>'G-3'!T18</f>
        <v>144</v>
      </c>
      <c r="AM21" s="148">
        <f>'G-3'!T19</f>
        <v>153</v>
      </c>
      <c r="AN21" s="148">
        <f>'G-3'!T20</f>
        <v>139.5</v>
      </c>
      <c r="AO21" s="148">
        <f>'G-3'!T21</f>
        <v>120.5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1123.5</v>
      </c>
      <c r="F22" s="148">
        <f t="shared" ref="F22:K22" si="21">C21+D21+E21+F21</f>
        <v>1116.5</v>
      </c>
      <c r="G22" s="148">
        <f t="shared" si="21"/>
        <v>1042</v>
      </c>
      <c r="H22" s="148">
        <f t="shared" si="21"/>
        <v>951</v>
      </c>
      <c r="I22" s="148">
        <f t="shared" si="21"/>
        <v>855</v>
      </c>
      <c r="J22" s="148">
        <f t="shared" si="21"/>
        <v>818.5</v>
      </c>
      <c r="K22" s="148">
        <f t="shared" si="21"/>
        <v>825</v>
      </c>
      <c r="L22" s="149"/>
      <c r="M22" s="148"/>
      <c r="N22" s="148"/>
      <c r="O22" s="148"/>
      <c r="P22" s="148">
        <f>M21+N21+O21+P21</f>
        <v>680</v>
      </c>
      <c r="Q22" s="148">
        <f t="shared" ref="Q22:AB22" si="22">N21+O21+P21+Q21</f>
        <v>705</v>
      </c>
      <c r="R22" s="148">
        <f t="shared" si="22"/>
        <v>722</v>
      </c>
      <c r="S22" s="148">
        <f t="shared" si="22"/>
        <v>745</v>
      </c>
      <c r="T22" s="148">
        <f t="shared" si="22"/>
        <v>763.5</v>
      </c>
      <c r="U22" s="148">
        <f t="shared" si="22"/>
        <v>746</v>
      </c>
      <c r="V22" s="148">
        <f t="shared" si="22"/>
        <v>702</v>
      </c>
      <c r="W22" s="148">
        <f t="shared" si="22"/>
        <v>679.5</v>
      </c>
      <c r="X22" s="148">
        <f t="shared" si="22"/>
        <v>679.5</v>
      </c>
      <c r="Y22" s="148">
        <f t="shared" si="22"/>
        <v>740</v>
      </c>
      <c r="Z22" s="148">
        <f t="shared" si="22"/>
        <v>825</v>
      </c>
      <c r="AA22" s="148">
        <f t="shared" si="22"/>
        <v>883</v>
      </c>
      <c r="AB22" s="148">
        <f t="shared" si="22"/>
        <v>897.5</v>
      </c>
      <c r="AC22" s="149"/>
      <c r="AD22" s="148"/>
      <c r="AE22" s="148"/>
      <c r="AF22" s="148"/>
      <c r="AG22" s="148">
        <f>AD21+AE21+AF21+AG21</f>
        <v>704.5</v>
      </c>
      <c r="AH22" s="148">
        <f t="shared" ref="AH22:AO22" si="23">AE21+AF21+AG21+AH21</f>
        <v>686</v>
      </c>
      <c r="AI22" s="148">
        <f t="shared" si="23"/>
        <v>662</v>
      </c>
      <c r="AJ22" s="148">
        <f t="shared" si="23"/>
        <v>631.5</v>
      </c>
      <c r="AK22" s="148">
        <f t="shared" si="23"/>
        <v>588.5</v>
      </c>
      <c r="AL22" s="148">
        <f t="shared" si="23"/>
        <v>599.5</v>
      </c>
      <c r="AM22" s="148">
        <f t="shared" si="23"/>
        <v>600.5</v>
      </c>
      <c r="AN22" s="148">
        <f t="shared" si="23"/>
        <v>583.5</v>
      </c>
      <c r="AO22" s="148">
        <f t="shared" si="23"/>
        <v>557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0.79076305220883536</v>
      </c>
      <c r="H23" s="151"/>
      <c r="I23" s="151" t="s">
        <v>108</v>
      </c>
      <c r="J23" s="152">
        <f>DIRECCIONALIDAD!J30/100</f>
        <v>0.20923694779116467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0.84134615384615385</v>
      </c>
      <c r="V23" s="151"/>
      <c r="W23" s="151"/>
      <c r="X23" s="151"/>
      <c r="Y23" s="151" t="s">
        <v>108</v>
      </c>
      <c r="Z23" s="152">
        <f>DIRECCIONALIDAD!J33/100</f>
        <v>0.15865384615384615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0.9378268448576409</v>
      </c>
      <c r="AL23" s="151"/>
      <c r="AM23" s="151"/>
      <c r="AN23" s="151" t="s">
        <v>108</v>
      </c>
      <c r="AO23" s="152">
        <f>DIRECCIONALIDAD!J36/100</f>
        <v>6.2173155142359091E-2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42" t="s">
        <v>102</v>
      </c>
      <c r="U24" s="242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42" t="s">
        <v>102</v>
      </c>
      <c r="U28" s="242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499</v>
      </c>
      <c r="C29" s="148">
        <f t="shared" ref="C29:K29" si="27">C13+C17+C21+C25</f>
        <v>499.5</v>
      </c>
      <c r="D29" s="148">
        <f t="shared" si="27"/>
        <v>531</v>
      </c>
      <c r="E29" s="148">
        <f t="shared" si="27"/>
        <v>495</v>
      </c>
      <c r="F29" s="148">
        <f t="shared" si="27"/>
        <v>524</v>
      </c>
      <c r="G29" s="148">
        <f t="shared" si="27"/>
        <v>477</v>
      </c>
      <c r="H29" s="148">
        <f t="shared" si="27"/>
        <v>486</v>
      </c>
      <c r="I29" s="148">
        <f t="shared" si="27"/>
        <v>460</v>
      </c>
      <c r="J29" s="148">
        <f t="shared" si="27"/>
        <v>460.5</v>
      </c>
      <c r="K29" s="148">
        <f t="shared" si="27"/>
        <v>457.5</v>
      </c>
      <c r="L29" s="149"/>
      <c r="M29" s="148">
        <f>M13+M17+M21+M25</f>
        <v>415.5</v>
      </c>
      <c r="N29" s="148">
        <f t="shared" ref="N29:AB29" si="28">N13+N17+N21+N25</f>
        <v>407.5</v>
      </c>
      <c r="O29" s="148">
        <f t="shared" si="28"/>
        <v>463.5</v>
      </c>
      <c r="P29" s="148">
        <f t="shared" si="28"/>
        <v>429.5</v>
      </c>
      <c r="Q29" s="148">
        <f t="shared" si="28"/>
        <v>420.5</v>
      </c>
      <c r="R29" s="148">
        <f t="shared" si="28"/>
        <v>429</v>
      </c>
      <c r="S29" s="148">
        <f t="shared" si="28"/>
        <v>461.5</v>
      </c>
      <c r="T29" s="148">
        <f t="shared" si="28"/>
        <v>435</v>
      </c>
      <c r="U29" s="148">
        <f t="shared" si="28"/>
        <v>433.5</v>
      </c>
      <c r="V29" s="148">
        <f t="shared" si="28"/>
        <v>413.5</v>
      </c>
      <c r="W29" s="148">
        <f t="shared" si="28"/>
        <v>429.5</v>
      </c>
      <c r="X29" s="148">
        <f t="shared" si="28"/>
        <v>430</v>
      </c>
      <c r="Y29" s="148">
        <f t="shared" si="28"/>
        <v>503</v>
      </c>
      <c r="Z29" s="148">
        <f t="shared" si="28"/>
        <v>513.5</v>
      </c>
      <c r="AA29" s="148">
        <f t="shared" si="28"/>
        <v>460.5</v>
      </c>
      <c r="AB29" s="148">
        <f t="shared" si="28"/>
        <v>456.5</v>
      </c>
      <c r="AC29" s="149"/>
      <c r="AD29" s="148">
        <f>AD13+AD17+AD21+AD25</f>
        <v>399</v>
      </c>
      <c r="AE29" s="148">
        <f t="shared" ref="AE29:AO29" si="29">AE13+AE17+AE21+AE25</f>
        <v>411</v>
      </c>
      <c r="AF29" s="148">
        <f t="shared" si="29"/>
        <v>450</v>
      </c>
      <c r="AG29" s="148">
        <f t="shared" si="29"/>
        <v>479.5</v>
      </c>
      <c r="AH29" s="148">
        <f t="shared" si="29"/>
        <v>401.5</v>
      </c>
      <c r="AI29" s="148">
        <f t="shared" si="29"/>
        <v>440.5</v>
      </c>
      <c r="AJ29" s="148">
        <f t="shared" si="29"/>
        <v>469.5</v>
      </c>
      <c r="AK29" s="148">
        <f t="shared" si="29"/>
        <v>401</v>
      </c>
      <c r="AL29" s="148">
        <f t="shared" si="29"/>
        <v>405.5</v>
      </c>
      <c r="AM29" s="148">
        <f t="shared" si="29"/>
        <v>396.5</v>
      </c>
      <c r="AN29" s="148">
        <f t="shared" si="29"/>
        <v>402.5</v>
      </c>
      <c r="AO29" s="148">
        <f t="shared" si="29"/>
        <v>368.5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2024.5</v>
      </c>
      <c r="F30" s="148">
        <f t="shared" ref="F30:K30" si="30">C29+D29+E29+F29</f>
        <v>2049.5</v>
      </c>
      <c r="G30" s="148">
        <f t="shared" si="30"/>
        <v>2027</v>
      </c>
      <c r="H30" s="148">
        <f t="shared" si="30"/>
        <v>1982</v>
      </c>
      <c r="I30" s="148">
        <f t="shared" si="30"/>
        <v>1947</v>
      </c>
      <c r="J30" s="148">
        <f t="shared" si="30"/>
        <v>1883.5</v>
      </c>
      <c r="K30" s="148">
        <f t="shared" si="30"/>
        <v>1864</v>
      </c>
      <c r="L30" s="149"/>
      <c r="M30" s="148"/>
      <c r="N30" s="148"/>
      <c r="O30" s="148"/>
      <c r="P30" s="148">
        <f>M29+N29+O29+P29</f>
        <v>1716</v>
      </c>
      <c r="Q30" s="148">
        <f t="shared" ref="Q30:AB30" si="31">N29+O29+P29+Q29</f>
        <v>1721</v>
      </c>
      <c r="R30" s="148">
        <f t="shared" si="31"/>
        <v>1742.5</v>
      </c>
      <c r="S30" s="148">
        <f t="shared" si="31"/>
        <v>1740.5</v>
      </c>
      <c r="T30" s="148">
        <f t="shared" si="31"/>
        <v>1746</v>
      </c>
      <c r="U30" s="148">
        <f t="shared" si="31"/>
        <v>1759</v>
      </c>
      <c r="V30" s="148">
        <f t="shared" si="31"/>
        <v>1743.5</v>
      </c>
      <c r="W30" s="148">
        <f t="shared" si="31"/>
        <v>1711.5</v>
      </c>
      <c r="X30" s="148">
        <f t="shared" si="31"/>
        <v>1706.5</v>
      </c>
      <c r="Y30" s="148">
        <f t="shared" si="31"/>
        <v>1776</v>
      </c>
      <c r="Z30" s="148">
        <f t="shared" si="31"/>
        <v>1876</v>
      </c>
      <c r="AA30" s="148">
        <f t="shared" si="31"/>
        <v>1907</v>
      </c>
      <c r="AB30" s="148">
        <f t="shared" si="31"/>
        <v>1933.5</v>
      </c>
      <c r="AC30" s="149"/>
      <c r="AD30" s="148"/>
      <c r="AE30" s="148"/>
      <c r="AF30" s="148"/>
      <c r="AG30" s="148">
        <f>AD29+AE29+AF29+AG29</f>
        <v>1739.5</v>
      </c>
      <c r="AH30" s="148">
        <f t="shared" ref="AH30:AO30" si="32">AE29+AF29+AG29+AH29</f>
        <v>1742</v>
      </c>
      <c r="AI30" s="148">
        <f t="shared" si="32"/>
        <v>1771.5</v>
      </c>
      <c r="AJ30" s="148">
        <f t="shared" si="32"/>
        <v>1791</v>
      </c>
      <c r="AK30" s="148">
        <f t="shared" si="32"/>
        <v>1712.5</v>
      </c>
      <c r="AL30" s="148">
        <f t="shared" si="32"/>
        <v>1716.5</v>
      </c>
      <c r="AM30" s="148">
        <f t="shared" si="32"/>
        <v>1672.5</v>
      </c>
      <c r="AN30" s="148">
        <f t="shared" si="32"/>
        <v>1605.5</v>
      </c>
      <c r="AO30" s="148">
        <f t="shared" si="32"/>
        <v>1573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3"/>
      <c r="R32" s="243"/>
      <c r="S32" s="243"/>
      <c r="T32" s="243"/>
      <c r="U32" s="243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2009-04-23T22:05:16Z</cp:lastPrinted>
  <dcterms:created xsi:type="dcterms:W3CDTF">1998-04-02T13:38:56Z</dcterms:created>
  <dcterms:modified xsi:type="dcterms:W3CDTF">2018-06-13T22:57:29Z</dcterms:modified>
</cp:coreProperties>
</file>