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0 - CR 44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7" i="4689" l="1"/>
  <c r="G27" i="4689"/>
  <c r="H27" i="4689"/>
  <c r="E27" i="4689"/>
  <c r="F24" i="4689"/>
  <c r="G24" i="4689"/>
  <c r="H24" i="4689"/>
  <c r="E24" i="4689"/>
  <c r="F21" i="4689"/>
  <c r="G21" i="4689"/>
  <c r="H21" i="4689"/>
  <c r="E21" i="4689"/>
  <c r="U17" i="4686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J26" i="4689" s="1"/>
  <c r="I25" i="4689"/>
  <c r="J25" i="4689" s="1"/>
  <c r="I24" i="4689"/>
  <c r="I23" i="4689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32" i="4689" l="1"/>
  <c r="J14" i="4689"/>
  <c r="J13" i="4689"/>
  <c r="P15" i="4688" s="1"/>
  <c r="J23" i="4689"/>
  <c r="J31" i="4689"/>
  <c r="P23" i="4688" s="1"/>
  <c r="J33" i="4689"/>
  <c r="Z23" i="4688" s="1"/>
  <c r="J24" i="4689"/>
  <c r="J30" i="4689"/>
  <c r="J23" i="4688" s="1"/>
  <c r="J36" i="4689"/>
  <c r="J34" i="4689"/>
  <c r="AF23" i="4688" s="1"/>
  <c r="J28" i="4689"/>
  <c r="D23" i="4688" s="1"/>
  <c r="J16" i="4689"/>
  <c r="AF15" i="4688" s="1"/>
  <c r="J10" i="4689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U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U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AL30" i="4688" s="1"/>
  <c r="BZ20" i="4688" s="1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R30" i="4688" l="1"/>
  <c r="BG20" i="4688" s="1"/>
  <c r="S30" i="4688"/>
  <c r="BH20" i="4688" s="1"/>
  <c r="Z30" i="4688"/>
  <c r="BO20" i="4688" s="1"/>
  <c r="AJ30" i="4688"/>
  <c r="BX20" i="4688" s="1"/>
  <c r="U23" i="4684"/>
  <c r="AO30" i="4688"/>
  <c r="CC20" i="4688" s="1"/>
  <c r="AI30" i="4688"/>
  <c r="BW20" i="4688" s="1"/>
  <c r="U23" i="4678"/>
  <c r="V30" i="4688"/>
  <c r="BK20" i="4688" s="1"/>
  <c r="W30" i="4688"/>
  <c r="BL20" i="4688" s="1"/>
  <c r="AA30" i="4688"/>
  <c r="BP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<sst xmlns="http://schemas.openxmlformats.org/spreadsheetml/2006/main" count="621" uniqueCount="154">
  <si>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</si>
  <si>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</si>
  <si>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</si>
  <si>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</si>
  <si>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</si>
  <si>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</si>
  <si>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</si>
  <si>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</si>
  <si>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</si>
  <si>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</si>
  <si>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</si>
  <si>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</si>
  <si>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</si>
  <si>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</si>
  <si>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</si>
  <si>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</si>
  <si>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</si>
  <si>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</si>
  <si>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</si>
  <si>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</si>
  <si>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</si>
  <si>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</si>
  <si>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</si>
  <si>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</si>
  <si>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</si>
  <si>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</si>
  <si>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</si>
  <si>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</si>
  <si>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</si>
  <si>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</si>
  <si>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</si>
  <si>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</si>
  <si>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</si>
  <si>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</si>
  <si>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</si>
  <si>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</si>
  <si>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</si>
  <si>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</si>
  <si>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</si>
  <si>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</si>
  <si>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</si>
  <si>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</si>
  <si>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</si>
  <si>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</si>
  <si>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</si>
  <si>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</si>
  <si>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</si>
  <si>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</si>
  <si>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</si>
  <si>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</si>
  <si>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</si>
  <si>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</si>
  <si>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</si>
  <si>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</si>
  <si>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</si>
  <si>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</si>
  <si>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</si>
  <si>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</si>
  <si>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</si>
  <si>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</si>
  <si>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</si>
  <si>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</si>
  <si>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</si>
  <si>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</si>
  <si>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</si>
  <si>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</si>
  <si>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</si>
  <si>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</si>
  <si>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</si>
  <si>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</si>
  <si>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</si>
  <si>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</si>
  <si>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</si>
  <si>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</si>
  <si>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</si>
  <si>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</si>
  <si>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</si>
  <si>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</si>
  <si>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</si>
  <si>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</si>
  <si>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</si>
  <si>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</si>
  <si>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</si>
  <si>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</si>
  <si>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</si>
  <si>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</si>
  <si>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</si>
  <si>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</si>
  <si>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</si>
  <si>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</si>
  <si>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</si>
  <si>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</si>
  <si>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</si>
  <si>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</si>
  <si>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</si>
  <si>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</si>
  <si>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</si>
  <si>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</si>
  <si>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</si>
  <si>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</si>
  <si>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</si>
  <si>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</si>
  <si>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</si>
  <si>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</si>
  <si>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</si>
  <si>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</si>
  <si>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</si>
  <si>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</si>
  <si>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</si>
  <si>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</si>
  <si>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</si>
  <si>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</si>
  <si>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</si>
  <si>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</si>
  <si>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</si>
  <si>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</si>
  <si>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</si>
  <si>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</si>
  <si>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</si>
  <si>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</si>
  <si>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</si>
  <si>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</si>
  <si>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</si>
  <si>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</si>
  <si>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</si>
  <si>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</si>
  <si>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</si>
  <si>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</si>
  <si>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</si>
  <si>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</si>
  <si>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</si>
  <si>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</si>
  <si>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</si>
  <si>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</si>
  <si>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</si>
  <si>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</si>
  <si>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</si>
  <si>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</si>
  <si>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</si>
  <si>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</si>
  <si>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</si>
  <si>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</si>
  <si>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</si>
  <si>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</si>
  <si>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</si>
  <si>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</si>
  <si>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</si>
  <si>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</si>
  <si>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</si>
  <si>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80 X CARRERA 44</t>
  </si>
  <si>
    <t>JULIO VAQUEZ</t>
  </si>
  <si>
    <t>JHONY NAVARRO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</si>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</sst>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146</c:v>
                </c:pt>
                <c:pt idx="1">
                  <c:v>141</c:v>
                </c:pt>
                <c:pt idx="2">
                  <c:v>143.5</c:v>
                </c:pt>
                <c:pt idx="3">
                  <c:v>168</c:v>
                </c:pt>
                <c:pt idx="4">
                  <c:v>149.5</c:v>
                </c:pt>
                <c:pt idx="5">
                  <c:v>163</c:v>
                </c:pt>
                <c:pt idx="6">
                  <c:v>161</c:v>
                </c:pt>
                <c:pt idx="7">
                  <c:v>146.5</c:v>
                </c:pt>
                <c:pt idx="8">
                  <c:v>140.5</c:v>
                </c:pt>
                <c:pt idx="9">
                  <c:v>143.5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255248"/>
        <c:axId val="96659896"/>
      </c:barChart>
      <c:catAx>
        <c:axId val="9725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6659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659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7255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373.5</c:v>
                </c:pt>
                <c:pt idx="1">
                  <c:v>394.5</c:v>
                </c:pt>
                <c:pt idx="2">
                  <c:v>398</c:v>
                </c:pt>
                <c:pt idx="3">
                  <c:v>389</c:v>
                </c:pt>
                <c:pt idx="4">
                  <c:v>316</c:v>
                </c:pt>
                <c:pt idx="5">
                  <c:v>331.5</c:v>
                </c:pt>
                <c:pt idx="6">
                  <c:v>299.5</c:v>
                </c:pt>
                <c:pt idx="7">
                  <c:v>289.5</c:v>
                </c:pt>
                <c:pt idx="8">
                  <c:v>291.5</c:v>
                </c:pt>
                <c:pt idx="9">
                  <c:v>294.5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95680"/>
        <c:axId val="170696072"/>
      </c:barChart>
      <c:catAx>
        <c:axId val="17069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6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96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379.5</c:v>
                </c:pt>
                <c:pt idx="1">
                  <c:v>372.5</c:v>
                </c:pt>
                <c:pt idx="2">
                  <c:v>400.5</c:v>
                </c:pt>
                <c:pt idx="3">
                  <c:v>326</c:v>
                </c:pt>
                <c:pt idx="4">
                  <c:v>361</c:v>
                </c:pt>
                <c:pt idx="5">
                  <c:v>352.5</c:v>
                </c:pt>
                <c:pt idx="6">
                  <c:v>354.5</c:v>
                </c:pt>
                <c:pt idx="7">
                  <c:v>361</c:v>
                </c:pt>
                <c:pt idx="8">
                  <c:v>411</c:v>
                </c:pt>
                <c:pt idx="9">
                  <c:v>349.5</c:v>
                </c:pt>
                <c:pt idx="10">
                  <c:v>309.5</c:v>
                </c:pt>
                <c:pt idx="11">
                  <c:v>281.5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630840"/>
        <c:axId val="185631232"/>
      </c:barChart>
      <c:catAx>
        <c:axId val="185630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3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31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30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291</c:v>
                </c:pt>
                <c:pt idx="1">
                  <c:v>293</c:v>
                </c:pt>
                <c:pt idx="2">
                  <c:v>302.5</c:v>
                </c:pt>
                <c:pt idx="3">
                  <c:v>335.5</c:v>
                </c:pt>
                <c:pt idx="4">
                  <c:v>317</c:v>
                </c:pt>
                <c:pt idx="5">
                  <c:v>323.5</c:v>
                </c:pt>
                <c:pt idx="6">
                  <c:v>356</c:v>
                </c:pt>
                <c:pt idx="7">
                  <c:v>308</c:v>
                </c:pt>
                <c:pt idx="8">
                  <c:v>269.5</c:v>
                </c:pt>
                <c:pt idx="9">
                  <c:v>275</c:v>
                </c:pt>
                <c:pt idx="10">
                  <c:v>276</c:v>
                </c:pt>
                <c:pt idx="11">
                  <c:v>329.5</c:v>
                </c:pt>
                <c:pt idx="12">
                  <c:v>359</c:v>
                </c:pt>
                <c:pt idx="13">
                  <c:v>351.5</c:v>
                </c:pt>
                <c:pt idx="14">
                  <c:v>413.5</c:v>
                </c:pt>
                <c:pt idx="15">
                  <c:v>360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632016"/>
        <c:axId val="185632408"/>
      </c:barChart>
      <c:catAx>
        <c:axId val="18563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32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32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32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598.5</c:v>
                </c:pt>
                <c:pt idx="4">
                  <c:v>602</c:v>
                </c:pt>
                <c:pt idx="5">
                  <c:v>624</c:v>
                </c:pt>
                <c:pt idx="6">
                  <c:v>641.5</c:v>
                </c:pt>
                <c:pt idx="7">
                  <c:v>620</c:v>
                </c:pt>
                <c:pt idx="8">
                  <c:v>611</c:v>
                </c:pt>
                <c:pt idx="9">
                  <c:v>591.5</c:v>
                </c:pt>
                <c:pt idx="13">
                  <c:v>767</c:v>
                </c:pt>
                <c:pt idx="14">
                  <c:v>780.5</c:v>
                </c:pt>
                <c:pt idx="15">
                  <c:v>808.5</c:v>
                </c:pt>
                <c:pt idx="16">
                  <c:v>877</c:v>
                </c:pt>
                <c:pt idx="17">
                  <c:v>843.5</c:v>
                </c:pt>
                <c:pt idx="18">
                  <c:v>826</c:v>
                </c:pt>
                <c:pt idx="19">
                  <c:v>777</c:v>
                </c:pt>
                <c:pt idx="20">
                  <c:v>699.5</c:v>
                </c:pt>
                <c:pt idx="21">
                  <c:v>669</c:v>
                </c:pt>
                <c:pt idx="22">
                  <c:v>666.5</c:v>
                </c:pt>
                <c:pt idx="23">
                  <c:v>635</c:v>
                </c:pt>
                <c:pt idx="24">
                  <c:v>672</c:v>
                </c:pt>
                <c:pt idx="25">
                  <c:v>695</c:v>
                </c:pt>
                <c:pt idx="29">
                  <c:v>819.5</c:v>
                </c:pt>
                <c:pt idx="30">
                  <c:v>824.5</c:v>
                </c:pt>
                <c:pt idx="31">
                  <c:v>853.5</c:v>
                </c:pt>
                <c:pt idx="32">
                  <c:v>844.5</c:v>
                </c:pt>
                <c:pt idx="33">
                  <c:v>875.5</c:v>
                </c:pt>
                <c:pt idx="34">
                  <c:v>937.5</c:v>
                </c:pt>
                <c:pt idx="35">
                  <c:v>949.5</c:v>
                </c:pt>
                <c:pt idx="36">
                  <c:v>934.5</c:v>
                </c:pt>
                <c:pt idx="37">
                  <c:v>913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529</c:v>
                </c:pt>
                <c:pt idx="4">
                  <c:v>488</c:v>
                </c:pt>
                <c:pt idx="5">
                  <c:v>440</c:v>
                </c:pt>
                <c:pt idx="6">
                  <c:v>363.5</c:v>
                </c:pt>
                <c:pt idx="7">
                  <c:v>306</c:v>
                </c:pt>
                <c:pt idx="8">
                  <c:v>286.5</c:v>
                </c:pt>
                <c:pt idx="9">
                  <c:v>245.5</c:v>
                </c:pt>
                <c:pt idx="13">
                  <c:v>144.5</c:v>
                </c:pt>
                <c:pt idx="14">
                  <c:v>162.5</c:v>
                </c:pt>
                <c:pt idx="15">
                  <c:v>166.5</c:v>
                </c:pt>
                <c:pt idx="16">
                  <c:v>167</c:v>
                </c:pt>
                <c:pt idx="17">
                  <c:v>165</c:v>
                </c:pt>
                <c:pt idx="18">
                  <c:v>142.5</c:v>
                </c:pt>
                <c:pt idx="19">
                  <c:v>142.5</c:v>
                </c:pt>
                <c:pt idx="20">
                  <c:v>147</c:v>
                </c:pt>
                <c:pt idx="21">
                  <c:v>188</c:v>
                </c:pt>
                <c:pt idx="22">
                  <c:v>253.5</c:v>
                </c:pt>
                <c:pt idx="23">
                  <c:v>321</c:v>
                </c:pt>
                <c:pt idx="24">
                  <c:v>376.5</c:v>
                </c:pt>
                <c:pt idx="25">
                  <c:v>388.5</c:v>
                </c:pt>
                <c:pt idx="29">
                  <c:v>300</c:v>
                </c:pt>
                <c:pt idx="30">
                  <c:v>269.5</c:v>
                </c:pt>
                <c:pt idx="31">
                  <c:v>238.5</c:v>
                </c:pt>
                <c:pt idx="32">
                  <c:v>202</c:v>
                </c:pt>
                <c:pt idx="33">
                  <c:v>183</c:v>
                </c:pt>
                <c:pt idx="34">
                  <c:v>178.5</c:v>
                </c:pt>
                <c:pt idx="35">
                  <c:v>171</c:v>
                </c:pt>
                <c:pt idx="36">
                  <c:v>167</c:v>
                </c:pt>
                <c:pt idx="37">
                  <c:v>159.5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427.5</c:v>
                </c:pt>
                <c:pt idx="4">
                  <c:v>407.5</c:v>
                </c:pt>
                <c:pt idx="5">
                  <c:v>370.5</c:v>
                </c:pt>
                <c:pt idx="6">
                  <c:v>331</c:v>
                </c:pt>
                <c:pt idx="7">
                  <c:v>310.5</c:v>
                </c:pt>
                <c:pt idx="8">
                  <c:v>314.5</c:v>
                </c:pt>
                <c:pt idx="9">
                  <c:v>338</c:v>
                </c:pt>
                <c:pt idx="13">
                  <c:v>310.5</c:v>
                </c:pt>
                <c:pt idx="14">
                  <c:v>305</c:v>
                </c:pt>
                <c:pt idx="15">
                  <c:v>303.5</c:v>
                </c:pt>
                <c:pt idx="16">
                  <c:v>288</c:v>
                </c:pt>
                <c:pt idx="17">
                  <c:v>296</c:v>
                </c:pt>
                <c:pt idx="18">
                  <c:v>288.5</c:v>
                </c:pt>
                <c:pt idx="19">
                  <c:v>289</c:v>
                </c:pt>
                <c:pt idx="20">
                  <c:v>282</c:v>
                </c:pt>
                <c:pt idx="21">
                  <c:v>293</c:v>
                </c:pt>
                <c:pt idx="22">
                  <c:v>319.5</c:v>
                </c:pt>
                <c:pt idx="23">
                  <c:v>360</c:v>
                </c:pt>
                <c:pt idx="24">
                  <c:v>405</c:v>
                </c:pt>
                <c:pt idx="25">
                  <c:v>400.5</c:v>
                </c:pt>
                <c:pt idx="29">
                  <c:v>359</c:v>
                </c:pt>
                <c:pt idx="30">
                  <c:v>366</c:v>
                </c:pt>
                <c:pt idx="31">
                  <c:v>348</c:v>
                </c:pt>
                <c:pt idx="32">
                  <c:v>347.5</c:v>
                </c:pt>
                <c:pt idx="33">
                  <c:v>370.5</c:v>
                </c:pt>
                <c:pt idx="34">
                  <c:v>363</c:v>
                </c:pt>
                <c:pt idx="35">
                  <c:v>355.5</c:v>
                </c:pt>
                <c:pt idx="36">
                  <c:v>329.5</c:v>
                </c:pt>
                <c:pt idx="37">
                  <c:v>279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1555</c:v>
                </c:pt>
                <c:pt idx="4">
                  <c:v>1497.5</c:v>
                </c:pt>
                <c:pt idx="5">
                  <c:v>1434.5</c:v>
                </c:pt>
                <c:pt idx="6">
                  <c:v>1336</c:v>
                </c:pt>
                <c:pt idx="7">
                  <c:v>1236.5</c:v>
                </c:pt>
                <c:pt idx="8">
                  <c:v>1212</c:v>
                </c:pt>
                <c:pt idx="9">
                  <c:v>1175</c:v>
                </c:pt>
                <c:pt idx="13">
                  <c:v>1222</c:v>
                </c:pt>
                <c:pt idx="14">
                  <c:v>1248</c:v>
                </c:pt>
                <c:pt idx="15">
                  <c:v>1278.5</c:v>
                </c:pt>
                <c:pt idx="16">
                  <c:v>1332</c:v>
                </c:pt>
                <c:pt idx="17">
                  <c:v>1304.5</c:v>
                </c:pt>
                <c:pt idx="18">
                  <c:v>1257</c:v>
                </c:pt>
                <c:pt idx="19">
                  <c:v>1208.5</c:v>
                </c:pt>
                <c:pt idx="20">
                  <c:v>1128.5</c:v>
                </c:pt>
                <c:pt idx="21">
                  <c:v>1150</c:v>
                </c:pt>
                <c:pt idx="22">
                  <c:v>1239.5</c:v>
                </c:pt>
                <c:pt idx="23">
                  <c:v>1316</c:v>
                </c:pt>
                <c:pt idx="24">
                  <c:v>1453.5</c:v>
                </c:pt>
                <c:pt idx="25">
                  <c:v>1484</c:v>
                </c:pt>
                <c:pt idx="29">
                  <c:v>1478.5</c:v>
                </c:pt>
                <c:pt idx="30">
                  <c:v>1460</c:v>
                </c:pt>
                <c:pt idx="31">
                  <c:v>1440</c:v>
                </c:pt>
                <c:pt idx="32">
                  <c:v>1394</c:v>
                </c:pt>
                <c:pt idx="33">
                  <c:v>1429</c:v>
                </c:pt>
                <c:pt idx="34">
                  <c:v>1479</c:v>
                </c:pt>
                <c:pt idx="35">
                  <c:v>1476</c:v>
                </c:pt>
                <c:pt idx="36">
                  <c:v>1431</c:v>
                </c:pt>
                <c:pt idx="37">
                  <c:v>1351.5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633192"/>
        <c:axId val="185633584"/>
      </c:lineChart>
      <c:catAx>
        <c:axId val="1856331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63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335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6331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180</c:v>
                </c:pt>
                <c:pt idx="1">
                  <c:v>194.5</c:v>
                </c:pt>
                <c:pt idx="2">
                  <c:v>169.5</c:v>
                </c:pt>
                <c:pt idx="3">
                  <c:v>223</c:v>
                </c:pt>
                <c:pt idx="4">
                  <c:v>193.5</c:v>
                </c:pt>
                <c:pt idx="5">
                  <c:v>222.5</c:v>
                </c:pt>
                <c:pt idx="6">
                  <c:v>238</c:v>
                </c:pt>
                <c:pt idx="7">
                  <c:v>189.5</c:v>
                </c:pt>
                <c:pt idx="8">
                  <c:v>176</c:v>
                </c:pt>
                <c:pt idx="9">
                  <c:v>173.5</c:v>
                </c:pt>
                <c:pt idx="10">
                  <c:v>160.5</c:v>
                </c:pt>
                <c:pt idx="11">
                  <c:v>159</c:v>
                </c:pt>
                <c:pt idx="12">
                  <c:v>173.5</c:v>
                </c:pt>
                <c:pt idx="13">
                  <c:v>142</c:v>
                </c:pt>
                <c:pt idx="14">
                  <c:v>197.5</c:v>
                </c:pt>
                <c:pt idx="15">
                  <c:v>182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32952"/>
        <c:axId val="169507552"/>
      </c:barChart>
      <c:catAx>
        <c:axId val="170032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0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507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32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205</c:v>
                </c:pt>
                <c:pt idx="1">
                  <c:v>197.5</c:v>
                </c:pt>
                <c:pt idx="2">
                  <c:v>232.5</c:v>
                </c:pt>
                <c:pt idx="3">
                  <c:v>184.5</c:v>
                </c:pt>
                <c:pt idx="4">
                  <c:v>210</c:v>
                </c:pt>
                <c:pt idx="5">
                  <c:v>226.5</c:v>
                </c:pt>
                <c:pt idx="6">
                  <c:v>223.5</c:v>
                </c:pt>
                <c:pt idx="7">
                  <c:v>215.5</c:v>
                </c:pt>
                <c:pt idx="8">
                  <c:v>272</c:v>
                </c:pt>
                <c:pt idx="9">
                  <c:v>238.5</c:v>
                </c:pt>
                <c:pt idx="10">
                  <c:v>208.5</c:v>
                </c:pt>
                <c:pt idx="11">
                  <c:v>194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08728"/>
        <c:axId val="169509120"/>
      </c:barChart>
      <c:catAx>
        <c:axId val="169508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0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509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08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129</c:v>
                </c:pt>
                <c:pt idx="1">
                  <c:v>137</c:v>
                </c:pt>
                <c:pt idx="2">
                  <c:v>146.5</c:v>
                </c:pt>
                <c:pt idx="3">
                  <c:v>116.5</c:v>
                </c:pt>
                <c:pt idx="4">
                  <c:v>88</c:v>
                </c:pt>
                <c:pt idx="5">
                  <c:v>89</c:v>
                </c:pt>
                <c:pt idx="6">
                  <c:v>70</c:v>
                </c:pt>
                <c:pt idx="7">
                  <c:v>59</c:v>
                </c:pt>
                <c:pt idx="8">
                  <c:v>68.5</c:v>
                </c:pt>
                <c:pt idx="9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09904"/>
        <c:axId val="171483384"/>
      </c:barChart>
      <c:catAx>
        <c:axId val="16950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83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83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09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75.5</c:v>
                </c:pt>
                <c:pt idx="1">
                  <c:v>79</c:v>
                </c:pt>
                <c:pt idx="2">
                  <c:v>77</c:v>
                </c:pt>
                <c:pt idx="3">
                  <c:v>68.5</c:v>
                </c:pt>
                <c:pt idx="4">
                  <c:v>45</c:v>
                </c:pt>
                <c:pt idx="5">
                  <c:v>48</c:v>
                </c:pt>
                <c:pt idx="6">
                  <c:v>40.5</c:v>
                </c:pt>
                <c:pt idx="7">
                  <c:v>49.5</c:v>
                </c:pt>
                <c:pt idx="8">
                  <c:v>40.5</c:v>
                </c:pt>
                <c:pt idx="9">
                  <c:v>40.5</c:v>
                </c:pt>
                <c:pt idx="10">
                  <c:v>36.5</c:v>
                </c:pt>
                <c:pt idx="11">
                  <c:v>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84168"/>
        <c:axId val="171484560"/>
      </c:barChart>
      <c:catAx>
        <c:axId val="171484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8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84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84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29.5</c:v>
                </c:pt>
                <c:pt idx="1">
                  <c:v>29</c:v>
                </c:pt>
                <c:pt idx="2">
                  <c:v>43.5</c:v>
                </c:pt>
                <c:pt idx="3">
                  <c:v>42.5</c:v>
                </c:pt>
                <c:pt idx="4">
                  <c:v>47.5</c:v>
                </c:pt>
                <c:pt idx="5">
                  <c:v>33</c:v>
                </c:pt>
                <c:pt idx="6">
                  <c:v>44</c:v>
                </c:pt>
                <c:pt idx="7">
                  <c:v>40.5</c:v>
                </c:pt>
                <c:pt idx="8">
                  <c:v>25</c:v>
                </c:pt>
                <c:pt idx="9">
                  <c:v>33</c:v>
                </c:pt>
                <c:pt idx="10">
                  <c:v>48.5</c:v>
                </c:pt>
                <c:pt idx="11">
                  <c:v>81.5</c:v>
                </c:pt>
                <c:pt idx="12">
                  <c:v>90.5</c:v>
                </c:pt>
                <c:pt idx="13">
                  <c:v>100.5</c:v>
                </c:pt>
                <c:pt idx="14">
                  <c:v>104</c:v>
                </c:pt>
                <c:pt idx="15">
                  <c:v>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85344"/>
        <c:axId val="171485736"/>
      </c:barChart>
      <c:catAx>
        <c:axId val="17148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85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85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8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98.5</c:v>
                </c:pt>
                <c:pt idx="1">
                  <c:v>116.5</c:v>
                </c:pt>
                <c:pt idx="2">
                  <c:v>108</c:v>
                </c:pt>
                <c:pt idx="3">
                  <c:v>104.5</c:v>
                </c:pt>
                <c:pt idx="4">
                  <c:v>78.5</c:v>
                </c:pt>
                <c:pt idx="5">
                  <c:v>79.5</c:v>
                </c:pt>
                <c:pt idx="6">
                  <c:v>68.5</c:v>
                </c:pt>
                <c:pt idx="7">
                  <c:v>84</c:v>
                </c:pt>
                <c:pt idx="8">
                  <c:v>82.5</c:v>
                </c:pt>
                <c:pt idx="9">
                  <c:v>103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86520"/>
        <c:axId val="171486912"/>
      </c:barChart>
      <c:catAx>
        <c:axId val="171486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8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86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86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99</c:v>
                </c:pt>
                <c:pt idx="1">
                  <c:v>96</c:v>
                </c:pt>
                <c:pt idx="2">
                  <c:v>91</c:v>
                </c:pt>
                <c:pt idx="3">
                  <c:v>73</c:v>
                </c:pt>
                <c:pt idx="4">
                  <c:v>106</c:v>
                </c:pt>
                <c:pt idx="5">
                  <c:v>78</c:v>
                </c:pt>
                <c:pt idx="6">
                  <c:v>90.5</c:v>
                </c:pt>
                <c:pt idx="7">
                  <c:v>96</c:v>
                </c:pt>
                <c:pt idx="8">
                  <c:v>98.5</c:v>
                </c:pt>
                <c:pt idx="9">
                  <c:v>70.5</c:v>
                </c:pt>
                <c:pt idx="10">
                  <c:v>64.5</c:v>
                </c:pt>
                <c:pt idx="11">
                  <c:v>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93328"/>
        <c:axId val="170693720"/>
      </c:barChart>
      <c:catAx>
        <c:axId val="17069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3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93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81.5</c:v>
                </c:pt>
                <c:pt idx="1">
                  <c:v>69.5</c:v>
                </c:pt>
                <c:pt idx="2">
                  <c:v>89.5</c:v>
                </c:pt>
                <c:pt idx="3">
                  <c:v>70</c:v>
                </c:pt>
                <c:pt idx="4">
                  <c:v>76</c:v>
                </c:pt>
                <c:pt idx="5">
                  <c:v>68</c:v>
                </c:pt>
                <c:pt idx="6">
                  <c:v>74</c:v>
                </c:pt>
                <c:pt idx="7">
                  <c:v>78</c:v>
                </c:pt>
                <c:pt idx="8">
                  <c:v>68.5</c:v>
                </c:pt>
                <c:pt idx="9">
                  <c:v>68.5</c:v>
                </c:pt>
                <c:pt idx="10">
                  <c:v>67</c:v>
                </c:pt>
                <c:pt idx="11">
                  <c:v>89</c:v>
                </c:pt>
                <c:pt idx="12">
                  <c:v>95</c:v>
                </c:pt>
                <c:pt idx="13">
                  <c:v>109</c:v>
                </c:pt>
                <c:pt idx="14">
                  <c:v>112</c:v>
                </c:pt>
                <c:pt idx="15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94504"/>
        <c:axId val="170694896"/>
      </c:barChart>
      <c:catAx>
        <c:axId val="170694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9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4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">
        <v>60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">
        <v>149</v>
      </c>
      <c r="E5" s="173"/>
      <c r="F5" s="173"/>
      <c r="G5" s="173"/>
      <c r="H5" s="173"/>
      <c r="I5" s="163" t="s">
        <v>53</v>
      </c>
      <c r="J5" s="163"/>
      <c r="K5" s="163"/>
      <c r="L5" s="174"/>
      <c r="M5" s="174"/>
      <c r="N5" s="174"/>
      <c r="O5" s="12"/>
      <c r="P5" s="163" t="s">
        <v>57</v>
      </c>
      <c r="Q5" s="163"/>
      <c r="R5" s="163"/>
      <c r="S5" s="172" t="s">
        <v>63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70" t="s">
        <v>150</v>
      </c>
      <c r="E6" s="170"/>
      <c r="F6" s="170"/>
      <c r="G6" s="170"/>
      <c r="H6" s="170"/>
      <c r="I6" s="163" t="s">
        <v>59</v>
      </c>
      <c r="J6" s="163"/>
      <c r="K6" s="163"/>
      <c r="L6" s="175">
        <v>2</v>
      </c>
      <c r="M6" s="175"/>
      <c r="N6" s="175"/>
      <c r="O6" s="42"/>
      <c r="P6" s="163" t="s">
        <v>58</v>
      </c>
      <c r="Q6" s="163"/>
      <c r="R6" s="163"/>
      <c r="S6" s="168">
        <v>43160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33</v>
      </c>
      <c r="C10" s="46">
        <v>127</v>
      </c>
      <c r="D10" s="46">
        <v>0</v>
      </c>
      <c r="E10" s="46">
        <v>1</v>
      </c>
      <c r="F10" s="6">
        <f t="shared" ref="F10:F22" si="0">B10*0.5+C10*1+D10*2+E10*2.5</f>
        <v>146</v>
      </c>
      <c r="G10" s="2"/>
      <c r="H10" s="19" t="s">
        <v>4</v>
      </c>
      <c r="I10" s="46">
        <v>38</v>
      </c>
      <c r="J10" s="46">
        <v>197</v>
      </c>
      <c r="K10" s="46">
        <v>1</v>
      </c>
      <c r="L10" s="46">
        <v>2</v>
      </c>
      <c r="M10" s="6">
        <f t="shared" ref="M10:M22" si="1">I10*0.5+J10*1+K10*2+L10*2.5</f>
        <v>223</v>
      </c>
      <c r="N10" s="9">
        <f>F20+F21+F22+M10</f>
        <v>767</v>
      </c>
      <c r="O10" s="19" t="s">
        <v>43</v>
      </c>
      <c r="P10" s="46">
        <v>48</v>
      </c>
      <c r="Q10" s="46">
        <v>181</v>
      </c>
      <c r="R10" s="46">
        <v>0</v>
      </c>
      <c r="S10" s="46">
        <v>0</v>
      </c>
      <c r="T10" s="6">
        <f t="shared" ref="T10:T21" si="2">P10*0.5+Q10*1+R10*2+S10*2.5</f>
        <v>205</v>
      </c>
      <c r="U10" s="10"/>
      <c r="AB10" s="1"/>
    </row>
    <row r="11" spans="1:28" ht="24" customHeight="1" x14ac:dyDescent="0.2">
      <c r="A11" s="18" t="s">
        <v>14</v>
      </c>
      <c r="B11" s="46">
        <v>29</v>
      </c>
      <c r="C11" s="46">
        <v>124</v>
      </c>
      <c r="D11" s="46">
        <v>0</v>
      </c>
      <c r="E11" s="46">
        <v>1</v>
      </c>
      <c r="F11" s="6">
        <f t="shared" si="0"/>
        <v>141</v>
      </c>
      <c r="G11" s="2"/>
      <c r="H11" s="19" t="s">
        <v>5</v>
      </c>
      <c r="I11" s="46">
        <v>44</v>
      </c>
      <c r="J11" s="46">
        <v>169</v>
      </c>
      <c r="K11" s="46">
        <v>0</v>
      </c>
      <c r="L11" s="46">
        <v>1</v>
      </c>
      <c r="M11" s="6">
        <f t="shared" si="1"/>
        <v>193.5</v>
      </c>
      <c r="N11" s="9">
        <f>F21+F22+M10+M11</f>
        <v>780.5</v>
      </c>
      <c r="O11" s="19" t="s">
        <v>44</v>
      </c>
      <c r="P11" s="46">
        <v>43</v>
      </c>
      <c r="Q11" s="46">
        <v>176</v>
      </c>
      <c r="R11" s="46">
        <v>0</v>
      </c>
      <c r="S11" s="46">
        <v>0</v>
      </c>
      <c r="T11" s="6">
        <f t="shared" si="2"/>
        <v>197.5</v>
      </c>
      <c r="U11" s="2"/>
      <c r="AB11" s="1"/>
    </row>
    <row r="12" spans="1:28" ht="24" customHeight="1" x14ac:dyDescent="0.2">
      <c r="A12" s="18" t="s">
        <v>17</v>
      </c>
      <c r="B12" s="46">
        <v>27</v>
      </c>
      <c r="C12" s="46">
        <v>130</v>
      </c>
      <c r="D12" s="46">
        <v>0</v>
      </c>
      <c r="E12" s="46">
        <v>0</v>
      </c>
      <c r="F12" s="6">
        <f t="shared" si="0"/>
        <v>143.5</v>
      </c>
      <c r="G12" s="2"/>
      <c r="H12" s="19" t="s">
        <v>6</v>
      </c>
      <c r="I12" s="46">
        <v>44</v>
      </c>
      <c r="J12" s="46">
        <v>198</v>
      </c>
      <c r="K12" s="46">
        <v>0</v>
      </c>
      <c r="L12" s="46">
        <v>1</v>
      </c>
      <c r="M12" s="6">
        <f t="shared" si="1"/>
        <v>222.5</v>
      </c>
      <c r="N12" s="2">
        <f>F22+M10+M11+M12</f>
        <v>808.5</v>
      </c>
      <c r="O12" s="19" t="s">
        <v>32</v>
      </c>
      <c r="P12" s="46">
        <v>38</v>
      </c>
      <c r="Q12" s="46">
        <v>206</v>
      </c>
      <c r="R12" s="46">
        <v>0</v>
      </c>
      <c r="S12" s="46">
        <v>3</v>
      </c>
      <c r="T12" s="6">
        <f t="shared" si="2"/>
        <v>232.5</v>
      </c>
      <c r="U12" s="2"/>
      <c r="AB12" s="1"/>
    </row>
    <row r="13" spans="1:28" ht="24" customHeight="1" x14ac:dyDescent="0.2">
      <c r="A13" s="18" t="s">
        <v>19</v>
      </c>
      <c r="B13" s="46">
        <v>40</v>
      </c>
      <c r="C13" s="46">
        <v>148</v>
      </c>
      <c r="D13" s="46">
        <v>0</v>
      </c>
      <c r="E13" s="46">
        <v>0</v>
      </c>
      <c r="F13" s="6">
        <f t="shared" si="0"/>
        <v>168</v>
      </c>
      <c r="G13" s="2">
        <f t="shared" ref="G13:G19" si="3">F10+F11+F12+F13</f>
        <v>598.5</v>
      </c>
      <c r="H13" s="19" t="s">
        <v>7</v>
      </c>
      <c r="I13" s="46">
        <v>32</v>
      </c>
      <c r="J13" s="46">
        <v>217</v>
      </c>
      <c r="K13" s="46">
        <v>0</v>
      </c>
      <c r="L13" s="46">
        <v>2</v>
      </c>
      <c r="M13" s="6">
        <f t="shared" si="1"/>
        <v>238</v>
      </c>
      <c r="N13" s="2">
        <f t="shared" ref="N13:N18" si="4">M10+M11+M12+M13</f>
        <v>877</v>
      </c>
      <c r="O13" s="19" t="s">
        <v>33</v>
      </c>
      <c r="P13" s="46">
        <v>21</v>
      </c>
      <c r="Q13" s="46">
        <v>169</v>
      </c>
      <c r="R13" s="46">
        <v>0</v>
      </c>
      <c r="S13" s="46">
        <v>2</v>
      </c>
      <c r="T13" s="6">
        <f t="shared" si="2"/>
        <v>184.5</v>
      </c>
      <c r="U13" s="2">
        <f t="shared" ref="U13:U21" si="5">T10+T11+T12+T13</f>
        <v>819.5</v>
      </c>
      <c r="AB13" s="81">
        <v>241</v>
      </c>
    </row>
    <row r="14" spans="1:28" ht="24" customHeight="1" x14ac:dyDescent="0.2">
      <c r="A14" s="18" t="s">
        <v>21</v>
      </c>
      <c r="B14" s="46">
        <v>25</v>
      </c>
      <c r="C14" s="46">
        <v>137</v>
      </c>
      <c r="D14" s="46">
        <v>0</v>
      </c>
      <c r="E14" s="46">
        <v>0</v>
      </c>
      <c r="F14" s="6">
        <f t="shared" si="0"/>
        <v>149.5</v>
      </c>
      <c r="G14" s="2">
        <f t="shared" si="3"/>
        <v>602</v>
      </c>
      <c r="H14" s="19" t="s">
        <v>9</v>
      </c>
      <c r="I14" s="46">
        <v>41</v>
      </c>
      <c r="J14" s="46">
        <v>164</v>
      </c>
      <c r="K14" s="46">
        <v>0</v>
      </c>
      <c r="L14" s="46">
        <v>2</v>
      </c>
      <c r="M14" s="6">
        <f t="shared" si="1"/>
        <v>189.5</v>
      </c>
      <c r="N14" s="2">
        <f t="shared" si="4"/>
        <v>843.5</v>
      </c>
      <c r="O14" s="19" t="s">
        <v>29</v>
      </c>
      <c r="P14" s="45">
        <v>56</v>
      </c>
      <c r="Q14" s="45">
        <v>177</v>
      </c>
      <c r="R14" s="45">
        <v>0</v>
      </c>
      <c r="S14" s="45">
        <v>2</v>
      </c>
      <c r="T14" s="6">
        <f t="shared" si="2"/>
        <v>210</v>
      </c>
      <c r="U14" s="2">
        <f t="shared" si="5"/>
        <v>824.5</v>
      </c>
      <c r="AB14" s="81">
        <v>250</v>
      </c>
    </row>
    <row r="15" spans="1:28" ht="24" customHeight="1" x14ac:dyDescent="0.2">
      <c r="A15" s="18" t="s">
        <v>23</v>
      </c>
      <c r="B15" s="46">
        <v>39</v>
      </c>
      <c r="C15" s="46">
        <v>141</v>
      </c>
      <c r="D15" s="46">
        <v>0</v>
      </c>
      <c r="E15" s="46">
        <v>1</v>
      </c>
      <c r="F15" s="6">
        <f t="shared" si="0"/>
        <v>163</v>
      </c>
      <c r="G15" s="2">
        <f t="shared" si="3"/>
        <v>624</v>
      </c>
      <c r="H15" s="19" t="s">
        <v>12</v>
      </c>
      <c r="I15" s="46">
        <v>40</v>
      </c>
      <c r="J15" s="46">
        <v>156</v>
      </c>
      <c r="K15" s="46">
        <v>0</v>
      </c>
      <c r="L15" s="46">
        <v>0</v>
      </c>
      <c r="M15" s="6">
        <f t="shared" si="1"/>
        <v>176</v>
      </c>
      <c r="N15" s="2">
        <f t="shared" si="4"/>
        <v>826</v>
      </c>
      <c r="O15" s="18" t="s">
        <v>30</v>
      </c>
      <c r="P15" s="46">
        <v>57</v>
      </c>
      <c r="Q15" s="46">
        <v>193</v>
      </c>
      <c r="R15" s="45">
        <v>0</v>
      </c>
      <c r="S15" s="46">
        <v>2</v>
      </c>
      <c r="T15" s="6">
        <f t="shared" si="2"/>
        <v>226.5</v>
      </c>
      <c r="U15" s="2">
        <f t="shared" si="5"/>
        <v>853.5</v>
      </c>
      <c r="AB15" s="81">
        <v>262</v>
      </c>
    </row>
    <row r="16" spans="1:28" ht="24" customHeight="1" x14ac:dyDescent="0.2">
      <c r="A16" s="18" t="s">
        <v>39</v>
      </c>
      <c r="B16" s="46">
        <v>30</v>
      </c>
      <c r="C16" s="46">
        <v>146</v>
      </c>
      <c r="D16" s="46">
        <v>0</v>
      </c>
      <c r="E16" s="46">
        <v>0</v>
      </c>
      <c r="F16" s="6">
        <f t="shared" si="0"/>
        <v>161</v>
      </c>
      <c r="G16" s="2">
        <f t="shared" si="3"/>
        <v>641.5</v>
      </c>
      <c r="H16" s="19" t="s">
        <v>15</v>
      </c>
      <c r="I16" s="46">
        <v>38</v>
      </c>
      <c r="J16" s="46">
        <v>152</v>
      </c>
      <c r="K16" s="46">
        <v>0</v>
      </c>
      <c r="L16" s="46">
        <v>1</v>
      </c>
      <c r="M16" s="6">
        <f t="shared" si="1"/>
        <v>173.5</v>
      </c>
      <c r="N16" s="2">
        <f t="shared" si="4"/>
        <v>777</v>
      </c>
      <c r="O16" s="19" t="s">
        <v>8</v>
      </c>
      <c r="P16" s="46">
        <v>55</v>
      </c>
      <c r="Q16" s="46">
        <v>191</v>
      </c>
      <c r="R16" s="46">
        <v>0</v>
      </c>
      <c r="S16" s="46">
        <v>2</v>
      </c>
      <c r="T16" s="6">
        <f t="shared" si="2"/>
        <v>223.5</v>
      </c>
      <c r="U16" s="2">
        <f t="shared" si="5"/>
        <v>844.5</v>
      </c>
      <c r="AB16" s="81">
        <v>270.5</v>
      </c>
    </row>
    <row r="17" spans="1:28" ht="24" customHeight="1" x14ac:dyDescent="0.2">
      <c r="A17" s="18" t="s">
        <v>40</v>
      </c>
      <c r="B17" s="46">
        <v>28</v>
      </c>
      <c r="C17" s="46">
        <v>130</v>
      </c>
      <c r="D17" s="46">
        <v>0</v>
      </c>
      <c r="E17" s="46">
        <v>1</v>
      </c>
      <c r="F17" s="6">
        <f t="shared" si="0"/>
        <v>146.5</v>
      </c>
      <c r="G17" s="2">
        <f t="shared" si="3"/>
        <v>620</v>
      </c>
      <c r="H17" s="19" t="s">
        <v>18</v>
      </c>
      <c r="I17" s="46">
        <v>29</v>
      </c>
      <c r="J17" s="46">
        <v>146</v>
      </c>
      <c r="K17" s="46">
        <v>0</v>
      </c>
      <c r="L17" s="46">
        <v>0</v>
      </c>
      <c r="M17" s="6">
        <f t="shared" si="1"/>
        <v>160.5</v>
      </c>
      <c r="N17" s="2">
        <f t="shared" si="4"/>
        <v>699.5</v>
      </c>
      <c r="O17" s="19" t="s">
        <v>10</v>
      </c>
      <c r="P17" s="46">
        <v>67</v>
      </c>
      <c r="Q17" s="46">
        <v>172</v>
      </c>
      <c r="R17" s="46">
        <v>0</v>
      </c>
      <c r="S17" s="46">
        <v>4</v>
      </c>
      <c r="T17" s="6">
        <f t="shared" si="2"/>
        <v>215.5</v>
      </c>
      <c r="U17" s="2">
        <f t="shared" si="5"/>
        <v>875.5</v>
      </c>
      <c r="AB17" s="81">
        <v>289.5</v>
      </c>
    </row>
    <row r="18" spans="1:28" ht="24" customHeight="1" x14ac:dyDescent="0.2">
      <c r="A18" s="18" t="s">
        <v>41</v>
      </c>
      <c r="B18" s="46">
        <v>24</v>
      </c>
      <c r="C18" s="46">
        <v>126</v>
      </c>
      <c r="D18" s="46">
        <v>0</v>
      </c>
      <c r="E18" s="46">
        <v>1</v>
      </c>
      <c r="F18" s="6">
        <f t="shared" si="0"/>
        <v>140.5</v>
      </c>
      <c r="G18" s="2">
        <f t="shared" si="3"/>
        <v>611</v>
      </c>
      <c r="H18" s="19" t="s">
        <v>20</v>
      </c>
      <c r="I18" s="46">
        <v>27</v>
      </c>
      <c r="J18" s="46">
        <v>141</v>
      </c>
      <c r="K18" s="46">
        <v>1</v>
      </c>
      <c r="L18" s="46">
        <v>1</v>
      </c>
      <c r="M18" s="6">
        <f t="shared" si="1"/>
        <v>159</v>
      </c>
      <c r="N18" s="2">
        <f t="shared" si="4"/>
        <v>669</v>
      </c>
      <c r="O18" s="19" t="s">
        <v>13</v>
      </c>
      <c r="P18" s="46">
        <v>93</v>
      </c>
      <c r="Q18" s="46">
        <v>223</v>
      </c>
      <c r="R18" s="46">
        <v>0</v>
      </c>
      <c r="S18" s="46">
        <v>1</v>
      </c>
      <c r="T18" s="6">
        <f t="shared" si="2"/>
        <v>272</v>
      </c>
      <c r="U18" s="2">
        <f t="shared" si="5"/>
        <v>937.5</v>
      </c>
      <c r="AB18" s="81">
        <v>291</v>
      </c>
    </row>
    <row r="19" spans="1:28" ht="24" customHeight="1" thickBot="1" x14ac:dyDescent="0.25">
      <c r="A19" s="21" t="s">
        <v>42</v>
      </c>
      <c r="B19" s="47">
        <v>33</v>
      </c>
      <c r="C19" s="47">
        <v>122</v>
      </c>
      <c r="D19" s="47">
        <v>0</v>
      </c>
      <c r="E19" s="47">
        <v>2</v>
      </c>
      <c r="F19" s="7">
        <f t="shared" si="0"/>
        <v>143.5</v>
      </c>
      <c r="G19" s="3">
        <f t="shared" si="3"/>
        <v>591.5</v>
      </c>
      <c r="H19" s="20" t="s">
        <v>22</v>
      </c>
      <c r="I19" s="45">
        <v>36</v>
      </c>
      <c r="J19" s="45">
        <v>153</v>
      </c>
      <c r="K19" s="45">
        <v>0</v>
      </c>
      <c r="L19" s="45">
        <v>1</v>
      </c>
      <c r="M19" s="6">
        <f t="shared" si="1"/>
        <v>173.5</v>
      </c>
      <c r="N19" s="2">
        <f>M16+M17+M18+M19</f>
        <v>666.5</v>
      </c>
      <c r="O19" s="19" t="s">
        <v>16</v>
      </c>
      <c r="P19" s="46">
        <v>71</v>
      </c>
      <c r="Q19" s="46">
        <v>198</v>
      </c>
      <c r="R19" s="46">
        <v>0</v>
      </c>
      <c r="S19" s="46">
        <v>2</v>
      </c>
      <c r="T19" s="6">
        <f t="shared" si="2"/>
        <v>238.5</v>
      </c>
      <c r="U19" s="2">
        <f t="shared" si="5"/>
        <v>949.5</v>
      </c>
      <c r="AB19" s="81">
        <v>294</v>
      </c>
    </row>
    <row r="20" spans="1:28" ht="24" customHeight="1" x14ac:dyDescent="0.2">
      <c r="A20" s="19" t="s">
        <v>27</v>
      </c>
      <c r="B20" s="45">
        <v>27</v>
      </c>
      <c r="C20" s="45">
        <v>164</v>
      </c>
      <c r="D20" s="45">
        <v>0</v>
      </c>
      <c r="E20" s="45">
        <v>1</v>
      </c>
      <c r="F20" s="8">
        <f t="shared" si="0"/>
        <v>180</v>
      </c>
      <c r="G20" s="35"/>
      <c r="H20" s="19" t="s">
        <v>24</v>
      </c>
      <c r="I20" s="46">
        <v>40</v>
      </c>
      <c r="J20" s="46">
        <v>122</v>
      </c>
      <c r="K20" s="46">
        <v>0</v>
      </c>
      <c r="L20" s="46">
        <v>0</v>
      </c>
      <c r="M20" s="8">
        <f t="shared" si="1"/>
        <v>142</v>
      </c>
      <c r="N20" s="2">
        <f>M17+M18+M19+M20</f>
        <v>635</v>
      </c>
      <c r="O20" s="19" t="s">
        <v>45</v>
      </c>
      <c r="P20" s="45">
        <v>57</v>
      </c>
      <c r="Q20" s="45">
        <v>180</v>
      </c>
      <c r="R20" s="46">
        <v>0</v>
      </c>
      <c r="S20" s="45">
        <v>0</v>
      </c>
      <c r="T20" s="8">
        <f t="shared" si="2"/>
        <v>208.5</v>
      </c>
      <c r="U20" s="2">
        <f t="shared" si="5"/>
        <v>934.5</v>
      </c>
      <c r="AB20" s="81">
        <v>299</v>
      </c>
    </row>
    <row r="21" spans="1:28" ht="24" customHeight="1" thickBot="1" x14ac:dyDescent="0.25">
      <c r="A21" s="19" t="s">
        <v>28</v>
      </c>
      <c r="B21" s="46">
        <v>30</v>
      </c>
      <c r="C21" s="46">
        <v>172</v>
      </c>
      <c r="D21" s="46">
        <v>0</v>
      </c>
      <c r="E21" s="46">
        <v>3</v>
      </c>
      <c r="F21" s="6">
        <f t="shared" si="0"/>
        <v>194.5</v>
      </c>
      <c r="G21" s="36"/>
      <c r="H21" s="20" t="s">
        <v>25</v>
      </c>
      <c r="I21" s="46">
        <v>39</v>
      </c>
      <c r="J21" s="46">
        <v>173</v>
      </c>
      <c r="K21" s="46">
        <v>0</v>
      </c>
      <c r="L21" s="46">
        <v>2</v>
      </c>
      <c r="M21" s="6">
        <f t="shared" si="1"/>
        <v>197.5</v>
      </c>
      <c r="N21" s="2">
        <f>M18+M19+M20+M21</f>
        <v>672</v>
      </c>
      <c r="O21" s="21" t="s">
        <v>46</v>
      </c>
      <c r="P21" s="47">
        <v>40</v>
      </c>
      <c r="Q21" s="47">
        <v>174</v>
      </c>
      <c r="R21" s="47">
        <v>0</v>
      </c>
      <c r="S21" s="47">
        <v>0</v>
      </c>
      <c r="T21" s="7">
        <f t="shared" si="2"/>
        <v>194</v>
      </c>
      <c r="U21" s="3">
        <f t="shared" si="5"/>
        <v>913</v>
      </c>
      <c r="AB21" s="81">
        <v>299.5</v>
      </c>
    </row>
    <row r="22" spans="1:28" ht="24" customHeight="1" thickBot="1" x14ac:dyDescent="0.25">
      <c r="A22" s="19" t="s">
        <v>1</v>
      </c>
      <c r="B22" s="46">
        <v>50</v>
      </c>
      <c r="C22" s="46">
        <v>132</v>
      </c>
      <c r="D22" s="46">
        <v>0</v>
      </c>
      <c r="E22" s="46">
        <v>5</v>
      </c>
      <c r="F22" s="6">
        <f t="shared" si="0"/>
        <v>169.5</v>
      </c>
      <c r="G22" s="2"/>
      <c r="H22" s="21" t="s">
        <v>26</v>
      </c>
      <c r="I22" s="47">
        <v>37</v>
      </c>
      <c r="J22" s="47">
        <v>156</v>
      </c>
      <c r="K22" s="47">
        <v>0</v>
      </c>
      <c r="L22" s="47">
        <v>3</v>
      </c>
      <c r="M22" s="6">
        <f t="shared" si="1"/>
        <v>182</v>
      </c>
      <c r="N22" s="3">
        <f>M19+M20+M21+M22</f>
        <v>695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641.5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877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949.5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82</v>
      </c>
      <c r="G24" s="88"/>
      <c r="H24" s="181"/>
      <c r="I24" s="182"/>
      <c r="J24" s="82" t="s">
        <v>73</v>
      </c>
      <c r="K24" s="86"/>
      <c r="L24" s="86"/>
      <c r="M24" s="87" t="s">
        <v>76</v>
      </c>
      <c r="N24" s="88"/>
      <c r="O24" s="181"/>
      <c r="P24" s="182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tr">
        <f>'G-1'!E4:H4</f>
        <v>DE OBRA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tr">
        <f>'G-1'!D5:H5</f>
        <v>CALLE 80 X CARRERA 44</v>
      </c>
      <c r="E5" s="173"/>
      <c r="F5" s="173"/>
      <c r="G5" s="173"/>
      <c r="H5" s="173"/>
      <c r="I5" s="163" t="s">
        <v>53</v>
      </c>
      <c r="J5" s="163"/>
      <c r="K5" s="163"/>
      <c r="L5" s="174">
        <f>'G-1'!L5:N5</f>
        <v>0</v>
      </c>
      <c r="M5" s="174"/>
      <c r="N5" s="174"/>
      <c r="O5" s="12"/>
      <c r="P5" s="163" t="s">
        <v>57</v>
      </c>
      <c r="Q5" s="163"/>
      <c r="R5" s="163"/>
      <c r="S5" s="172" t="s">
        <v>61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89" t="s">
        <v>151</v>
      </c>
      <c r="E6" s="189"/>
      <c r="F6" s="189"/>
      <c r="G6" s="189"/>
      <c r="H6" s="189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f>'G-1'!S6:U6</f>
        <v>43160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31</v>
      </c>
      <c r="C10" s="46">
        <v>111</v>
      </c>
      <c r="D10" s="46">
        <v>0</v>
      </c>
      <c r="E10" s="46">
        <v>1</v>
      </c>
      <c r="F10" s="6">
        <f t="shared" ref="F10:F22" si="0">B10*0.5+C10*1+D10*2+E10*2.5</f>
        <v>129</v>
      </c>
      <c r="G10" s="2"/>
      <c r="H10" s="19" t="s">
        <v>4</v>
      </c>
      <c r="I10" s="46">
        <v>12</v>
      </c>
      <c r="J10" s="46">
        <v>34</v>
      </c>
      <c r="K10" s="46">
        <v>0</v>
      </c>
      <c r="L10" s="46">
        <v>1</v>
      </c>
      <c r="M10" s="6">
        <f t="shared" ref="M10:M22" si="1">I10*0.5+J10*1+K10*2+L10*2.5</f>
        <v>42.5</v>
      </c>
      <c r="N10" s="9">
        <f>F20+F21+F22+M10</f>
        <v>144.5</v>
      </c>
      <c r="O10" s="19" t="s">
        <v>43</v>
      </c>
      <c r="P10" s="46">
        <v>27</v>
      </c>
      <c r="Q10" s="46">
        <v>57</v>
      </c>
      <c r="R10" s="46">
        <v>0</v>
      </c>
      <c r="S10" s="46">
        <v>2</v>
      </c>
      <c r="T10" s="6">
        <f t="shared" ref="T10:T21" si="2">P10*0.5+Q10*1+R10*2+S10*2.5</f>
        <v>75.5</v>
      </c>
      <c r="U10" s="10"/>
      <c r="AB10" s="1"/>
    </row>
    <row r="11" spans="1:28" ht="24" customHeight="1" x14ac:dyDescent="0.2">
      <c r="A11" s="18" t="s">
        <v>14</v>
      </c>
      <c r="B11" s="46">
        <v>40</v>
      </c>
      <c r="C11" s="46">
        <v>117</v>
      </c>
      <c r="D11" s="46">
        <v>0</v>
      </c>
      <c r="E11" s="46">
        <v>0</v>
      </c>
      <c r="F11" s="6">
        <f t="shared" si="0"/>
        <v>137</v>
      </c>
      <c r="G11" s="2"/>
      <c r="H11" s="19" t="s">
        <v>5</v>
      </c>
      <c r="I11" s="46">
        <v>10</v>
      </c>
      <c r="J11" s="46">
        <v>38</v>
      </c>
      <c r="K11" s="46">
        <v>1</v>
      </c>
      <c r="L11" s="46">
        <v>1</v>
      </c>
      <c r="M11" s="6">
        <f t="shared" si="1"/>
        <v>47.5</v>
      </c>
      <c r="N11" s="9">
        <f>F21+F22+M10+M11</f>
        <v>162.5</v>
      </c>
      <c r="O11" s="19" t="s">
        <v>44</v>
      </c>
      <c r="P11" s="46">
        <v>21</v>
      </c>
      <c r="Q11" s="46">
        <v>66</v>
      </c>
      <c r="R11" s="46">
        <v>0</v>
      </c>
      <c r="S11" s="46">
        <v>1</v>
      </c>
      <c r="T11" s="6">
        <f t="shared" si="2"/>
        <v>79</v>
      </c>
      <c r="U11" s="2"/>
      <c r="AB11" s="1"/>
    </row>
    <row r="12" spans="1:28" ht="24" customHeight="1" x14ac:dyDescent="0.2">
      <c r="A12" s="18" t="s">
        <v>17</v>
      </c>
      <c r="B12" s="46">
        <v>48</v>
      </c>
      <c r="C12" s="46">
        <v>120</v>
      </c>
      <c r="D12" s="46">
        <v>0</v>
      </c>
      <c r="E12" s="46">
        <v>1</v>
      </c>
      <c r="F12" s="6">
        <f t="shared" si="0"/>
        <v>146.5</v>
      </c>
      <c r="G12" s="2"/>
      <c r="H12" s="19" t="s">
        <v>6</v>
      </c>
      <c r="I12" s="46">
        <v>9</v>
      </c>
      <c r="J12" s="46">
        <v>24</v>
      </c>
      <c r="K12" s="46">
        <v>1</v>
      </c>
      <c r="L12" s="46">
        <v>1</v>
      </c>
      <c r="M12" s="6">
        <f t="shared" si="1"/>
        <v>33</v>
      </c>
      <c r="N12" s="2">
        <f>F22+M10+M11+M12</f>
        <v>166.5</v>
      </c>
      <c r="O12" s="19" t="s">
        <v>32</v>
      </c>
      <c r="P12" s="46">
        <v>24</v>
      </c>
      <c r="Q12" s="46">
        <v>60</v>
      </c>
      <c r="R12" s="46">
        <v>0</v>
      </c>
      <c r="S12" s="46">
        <v>2</v>
      </c>
      <c r="T12" s="6">
        <f t="shared" si="2"/>
        <v>77</v>
      </c>
      <c r="U12" s="2"/>
      <c r="AB12" s="1"/>
    </row>
    <row r="13" spans="1:28" ht="24" customHeight="1" x14ac:dyDescent="0.2">
      <c r="A13" s="18" t="s">
        <v>19</v>
      </c>
      <c r="B13" s="46">
        <v>24</v>
      </c>
      <c r="C13" s="46">
        <v>102</v>
      </c>
      <c r="D13" s="46">
        <v>0</v>
      </c>
      <c r="E13" s="46">
        <v>1</v>
      </c>
      <c r="F13" s="6">
        <f t="shared" si="0"/>
        <v>116.5</v>
      </c>
      <c r="G13" s="2">
        <f t="shared" ref="G13:G19" si="3">F10+F11+F12+F13</f>
        <v>529</v>
      </c>
      <c r="H13" s="19" t="s">
        <v>7</v>
      </c>
      <c r="I13" s="46">
        <v>14</v>
      </c>
      <c r="J13" s="46">
        <v>30</v>
      </c>
      <c r="K13" s="46">
        <v>1</v>
      </c>
      <c r="L13" s="46">
        <v>2</v>
      </c>
      <c r="M13" s="6">
        <f t="shared" si="1"/>
        <v>44</v>
      </c>
      <c r="N13" s="2">
        <f t="shared" ref="N13:N18" si="4">M10+M11+M12+M13</f>
        <v>167</v>
      </c>
      <c r="O13" s="19" t="s">
        <v>33</v>
      </c>
      <c r="P13" s="46">
        <v>18</v>
      </c>
      <c r="Q13" s="46">
        <v>57</v>
      </c>
      <c r="R13" s="46">
        <v>0</v>
      </c>
      <c r="S13" s="46">
        <v>1</v>
      </c>
      <c r="T13" s="6">
        <f t="shared" si="2"/>
        <v>68.5</v>
      </c>
      <c r="U13" s="2">
        <f t="shared" ref="U13:U21" si="5">T10+T11+T12+T13</f>
        <v>300</v>
      </c>
      <c r="AB13" s="81">
        <v>212.5</v>
      </c>
    </row>
    <row r="14" spans="1:28" ht="24" customHeight="1" x14ac:dyDescent="0.2">
      <c r="A14" s="18" t="s">
        <v>21</v>
      </c>
      <c r="B14" s="46">
        <v>18</v>
      </c>
      <c r="C14" s="46">
        <v>79</v>
      </c>
      <c r="D14" s="46">
        <v>0</v>
      </c>
      <c r="E14" s="46">
        <v>0</v>
      </c>
      <c r="F14" s="6">
        <f t="shared" si="0"/>
        <v>88</v>
      </c>
      <c r="G14" s="2">
        <f t="shared" si="3"/>
        <v>488</v>
      </c>
      <c r="H14" s="19" t="s">
        <v>9</v>
      </c>
      <c r="I14" s="46">
        <v>12</v>
      </c>
      <c r="J14" s="46">
        <v>28</v>
      </c>
      <c r="K14" s="46">
        <v>2</v>
      </c>
      <c r="L14" s="46">
        <v>1</v>
      </c>
      <c r="M14" s="6">
        <f t="shared" si="1"/>
        <v>40.5</v>
      </c>
      <c r="N14" s="2">
        <f t="shared" si="4"/>
        <v>165</v>
      </c>
      <c r="O14" s="19" t="s">
        <v>29</v>
      </c>
      <c r="P14" s="45">
        <v>10</v>
      </c>
      <c r="Q14" s="45">
        <v>38</v>
      </c>
      <c r="R14" s="45">
        <v>1</v>
      </c>
      <c r="S14" s="45">
        <v>0</v>
      </c>
      <c r="T14" s="6">
        <f t="shared" si="2"/>
        <v>45</v>
      </c>
      <c r="U14" s="2">
        <f t="shared" si="5"/>
        <v>269.5</v>
      </c>
      <c r="AB14" s="81">
        <v>226</v>
      </c>
    </row>
    <row r="15" spans="1:28" ht="24" customHeight="1" x14ac:dyDescent="0.2">
      <c r="A15" s="18" t="s">
        <v>23</v>
      </c>
      <c r="B15" s="46">
        <v>32</v>
      </c>
      <c r="C15" s="46">
        <v>68</v>
      </c>
      <c r="D15" s="46">
        <v>0</v>
      </c>
      <c r="E15" s="46">
        <v>2</v>
      </c>
      <c r="F15" s="6">
        <f t="shared" si="0"/>
        <v>89</v>
      </c>
      <c r="G15" s="2">
        <f t="shared" si="3"/>
        <v>440</v>
      </c>
      <c r="H15" s="19" t="s">
        <v>12</v>
      </c>
      <c r="I15" s="46">
        <v>10</v>
      </c>
      <c r="J15" s="46">
        <v>20</v>
      </c>
      <c r="K15" s="46">
        <v>0</v>
      </c>
      <c r="L15" s="46">
        <v>0</v>
      </c>
      <c r="M15" s="6">
        <f t="shared" si="1"/>
        <v>25</v>
      </c>
      <c r="N15" s="2">
        <f t="shared" si="4"/>
        <v>142.5</v>
      </c>
      <c r="O15" s="18" t="s">
        <v>30</v>
      </c>
      <c r="P15" s="46">
        <v>6</v>
      </c>
      <c r="Q15" s="46">
        <v>45</v>
      </c>
      <c r="R15" s="46">
        <v>0</v>
      </c>
      <c r="S15" s="46">
        <v>0</v>
      </c>
      <c r="T15" s="6">
        <f t="shared" si="2"/>
        <v>48</v>
      </c>
      <c r="U15" s="2">
        <f t="shared" si="5"/>
        <v>238.5</v>
      </c>
      <c r="AB15" s="81">
        <v>233.5</v>
      </c>
    </row>
    <row r="16" spans="1:28" ht="24" customHeight="1" x14ac:dyDescent="0.2">
      <c r="A16" s="18" t="s">
        <v>39</v>
      </c>
      <c r="B16" s="46">
        <v>15</v>
      </c>
      <c r="C16" s="46">
        <v>60</v>
      </c>
      <c r="D16" s="46">
        <v>0</v>
      </c>
      <c r="E16" s="46">
        <v>1</v>
      </c>
      <c r="F16" s="6">
        <f t="shared" si="0"/>
        <v>70</v>
      </c>
      <c r="G16" s="2">
        <f t="shared" si="3"/>
        <v>363.5</v>
      </c>
      <c r="H16" s="19" t="s">
        <v>15</v>
      </c>
      <c r="I16" s="46">
        <v>11</v>
      </c>
      <c r="J16" s="46">
        <v>25</v>
      </c>
      <c r="K16" s="46">
        <v>0</v>
      </c>
      <c r="L16" s="46">
        <v>1</v>
      </c>
      <c r="M16" s="6">
        <f t="shared" si="1"/>
        <v>33</v>
      </c>
      <c r="N16" s="2">
        <f t="shared" si="4"/>
        <v>142.5</v>
      </c>
      <c r="O16" s="19" t="s">
        <v>8</v>
      </c>
      <c r="P16" s="46">
        <v>12</v>
      </c>
      <c r="Q16" s="46">
        <v>32</v>
      </c>
      <c r="R16" s="46">
        <v>0</v>
      </c>
      <c r="S16" s="46">
        <v>1</v>
      </c>
      <c r="T16" s="6">
        <f t="shared" si="2"/>
        <v>40.5</v>
      </c>
      <c r="U16" s="2">
        <f t="shared" si="5"/>
        <v>202</v>
      </c>
      <c r="AB16" s="81">
        <v>234</v>
      </c>
    </row>
    <row r="17" spans="1:28" ht="24" customHeight="1" x14ac:dyDescent="0.2">
      <c r="A17" s="18" t="s">
        <v>40</v>
      </c>
      <c r="B17" s="46">
        <v>16</v>
      </c>
      <c r="C17" s="46">
        <v>46</v>
      </c>
      <c r="D17" s="46">
        <v>0</v>
      </c>
      <c r="E17" s="46">
        <v>2</v>
      </c>
      <c r="F17" s="6">
        <f t="shared" si="0"/>
        <v>59</v>
      </c>
      <c r="G17" s="2">
        <f t="shared" si="3"/>
        <v>306</v>
      </c>
      <c r="H17" s="19" t="s">
        <v>18</v>
      </c>
      <c r="I17" s="46">
        <v>13</v>
      </c>
      <c r="J17" s="46">
        <v>42</v>
      </c>
      <c r="K17" s="46">
        <v>0</v>
      </c>
      <c r="L17" s="46">
        <v>0</v>
      </c>
      <c r="M17" s="6">
        <f t="shared" si="1"/>
        <v>48.5</v>
      </c>
      <c r="N17" s="2">
        <f t="shared" si="4"/>
        <v>147</v>
      </c>
      <c r="O17" s="19" t="s">
        <v>10</v>
      </c>
      <c r="P17" s="46">
        <v>13</v>
      </c>
      <c r="Q17" s="46">
        <v>38</v>
      </c>
      <c r="R17" s="46">
        <v>0</v>
      </c>
      <c r="S17" s="46">
        <v>2</v>
      </c>
      <c r="T17" s="6">
        <f t="shared" si="2"/>
        <v>49.5</v>
      </c>
      <c r="U17" s="2">
        <f t="shared" si="5"/>
        <v>183</v>
      </c>
      <c r="AB17" s="81">
        <v>248</v>
      </c>
    </row>
    <row r="18" spans="1:28" ht="24" customHeight="1" x14ac:dyDescent="0.2">
      <c r="A18" s="18" t="s">
        <v>41</v>
      </c>
      <c r="B18" s="46">
        <v>12</v>
      </c>
      <c r="C18" s="46">
        <v>60</v>
      </c>
      <c r="D18" s="46">
        <v>0</v>
      </c>
      <c r="E18" s="46">
        <v>1</v>
      </c>
      <c r="F18" s="6">
        <f t="shared" si="0"/>
        <v>68.5</v>
      </c>
      <c r="G18" s="2">
        <f t="shared" si="3"/>
        <v>286.5</v>
      </c>
      <c r="H18" s="19" t="s">
        <v>20</v>
      </c>
      <c r="I18" s="46">
        <v>15</v>
      </c>
      <c r="J18" s="46">
        <v>74</v>
      </c>
      <c r="K18" s="46">
        <v>0</v>
      </c>
      <c r="L18" s="46">
        <v>0</v>
      </c>
      <c r="M18" s="6">
        <f t="shared" si="1"/>
        <v>81.5</v>
      </c>
      <c r="N18" s="2">
        <f t="shared" si="4"/>
        <v>188</v>
      </c>
      <c r="O18" s="19" t="s">
        <v>13</v>
      </c>
      <c r="P18" s="46">
        <v>17</v>
      </c>
      <c r="Q18" s="46">
        <v>32</v>
      </c>
      <c r="R18" s="46">
        <v>0</v>
      </c>
      <c r="S18" s="46">
        <v>0</v>
      </c>
      <c r="T18" s="6">
        <f t="shared" si="2"/>
        <v>40.5</v>
      </c>
      <c r="U18" s="2">
        <f t="shared" si="5"/>
        <v>178.5</v>
      </c>
      <c r="AB18" s="81">
        <v>248</v>
      </c>
    </row>
    <row r="19" spans="1:28" ht="24" customHeight="1" thickBot="1" x14ac:dyDescent="0.25">
      <c r="A19" s="21" t="s">
        <v>42</v>
      </c>
      <c r="B19" s="47">
        <v>10</v>
      </c>
      <c r="C19" s="47">
        <v>38</v>
      </c>
      <c r="D19" s="47">
        <v>0</v>
      </c>
      <c r="E19" s="47">
        <v>2</v>
      </c>
      <c r="F19" s="7">
        <f t="shared" si="0"/>
        <v>48</v>
      </c>
      <c r="G19" s="3">
        <f t="shared" si="3"/>
        <v>245.5</v>
      </c>
      <c r="H19" s="20" t="s">
        <v>22</v>
      </c>
      <c r="I19" s="45">
        <v>9</v>
      </c>
      <c r="J19" s="45">
        <v>81</v>
      </c>
      <c r="K19" s="45">
        <v>0</v>
      </c>
      <c r="L19" s="45">
        <v>2</v>
      </c>
      <c r="M19" s="6">
        <f t="shared" si="1"/>
        <v>90.5</v>
      </c>
      <c r="N19" s="2">
        <f>M16+M17+M18+M19</f>
        <v>253.5</v>
      </c>
      <c r="O19" s="19" t="s">
        <v>16</v>
      </c>
      <c r="P19" s="46">
        <v>13</v>
      </c>
      <c r="Q19" s="46">
        <v>32</v>
      </c>
      <c r="R19" s="46">
        <v>1</v>
      </c>
      <c r="S19" s="46">
        <v>0</v>
      </c>
      <c r="T19" s="6">
        <f t="shared" si="2"/>
        <v>40.5</v>
      </c>
      <c r="U19" s="2">
        <f t="shared" si="5"/>
        <v>171</v>
      </c>
      <c r="AB19" s="81">
        <v>262</v>
      </c>
    </row>
    <row r="20" spans="1:28" ht="24" customHeight="1" x14ac:dyDescent="0.2">
      <c r="A20" s="19" t="s">
        <v>27</v>
      </c>
      <c r="B20" s="45">
        <v>12</v>
      </c>
      <c r="C20" s="45">
        <v>21</v>
      </c>
      <c r="D20" s="45">
        <v>0</v>
      </c>
      <c r="E20" s="45">
        <v>1</v>
      </c>
      <c r="F20" s="8">
        <f t="shared" si="0"/>
        <v>29.5</v>
      </c>
      <c r="G20" s="35"/>
      <c r="H20" s="19" t="s">
        <v>24</v>
      </c>
      <c r="I20" s="46">
        <v>14</v>
      </c>
      <c r="J20" s="46">
        <v>91</v>
      </c>
      <c r="K20" s="46">
        <v>0</v>
      </c>
      <c r="L20" s="46">
        <v>1</v>
      </c>
      <c r="M20" s="8">
        <f t="shared" si="1"/>
        <v>100.5</v>
      </c>
      <c r="N20" s="2">
        <f>M17+M18+M19+M20</f>
        <v>321</v>
      </c>
      <c r="O20" s="19" t="s">
        <v>45</v>
      </c>
      <c r="P20" s="45">
        <v>13</v>
      </c>
      <c r="Q20" s="45">
        <v>30</v>
      </c>
      <c r="R20" s="45">
        <v>0</v>
      </c>
      <c r="S20" s="45">
        <v>0</v>
      </c>
      <c r="T20" s="8">
        <f t="shared" si="2"/>
        <v>36.5</v>
      </c>
      <c r="U20" s="2">
        <f t="shared" si="5"/>
        <v>167</v>
      </c>
      <c r="AB20" s="81">
        <v>275</v>
      </c>
    </row>
    <row r="21" spans="1:28" ht="24" customHeight="1" thickBot="1" x14ac:dyDescent="0.25">
      <c r="A21" s="19" t="s">
        <v>28</v>
      </c>
      <c r="B21" s="46">
        <v>10</v>
      </c>
      <c r="C21" s="46">
        <v>24</v>
      </c>
      <c r="D21" s="46">
        <v>0</v>
      </c>
      <c r="E21" s="46">
        <v>0</v>
      </c>
      <c r="F21" s="6">
        <f t="shared" si="0"/>
        <v>29</v>
      </c>
      <c r="G21" s="36"/>
      <c r="H21" s="20" t="s">
        <v>25</v>
      </c>
      <c r="I21" s="46">
        <v>23</v>
      </c>
      <c r="J21" s="46">
        <v>85</v>
      </c>
      <c r="K21" s="46">
        <v>0</v>
      </c>
      <c r="L21" s="46">
        <v>3</v>
      </c>
      <c r="M21" s="6">
        <f t="shared" si="1"/>
        <v>104</v>
      </c>
      <c r="N21" s="2">
        <f>M18+M19+M20+M21</f>
        <v>376.5</v>
      </c>
      <c r="O21" s="21" t="s">
        <v>46</v>
      </c>
      <c r="P21" s="47">
        <v>12</v>
      </c>
      <c r="Q21" s="47">
        <v>36</v>
      </c>
      <c r="R21" s="47">
        <v>0</v>
      </c>
      <c r="S21" s="47">
        <v>0</v>
      </c>
      <c r="T21" s="7">
        <f t="shared" si="2"/>
        <v>42</v>
      </c>
      <c r="U21" s="3">
        <f t="shared" si="5"/>
        <v>159.5</v>
      </c>
      <c r="AB21" s="81">
        <v>276</v>
      </c>
    </row>
    <row r="22" spans="1:28" ht="24" customHeight="1" thickBot="1" x14ac:dyDescent="0.25">
      <c r="A22" s="19" t="s">
        <v>1</v>
      </c>
      <c r="B22" s="46">
        <v>13</v>
      </c>
      <c r="C22" s="46">
        <v>37</v>
      </c>
      <c r="D22" s="46">
        <v>0</v>
      </c>
      <c r="E22" s="46">
        <v>0</v>
      </c>
      <c r="F22" s="6">
        <f t="shared" si="0"/>
        <v>43.5</v>
      </c>
      <c r="G22" s="2"/>
      <c r="H22" s="21" t="s">
        <v>26</v>
      </c>
      <c r="I22" s="47">
        <v>20</v>
      </c>
      <c r="J22" s="47">
        <v>81</v>
      </c>
      <c r="K22" s="47">
        <v>0</v>
      </c>
      <c r="L22" s="47">
        <v>1</v>
      </c>
      <c r="M22" s="6">
        <f t="shared" si="1"/>
        <v>93.5</v>
      </c>
      <c r="N22" s="3">
        <f>M19+M20+M21+M22</f>
        <v>388.5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529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388.5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300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65</v>
      </c>
      <c r="G24" s="88"/>
      <c r="H24" s="181"/>
      <c r="I24" s="182"/>
      <c r="J24" s="82" t="s">
        <v>73</v>
      </c>
      <c r="K24" s="86"/>
      <c r="L24" s="86"/>
      <c r="M24" s="87" t="s">
        <v>93</v>
      </c>
      <c r="N24" s="88"/>
      <c r="O24" s="181"/>
      <c r="P24" s="182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0" t="str">
        <f>'G-1'!E4:H4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6" t="s">
        <v>56</v>
      </c>
      <c r="B5" s="196"/>
      <c r="C5" s="196"/>
      <c r="D5" s="200" t="str">
        <f>'G-1'!D5:H5</f>
        <v>CALLE 80 X CARRERA 44</v>
      </c>
      <c r="E5" s="200"/>
      <c r="F5" s="200"/>
      <c r="G5" s="200"/>
      <c r="H5" s="200"/>
      <c r="I5" s="196" t="s">
        <v>53</v>
      </c>
      <c r="J5" s="196"/>
      <c r="K5" s="196"/>
      <c r="L5" s="174">
        <f>'G-1'!L5:N5</f>
        <v>0</v>
      </c>
      <c r="M5" s="174"/>
      <c r="N5" s="174"/>
      <c r="O5" s="50"/>
      <c r="P5" s="196" t="s">
        <v>57</v>
      </c>
      <c r="Q5" s="196"/>
      <c r="R5" s="196"/>
      <c r="S5" s="174" t="s">
        <v>134</v>
      </c>
      <c r="T5" s="174"/>
      <c r="U5" s="174"/>
    </row>
    <row r="6" spans="1:28" ht="12.75" customHeight="1" x14ac:dyDescent="0.2">
      <c r="A6" s="196" t="s">
        <v>55</v>
      </c>
      <c r="B6" s="196"/>
      <c r="C6" s="196"/>
      <c r="D6" s="189" t="s">
        <v>152</v>
      </c>
      <c r="E6" s="189"/>
      <c r="F6" s="189"/>
      <c r="G6" s="189"/>
      <c r="H6" s="189"/>
      <c r="I6" s="196" t="s">
        <v>59</v>
      </c>
      <c r="J6" s="196"/>
      <c r="K6" s="196"/>
      <c r="L6" s="195">
        <v>2</v>
      </c>
      <c r="M6" s="195"/>
      <c r="N6" s="195"/>
      <c r="O6" s="54"/>
      <c r="P6" s="196" t="s">
        <v>58</v>
      </c>
      <c r="Q6" s="196"/>
      <c r="R6" s="196"/>
      <c r="S6" s="201">
        <f>'G-1'!S6:U6</f>
        <v>43160</v>
      </c>
      <c r="T6" s="201"/>
      <c r="U6" s="201"/>
    </row>
    <row r="7" spans="1:28" ht="7.5" customHeight="1" x14ac:dyDescent="0.2">
      <c r="A7" s="55"/>
      <c r="B7" s="49"/>
      <c r="C7" s="49"/>
      <c r="D7" s="49"/>
      <c r="E7" s="197"/>
      <c r="F7" s="197"/>
      <c r="G7" s="197"/>
      <c r="H7" s="197"/>
      <c r="I7" s="197"/>
      <c r="J7" s="197"/>
      <c r="K7" s="19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57" t="s">
        <v>52</v>
      </c>
      <c r="C9" s="57" t="s">
        <v>0</v>
      </c>
      <c r="D9" s="57" t="s">
        <v>2</v>
      </c>
      <c r="E9" s="58" t="s">
        <v>3</v>
      </c>
      <c r="F9" s="191"/>
      <c r="G9" s="191"/>
      <c r="H9" s="191"/>
      <c r="I9" s="59" t="s">
        <v>52</v>
      </c>
      <c r="J9" s="59" t="s">
        <v>0</v>
      </c>
      <c r="K9" s="57" t="s">
        <v>2</v>
      </c>
      <c r="L9" s="58" t="s">
        <v>3</v>
      </c>
      <c r="M9" s="191"/>
      <c r="N9" s="191"/>
      <c r="O9" s="191"/>
      <c r="P9" s="59" t="s">
        <v>52</v>
      </c>
      <c r="Q9" s="59" t="s">
        <v>0</v>
      </c>
      <c r="R9" s="57" t="s">
        <v>2</v>
      </c>
      <c r="S9" s="58" t="s">
        <v>3</v>
      </c>
      <c r="T9" s="191"/>
      <c r="U9" s="191"/>
    </row>
    <row r="10" spans="1:28" ht="24" customHeight="1" x14ac:dyDescent="0.2">
      <c r="A10" s="60" t="s">
        <v>11</v>
      </c>
      <c r="B10" s="61">
        <v>17</v>
      </c>
      <c r="C10" s="61">
        <v>86</v>
      </c>
      <c r="D10" s="61">
        <v>2</v>
      </c>
      <c r="E10" s="61">
        <v>0</v>
      </c>
      <c r="F10" s="62">
        <f t="shared" ref="F10:F22" si="0">B10*0.5+C10*1+D10*2+E10*2.5</f>
        <v>98.5</v>
      </c>
      <c r="G10" s="63"/>
      <c r="H10" s="64" t="s">
        <v>4</v>
      </c>
      <c r="I10" s="46">
        <v>23</v>
      </c>
      <c r="J10" s="46">
        <v>54</v>
      </c>
      <c r="K10" s="46">
        <v>1</v>
      </c>
      <c r="L10" s="46">
        <v>1</v>
      </c>
      <c r="M10" s="62">
        <f t="shared" ref="M10:M22" si="1">I10*0.5+J10*1+K10*2+L10*2.5</f>
        <v>70</v>
      </c>
      <c r="N10" s="65">
        <f>F20+F21+F22+M10</f>
        <v>310.5</v>
      </c>
      <c r="O10" s="64" t="s">
        <v>43</v>
      </c>
      <c r="P10" s="46">
        <v>24</v>
      </c>
      <c r="Q10" s="46">
        <v>69</v>
      </c>
      <c r="R10" s="46">
        <v>4</v>
      </c>
      <c r="S10" s="46">
        <v>4</v>
      </c>
      <c r="T10" s="62">
        <f t="shared" ref="T10:T21" si="2">P10*0.5+Q10*1+R10*2+S10*2.5</f>
        <v>99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21</v>
      </c>
      <c r="C11" s="61">
        <v>93</v>
      </c>
      <c r="D11" s="61">
        <v>4</v>
      </c>
      <c r="E11" s="61">
        <v>2</v>
      </c>
      <c r="F11" s="62">
        <f t="shared" si="0"/>
        <v>116.5</v>
      </c>
      <c r="G11" s="63"/>
      <c r="H11" s="64" t="s">
        <v>5</v>
      </c>
      <c r="I11" s="46">
        <v>19</v>
      </c>
      <c r="J11" s="46">
        <v>53</v>
      </c>
      <c r="K11" s="46">
        <v>3</v>
      </c>
      <c r="L11" s="46">
        <v>3</v>
      </c>
      <c r="M11" s="62">
        <f t="shared" si="1"/>
        <v>76</v>
      </c>
      <c r="N11" s="65">
        <f>F21+F22+M10+M11</f>
        <v>305</v>
      </c>
      <c r="O11" s="64" t="s">
        <v>44</v>
      </c>
      <c r="P11" s="46">
        <v>23</v>
      </c>
      <c r="Q11" s="46">
        <v>58</v>
      </c>
      <c r="R11" s="46">
        <v>7</v>
      </c>
      <c r="S11" s="46">
        <v>5</v>
      </c>
      <c r="T11" s="62">
        <f t="shared" si="2"/>
        <v>96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16</v>
      </c>
      <c r="C12" s="61">
        <v>84</v>
      </c>
      <c r="D12" s="61">
        <v>3</v>
      </c>
      <c r="E12" s="61">
        <v>4</v>
      </c>
      <c r="F12" s="62">
        <f t="shared" si="0"/>
        <v>108</v>
      </c>
      <c r="G12" s="63"/>
      <c r="H12" s="64" t="s">
        <v>6</v>
      </c>
      <c r="I12" s="46">
        <v>22</v>
      </c>
      <c r="J12" s="46">
        <v>49</v>
      </c>
      <c r="K12" s="46">
        <v>4</v>
      </c>
      <c r="L12" s="46">
        <v>0</v>
      </c>
      <c r="M12" s="62">
        <f t="shared" si="1"/>
        <v>68</v>
      </c>
      <c r="N12" s="63">
        <f>F22+M10+M11+M12</f>
        <v>303.5</v>
      </c>
      <c r="O12" s="64" t="s">
        <v>32</v>
      </c>
      <c r="P12" s="46">
        <v>24</v>
      </c>
      <c r="Q12" s="46">
        <v>64</v>
      </c>
      <c r="R12" s="46">
        <v>5</v>
      </c>
      <c r="S12" s="46">
        <v>2</v>
      </c>
      <c r="T12" s="62">
        <f t="shared" si="2"/>
        <v>91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18</v>
      </c>
      <c r="C13" s="61">
        <v>78</v>
      </c>
      <c r="D13" s="61">
        <v>5</v>
      </c>
      <c r="E13" s="61">
        <v>3</v>
      </c>
      <c r="F13" s="62">
        <f t="shared" si="0"/>
        <v>104.5</v>
      </c>
      <c r="G13" s="63">
        <f t="shared" ref="G13:G19" si="3">F10+F11+F12+F13</f>
        <v>427.5</v>
      </c>
      <c r="H13" s="64" t="s">
        <v>7</v>
      </c>
      <c r="I13" s="46">
        <v>14</v>
      </c>
      <c r="J13" s="46">
        <v>59</v>
      </c>
      <c r="K13" s="46">
        <v>4</v>
      </c>
      <c r="L13" s="46">
        <v>0</v>
      </c>
      <c r="M13" s="62">
        <f t="shared" si="1"/>
        <v>74</v>
      </c>
      <c r="N13" s="63">
        <f t="shared" ref="N13:N18" si="4">M10+M11+M12+M13</f>
        <v>288</v>
      </c>
      <c r="O13" s="64" t="s">
        <v>33</v>
      </c>
      <c r="P13" s="46">
        <v>28</v>
      </c>
      <c r="Q13" s="46">
        <v>55</v>
      </c>
      <c r="R13" s="46">
        <v>2</v>
      </c>
      <c r="S13" s="46">
        <v>0</v>
      </c>
      <c r="T13" s="62">
        <f t="shared" si="2"/>
        <v>73</v>
      </c>
      <c r="U13" s="63">
        <f t="shared" ref="U13:U21" si="5">T10+T11+T12+T13</f>
        <v>359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13</v>
      </c>
      <c r="C14" s="61">
        <v>64</v>
      </c>
      <c r="D14" s="61">
        <v>4</v>
      </c>
      <c r="E14" s="61">
        <v>0</v>
      </c>
      <c r="F14" s="62">
        <f t="shared" si="0"/>
        <v>78.5</v>
      </c>
      <c r="G14" s="63">
        <f t="shared" si="3"/>
        <v>407.5</v>
      </c>
      <c r="H14" s="64" t="s">
        <v>9</v>
      </c>
      <c r="I14" s="46">
        <v>17</v>
      </c>
      <c r="J14" s="46">
        <v>56</v>
      </c>
      <c r="K14" s="46">
        <v>3</v>
      </c>
      <c r="L14" s="46">
        <v>3</v>
      </c>
      <c r="M14" s="62">
        <f t="shared" si="1"/>
        <v>78</v>
      </c>
      <c r="N14" s="63">
        <f t="shared" si="4"/>
        <v>296</v>
      </c>
      <c r="O14" s="64" t="s">
        <v>29</v>
      </c>
      <c r="P14" s="45">
        <v>24</v>
      </c>
      <c r="Q14" s="45">
        <v>85</v>
      </c>
      <c r="R14" s="45">
        <v>2</v>
      </c>
      <c r="S14" s="45">
        <v>2</v>
      </c>
      <c r="T14" s="62">
        <f t="shared" si="2"/>
        <v>106</v>
      </c>
      <c r="U14" s="63">
        <f t="shared" si="5"/>
        <v>366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14</v>
      </c>
      <c r="C15" s="61">
        <v>59</v>
      </c>
      <c r="D15" s="61">
        <v>3</v>
      </c>
      <c r="E15" s="61">
        <v>3</v>
      </c>
      <c r="F15" s="62">
        <f t="shared" si="0"/>
        <v>79.5</v>
      </c>
      <c r="G15" s="63">
        <f t="shared" si="3"/>
        <v>370.5</v>
      </c>
      <c r="H15" s="64" t="s">
        <v>12</v>
      </c>
      <c r="I15" s="46">
        <v>15</v>
      </c>
      <c r="J15" s="46">
        <v>52</v>
      </c>
      <c r="K15" s="46">
        <v>2</v>
      </c>
      <c r="L15" s="46">
        <v>2</v>
      </c>
      <c r="M15" s="62">
        <f t="shared" si="1"/>
        <v>68.5</v>
      </c>
      <c r="N15" s="63">
        <f t="shared" si="4"/>
        <v>288.5</v>
      </c>
      <c r="O15" s="60" t="s">
        <v>30</v>
      </c>
      <c r="P15" s="46">
        <v>23</v>
      </c>
      <c r="Q15" s="46">
        <v>50</v>
      </c>
      <c r="R15" s="46">
        <v>7</v>
      </c>
      <c r="S15" s="46">
        <v>1</v>
      </c>
      <c r="T15" s="62">
        <f t="shared" si="2"/>
        <v>78</v>
      </c>
      <c r="U15" s="63">
        <f t="shared" si="5"/>
        <v>348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21</v>
      </c>
      <c r="C16" s="61">
        <v>52</v>
      </c>
      <c r="D16" s="61">
        <v>3</v>
      </c>
      <c r="E16" s="61">
        <v>0</v>
      </c>
      <c r="F16" s="62">
        <f t="shared" si="0"/>
        <v>68.5</v>
      </c>
      <c r="G16" s="63">
        <f t="shared" si="3"/>
        <v>331</v>
      </c>
      <c r="H16" s="64" t="s">
        <v>15</v>
      </c>
      <c r="I16" s="46">
        <v>13</v>
      </c>
      <c r="J16" s="46">
        <v>51</v>
      </c>
      <c r="K16" s="46">
        <v>3</v>
      </c>
      <c r="L16" s="46">
        <v>2</v>
      </c>
      <c r="M16" s="62">
        <f t="shared" si="1"/>
        <v>68.5</v>
      </c>
      <c r="N16" s="63">
        <f t="shared" si="4"/>
        <v>289</v>
      </c>
      <c r="O16" s="64" t="s">
        <v>8</v>
      </c>
      <c r="P16" s="46">
        <v>21</v>
      </c>
      <c r="Q16" s="46">
        <v>67</v>
      </c>
      <c r="R16" s="46">
        <v>4</v>
      </c>
      <c r="S16" s="46">
        <v>2</v>
      </c>
      <c r="T16" s="62">
        <f t="shared" si="2"/>
        <v>90.5</v>
      </c>
      <c r="U16" s="63">
        <f t="shared" si="5"/>
        <v>347.5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15</v>
      </c>
      <c r="C17" s="61">
        <v>63</v>
      </c>
      <c r="D17" s="61">
        <v>3</v>
      </c>
      <c r="E17" s="61">
        <v>3</v>
      </c>
      <c r="F17" s="62">
        <f t="shared" si="0"/>
        <v>84</v>
      </c>
      <c r="G17" s="63">
        <f t="shared" si="3"/>
        <v>310.5</v>
      </c>
      <c r="H17" s="64" t="s">
        <v>18</v>
      </c>
      <c r="I17" s="46">
        <v>14</v>
      </c>
      <c r="J17" s="46">
        <v>47</v>
      </c>
      <c r="K17" s="46">
        <v>4</v>
      </c>
      <c r="L17" s="46">
        <v>2</v>
      </c>
      <c r="M17" s="62">
        <f t="shared" si="1"/>
        <v>67</v>
      </c>
      <c r="N17" s="63">
        <f t="shared" si="4"/>
        <v>282</v>
      </c>
      <c r="O17" s="64" t="s">
        <v>10</v>
      </c>
      <c r="P17" s="46">
        <v>21</v>
      </c>
      <c r="Q17" s="46">
        <v>77</v>
      </c>
      <c r="R17" s="46">
        <v>3</v>
      </c>
      <c r="S17" s="46">
        <v>1</v>
      </c>
      <c r="T17" s="62">
        <f t="shared" si="2"/>
        <v>96</v>
      </c>
      <c r="U17" s="63">
        <f>T14+T15+T16+T17</f>
        <v>370.5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18</v>
      </c>
      <c r="C18" s="61">
        <v>58</v>
      </c>
      <c r="D18" s="61">
        <v>4</v>
      </c>
      <c r="E18" s="61">
        <v>3</v>
      </c>
      <c r="F18" s="62">
        <f t="shared" si="0"/>
        <v>82.5</v>
      </c>
      <c r="G18" s="63">
        <f t="shared" si="3"/>
        <v>314.5</v>
      </c>
      <c r="H18" s="64" t="s">
        <v>20</v>
      </c>
      <c r="I18" s="46">
        <v>12</v>
      </c>
      <c r="J18" s="46">
        <v>77</v>
      </c>
      <c r="K18" s="46">
        <v>3</v>
      </c>
      <c r="L18" s="46">
        <v>0</v>
      </c>
      <c r="M18" s="62">
        <f t="shared" si="1"/>
        <v>89</v>
      </c>
      <c r="N18" s="63">
        <f t="shared" si="4"/>
        <v>293</v>
      </c>
      <c r="O18" s="64" t="s">
        <v>13</v>
      </c>
      <c r="P18" s="46">
        <v>29</v>
      </c>
      <c r="Q18" s="46">
        <v>58</v>
      </c>
      <c r="R18" s="46">
        <v>8</v>
      </c>
      <c r="S18" s="46">
        <v>4</v>
      </c>
      <c r="T18" s="62">
        <f t="shared" si="2"/>
        <v>98.5</v>
      </c>
      <c r="U18" s="63">
        <f t="shared" si="5"/>
        <v>363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15</v>
      </c>
      <c r="C19" s="69">
        <v>81</v>
      </c>
      <c r="D19" s="69">
        <v>6</v>
      </c>
      <c r="E19" s="69">
        <v>1</v>
      </c>
      <c r="F19" s="70">
        <f t="shared" si="0"/>
        <v>103</v>
      </c>
      <c r="G19" s="71">
        <f t="shared" si="3"/>
        <v>338</v>
      </c>
      <c r="H19" s="72" t="s">
        <v>22</v>
      </c>
      <c r="I19" s="45">
        <v>16</v>
      </c>
      <c r="J19" s="45">
        <v>72</v>
      </c>
      <c r="K19" s="45">
        <v>5</v>
      </c>
      <c r="L19" s="45">
        <v>2</v>
      </c>
      <c r="M19" s="62">
        <f t="shared" si="1"/>
        <v>95</v>
      </c>
      <c r="N19" s="63">
        <f>M16+M17+M18+M19</f>
        <v>319.5</v>
      </c>
      <c r="O19" s="64" t="s">
        <v>16</v>
      </c>
      <c r="P19" s="46">
        <v>18</v>
      </c>
      <c r="Q19" s="46">
        <v>47</v>
      </c>
      <c r="R19" s="46">
        <v>6</v>
      </c>
      <c r="S19" s="46">
        <v>1</v>
      </c>
      <c r="T19" s="62">
        <f t="shared" si="2"/>
        <v>70.5</v>
      </c>
      <c r="U19" s="63">
        <f t="shared" si="5"/>
        <v>355.5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19</v>
      </c>
      <c r="C20" s="67">
        <v>59</v>
      </c>
      <c r="D20" s="67">
        <v>4</v>
      </c>
      <c r="E20" s="67">
        <v>2</v>
      </c>
      <c r="F20" s="73">
        <f t="shared" si="0"/>
        <v>81.5</v>
      </c>
      <c r="G20" s="74"/>
      <c r="H20" s="64" t="s">
        <v>24</v>
      </c>
      <c r="I20" s="46">
        <v>17</v>
      </c>
      <c r="J20" s="46">
        <v>83</v>
      </c>
      <c r="K20" s="46">
        <v>5</v>
      </c>
      <c r="L20" s="46">
        <v>3</v>
      </c>
      <c r="M20" s="73">
        <f t="shared" si="1"/>
        <v>109</v>
      </c>
      <c r="N20" s="63">
        <f>M17+M18+M19+M20</f>
        <v>360</v>
      </c>
      <c r="O20" s="64" t="s">
        <v>45</v>
      </c>
      <c r="P20" s="45">
        <v>14</v>
      </c>
      <c r="Q20" s="45">
        <v>49</v>
      </c>
      <c r="R20" s="45">
        <v>3</v>
      </c>
      <c r="S20" s="45">
        <v>1</v>
      </c>
      <c r="T20" s="73">
        <f t="shared" si="2"/>
        <v>64.5</v>
      </c>
      <c r="U20" s="63">
        <f t="shared" si="5"/>
        <v>329.5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16</v>
      </c>
      <c r="C21" s="61">
        <v>53</v>
      </c>
      <c r="D21" s="61">
        <v>3</v>
      </c>
      <c r="E21" s="61">
        <v>1</v>
      </c>
      <c r="F21" s="62">
        <f t="shared" si="0"/>
        <v>69.5</v>
      </c>
      <c r="G21" s="75"/>
      <c r="H21" s="72" t="s">
        <v>25</v>
      </c>
      <c r="I21" s="46">
        <v>19</v>
      </c>
      <c r="J21" s="46">
        <v>79</v>
      </c>
      <c r="K21" s="46">
        <v>8</v>
      </c>
      <c r="L21" s="46">
        <v>3</v>
      </c>
      <c r="M21" s="62">
        <f t="shared" si="1"/>
        <v>112</v>
      </c>
      <c r="N21" s="63">
        <f>M18+M19+M20+M21</f>
        <v>405</v>
      </c>
      <c r="O21" s="68" t="s">
        <v>46</v>
      </c>
      <c r="P21" s="47">
        <v>11</v>
      </c>
      <c r="Q21" s="47">
        <v>38</v>
      </c>
      <c r="R21" s="47">
        <v>1</v>
      </c>
      <c r="S21" s="47">
        <v>0</v>
      </c>
      <c r="T21" s="70">
        <f t="shared" si="2"/>
        <v>45.5</v>
      </c>
      <c r="U21" s="71">
        <f t="shared" si="5"/>
        <v>279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24</v>
      </c>
      <c r="C22" s="61">
        <v>64</v>
      </c>
      <c r="D22" s="61">
        <v>3</v>
      </c>
      <c r="E22" s="61">
        <v>3</v>
      </c>
      <c r="F22" s="62">
        <f t="shared" si="0"/>
        <v>89.5</v>
      </c>
      <c r="G22" s="63"/>
      <c r="H22" s="68" t="s">
        <v>26</v>
      </c>
      <c r="I22" s="47">
        <v>17</v>
      </c>
      <c r="J22" s="47">
        <v>70</v>
      </c>
      <c r="K22" s="47">
        <v>3</v>
      </c>
      <c r="L22" s="47">
        <v>0</v>
      </c>
      <c r="M22" s="62">
        <f t="shared" si="1"/>
        <v>84.5</v>
      </c>
      <c r="N22" s="71">
        <f>M19+M20+M21+M22</f>
        <v>400.5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427.5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405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370.5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73</v>
      </c>
      <c r="D24" s="86"/>
      <c r="E24" s="86"/>
      <c r="F24" s="87" t="s">
        <v>65</v>
      </c>
      <c r="G24" s="88"/>
      <c r="H24" s="207"/>
      <c r="I24" s="208"/>
      <c r="J24" s="83" t="s">
        <v>73</v>
      </c>
      <c r="K24" s="86"/>
      <c r="L24" s="86"/>
      <c r="M24" s="87" t="s">
        <v>71</v>
      </c>
      <c r="N24" s="88"/>
      <c r="O24" s="207"/>
      <c r="P24" s="208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1" t="s">
        <v>62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9" t="s">
        <v>54</v>
      </c>
      <c r="B5" s="169"/>
      <c r="C5" s="169"/>
      <c r="D5" s="26"/>
      <c r="E5" s="173" t="str">
        <f>'G-1'!E4:H4</f>
        <v>DE OBRA</v>
      </c>
      <c r="F5" s="173"/>
      <c r="G5" s="173"/>
      <c r="H5" s="17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3" t="s">
        <v>56</v>
      </c>
      <c r="B6" s="163"/>
      <c r="C6" s="163"/>
      <c r="D6" s="173" t="str">
        <f>'G-1'!D5:H5</f>
        <v>CALLE 80 X CARRERA 44</v>
      </c>
      <c r="E6" s="173"/>
      <c r="F6" s="173"/>
      <c r="G6" s="173"/>
      <c r="H6" s="173"/>
      <c r="I6" s="163" t="s">
        <v>53</v>
      </c>
      <c r="J6" s="163"/>
      <c r="K6" s="163"/>
      <c r="L6" s="174">
        <f>'G-1'!L5:N5</f>
        <v>0</v>
      </c>
      <c r="M6" s="174"/>
      <c r="N6" s="174"/>
      <c r="O6" s="12"/>
      <c r="P6" s="163" t="s">
        <v>58</v>
      </c>
      <c r="Q6" s="163"/>
      <c r="R6" s="163"/>
      <c r="S6" s="214">
        <f>'G-1'!S6:U6</f>
        <v>43160</v>
      </c>
      <c r="T6" s="214"/>
      <c r="U6" s="214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f>'G-1'!B10+'G-2'!B10+'G-3'!B10</f>
        <v>81</v>
      </c>
      <c r="C10" s="46">
        <f>'G-1'!C10+'G-2'!C10+'G-3'!C10</f>
        <v>324</v>
      </c>
      <c r="D10" s="46">
        <f>'G-1'!D10+'G-2'!D10+'G-3'!D10</f>
        <v>2</v>
      </c>
      <c r="E10" s="46">
        <f>'G-1'!E10+'G-2'!E10+'G-3'!E10</f>
        <v>2</v>
      </c>
      <c r="F10" s="6">
        <f t="shared" ref="F10:F22" si="0">B10*0.5+C10*1+D10*2+E10*2.5</f>
        <v>373.5</v>
      </c>
      <c r="G10" s="2"/>
      <c r="H10" s="19" t="s">
        <v>4</v>
      </c>
      <c r="I10" s="46">
        <f>'G-1'!I10+'G-2'!I10+'G-3'!I10</f>
        <v>73</v>
      </c>
      <c r="J10" s="46">
        <f>'G-1'!J10+'G-2'!J10+'G-3'!J10</f>
        <v>285</v>
      </c>
      <c r="K10" s="46">
        <f>'G-1'!K10+'G-2'!K10+'G-3'!K10</f>
        <v>2</v>
      </c>
      <c r="L10" s="46">
        <f>'G-1'!L10+'G-2'!L10+'G-3'!L10</f>
        <v>4</v>
      </c>
      <c r="M10" s="6">
        <f t="shared" ref="M10:M22" si="1">I10*0.5+J10*1+K10*2+L10*2.5</f>
        <v>335.5</v>
      </c>
      <c r="N10" s="9">
        <f>F20+F21+F22+M10</f>
        <v>1222</v>
      </c>
      <c r="O10" s="19" t="s">
        <v>43</v>
      </c>
      <c r="P10" s="46">
        <f>'G-1'!P10+'G-2'!P10+'G-3'!P10</f>
        <v>99</v>
      </c>
      <c r="Q10" s="46">
        <f>'G-1'!Q10+'G-2'!Q10+'G-3'!Q10</f>
        <v>307</v>
      </c>
      <c r="R10" s="46">
        <f>'G-1'!R10+'G-2'!R10+'G-3'!R10</f>
        <v>4</v>
      </c>
      <c r="S10" s="46">
        <f>'G-1'!S10+'G-2'!S10+'G-3'!S10</f>
        <v>6</v>
      </c>
      <c r="T10" s="6">
        <f t="shared" ref="T10:T21" si="2">P10*0.5+Q10*1+R10*2+S10*2.5</f>
        <v>379.5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90</v>
      </c>
      <c r="C11" s="46">
        <f>'G-1'!C11+'G-2'!C11+'G-3'!C11</f>
        <v>334</v>
      </c>
      <c r="D11" s="46">
        <f>'G-1'!D11+'G-2'!D11+'G-3'!D11</f>
        <v>4</v>
      </c>
      <c r="E11" s="46">
        <f>'G-1'!E11+'G-2'!E11+'G-3'!E11</f>
        <v>3</v>
      </c>
      <c r="F11" s="6">
        <f t="shared" si="0"/>
        <v>394.5</v>
      </c>
      <c r="G11" s="2"/>
      <c r="H11" s="19" t="s">
        <v>5</v>
      </c>
      <c r="I11" s="46">
        <f>'G-1'!I11+'G-2'!I11+'G-3'!I11</f>
        <v>73</v>
      </c>
      <c r="J11" s="46">
        <f>'G-1'!J11+'G-2'!J11+'G-3'!J11</f>
        <v>260</v>
      </c>
      <c r="K11" s="46">
        <f>'G-1'!K11+'G-2'!K11+'G-3'!K11</f>
        <v>4</v>
      </c>
      <c r="L11" s="46">
        <f>'G-1'!L11+'G-2'!L11+'G-3'!L11</f>
        <v>5</v>
      </c>
      <c r="M11" s="6">
        <f t="shared" si="1"/>
        <v>317</v>
      </c>
      <c r="N11" s="9">
        <f>F21+F22+M10+M11</f>
        <v>1248</v>
      </c>
      <c r="O11" s="19" t="s">
        <v>44</v>
      </c>
      <c r="P11" s="46">
        <f>'G-1'!P11+'G-2'!P11+'G-3'!P11</f>
        <v>87</v>
      </c>
      <c r="Q11" s="46">
        <f>'G-1'!Q11+'G-2'!Q11+'G-3'!Q11</f>
        <v>300</v>
      </c>
      <c r="R11" s="46">
        <f>'G-1'!R11+'G-2'!R11+'G-3'!R11</f>
        <v>7</v>
      </c>
      <c r="S11" s="46">
        <f>'G-1'!S11+'G-2'!S11+'G-3'!S11</f>
        <v>6</v>
      </c>
      <c r="T11" s="6">
        <f t="shared" si="2"/>
        <v>372.5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91</v>
      </c>
      <c r="C12" s="46">
        <f>'G-1'!C12+'G-2'!C12+'G-3'!C12</f>
        <v>334</v>
      </c>
      <c r="D12" s="46">
        <f>'G-1'!D12+'G-2'!D12+'G-3'!D12</f>
        <v>3</v>
      </c>
      <c r="E12" s="46">
        <f>'G-1'!E12+'G-2'!E12+'G-3'!E12</f>
        <v>5</v>
      </c>
      <c r="F12" s="6">
        <f t="shared" si="0"/>
        <v>398</v>
      </c>
      <c r="G12" s="2"/>
      <c r="H12" s="19" t="s">
        <v>6</v>
      </c>
      <c r="I12" s="46">
        <f>'G-1'!I12+'G-2'!I12+'G-3'!I12</f>
        <v>75</v>
      </c>
      <c r="J12" s="46">
        <f>'G-1'!J12+'G-2'!J12+'G-3'!J12</f>
        <v>271</v>
      </c>
      <c r="K12" s="46">
        <f>'G-1'!K12+'G-2'!K12+'G-3'!K12</f>
        <v>5</v>
      </c>
      <c r="L12" s="46">
        <f>'G-1'!L12+'G-2'!L12+'G-3'!L12</f>
        <v>2</v>
      </c>
      <c r="M12" s="6">
        <f t="shared" si="1"/>
        <v>323.5</v>
      </c>
      <c r="N12" s="2">
        <f>F22+M10+M11+M12</f>
        <v>1278.5</v>
      </c>
      <c r="O12" s="19" t="s">
        <v>32</v>
      </c>
      <c r="P12" s="46">
        <f>'G-1'!P12+'G-2'!P12+'G-3'!P12</f>
        <v>86</v>
      </c>
      <c r="Q12" s="46">
        <f>'G-1'!Q12+'G-2'!Q12+'G-3'!Q12</f>
        <v>330</v>
      </c>
      <c r="R12" s="46">
        <f>'G-1'!R12+'G-2'!R12+'G-3'!R12</f>
        <v>5</v>
      </c>
      <c r="S12" s="46">
        <f>'G-1'!S12+'G-2'!S12+'G-3'!S12</f>
        <v>7</v>
      </c>
      <c r="T12" s="6">
        <f t="shared" si="2"/>
        <v>400.5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82</v>
      </c>
      <c r="C13" s="46">
        <f>'G-1'!C13+'G-2'!C13+'G-3'!C13</f>
        <v>328</v>
      </c>
      <c r="D13" s="46">
        <f>'G-1'!D13+'G-2'!D13+'G-3'!D13</f>
        <v>5</v>
      </c>
      <c r="E13" s="46">
        <f>'G-1'!E13+'G-2'!E13+'G-3'!E13</f>
        <v>4</v>
      </c>
      <c r="F13" s="6">
        <f t="shared" si="0"/>
        <v>389</v>
      </c>
      <c r="G13" s="2">
        <f t="shared" ref="G13:G19" si="3">F10+F11+F12+F13</f>
        <v>1555</v>
      </c>
      <c r="H13" s="19" t="s">
        <v>7</v>
      </c>
      <c r="I13" s="46">
        <f>'G-1'!I13+'G-2'!I13+'G-3'!I13</f>
        <v>60</v>
      </c>
      <c r="J13" s="46">
        <f>'G-1'!J13+'G-2'!J13+'G-3'!J13</f>
        <v>306</v>
      </c>
      <c r="K13" s="46">
        <f>'G-1'!K13+'G-2'!K13+'G-3'!K13</f>
        <v>5</v>
      </c>
      <c r="L13" s="46">
        <f>'G-1'!L13+'G-2'!L13+'G-3'!L13</f>
        <v>4</v>
      </c>
      <c r="M13" s="6">
        <f t="shared" si="1"/>
        <v>356</v>
      </c>
      <c r="N13" s="2">
        <f t="shared" ref="N13:N18" si="4">M10+M11+M12+M13</f>
        <v>1332</v>
      </c>
      <c r="O13" s="19" t="s">
        <v>33</v>
      </c>
      <c r="P13" s="46">
        <f>'G-1'!P13+'G-2'!P13+'G-3'!P13</f>
        <v>67</v>
      </c>
      <c r="Q13" s="46">
        <f>'G-1'!Q13+'G-2'!Q13+'G-3'!Q13</f>
        <v>281</v>
      </c>
      <c r="R13" s="46">
        <f>'G-1'!R13+'G-2'!R13+'G-3'!R13</f>
        <v>2</v>
      </c>
      <c r="S13" s="46">
        <f>'G-1'!S13+'G-2'!S13+'G-3'!S13</f>
        <v>3</v>
      </c>
      <c r="T13" s="6">
        <f t="shared" si="2"/>
        <v>326</v>
      </c>
      <c r="U13" s="2">
        <f t="shared" ref="U13:U21" si="5">T10+T11+T12+T13</f>
        <v>1478.5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56</v>
      </c>
      <c r="C14" s="46">
        <f>'G-1'!C14+'G-2'!C14+'G-3'!C14</f>
        <v>280</v>
      </c>
      <c r="D14" s="46">
        <f>'G-1'!D14+'G-2'!D14+'G-3'!D14</f>
        <v>4</v>
      </c>
      <c r="E14" s="46">
        <f>'G-1'!E14+'G-2'!E14+'G-3'!E14</f>
        <v>0</v>
      </c>
      <c r="F14" s="6">
        <f t="shared" si="0"/>
        <v>316</v>
      </c>
      <c r="G14" s="2">
        <f t="shared" si="3"/>
        <v>1497.5</v>
      </c>
      <c r="H14" s="19" t="s">
        <v>9</v>
      </c>
      <c r="I14" s="46">
        <f>'G-1'!I14+'G-2'!I14+'G-3'!I14</f>
        <v>70</v>
      </c>
      <c r="J14" s="46">
        <f>'G-1'!J14+'G-2'!J14+'G-3'!J14</f>
        <v>248</v>
      </c>
      <c r="K14" s="46">
        <f>'G-1'!K14+'G-2'!K14+'G-3'!K14</f>
        <v>5</v>
      </c>
      <c r="L14" s="46">
        <f>'G-1'!L14+'G-2'!L14+'G-3'!L14</f>
        <v>6</v>
      </c>
      <c r="M14" s="6">
        <f t="shared" si="1"/>
        <v>308</v>
      </c>
      <c r="N14" s="2">
        <f t="shared" si="4"/>
        <v>1304.5</v>
      </c>
      <c r="O14" s="19" t="s">
        <v>29</v>
      </c>
      <c r="P14" s="46">
        <f>'G-1'!P14+'G-2'!P14+'G-3'!P14</f>
        <v>90</v>
      </c>
      <c r="Q14" s="46">
        <f>'G-1'!Q14+'G-2'!Q14+'G-3'!Q14</f>
        <v>300</v>
      </c>
      <c r="R14" s="46">
        <f>'G-1'!R14+'G-2'!R14+'G-3'!R14</f>
        <v>3</v>
      </c>
      <c r="S14" s="46">
        <f>'G-1'!S14+'G-2'!S14+'G-3'!S14</f>
        <v>4</v>
      </c>
      <c r="T14" s="6">
        <f t="shared" si="2"/>
        <v>361</v>
      </c>
      <c r="U14" s="2">
        <f t="shared" si="5"/>
        <v>1460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85</v>
      </c>
      <c r="C15" s="46">
        <f>'G-1'!C15+'G-2'!C15+'G-3'!C15</f>
        <v>268</v>
      </c>
      <c r="D15" s="46">
        <f>'G-1'!D15+'G-2'!D15+'G-3'!D15</f>
        <v>3</v>
      </c>
      <c r="E15" s="46">
        <f>'G-1'!E15+'G-2'!E15+'G-3'!E15</f>
        <v>6</v>
      </c>
      <c r="F15" s="6">
        <f t="shared" si="0"/>
        <v>331.5</v>
      </c>
      <c r="G15" s="2">
        <f t="shared" si="3"/>
        <v>1434.5</v>
      </c>
      <c r="H15" s="19" t="s">
        <v>12</v>
      </c>
      <c r="I15" s="46">
        <f>'G-1'!I15+'G-2'!I15+'G-3'!I15</f>
        <v>65</v>
      </c>
      <c r="J15" s="46">
        <f>'G-1'!J15+'G-2'!J15+'G-3'!J15</f>
        <v>228</v>
      </c>
      <c r="K15" s="46">
        <f>'G-1'!K15+'G-2'!K15+'G-3'!K15</f>
        <v>2</v>
      </c>
      <c r="L15" s="46">
        <f>'G-1'!L15+'G-2'!L15+'G-3'!L15</f>
        <v>2</v>
      </c>
      <c r="M15" s="6">
        <f t="shared" si="1"/>
        <v>269.5</v>
      </c>
      <c r="N15" s="2">
        <f t="shared" si="4"/>
        <v>1257</v>
      </c>
      <c r="O15" s="18" t="s">
        <v>30</v>
      </c>
      <c r="P15" s="46">
        <f>'G-1'!P15+'G-2'!P15+'G-3'!P15</f>
        <v>86</v>
      </c>
      <c r="Q15" s="46">
        <f>'G-1'!Q15+'G-2'!Q15+'G-3'!Q15</f>
        <v>288</v>
      </c>
      <c r="R15" s="46">
        <f>'G-1'!R15+'G-2'!R15+'G-3'!R15</f>
        <v>7</v>
      </c>
      <c r="S15" s="46">
        <f>'G-1'!S15+'G-2'!S15+'G-3'!S15</f>
        <v>3</v>
      </c>
      <c r="T15" s="6">
        <f t="shared" si="2"/>
        <v>352.5</v>
      </c>
      <c r="U15" s="2">
        <f t="shared" si="5"/>
        <v>1440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66</v>
      </c>
      <c r="C16" s="46">
        <f>'G-1'!C16+'G-2'!C16+'G-3'!C16</f>
        <v>258</v>
      </c>
      <c r="D16" s="46">
        <f>'G-1'!D16+'G-2'!D16+'G-3'!D16</f>
        <v>3</v>
      </c>
      <c r="E16" s="46">
        <f>'G-1'!E16+'G-2'!E16+'G-3'!E16</f>
        <v>1</v>
      </c>
      <c r="F16" s="6">
        <f t="shared" si="0"/>
        <v>299.5</v>
      </c>
      <c r="G16" s="2">
        <f t="shared" si="3"/>
        <v>1336</v>
      </c>
      <c r="H16" s="19" t="s">
        <v>15</v>
      </c>
      <c r="I16" s="46">
        <f>'G-1'!I16+'G-2'!I16+'G-3'!I16</f>
        <v>62</v>
      </c>
      <c r="J16" s="46">
        <f>'G-1'!J16+'G-2'!J16+'G-3'!J16</f>
        <v>228</v>
      </c>
      <c r="K16" s="46">
        <f>'G-1'!K16+'G-2'!K16+'G-3'!K16</f>
        <v>3</v>
      </c>
      <c r="L16" s="46">
        <f>'G-1'!L16+'G-2'!L16+'G-3'!L16</f>
        <v>4</v>
      </c>
      <c r="M16" s="6">
        <f t="shared" si="1"/>
        <v>275</v>
      </c>
      <c r="N16" s="2">
        <f t="shared" si="4"/>
        <v>1208.5</v>
      </c>
      <c r="O16" s="19" t="s">
        <v>8</v>
      </c>
      <c r="P16" s="46">
        <f>'G-1'!P16+'G-2'!P16+'G-3'!P16</f>
        <v>88</v>
      </c>
      <c r="Q16" s="46">
        <f>'G-1'!Q16+'G-2'!Q16+'G-3'!Q16</f>
        <v>290</v>
      </c>
      <c r="R16" s="46">
        <f>'G-1'!R16+'G-2'!R16+'G-3'!R16</f>
        <v>4</v>
      </c>
      <c r="S16" s="46">
        <f>'G-1'!S16+'G-2'!S16+'G-3'!S16</f>
        <v>5</v>
      </c>
      <c r="T16" s="6">
        <f t="shared" si="2"/>
        <v>354.5</v>
      </c>
      <c r="U16" s="2">
        <f t="shared" si="5"/>
        <v>1394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59</v>
      </c>
      <c r="C17" s="46">
        <f>'G-1'!C17+'G-2'!C17+'G-3'!C17</f>
        <v>239</v>
      </c>
      <c r="D17" s="46">
        <f>'G-1'!D17+'G-2'!D17+'G-3'!D17</f>
        <v>3</v>
      </c>
      <c r="E17" s="46">
        <f>'G-1'!E17+'G-2'!E17+'G-3'!E17</f>
        <v>6</v>
      </c>
      <c r="F17" s="6">
        <f t="shared" si="0"/>
        <v>289.5</v>
      </c>
      <c r="G17" s="2">
        <f t="shared" si="3"/>
        <v>1236.5</v>
      </c>
      <c r="H17" s="19" t="s">
        <v>18</v>
      </c>
      <c r="I17" s="46">
        <f>'G-1'!I17+'G-2'!I17+'G-3'!I17</f>
        <v>56</v>
      </c>
      <c r="J17" s="46">
        <f>'G-1'!J17+'G-2'!J17+'G-3'!J17</f>
        <v>235</v>
      </c>
      <c r="K17" s="46">
        <f>'G-1'!K17+'G-2'!K17+'G-3'!K17</f>
        <v>4</v>
      </c>
      <c r="L17" s="46">
        <f>'G-1'!L17+'G-2'!L17+'G-3'!L17</f>
        <v>2</v>
      </c>
      <c r="M17" s="6">
        <f t="shared" si="1"/>
        <v>276</v>
      </c>
      <c r="N17" s="2">
        <f t="shared" si="4"/>
        <v>1128.5</v>
      </c>
      <c r="O17" s="19" t="s">
        <v>10</v>
      </c>
      <c r="P17" s="46">
        <f>'G-1'!P17+'G-2'!P17+'G-3'!P17</f>
        <v>101</v>
      </c>
      <c r="Q17" s="46">
        <f>'G-1'!Q17+'G-2'!Q17+'G-3'!Q17</f>
        <v>287</v>
      </c>
      <c r="R17" s="46">
        <f>'G-1'!R17+'G-2'!R17+'G-3'!R17</f>
        <v>3</v>
      </c>
      <c r="S17" s="46">
        <f>'G-1'!S17+'G-2'!S17+'G-3'!S17</f>
        <v>7</v>
      </c>
      <c r="T17" s="6">
        <f t="shared" si="2"/>
        <v>361</v>
      </c>
      <c r="U17" s="2">
        <f t="shared" si="5"/>
        <v>1429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54</v>
      </c>
      <c r="C18" s="46">
        <f>'G-1'!C18+'G-2'!C18+'G-3'!C18</f>
        <v>244</v>
      </c>
      <c r="D18" s="46">
        <f>'G-1'!D18+'G-2'!D18+'G-3'!D18</f>
        <v>4</v>
      </c>
      <c r="E18" s="46">
        <f>'G-1'!E18+'G-2'!E18+'G-3'!E18</f>
        <v>5</v>
      </c>
      <c r="F18" s="6">
        <f t="shared" si="0"/>
        <v>291.5</v>
      </c>
      <c r="G18" s="2">
        <f t="shared" si="3"/>
        <v>1212</v>
      </c>
      <c r="H18" s="19" t="s">
        <v>20</v>
      </c>
      <c r="I18" s="46">
        <f>'G-1'!I18+'G-2'!I18+'G-3'!I18</f>
        <v>54</v>
      </c>
      <c r="J18" s="46">
        <f>'G-1'!J18+'G-2'!J18+'G-3'!J18</f>
        <v>292</v>
      </c>
      <c r="K18" s="46">
        <f>'G-1'!K18+'G-2'!K18+'G-3'!K18</f>
        <v>4</v>
      </c>
      <c r="L18" s="46">
        <f>'G-1'!L18+'G-2'!L18+'G-3'!L18</f>
        <v>1</v>
      </c>
      <c r="M18" s="6">
        <f t="shared" si="1"/>
        <v>329.5</v>
      </c>
      <c r="N18" s="2">
        <f t="shared" si="4"/>
        <v>1150</v>
      </c>
      <c r="O18" s="19" t="s">
        <v>13</v>
      </c>
      <c r="P18" s="46">
        <f>'G-1'!P18+'G-2'!P18+'G-3'!P18</f>
        <v>139</v>
      </c>
      <c r="Q18" s="46">
        <f>'G-1'!Q18+'G-2'!Q18+'G-3'!Q18</f>
        <v>313</v>
      </c>
      <c r="R18" s="46">
        <f>'G-1'!R18+'G-2'!R18+'G-3'!R18</f>
        <v>8</v>
      </c>
      <c r="S18" s="46">
        <f>'G-1'!S18+'G-2'!S18+'G-3'!S18</f>
        <v>5</v>
      </c>
      <c r="T18" s="6">
        <f t="shared" si="2"/>
        <v>411</v>
      </c>
      <c r="U18" s="2">
        <f t="shared" si="5"/>
        <v>1479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58</v>
      </c>
      <c r="C19" s="47">
        <f>'G-1'!C19+'G-2'!C19+'G-3'!C19</f>
        <v>241</v>
      </c>
      <c r="D19" s="47">
        <f>'G-1'!D19+'G-2'!D19+'G-3'!D19</f>
        <v>6</v>
      </c>
      <c r="E19" s="47">
        <f>'G-1'!E19+'G-2'!E19+'G-3'!E19</f>
        <v>5</v>
      </c>
      <c r="F19" s="7">
        <f t="shared" si="0"/>
        <v>294.5</v>
      </c>
      <c r="G19" s="3">
        <f t="shared" si="3"/>
        <v>1175</v>
      </c>
      <c r="H19" s="20" t="s">
        <v>22</v>
      </c>
      <c r="I19" s="46">
        <f>'G-1'!I19+'G-2'!I19+'G-3'!I19</f>
        <v>61</v>
      </c>
      <c r="J19" s="46">
        <f>'G-1'!J19+'G-2'!J19+'G-3'!J19</f>
        <v>306</v>
      </c>
      <c r="K19" s="46">
        <f>'G-1'!K19+'G-2'!K19+'G-3'!K19</f>
        <v>5</v>
      </c>
      <c r="L19" s="46">
        <f>'G-1'!L19+'G-2'!L19+'G-3'!L19</f>
        <v>5</v>
      </c>
      <c r="M19" s="6">
        <f t="shared" si="1"/>
        <v>359</v>
      </c>
      <c r="N19" s="2">
        <f>M16+M17+M18+M19</f>
        <v>1239.5</v>
      </c>
      <c r="O19" s="19" t="s">
        <v>16</v>
      </c>
      <c r="P19" s="46">
        <f>'G-1'!P19+'G-2'!P19+'G-3'!P19</f>
        <v>102</v>
      </c>
      <c r="Q19" s="46">
        <f>'G-1'!Q19+'G-2'!Q19+'G-3'!Q19</f>
        <v>277</v>
      </c>
      <c r="R19" s="46">
        <f>'G-1'!R19+'G-2'!R19+'G-3'!R19</f>
        <v>7</v>
      </c>
      <c r="S19" s="46">
        <f>'G-1'!S19+'G-2'!S19+'G-3'!S19</f>
        <v>3</v>
      </c>
      <c r="T19" s="6">
        <f t="shared" si="2"/>
        <v>349.5</v>
      </c>
      <c r="U19" s="2">
        <f t="shared" si="5"/>
        <v>1476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58</v>
      </c>
      <c r="C20" s="45">
        <f>'G-1'!C20+'G-2'!C20+'G-3'!C20</f>
        <v>244</v>
      </c>
      <c r="D20" s="45">
        <f>'G-1'!D20+'G-2'!D20+'G-3'!D20</f>
        <v>4</v>
      </c>
      <c r="E20" s="45">
        <f>'G-1'!E20+'G-2'!E20+'G-3'!E20</f>
        <v>4</v>
      </c>
      <c r="F20" s="8">
        <f t="shared" si="0"/>
        <v>291</v>
      </c>
      <c r="G20" s="35"/>
      <c r="H20" s="19" t="s">
        <v>24</v>
      </c>
      <c r="I20" s="46">
        <f>'G-1'!I20+'G-2'!I20+'G-3'!I20</f>
        <v>71</v>
      </c>
      <c r="J20" s="46">
        <f>'G-1'!J20+'G-2'!J20+'G-3'!J20</f>
        <v>296</v>
      </c>
      <c r="K20" s="46">
        <f>'G-1'!K20+'G-2'!K20+'G-3'!K20</f>
        <v>5</v>
      </c>
      <c r="L20" s="46">
        <f>'G-1'!L20+'G-2'!L20+'G-3'!L20</f>
        <v>4</v>
      </c>
      <c r="M20" s="8">
        <f t="shared" si="1"/>
        <v>351.5</v>
      </c>
      <c r="N20" s="2">
        <f>M17+M18+M19+M20</f>
        <v>1316</v>
      </c>
      <c r="O20" s="19" t="s">
        <v>45</v>
      </c>
      <c r="P20" s="46">
        <f>'G-1'!P20+'G-2'!P20+'G-3'!P20</f>
        <v>84</v>
      </c>
      <c r="Q20" s="46">
        <f>'G-1'!Q20+'G-2'!Q20+'G-3'!Q20</f>
        <v>259</v>
      </c>
      <c r="R20" s="46">
        <f>'G-1'!R20+'G-2'!R20+'G-3'!R20</f>
        <v>3</v>
      </c>
      <c r="S20" s="46">
        <f>'G-1'!S20+'G-2'!S20+'G-3'!S20</f>
        <v>1</v>
      </c>
      <c r="T20" s="8">
        <f t="shared" si="2"/>
        <v>309.5</v>
      </c>
      <c r="U20" s="2">
        <f t="shared" si="5"/>
        <v>1431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56</v>
      </c>
      <c r="C21" s="45">
        <f>'G-1'!C21+'G-2'!C21+'G-3'!C21</f>
        <v>249</v>
      </c>
      <c r="D21" s="45">
        <f>'G-1'!D21+'G-2'!D21+'G-3'!D21</f>
        <v>3</v>
      </c>
      <c r="E21" s="45">
        <f>'G-1'!E21+'G-2'!E21+'G-3'!E21</f>
        <v>4</v>
      </c>
      <c r="F21" s="6">
        <f t="shared" si="0"/>
        <v>293</v>
      </c>
      <c r="G21" s="36"/>
      <c r="H21" s="20" t="s">
        <v>25</v>
      </c>
      <c r="I21" s="46">
        <f>'G-1'!I21+'G-2'!I21+'G-3'!I21</f>
        <v>81</v>
      </c>
      <c r="J21" s="46">
        <f>'G-1'!J21+'G-2'!J21+'G-3'!J21</f>
        <v>337</v>
      </c>
      <c r="K21" s="46">
        <f>'G-1'!K21+'G-2'!K21+'G-3'!K21</f>
        <v>8</v>
      </c>
      <c r="L21" s="46">
        <f>'G-1'!L21+'G-2'!L21+'G-3'!L21</f>
        <v>8</v>
      </c>
      <c r="M21" s="6">
        <f t="shared" si="1"/>
        <v>413.5</v>
      </c>
      <c r="N21" s="2">
        <f>M18+M19+M20+M21</f>
        <v>1453.5</v>
      </c>
      <c r="O21" s="21" t="s">
        <v>46</v>
      </c>
      <c r="P21" s="47">
        <f>'G-1'!P21+'G-2'!P21+'G-3'!P21</f>
        <v>63</v>
      </c>
      <c r="Q21" s="47">
        <f>'G-1'!Q21+'G-2'!Q21+'G-3'!Q21</f>
        <v>248</v>
      </c>
      <c r="R21" s="47">
        <f>'G-1'!R21+'G-2'!R21+'G-3'!R21</f>
        <v>1</v>
      </c>
      <c r="S21" s="47">
        <f>'G-1'!S21+'G-2'!S21+'G-3'!S21</f>
        <v>0</v>
      </c>
      <c r="T21" s="7">
        <f t="shared" si="2"/>
        <v>281.5</v>
      </c>
      <c r="U21" s="3">
        <f t="shared" si="5"/>
        <v>1351.5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87</v>
      </c>
      <c r="C22" s="45">
        <f>'G-1'!C22+'G-2'!C22+'G-3'!C22</f>
        <v>233</v>
      </c>
      <c r="D22" s="45">
        <f>'G-1'!D22+'G-2'!D22+'G-3'!D22</f>
        <v>3</v>
      </c>
      <c r="E22" s="45">
        <f>'G-1'!E22+'G-2'!E22+'G-3'!E22</f>
        <v>8</v>
      </c>
      <c r="F22" s="6">
        <f t="shared" si="0"/>
        <v>302.5</v>
      </c>
      <c r="G22" s="2"/>
      <c r="H22" s="21" t="s">
        <v>26</v>
      </c>
      <c r="I22" s="46">
        <f>'G-1'!I22+'G-2'!I22+'G-3'!I22</f>
        <v>74</v>
      </c>
      <c r="J22" s="46">
        <f>'G-1'!J22+'G-2'!J22+'G-3'!J22</f>
        <v>307</v>
      </c>
      <c r="K22" s="46">
        <f>'G-1'!K22+'G-2'!K22+'G-3'!K22</f>
        <v>3</v>
      </c>
      <c r="L22" s="46">
        <f>'G-1'!L22+'G-2'!L22+'G-3'!L22</f>
        <v>4</v>
      </c>
      <c r="M22" s="6">
        <f t="shared" si="1"/>
        <v>360</v>
      </c>
      <c r="N22" s="3">
        <f>M19+M20+M21+M22</f>
        <v>1484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1555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1484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1479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65</v>
      </c>
      <c r="G24" s="88"/>
      <c r="H24" s="181"/>
      <c r="I24" s="182"/>
      <c r="J24" s="82" t="s">
        <v>73</v>
      </c>
      <c r="K24" s="86"/>
      <c r="L24" s="86"/>
      <c r="M24" s="87" t="s">
        <v>93</v>
      </c>
      <c r="N24" s="88"/>
      <c r="O24" s="181"/>
      <c r="P24" s="182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6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111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112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63" t="s">
        <v>56</v>
      </c>
      <c r="B5" s="163"/>
      <c r="C5" s="235" t="str">
        <f>'G-1'!D5</f>
        <v>CALLE 80 X CARRERA 44</v>
      </c>
      <c r="D5" s="235"/>
      <c r="E5" s="235"/>
      <c r="F5" s="111"/>
      <c r="G5" s="112"/>
      <c r="H5" s="103" t="s">
        <v>53</v>
      </c>
      <c r="I5" s="236">
        <f>'G-1'!L5</f>
        <v>0</v>
      </c>
      <c r="J5" s="236"/>
    </row>
    <row r="6" spans="1:10" x14ac:dyDescent="0.2">
      <c r="A6" s="163" t="s">
        <v>113</v>
      </c>
      <c r="B6" s="163"/>
      <c r="C6" s="221" t="s">
        <v>153</v>
      </c>
      <c r="D6" s="221"/>
      <c r="E6" s="221"/>
      <c r="F6" s="111"/>
      <c r="G6" s="112"/>
      <c r="H6" s="103" t="s">
        <v>58</v>
      </c>
      <c r="I6" s="222">
        <f>'G-1'!S6</f>
        <v>43160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114</v>
      </c>
      <c r="B8" s="226" t="s">
        <v>115</v>
      </c>
      <c r="C8" s="224" t="s">
        <v>116</v>
      </c>
      <c r="D8" s="226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124</v>
      </c>
      <c r="B10" s="218">
        <v>2</v>
      </c>
      <c r="C10" s="122"/>
      <c r="D10" s="123" t="s">
        <v>125</v>
      </c>
      <c r="E10" s="75">
        <v>7</v>
      </c>
      <c r="F10" s="75">
        <v>25</v>
      </c>
      <c r="G10" s="75">
        <v>0</v>
      </c>
      <c r="H10" s="75">
        <v>1</v>
      </c>
      <c r="I10" s="75">
        <f>E10*0.5+F10+G10*2+H10*2.5</f>
        <v>31</v>
      </c>
      <c r="J10" s="124">
        <f>IF(I10=0,"0,00",I10/SUM(I10:I12)*100)</f>
        <v>10.048622366288493</v>
      </c>
    </row>
    <row r="11" spans="1:10" x14ac:dyDescent="0.2">
      <c r="A11" s="216"/>
      <c r="B11" s="219"/>
      <c r="C11" s="122" t="s">
        <v>126</v>
      </c>
      <c r="D11" s="125" t="s">
        <v>127</v>
      </c>
      <c r="E11" s="126">
        <v>60</v>
      </c>
      <c r="F11" s="126">
        <v>245</v>
      </c>
      <c r="G11" s="126">
        <v>0</v>
      </c>
      <c r="H11" s="126">
        <v>1</v>
      </c>
      <c r="I11" s="126">
        <f t="shared" ref="I11:I45" si="0">E11*0.5+F11+G11*2+H11*2.5</f>
        <v>277.5</v>
      </c>
      <c r="J11" s="127">
        <f>IF(I11=0,"0,00",I11/SUM(I10:I12)*100)</f>
        <v>89.951377633711502</v>
      </c>
    </row>
    <row r="12" spans="1:10" x14ac:dyDescent="0.2">
      <c r="A12" s="216"/>
      <c r="B12" s="219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125</v>
      </c>
      <c r="E13" s="75">
        <v>4</v>
      </c>
      <c r="F13" s="75">
        <v>33</v>
      </c>
      <c r="G13" s="75">
        <v>0</v>
      </c>
      <c r="H13" s="75">
        <v>0</v>
      </c>
      <c r="I13" s="75">
        <f t="shared" si="0"/>
        <v>35</v>
      </c>
      <c r="J13" s="124">
        <f>IF(I13=0,"0,00",I13/SUM(I13:I15)*100)</f>
        <v>9.2226613965744395</v>
      </c>
    </row>
    <row r="14" spans="1:10" x14ac:dyDescent="0.2">
      <c r="A14" s="216"/>
      <c r="B14" s="219"/>
      <c r="C14" s="122" t="s">
        <v>129</v>
      </c>
      <c r="D14" s="125" t="s">
        <v>127</v>
      </c>
      <c r="E14" s="126">
        <v>72</v>
      </c>
      <c r="F14" s="126">
        <v>296</v>
      </c>
      <c r="G14" s="126">
        <v>0</v>
      </c>
      <c r="H14" s="126">
        <v>5</v>
      </c>
      <c r="I14" s="126">
        <f t="shared" si="0"/>
        <v>344.5</v>
      </c>
      <c r="J14" s="127">
        <f>IF(I14=0,"0,00",I14/SUM(I13:I15)*100)</f>
        <v>90.777338603425562</v>
      </c>
    </row>
    <row r="15" spans="1:10" x14ac:dyDescent="0.2">
      <c r="A15" s="216"/>
      <c r="B15" s="219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125</v>
      </c>
      <c r="E16" s="75">
        <v>2</v>
      </c>
      <c r="F16" s="75">
        <v>16</v>
      </c>
      <c r="G16" s="75">
        <v>0</v>
      </c>
      <c r="H16" s="75">
        <v>0</v>
      </c>
      <c r="I16" s="75">
        <f t="shared" si="0"/>
        <v>17</v>
      </c>
      <c r="J16" s="124">
        <f>IF(I16=0,"0,00",I16/SUM(I16:I18)*100)</f>
        <v>4.2236024844720497</v>
      </c>
    </row>
    <row r="17" spans="1:10" x14ac:dyDescent="0.2">
      <c r="A17" s="216"/>
      <c r="B17" s="219"/>
      <c r="C17" s="122" t="s">
        <v>130</v>
      </c>
      <c r="D17" s="125" t="s">
        <v>127</v>
      </c>
      <c r="E17" s="126">
        <v>95</v>
      </c>
      <c r="F17" s="126">
        <v>338</v>
      </c>
      <c r="G17" s="126">
        <v>0</v>
      </c>
      <c r="H17" s="126">
        <v>0</v>
      </c>
      <c r="I17" s="126">
        <f t="shared" si="0"/>
        <v>385.5</v>
      </c>
      <c r="J17" s="127">
        <f>IF(I17=0,"0,00",I17/SUM(I16:I18)*100)</f>
        <v>95.776397515527961</v>
      </c>
    </row>
    <row r="18" spans="1:10" x14ac:dyDescent="0.2">
      <c r="A18" s="217"/>
      <c r="B18" s="220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131</v>
      </c>
      <c r="B19" s="218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126</v>
      </c>
      <c r="D20" s="125" t="s">
        <v>127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6"/>
      <c r="B21" s="219"/>
      <c r="C21" s="128" t="s">
        <v>140</v>
      </c>
      <c r="D21" s="129" t="s">
        <v>128</v>
      </c>
      <c r="E21" s="74">
        <f>'G-2'!B12+'G-2'!B13</f>
        <v>72</v>
      </c>
      <c r="F21" s="74">
        <f>'G-2'!C12+'G-2'!C13</f>
        <v>222</v>
      </c>
      <c r="G21" s="74">
        <f>'G-2'!D12+'G-2'!D13</f>
        <v>0</v>
      </c>
      <c r="H21" s="74">
        <f>'G-2'!E12+'G-2'!E13</f>
        <v>2</v>
      </c>
      <c r="I21" s="130">
        <f t="shared" si="0"/>
        <v>263</v>
      </c>
      <c r="J21" s="131">
        <f>IF(I21=0,"0,00",I21/SUM(I19:I21)*100)</f>
        <v>100</v>
      </c>
    </row>
    <row r="22" spans="1:10" x14ac:dyDescent="0.2">
      <c r="A22" s="216"/>
      <c r="B22" s="219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129</v>
      </c>
      <c r="D23" s="125" t="s">
        <v>127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6"/>
      <c r="B24" s="219"/>
      <c r="C24" s="128" t="s">
        <v>141</v>
      </c>
      <c r="D24" s="129" t="s">
        <v>128</v>
      </c>
      <c r="E24" s="74">
        <f>'G-2'!B22+'G-2'!I10</f>
        <v>25</v>
      </c>
      <c r="F24" s="74">
        <f>'G-2'!C22+'G-2'!J10</f>
        <v>71</v>
      </c>
      <c r="G24" s="74">
        <f>'G-2'!D22+'G-2'!K10</f>
        <v>0</v>
      </c>
      <c r="H24" s="74">
        <f>'G-2'!E22+'G-2'!L10</f>
        <v>1</v>
      </c>
      <c r="I24" s="130">
        <f t="shared" si="0"/>
        <v>86</v>
      </c>
      <c r="J24" s="131">
        <f>IF(I24=0,"0,00",I24/SUM(I22:I24)*100)</f>
        <v>100</v>
      </c>
    </row>
    <row r="25" spans="1:10" x14ac:dyDescent="0.2">
      <c r="A25" s="216"/>
      <c r="B25" s="219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130</v>
      </c>
      <c r="D26" s="125" t="s">
        <v>127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7"/>
      <c r="B27" s="220"/>
      <c r="C27" s="133" t="s">
        <v>142</v>
      </c>
      <c r="D27" s="129" t="s">
        <v>128</v>
      </c>
      <c r="E27" s="74">
        <f>'G-2'!P16+'G-2'!P17</f>
        <v>25</v>
      </c>
      <c r="F27" s="74">
        <f>'G-2'!Q16+'G-2'!Q17</f>
        <v>70</v>
      </c>
      <c r="G27" s="74">
        <f>'G-2'!R16+'G-2'!R17</f>
        <v>0</v>
      </c>
      <c r="H27" s="74">
        <f>'G-2'!S16+'G-2'!S17</f>
        <v>3</v>
      </c>
      <c r="I27" s="130">
        <f t="shared" si="0"/>
        <v>90</v>
      </c>
      <c r="J27" s="131">
        <f>IF(I27=0,"0,00",I27/SUM(I25:I27)*100)</f>
        <v>100</v>
      </c>
    </row>
    <row r="28" spans="1:10" x14ac:dyDescent="0.2">
      <c r="A28" s="215" t="s">
        <v>132</v>
      </c>
      <c r="B28" s="218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6"/>
      <c r="B29" s="219"/>
      <c r="C29" s="122" t="s">
        <v>126</v>
      </c>
      <c r="D29" s="125" t="s">
        <v>127</v>
      </c>
      <c r="E29" s="126">
        <v>26</v>
      </c>
      <c r="F29" s="126">
        <v>131</v>
      </c>
      <c r="G29" s="126">
        <v>9</v>
      </c>
      <c r="H29" s="126">
        <v>4</v>
      </c>
      <c r="I29" s="126">
        <f t="shared" si="0"/>
        <v>172</v>
      </c>
      <c r="J29" s="127">
        <f>IF(I29=0,"0,00",I29/SUM(I28:I30)*100)</f>
        <v>90.765171503957788</v>
      </c>
    </row>
    <row r="30" spans="1:10" x14ac:dyDescent="0.2">
      <c r="A30" s="216"/>
      <c r="B30" s="219"/>
      <c r="C30" s="128" t="s">
        <v>143</v>
      </c>
      <c r="D30" s="129" t="s">
        <v>128</v>
      </c>
      <c r="E30" s="74">
        <v>7</v>
      </c>
      <c r="F30" s="74">
        <v>14</v>
      </c>
      <c r="G30" s="74">
        <v>0</v>
      </c>
      <c r="H30" s="74">
        <v>0</v>
      </c>
      <c r="I30" s="130">
        <f t="shared" si="0"/>
        <v>17.5</v>
      </c>
      <c r="J30" s="131">
        <f>IF(I30=0,"0,00",I30/SUM(I28:I30)*100)</f>
        <v>9.2348284960422156</v>
      </c>
    </row>
    <row r="31" spans="1:10" x14ac:dyDescent="0.2">
      <c r="A31" s="216"/>
      <c r="B31" s="219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6"/>
      <c r="B32" s="219"/>
      <c r="C32" s="122" t="s">
        <v>129</v>
      </c>
      <c r="D32" s="125" t="s">
        <v>127</v>
      </c>
      <c r="E32" s="126">
        <v>30</v>
      </c>
      <c r="F32" s="126">
        <v>130</v>
      </c>
      <c r="G32" s="126">
        <v>11</v>
      </c>
      <c r="H32" s="126">
        <v>3</v>
      </c>
      <c r="I32" s="126">
        <f t="shared" si="0"/>
        <v>174.5</v>
      </c>
      <c r="J32" s="127">
        <f>IF(I32=0,"0,00",I32/SUM(I31:I33)*100)</f>
        <v>88.804071246819333</v>
      </c>
    </row>
    <row r="33" spans="1:10" x14ac:dyDescent="0.2">
      <c r="A33" s="216"/>
      <c r="B33" s="219"/>
      <c r="C33" s="128" t="s">
        <v>144</v>
      </c>
      <c r="D33" s="129" t="s">
        <v>128</v>
      </c>
      <c r="E33" s="74">
        <v>6</v>
      </c>
      <c r="F33" s="74">
        <v>19</v>
      </c>
      <c r="G33" s="74">
        <v>0</v>
      </c>
      <c r="H33" s="74">
        <v>0</v>
      </c>
      <c r="I33" s="130">
        <f t="shared" si="0"/>
        <v>22</v>
      </c>
      <c r="J33" s="131">
        <f>IF(I33=0,"0,00",I33/SUM(I31:I33)*100)</f>
        <v>11.195928753180661</v>
      </c>
    </row>
    <row r="34" spans="1:10" x14ac:dyDescent="0.2">
      <c r="A34" s="216"/>
      <c r="B34" s="219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6"/>
      <c r="B35" s="219"/>
      <c r="C35" s="122" t="s">
        <v>130</v>
      </c>
      <c r="D35" s="125" t="s">
        <v>127</v>
      </c>
      <c r="E35" s="126">
        <v>18</v>
      </c>
      <c r="F35" s="126">
        <v>72</v>
      </c>
      <c r="G35" s="126">
        <v>4</v>
      </c>
      <c r="H35" s="126">
        <v>1</v>
      </c>
      <c r="I35" s="126">
        <f t="shared" si="0"/>
        <v>91.5</v>
      </c>
      <c r="J35" s="127">
        <f>IF(I35=0,"0,00",I35/SUM(I34:I36)*100)</f>
        <v>83.944954128440358</v>
      </c>
    </row>
    <row r="36" spans="1:10" x14ac:dyDescent="0.2">
      <c r="A36" s="217"/>
      <c r="B36" s="220"/>
      <c r="C36" s="133" t="s">
        <v>145</v>
      </c>
      <c r="D36" s="129" t="s">
        <v>128</v>
      </c>
      <c r="E36" s="74">
        <v>7</v>
      </c>
      <c r="F36" s="74">
        <v>14</v>
      </c>
      <c r="G36" s="74">
        <v>0</v>
      </c>
      <c r="H36" s="74">
        <v>0</v>
      </c>
      <c r="I36" s="130">
        <f t="shared" si="0"/>
        <v>17.5</v>
      </c>
      <c r="J36" s="131">
        <f>IF(I36=0,"0,00",I36/SUM(I34:I36)*100)</f>
        <v>16.055045871559635</v>
      </c>
    </row>
    <row r="37" spans="1:10" x14ac:dyDescent="0.2">
      <c r="A37" s="215" t="s">
        <v>133</v>
      </c>
      <c r="B37" s="218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4" sqref="AD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97</v>
      </c>
      <c r="B8" s="240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40" t="s">
        <v>99</v>
      </c>
      <c r="M8" s="240"/>
      <c r="N8" s="240"/>
      <c r="O8" s="239" t="str">
        <f>'G-1'!D5</f>
        <v>CALLE 80 X CARRERA 44</v>
      </c>
      <c r="P8" s="239"/>
      <c r="Q8" s="239"/>
      <c r="R8" s="239"/>
      <c r="S8" s="239"/>
      <c r="T8" s="92"/>
      <c r="U8" s="92"/>
      <c r="V8" s="240" t="s">
        <v>100</v>
      </c>
      <c r="W8" s="240"/>
      <c r="X8" s="240"/>
      <c r="Y8" s="239">
        <f>'G-1'!L5</f>
        <v>0</v>
      </c>
      <c r="Z8" s="239"/>
      <c r="AA8" s="239"/>
      <c r="AB8" s="92"/>
      <c r="AC8" s="92"/>
      <c r="AD8" s="92"/>
      <c r="AE8" s="92"/>
      <c r="AF8" s="92"/>
      <c r="AG8" s="92"/>
      <c r="AH8" s="240" t="s">
        <v>101</v>
      </c>
      <c r="AI8" s="240"/>
      <c r="AJ8" s="241">
        <f>'G-1'!S6</f>
        <v>43160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135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136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103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598.5</v>
      </c>
      <c r="AV12" s="97">
        <f t="shared" si="0"/>
        <v>602</v>
      </c>
      <c r="AW12" s="97">
        <f t="shared" si="0"/>
        <v>624</v>
      </c>
      <c r="AX12" s="97">
        <f t="shared" si="0"/>
        <v>641.5</v>
      </c>
      <c r="AY12" s="97">
        <f t="shared" si="0"/>
        <v>620</v>
      </c>
      <c r="AZ12" s="97">
        <f t="shared" si="0"/>
        <v>611</v>
      </c>
      <c r="BA12" s="97">
        <f t="shared" si="0"/>
        <v>591.5</v>
      </c>
      <c r="BB12" s="97"/>
      <c r="BC12" s="97"/>
      <c r="BD12" s="97"/>
      <c r="BE12" s="97">
        <f t="shared" ref="BE12:BQ12" si="1">P14</f>
        <v>767</v>
      </c>
      <c r="BF12" s="97">
        <f t="shared" si="1"/>
        <v>780.5</v>
      </c>
      <c r="BG12" s="97">
        <f t="shared" si="1"/>
        <v>808.5</v>
      </c>
      <c r="BH12" s="97">
        <f t="shared" si="1"/>
        <v>877</v>
      </c>
      <c r="BI12" s="97">
        <f t="shared" si="1"/>
        <v>843.5</v>
      </c>
      <c r="BJ12" s="97">
        <f t="shared" si="1"/>
        <v>826</v>
      </c>
      <c r="BK12" s="97">
        <f t="shared" si="1"/>
        <v>777</v>
      </c>
      <c r="BL12" s="97">
        <f t="shared" si="1"/>
        <v>699.5</v>
      </c>
      <c r="BM12" s="97">
        <f t="shared" si="1"/>
        <v>669</v>
      </c>
      <c r="BN12" s="97">
        <f t="shared" si="1"/>
        <v>666.5</v>
      </c>
      <c r="BO12" s="97">
        <f t="shared" si="1"/>
        <v>635</v>
      </c>
      <c r="BP12" s="97">
        <f t="shared" si="1"/>
        <v>672</v>
      </c>
      <c r="BQ12" s="97">
        <f t="shared" si="1"/>
        <v>695</v>
      </c>
      <c r="BR12" s="97"/>
      <c r="BS12" s="97"/>
      <c r="BT12" s="97"/>
      <c r="BU12" s="97">
        <f t="shared" ref="BU12:CC12" si="2">AG14</f>
        <v>819.5</v>
      </c>
      <c r="BV12" s="97">
        <f t="shared" si="2"/>
        <v>824.5</v>
      </c>
      <c r="BW12" s="97">
        <f t="shared" si="2"/>
        <v>853.5</v>
      </c>
      <c r="BX12" s="97">
        <f t="shared" si="2"/>
        <v>844.5</v>
      </c>
      <c r="BY12" s="97">
        <f t="shared" si="2"/>
        <v>875.5</v>
      </c>
      <c r="BZ12" s="97">
        <f t="shared" si="2"/>
        <v>937.5</v>
      </c>
      <c r="CA12" s="97">
        <f t="shared" si="2"/>
        <v>949.5</v>
      </c>
      <c r="CB12" s="97">
        <f t="shared" si="2"/>
        <v>934.5</v>
      </c>
      <c r="CC12" s="97">
        <f t="shared" si="2"/>
        <v>913</v>
      </c>
    </row>
    <row r="13" spans="1:81" ht="16.5" customHeight="1" x14ac:dyDescent="0.2">
      <c r="A13" s="100" t="s">
        <v>104</v>
      </c>
      <c r="B13" s="149">
        <f>'G-1'!F10</f>
        <v>146</v>
      </c>
      <c r="C13" s="149">
        <f>'G-1'!F11</f>
        <v>141</v>
      </c>
      <c r="D13" s="149">
        <f>'G-1'!F12</f>
        <v>143.5</v>
      </c>
      <c r="E13" s="149">
        <f>'G-1'!F13</f>
        <v>168</v>
      </c>
      <c r="F13" s="149">
        <f>'G-1'!F14</f>
        <v>149.5</v>
      </c>
      <c r="G13" s="149">
        <f>'G-1'!F15</f>
        <v>163</v>
      </c>
      <c r="H13" s="149">
        <f>'G-1'!F16</f>
        <v>161</v>
      </c>
      <c r="I13" s="149">
        <f>'G-1'!F17</f>
        <v>146.5</v>
      </c>
      <c r="J13" s="149">
        <f>'G-1'!F18</f>
        <v>140.5</v>
      </c>
      <c r="K13" s="149">
        <f>'G-1'!F19</f>
        <v>143.5</v>
      </c>
      <c r="L13" s="150"/>
      <c r="M13" s="149">
        <f>'G-1'!F20</f>
        <v>180</v>
      </c>
      <c r="N13" s="149">
        <f>'G-1'!F21</f>
        <v>194.5</v>
      </c>
      <c r="O13" s="149">
        <f>'G-1'!F22</f>
        <v>169.5</v>
      </c>
      <c r="P13" s="149">
        <f>'G-1'!M10</f>
        <v>223</v>
      </c>
      <c r="Q13" s="149">
        <f>'G-1'!M11</f>
        <v>193.5</v>
      </c>
      <c r="R13" s="149">
        <f>'G-1'!M12</f>
        <v>222.5</v>
      </c>
      <c r="S13" s="149">
        <f>'G-1'!M13</f>
        <v>238</v>
      </c>
      <c r="T13" s="149">
        <f>'G-1'!M14</f>
        <v>189.5</v>
      </c>
      <c r="U13" s="149">
        <f>'G-1'!M15</f>
        <v>176</v>
      </c>
      <c r="V13" s="149">
        <f>'G-1'!M16</f>
        <v>173.5</v>
      </c>
      <c r="W13" s="149">
        <f>'G-1'!M17</f>
        <v>160.5</v>
      </c>
      <c r="X13" s="149">
        <f>'G-1'!M18</f>
        <v>159</v>
      </c>
      <c r="Y13" s="149">
        <f>'G-1'!M19</f>
        <v>173.5</v>
      </c>
      <c r="Z13" s="149">
        <f>'G-1'!M20</f>
        <v>142</v>
      </c>
      <c r="AA13" s="149">
        <f>'G-1'!M21</f>
        <v>197.5</v>
      </c>
      <c r="AB13" s="149">
        <f>'G-1'!M22</f>
        <v>182</v>
      </c>
      <c r="AC13" s="150"/>
      <c r="AD13" s="149">
        <f>'G-1'!T10</f>
        <v>205</v>
      </c>
      <c r="AE13" s="149">
        <f>'G-1'!T11</f>
        <v>197.5</v>
      </c>
      <c r="AF13" s="149">
        <f>'G-1'!T12</f>
        <v>232.5</v>
      </c>
      <c r="AG13" s="149">
        <f>'G-1'!T13</f>
        <v>184.5</v>
      </c>
      <c r="AH13" s="149">
        <f>'G-1'!T14</f>
        <v>210</v>
      </c>
      <c r="AI13" s="149">
        <f>'G-1'!T15</f>
        <v>226.5</v>
      </c>
      <c r="AJ13" s="149">
        <f>'G-1'!T16</f>
        <v>223.5</v>
      </c>
      <c r="AK13" s="149">
        <f>'G-1'!T17</f>
        <v>215.5</v>
      </c>
      <c r="AL13" s="149">
        <f>'G-1'!T18</f>
        <v>272</v>
      </c>
      <c r="AM13" s="149">
        <f>'G-1'!T19</f>
        <v>238.5</v>
      </c>
      <c r="AN13" s="149">
        <f>'G-1'!T20</f>
        <v>208.5</v>
      </c>
      <c r="AO13" s="149">
        <f>'G-1'!T21</f>
        <v>194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598.5</v>
      </c>
      <c r="F14" s="149">
        <f t="shared" ref="F14:K14" si="3">C13+D13+E13+F13</f>
        <v>602</v>
      </c>
      <c r="G14" s="149">
        <f t="shared" si="3"/>
        <v>624</v>
      </c>
      <c r="H14" s="149">
        <f t="shared" si="3"/>
        <v>641.5</v>
      </c>
      <c r="I14" s="149">
        <f t="shared" si="3"/>
        <v>620</v>
      </c>
      <c r="J14" s="149">
        <f t="shared" si="3"/>
        <v>611</v>
      </c>
      <c r="K14" s="149">
        <f t="shared" si="3"/>
        <v>591.5</v>
      </c>
      <c r="L14" s="150"/>
      <c r="M14" s="149"/>
      <c r="N14" s="149"/>
      <c r="O14" s="149"/>
      <c r="P14" s="149">
        <f>M13+N13+O13+P13</f>
        <v>767</v>
      </c>
      <c r="Q14" s="149">
        <f t="shared" ref="Q14:AB14" si="4">N13+O13+P13+Q13</f>
        <v>780.5</v>
      </c>
      <c r="R14" s="149">
        <f t="shared" si="4"/>
        <v>808.5</v>
      </c>
      <c r="S14" s="149">
        <f t="shared" si="4"/>
        <v>877</v>
      </c>
      <c r="T14" s="149">
        <f t="shared" si="4"/>
        <v>843.5</v>
      </c>
      <c r="U14" s="149">
        <f t="shared" si="4"/>
        <v>826</v>
      </c>
      <c r="V14" s="149">
        <f t="shared" si="4"/>
        <v>777</v>
      </c>
      <c r="W14" s="149">
        <f t="shared" si="4"/>
        <v>699.5</v>
      </c>
      <c r="X14" s="149">
        <f t="shared" si="4"/>
        <v>669</v>
      </c>
      <c r="Y14" s="149">
        <f t="shared" si="4"/>
        <v>666.5</v>
      </c>
      <c r="Z14" s="149">
        <f t="shared" si="4"/>
        <v>635</v>
      </c>
      <c r="AA14" s="149">
        <f t="shared" si="4"/>
        <v>672</v>
      </c>
      <c r="AB14" s="149">
        <f t="shared" si="4"/>
        <v>695</v>
      </c>
      <c r="AC14" s="150"/>
      <c r="AD14" s="149"/>
      <c r="AE14" s="149"/>
      <c r="AF14" s="149"/>
      <c r="AG14" s="149">
        <f>AD13+AE13+AF13+AG13</f>
        <v>819.5</v>
      </c>
      <c r="AH14" s="149">
        <f t="shared" ref="AH14:AO14" si="5">AE13+AF13+AG13+AH13</f>
        <v>824.5</v>
      </c>
      <c r="AI14" s="149">
        <f t="shared" si="5"/>
        <v>853.5</v>
      </c>
      <c r="AJ14" s="149">
        <f t="shared" si="5"/>
        <v>844.5</v>
      </c>
      <c r="AK14" s="149">
        <f t="shared" si="5"/>
        <v>875.5</v>
      </c>
      <c r="AL14" s="149">
        <f t="shared" si="5"/>
        <v>937.5</v>
      </c>
      <c r="AM14" s="149">
        <f t="shared" si="5"/>
        <v>949.5</v>
      </c>
      <c r="AN14" s="149">
        <f t="shared" si="5"/>
        <v>934.5</v>
      </c>
      <c r="AO14" s="149">
        <f t="shared" si="5"/>
        <v>913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0.10048622366288493</v>
      </c>
      <c r="E15" s="152"/>
      <c r="F15" s="152" t="s">
        <v>108</v>
      </c>
      <c r="G15" s="153">
        <f>DIRECCIONALIDAD!J11/100</f>
        <v>0.89951377633711505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9.22266139657444E-2</v>
      </c>
      <c r="Q15" s="152"/>
      <c r="R15" s="152"/>
      <c r="S15" s="152"/>
      <c r="T15" s="152" t="s">
        <v>108</v>
      </c>
      <c r="U15" s="153">
        <f>DIRECCIONALIDAD!J14/100</f>
        <v>0.90777338603425561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4.2236024844720499E-2</v>
      </c>
      <c r="AG15" s="152"/>
      <c r="AH15" s="152"/>
      <c r="AI15" s="152"/>
      <c r="AJ15" s="152" t="s">
        <v>108</v>
      </c>
      <c r="AK15" s="153">
        <f>DIRECCIONALIDAD!J17/100</f>
        <v>0.95776397515527956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103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129</v>
      </c>
      <c r="C17" s="149">
        <f>'G-2'!F11</f>
        <v>137</v>
      </c>
      <c r="D17" s="149">
        <f>'G-2'!F12</f>
        <v>146.5</v>
      </c>
      <c r="E17" s="149">
        <f>'G-2'!F13</f>
        <v>116.5</v>
      </c>
      <c r="F17" s="149">
        <f>'G-2'!F14</f>
        <v>88</v>
      </c>
      <c r="G17" s="149">
        <f>'G-2'!F15</f>
        <v>89</v>
      </c>
      <c r="H17" s="149">
        <f>'G-2'!F16</f>
        <v>70</v>
      </c>
      <c r="I17" s="149">
        <f>'G-2'!F17</f>
        <v>59</v>
      </c>
      <c r="J17" s="149">
        <f>'G-2'!F18</f>
        <v>68.5</v>
      </c>
      <c r="K17" s="149">
        <f>'G-2'!F19</f>
        <v>48</v>
      </c>
      <c r="L17" s="150"/>
      <c r="M17" s="149">
        <f>'G-2'!F20</f>
        <v>29.5</v>
      </c>
      <c r="N17" s="149">
        <f>'G-2'!F21</f>
        <v>29</v>
      </c>
      <c r="O17" s="149">
        <f>'G-2'!F22</f>
        <v>43.5</v>
      </c>
      <c r="P17" s="149">
        <f>'G-2'!M10</f>
        <v>42.5</v>
      </c>
      <c r="Q17" s="149">
        <f>'G-2'!M11</f>
        <v>47.5</v>
      </c>
      <c r="R17" s="149">
        <f>'G-2'!M12</f>
        <v>33</v>
      </c>
      <c r="S17" s="149">
        <f>'G-2'!M13</f>
        <v>44</v>
      </c>
      <c r="T17" s="149">
        <f>'G-2'!M14</f>
        <v>40.5</v>
      </c>
      <c r="U17" s="149">
        <f>'G-2'!M15</f>
        <v>25</v>
      </c>
      <c r="V17" s="149">
        <f>'G-2'!M16</f>
        <v>33</v>
      </c>
      <c r="W17" s="149">
        <f>'G-2'!M17</f>
        <v>48.5</v>
      </c>
      <c r="X17" s="149">
        <f>'G-2'!M18</f>
        <v>81.5</v>
      </c>
      <c r="Y17" s="149">
        <f>'G-2'!M19</f>
        <v>90.5</v>
      </c>
      <c r="Z17" s="149">
        <f>'G-2'!M20</f>
        <v>100.5</v>
      </c>
      <c r="AA17" s="149">
        <f>'G-2'!M21</f>
        <v>104</v>
      </c>
      <c r="AB17" s="149">
        <f>'G-2'!M22</f>
        <v>93.5</v>
      </c>
      <c r="AC17" s="150"/>
      <c r="AD17" s="149">
        <f>'G-2'!T10</f>
        <v>75.5</v>
      </c>
      <c r="AE17" s="149">
        <f>'G-2'!T11</f>
        <v>79</v>
      </c>
      <c r="AF17" s="149">
        <f>'G-2'!T12</f>
        <v>77</v>
      </c>
      <c r="AG17" s="149">
        <f>'G-2'!T13</f>
        <v>68.5</v>
      </c>
      <c r="AH17" s="149">
        <f>'G-2'!T14</f>
        <v>45</v>
      </c>
      <c r="AI17" s="149">
        <f>'G-2'!T15</f>
        <v>48</v>
      </c>
      <c r="AJ17" s="149">
        <f>'G-2'!T16</f>
        <v>40.5</v>
      </c>
      <c r="AK17" s="149">
        <f>'G-2'!T17</f>
        <v>49.5</v>
      </c>
      <c r="AL17" s="149">
        <f>'G-2'!T18</f>
        <v>40.5</v>
      </c>
      <c r="AM17" s="149">
        <f>'G-2'!T19</f>
        <v>40.5</v>
      </c>
      <c r="AN17" s="149">
        <f>'G-2'!T20</f>
        <v>36.5</v>
      </c>
      <c r="AO17" s="149">
        <f>'G-2'!T21</f>
        <v>42</v>
      </c>
      <c r="AP17" s="101"/>
      <c r="AQ17" s="101"/>
      <c r="AR17" s="101"/>
      <c r="AS17" s="101"/>
      <c r="AT17" s="101"/>
      <c r="AU17" s="101">
        <f t="shared" ref="AU17:BA17" si="6">E18</f>
        <v>529</v>
      </c>
      <c r="AV17" s="101">
        <f t="shared" si="6"/>
        <v>488</v>
      </c>
      <c r="AW17" s="101">
        <f t="shared" si="6"/>
        <v>440</v>
      </c>
      <c r="AX17" s="101">
        <f t="shared" si="6"/>
        <v>363.5</v>
      </c>
      <c r="AY17" s="101">
        <f t="shared" si="6"/>
        <v>306</v>
      </c>
      <c r="AZ17" s="101">
        <f t="shared" si="6"/>
        <v>286.5</v>
      </c>
      <c r="BA17" s="101">
        <f t="shared" si="6"/>
        <v>245.5</v>
      </c>
      <c r="BB17" s="101"/>
      <c r="BC17" s="101"/>
      <c r="BD17" s="101"/>
      <c r="BE17" s="101">
        <f t="shared" ref="BE17:BQ17" si="7">P18</f>
        <v>144.5</v>
      </c>
      <c r="BF17" s="101">
        <f t="shared" si="7"/>
        <v>162.5</v>
      </c>
      <c r="BG17" s="101">
        <f t="shared" si="7"/>
        <v>166.5</v>
      </c>
      <c r="BH17" s="101">
        <f t="shared" si="7"/>
        <v>167</v>
      </c>
      <c r="BI17" s="101">
        <f t="shared" si="7"/>
        <v>165</v>
      </c>
      <c r="BJ17" s="101">
        <f t="shared" si="7"/>
        <v>142.5</v>
      </c>
      <c r="BK17" s="101">
        <f t="shared" si="7"/>
        <v>142.5</v>
      </c>
      <c r="BL17" s="101">
        <f t="shared" si="7"/>
        <v>147</v>
      </c>
      <c r="BM17" s="101">
        <f t="shared" si="7"/>
        <v>188</v>
      </c>
      <c r="BN17" s="101">
        <f t="shared" si="7"/>
        <v>253.5</v>
      </c>
      <c r="BO17" s="101">
        <f t="shared" si="7"/>
        <v>321</v>
      </c>
      <c r="BP17" s="101">
        <f t="shared" si="7"/>
        <v>376.5</v>
      </c>
      <c r="BQ17" s="101">
        <f t="shared" si="7"/>
        <v>388.5</v>
      </c>
      <c r="BR17" s="101"/>
      <c r="BS17" s="101"/>
      <c r="BT17" s="101"/>
      <c r="BU17" s="101">
        <f t="shared" ref="BU17:CC17" si="8">AG18</f>
        <v>300</v>
      </c>
      <c r="BV17" s="101">
        <f t="shared" si="8"/>
        <v>269.5</v>
      </c>
      <c r="BW17" s="101">
        <f t="shared" si="8"/>
        <v>238.5</v>
      </c>
      <c r="BX17" s="101">
        <f t="shared" si="8"/>
        <v>202</v>
      </c>
      <c r="BY17" s="101">
        <f t="shared" si="8"/>
        <v>183</v>
      </c>
      <c r="BZ17" s="101">
        <f t="shared" si="8"/>
        <v>178.5</v>
      </c>
      <c r="CA17" s="101">
        <f t="shared" si="8"/>
        <v>171</v>
      </c>
      <c r="CB17" s="101">
        <f t="shared" si="8"/>
        <v>167</v>
      </c>
      <c r="CC17" s="101">
        <f t="shared" si="8"/>
        <v>159.5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529</v>
      </c>
      <c r="F18" s="149">
        <f t="shared" ref="F18:K18" si="9">C17+D17+E17+F17</f>
        <v>488</v>
      </c>
      <c r="G18" s="149">
        <f t="shared" si="9"/>
        <v>440</v>
      </c>
      <c r="H18" s="149">
        <f t="shared" si="9"/>
        <v>363.5</v>
      </c>
      <c r="I18" s="149">
        <f t="shared" si="9"/>
        <v>306</v>
      </c>
      <c r="J18" s="149">
        <f t="shared" si="9"/>
        <v>286.5</v>
      </c>
      <c r="K18" s="149">
        <f t="shared" si="9"/>
        <v>245.5</v>
      </c>
      <c r="L18" s="150"/>
      <c r="M18" s="149"/>
      <c r="N18" s="149"/>
      <c r="O18" s="149"/>
      <c r="P18" s="149">
        <f>M17+N17+O17+P17</f>
        <v>144.5</v>
      </c>
      <c r="Q18" s="149">
        <f t="shared" ref="Q18:AB18" si="10">N17+O17+P17+Q17</f>
        <v>162.5</v>
      </c>
      <c r="R18" s="149">
        <f t="shared" si="10"/>
        <v>166.5</v>
      </c>
      <c r="S18" s="149">
        <f t="shared" si="10"/>
        <v>167</v>
      </c>
      <c r="T18" s="149">
        <f t="shared" si="10"/>
        <v>165</v>
      </c>
      <c r="U18" s="149">
        <f t="shared" si="10"/>
        <v>142.5</v>
      </c>
      <c r="V18" s="149">
        <f t="shared" si="10"/>
        <v>142.5</v>
      </c>
      <c r="W18" s="149">
        <f t="shared" si="10"/>
        <v>147</v>
      </c>
      <c r="X18" s="149">
        <f t="shared" si="10"/>
        <v>188</v>
      </c>
      <c r="Y18" s="149">
        <f t="shared" si="10"/>
        <v>253.5</v>
      </c>
      <c r="Z18" s="149">
        <f t="shared" si="10"/>
        <v>321</v>
      </c>
      <c r="AA18" s="149">
        <f t="shared" si="10"/>
        <v>376.5</v>
      </c>
      <c r="AB18" s="149">
        <f t="shared" si="10"/>
        <v>388.5</v>
      </c>
      <c r="AC18" s="150"/>
      <c r="AD18" s="149"/>
      <c r="AE18" s="149"/>
      <c r="AF18" s="149"/>
      <c r="AG18" s="149">
        <f>AD17+AE17+AF17+AG17</f>
        <v>300</v>
      </c>
      <c r="AH18" s="149">
        <f t="shared" ref="AH18:AO18" si="11">AE17+AF17+AG17+AH17</f>
        <v>269.5</v>
      </c>
      <c r="AI18" s="149">
        <f t="shared" si="11"/>
        <v>238.5</v>
      </c>
      <c r="AJ18" s="149">
        <f t="shared" si="11"/>
        <v>202</v>
      </c>
      <c r="AK18" s="149">
        <f t="shared" si="11"/>
        <v>183</v>
      </c>
      <c r="AL18" s="149">
        <f t="shared" si="11"/>
        <v>178.5</v>
      </c>
      <c r="AM18" s="149">
        <f t="shared" si="11"/>
        <v>171</v>
      </c>
      <c r="AN18" s="149">
        <f t="shared" si="11"/>
        <v>167</v>
      </c>
      <c r="AO18" s="149">
        <f t="shared" si="11"/>
        <v>159.5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1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1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1</v>
      </c>
      <c r="AP19" s="92"/>
      <c r="AQ19" s="92"/>
      <c r="AR19" s="92"/>
      <c r="AS19" s="92"/>
      <c r="AT19" s="92"/>
      <c r="AU19" s="92">
        <f t="shared" ref="AU19:BA19" si="15">E22</f>
        <v>427.5</v>
      </c>
      <c r="AV19" s="92">
        <f t="shared" si="15"/>
        <v>407.5</v>
      </c>
      <c r="AW19" s="92">
        <f t="shared" si="15"/>
        <v>370.5</v>
      </c>
      <c r="AX19" s="92">
        <f t="shared" si="15"/>
        <v>331</v>
      </c>
      <c r="AY19" s="92">
        <f t="shared" si="15"/>
        <v>310.5</v>
      </c>
      <c r="AZ19" s="92">
        <f t="shared" si="15"/>
        <v>314.5</v>
      </c>
      <c r="BA19" s="92">
        <f t="shared" si="15"/>
        <v>338</v>
      </c>
      <c r="BB19" s="92"/>
      <c r="BC19" s="92"/>
      <c r="BD19" s="92"/>
      <c r="BE19" s="92">
        <f t="shared" ref="BE19:BQ19" si="16">P22</f>
        <v>310.5</v>
      </c>
      <c r="BF19" s="92">
        <f t="shared" si="16"/>
        <v>305</v>
      </c>
      <c r="BG19" s="92">
        <f t="shared" si="16"/>
        <v>303.5</v>
      </c>
      <c r="BH19" s="92">
        <f t="shared" si="16"/>
        <v>288</v>
      </c>
      <c r="BI19" s="92">
        <f t="shared" si="16"/>
        <v>296</v>
      </c>
      <c r="BJ19" s="92">
        <f t="shared" si="16"/>
        <v>288.5</v>
      </c>
      <c r="BK19" s="92">
        <f t="shared" si="16"/>
        <v>289</v>
      </c>
      <c r="BL19" s="92">
        <f t="shared" si="16"/>
        <v>282</v>
      </c>
      <c r="BM19" s="92">
        <f t="shared" si="16"/>
        <v>293</v>
      </c>
      <c r="BN19" s="92">
        <f t="shared" si="16"/>
        <v>319.5</v>
      </c>
      <c r="BO19" s="92">
        <f t="shared" si="16"/>
        <v>360</v>
      </c>
      <c r="BP19" s="92">
        <f t="shared" si="16"/>
        <v>405</v>
      </c>
      <c r="BQ19" s="92">
        <f t="shared" si="16"/>
        <v>400.5</v>
      </c>
      <c r="BR19" s="92"/>
      <c r="BS19" s="92"/>
      <c r="BT19" s="92"/>
      <c r="BU19" s="92">
        <f t="shared" ref="BU19:CC19" si="17">AG22</f>
        <v>359</v>
      </c>
      <c r="BV19" s="92">
        <f t="shared" si="17"/>
        <v>366</v>
      </c>
      <c r="BW19" s="92">
        <f t="shared" si="17"/>
        <v>348</v>
      </c>
      <c r="BX19" s="92">
        <f t="shared" si="17"/>
        <v>347.5</v>
      </c>
      <c r="BY19" s="92">
        <f t="shared" si="17"/>
        <v>370.5</v>
      </c>
      <c r="BZ19" s="92">
        <f t="shared" si="17"/>
        <v>363</v>
      </c>
      <c r="CA19" s="92">
        <f t="shared" si="17"/>
        <v>355.5</v>
      </c>
      <c r="CB19" s="92">
        <f t="shared" si="17"/>
        <v>329.5</v>
      </c>
      <c r="CC19" s="92">
        <f t="shared" si="17"/>
        <v>279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103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1555</v>
      </c>
      <c r="AV20" s="92">
        <f t="shared" si="18"/>
        <v>1497.5</v>
      </c>
      <c r="AW20" s="92">
        <f t="shared" si="18"/>
        <v>1434.5</v>
      </c>
      <c r="AX20" s="92">
        <f t="shared" si="18"/>
        <v>1336</v>
      </c>
      <c r="AY20" s="92">
        <f t="shared" si="18"/>
        <v>1236.5</v>
      </c>
      <c r="AZ20" s="92">
        <f t="shared" si="18"/>
        <v>1212</v>
      </c>
      <c r="BA20" s="92">
        <f t="shared" si="18"/>
        <v>1175</v>
      </c>
      <c r="BB20" s="92"/>
      <c r="BC20" s="92"/>
      <c r="BD20" s="92"/>
      <c r="BE20" s="92">
        <f t="shared" ref="BE20:BQ20" si="19">P30</f>
        <v>1222</v>
      </c>
      <c r="BF20" s="92">
        <f t="shared" si="19"/>
        <v>1248</v>
      </c>
      <c r="BG20" s="92">
        <f t="shared" si="19"/>
        <v>1278.5</v>
      </c>
      <c r="BH20" s="92">
        <f t="shared" si="19"/>
        <v>1332</v>
      </c>
      <c r="BI20" s="92">
        <f t="shared" si="19"/>
        <v>1304.5</v>
      </c>
      <c r="BJ20" s="92">
        <f t="shared" si="19"/>
        <v>1257</v>
      </c>
      <c r="BK20" s="92">
        <f t="shared" si="19"/>
        <v>1208.5</v>
      </c>
      <c r="BL20" s="92">
        <f t="shared" si="19"/>
        <v>1128.5</v>
      </c>
      <c r="BM20" s="92">
        <f t="shared" si="19"/>
        <v>1150</v>
      </c>
      <c r="BN20" s="92">
        <f t="shared" si="19"/>
        <v>1239.5</v>
      </c>
      <c r="BO20" s="92">
        <f t="shared" si="19"/>
        <v>1316</v>
      </c>
      <c r="BP20" s="92">
        <f t="shared" si="19"/>
        <v>1453.5</v>
      </c>
      <c r="BQ20" s="92">
        <f t="shared" si="19"/>
        <v>1484</v>
      </c>
      <c r="BR20" s="92"/>
      <c r="BS20" s="92"/>
      <c r="BT20" s="92"/>
      <c r="BU20" s="92">
        <f t="shared" ref="BU20:CC20" si="20">AG30</f>
        <v>1478.5</v>
      </c>
      <c r="BV20" s="92">
        <f t="shared" si="20"/>
        <v>1460</v>
      </c>
      <c r="BW20" s="92">
        <f t="shared" si="20"/>
        <v>1440</v>
      </c>
      <c r="BX20" s="92">
        <f t="shared" si="20"/>
        <v>1394</v>
      </c>
      <c r="BY20" s="92">
        <f t="shared" si="20"/>
        <v>1429</v>
      </c>
      <c r="BZ20" s="92">
        <f t="shared" si="20"/>
        <v>1479</v>
      </c>
      <c r="CA20" s="92">
        <f t="shared" si="20"/>
        <v>1476</v>
      </c>
      <c r="CB20" s="92">
        <f t="shared" si="20"/>
        <v>1431</v>
      </c>
      <c r="CC20" s="92">
        <f t="shared" si="20"/>
        <v>1351.5</v>
      </c>
    </row>
    <row r="21" spans="1:81" ht="16.5" customHeight="1" x14ac:dyDescent="0.2">
      <c r="A21" s="100" t="s">
        <v>104</v>
      </c>
      <c r="B21" s="149">
        <f>'G-3'!F10</f>
        <v>98.5</v>
      </c>
      <c r="C21" s="149">
        <f>'G-3'!F11</f>
        <v>116.5</v>
      </c>
      <c r="D21" s="149">
        <f>'G-3'!F12</f>
        <v>108</v>
      </c>
      <c r="E21" s="149">
        <f>'G-3'!F13</f>
        <v>104.5</v>
      </c>
      <c r="F21" s="149">
        <f>'G-3'!F14</f>
        <v>78.5</v>
      </c>
      <c r="G21" s="149">
        <f>'G-3'!F15</f>
        <v>79.5</v>
      </c>
      <c r="H21" s="149">
        <f>'G-3'!F16</f>
        <v>68.5</v>
      </c>
      <c r="I21" s="149">
        <f>'G-3'!F17</f>
        <v>84</v>
      </c>
      <c r="J21" s="149">
        <f>'G-3'!F18</f>
        <v>82.5</v>
      </c>
      <c r="K21" s="149">
        <f>'G-3'!F19</f>
        <v>103</v>
      </c>
      <c r="L21" s="150"/>
      <c r="M21" s="149">
        <f>'G-3'!F20</f>
        <v>81.5</v>
      </c>
      <c r="N21" s="149">
        <f>'G-3'!F21</f>
        <v>69.5</v>
      </c>
      <c r="O21" s="149">
        <f>'G-3'!F22</f>
        <v>89.5</v>
      </c>
      <c r="P21" s="149">
        <f>'G-3'!M10</f>
        <v>70</v>
      </c>
      <c r="Q21" s="149">
        <f>'G-3'!M11</f>
        <v>76</v>
      </c>
      <c r="R21" s="149">
        <f>'G-3'!M12</f>
        <v>68</v>
      </c>
      <c r="S21" s="149">
        <f>'G-3'!M13</f>
        <v>74</v>
      </c>
      <c r="T21" s="149">
        <f>'G-3'!M14</f>
        <v>78</v>
      </c>
      <c r="U21" s="149">
        <f>'G-3'!M15</f>
        <v>68.5</v>
      </c>
      <c r="V21" s="149">
        <f>'G-3'!M16</f>
        <v>68.5</v>
      </c>
      <c r="W21" s="149">
        <f>'G-3'!M17</f>
        <v>67</v>
      </c>
      <c r="X21" s="149">
        <f>'G-3'!M18</f>
        <v>89</v>
      </c>
      <c r="Y21" s="149">
        <f>'G-3'!M19</f>
        <v>95</v>
      </c>
      <c r="Z21" s="149">
        <f>'G-3'!M20</f>
        <v>109</v>
      </c>
      <c r="AA21" s="149">
        <f>'G-3'!M21</f>
        <v>112</v>
      </c>
      <c r="AB21" s="149">
        <f>'G-3'!M22</f>
        <v>84.5</v>
      </c>
      <c r="AC21" s="150"/>
      <c r="AD21" s="149">
        <f>'G-3'!T10</f>
        <v>99</v>
      </c>
      <c r="AE21" s="149">
        <f>'G-3'!T11</f>
        <v>96</v>
      </c>
      <c r="AF21" s="149">
        <f>'G-3'!T12</f>
        <v>91</v>
      </c>
      <c r="AG21" s="149">
        <f>'G-3'!T13</f>
        <v>73</v>
      </c>
      <c r="AH21" s="149">
        <f>'G-3'!T14</f>
        <v>106</v>
      </c>
      <c r="AI21" s="149">
        <f>'G-3'!T15</f>
        <v>78</v>
      </c>
      <c r="AJ21" s="149">
        <f>'G-3'!T16</f>
        <v>90.5</v>
      </c>
      <c r="AK21" s="149">
        <f>'G-3'!T17</f>
        <v>96</v>
      </c>
      <c r="AL21" s="149">
        <f>'G-3'!T18</f>
        <v>98.5</v>
      </c>
      <c r="AM21" s="149">
        <f>'G-3'!T19</f>
        <v>70.5</v>
      </c>
      <c r="AN21" s="149">
        <f>'G-3'!T20</f>
        <v>64.5</v>
      </c>
      <c r="AO21" s="149">
        <f>'G-3'!T21</f>
        <v>45.5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427.5</v>
      </c>
      <c r="F22" s="149">
        <f t="shared" ref="F22:K22" si="21">C21+D21+E21+F21</f>
        <v>407.5</v>
      </c>
      <c r="G22" s="149">
        <f t="shared" si="21"/>
        <v>370.5</v>
      </c>
      <c r="H22" s="149">
        <f t="shared" si="21"/>
        <v>331</v>
      </c>
      <c r="I22" s="149">
        <f t="shared" si="21"/>
        <v>310.5</v>
      </c>
      <c r="J22" s="149">
        <f t="shared" si="21"/>
        <v>314.5</v>
      </c>
      <c r="K22" s="149">
        <f t="shared" si="21"/>
        <v>338</v>
      </c>
      <c r="L22" s="150"/>
      <c r="M22" s="149"/>
      <c r="N22" s="149"/>
      <c r="O22" s="149"/>
      <c r="P22" s="149">
        <f>M21+N21+O21+P21</f>
        <v>310.5</v>
      </c>
      <c r="Q22" s="149">
        <f t="shared" ref="Q22:AB22" si="22">N21+O21+P21+Q21</f>
        <v>305</v>
      </c>
      <c r="R22" s="149">
        <f t="shared" si="22"/>
        <v>303.5</v>
      </c>
      <c r="S22" s="149">
        <f t="shared" si="22"/>
        <v>288</v>
      </c>
      <c r="T22" s="149">
        <f t="shared" si="22"/>
        <v>296</v>
      </c>
      <c r="U22" s="149">
        <f t="shared" si="22"/>
        <v>288.5</v>
      </c>
      <c r="V22" s="149">
        <f t="shared" si="22"/>
        <v>289</v>
      </c>
      <c r="W22" s="149">
        <f t="shared" si="22"/>
        <v>282</v>
      </c>
      <c r="X22" s="149">
        <f t="shared" si="22"/>
        <v>293</v>
      </c>
      <c r="Y22" s="149">
        <f t="shared" si="22"/>
        <v>319.5</v>
      </c>
      <c r="Z22" s="149">
        <f t="shared" si="22"/>
        <v>360</v>
      </c>
      <c r="AA22" s="149">
        <f t="shared" si="22"/>
        <v>405</v>
      </c>
      <c r="AB22" s="149">
        <f t="shared" si="22"/>
        <v>400.5</v>
      </c>
      <c r="AC22" s="150"/>
      <c r="AD22" s="149"/>
      <c r="AE22" s="149"/>
      <c r="AF22" s="149"/>
      <c r="AG22" s="149">
        <f>AD21+AE21+AF21+AG21</f>
        <v>359</v>
      </c>
      <c r="AH22" s="149">
        <f t="shared" ref="AH22:AO22" si="23">AE21+AF21+AG21+AH21</f>
        <v>366</v>
      </c>
      <c r="AI22" s="149">
        <f t="shared" si="23"/>
        <v>348</v>
      </c>
      <c r="AJ22" s="149">
        <f t="shared" si="23"/>
        <v>347.5</v>
      </c>
      <c r="AK22" s="149">
        <f t="shared" si="23"/>
        <v>370.5</v>
      </c>
      <c r="AL22" s="149">
        <f t="shared" si="23"/>
        <v>363</v>
      </c>
      <c r="AM22" s="149">
        <f t="shared" si="23"/>
        <v>355.5</v>
      </c>
      <c r="AN22" s="149">
        <f t="shared" si="23"/>
        <v>329.5</v>
      </c>
      <c r="AO22" s="149">
        <f t="shared" si="23"/>
        <v>279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0.90765171503957787</v>
      </c>
      <c r="H23" s="152"/>
      <c r="I23" s="152" t="s">
        <v>109</v>
      </c>
      <c r="J23" s="153">
        <f>DIRECCIONALIDAD!J30/100</f>
        <v>9.2348284960422161E-2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0.88804071246819338</v>
      </c>
      <c r="V23" s="152"/>
      <c r="W23" s="152"/>
      <c r="X23" s="152"/>
      <c r="Y23" s="152" t="s">
        <v>109</v>
      </c>
      <c r="Z23" s="153">
        <f>DIRECCIONALIDAD!J33/100</f>
        <v>0.11195928753180662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0.83944954128440363</v>
      </c>
      <c r="AL23" s="152"/>
      <c r="AM23" s="152"/>
      <c r="AN23" s="152" t="s">
        <v>109</v>
      </c>
      <c r="AO23" s="153">
        <f>DIRECCIONALIDAD!J36/100</f>
        <v>0.16055045871559634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103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103</v>
      </c>
      <c r="U28" s="237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373.5</v>
      </c>
      <c r="C29" s="149">
        <f t="shared" ref="C29:K29" si="24">C13+C17+C21+C25</f>
        <v>394.5</v>
      </c>
      <c r="D29" s="149">
        <f t="shared" si="24"/>
        <v>398</v>
      </c>
      <c r="E29" s="149">
        <f t="shared" si="24"/>
        <v>389</v>
      </c>
      <c r="F29" s="149">
        <f t="shared" si="24"/>
        <v>316</v>
      </c>
      <c r="G29" s="149">
        <f t="shared" si="24"/>
        <v>331.5</v>
      </c>
      <c r="H29" s="149">
        <f t="shared" si="24"/>
        <v>299.5</v>
      </c>
      <c r="I29" s="149">
        <f t="shared" si="24"/>
        <v>289.5</v>
      </c>
      <c r="J29" s="149">
        <f t="shared" si="24"/>
        <v>291.5</v>
      </c>
      <c r="K29" s="149">
        <f t="shared" si="24"/>
        <v>294.5</v>
      </c>
      <c r="L29" s="150"/>
      <c r="M29" s="149">
        <f>M13+M17+M21+M25</f>
        <v>291</v>
      </c>
      <c r="N29" s="149">
        <f t="shared" ref="N29:AB29" si="25">N13+N17+N21+N25</f>
        <v>293</v>
      </c>
      <c r="O29" s="149">
        <f t="shared" si="25"/>
        <v>302.5</v>
      </c>
      <c r="P29" s="149">
        <f t="shared" si="25"/>
        <v>335.5</v>
      </c>
      <c r="Q29" s="149">
        <f t="shared" si="25"/>
        <v>317</v>
      </c>
      <c r="R29" s="149">
        <f t="shared" si="25"/>
        <v>323.5</v>
      </c>
      <c r="S29" s="149">
        <f t="shared" si="25"/>
        <v>356</v>
      </c>
      <c r="T29" s="149">
        <f t="shared" si="25"/>
        <v>308</v>
      </c>
      <c r="U29" s="149">
        <f t="shared" si="25"/>
        <v>269.5</v>
      </c>
      <c r="V29" s="149">
        <f t="shared" si="25"/>
        <v>275</v>
      </c>
      <c r="W29" s="149">
        <f t="shared" si="25"/>
        <v>276</v>
      </c>
      <c r="X29" s="149">
        <f t="shared" si="25"/>
        <v>329.5</v>
      </c>
      <c r="Y29" s="149">
        <f t="shared" si="25"/>
        <v>359</v>
      </c>
      <c r="Z29" s="149">
        <f t="shared" si="25"/>
        <v>351.5</v>
      </c>
      <c r="AA29" s="149">
        <f t="shared" si="25"/>
        <v>413.5</v>
      </c>
      <c r="AB29" s="149">
        <f t="shared" si="25"/>
        <v>360</v>
      </c>
      <c r="AC29" s="150"/>
      <c r="AD29" s="149">
        <f>AD13+AD17+AD21+AD25</f>
        <v>379.5</v>
      </c>
      <c r="AE29" s="149">
        <f t="shared" ref="AE29:AO29" si="26">AE13+AE17+AE21+AE25</f>
        <v>372.5</v>
      </c>
      <c r="AF29" s="149">
        <f t="shared" si="26"/>
        <v>400.5</v>
      </c>
      <c r="AG29" s="149">
        <f t="shared" si="26"/>
        <v>326</v>
      </c>
      <c r="AH29" s="149">
        <f t="shared" si="26"/>
        <v>361</v>
      </c>
      <c r="AI29" s="149">
        <f t="shared" si="26"/>
        <v>352.5</v>
      </c>
      <c r="AJ29" s="149">
        <f t="shared" si="26"/>
        <v>354.5</v>
      </c>
      <c r="AK29" s="149">
        <f t="shared" si="26"/>
        <v>361</v>
      </c>
      <c r="AL29" s="149">
        <f t="shared" si="26"/>
        <v>411</v>
      </c>
      <c r="AM29" s="149">
        <f t="shared" si="26"/>
        <v>349.5</v>
      </c>
      <c r="AN29" s="149">
        <f t="shared" si="26"/>
        <v>309.5</v>
      </c>
      <c r="AO29" s="149">
        <f t="shared" si="26"/>
        <v>281.5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1555</v>
      </c>
      <c r="F30" s="149">
        <f t="shared" ref="F30:K30" si="27">C29+D29+E29+F29</f>
        <v>1497.5</v>
      </c>
      <c r="G30" s="149">
        <f t="shared" si="27"/>
        <v>1434.5</v>
      </c>
      <c r="H30" s="149">
        <f t="shared" si="27"/>
        <v>1336</v>
      </c>
      <c r="I30" s="149">
        <f t="shared" si="27"/>
        <v>1236.5</v>
      </c>
      <c r="J30" s="149">
        <f t="shared" si="27"/>
        <v>1212</v>
      </c>
      <c r="K30" s="149">
        <f t="shared" si="27"/>
        <v>1175</v>
      </c>
      <c r="L30" s="150"/>
      <c r="M30" s="149"/>
      <c r="N30" s="149"/>
      <c r="O30" s="149"/>
      <c r="P30" s="149">
        <f>M29+N29+O29+P29</f>
        <v>1222</v>
      </c>
      <c r="Q30" s="149">
        <f t="shared" ref="Q30:AB30" si="28">N29+O29+P29+Q29</f>
        <v>1248</v>
      </c>
      <c r="R30" s="149">
        <f t="shared" si="28"/>
        <v>1278.5</v>
      </c>
      <c r="S30" s="149">
        <f t="shared" si="28"/>
        <v>1332</v>
      </c>
      <c r="T30" s="149">
        <f t="shared" si="28"/>
        <v>1304.5</v>
      </c>
      <c r="U30" s="149">
        <f t="shared" si="28"/>
        <v>1257</v>
      </c>
      <c r="V30" s="149">
        <f t="shared" si="28"/>
        <v>1208.5</v>
      </c>
      <c r="W30" s="149">
        <f t="shared" si="28"/>
        <v>1128.5</v>
      </c>
      <c r="X30" s="149">
        <f t="shared" si="28"/>
        <v>1150</v>
      </c>
      <c r="Y30" s="149">
        <f t="shared" si="28"/>
        <v>1239.5</v>
      </c>
      <c r="Z30" s="149">
        <f t="shared" si="28"/>
        <v>1316</v>
      </c>
      <c r="AA30" s="149">
        <f t="shared" si="28"/>
        <v>1453.5</v>
      </c>
      <c r="AB30" s="149">
        <f t="shared" si="28"/>
        <v>1484</v>
      </c>
      <c r="AC30" s="150"/>
      <c r="AD30" s="149"/>
      <c r="AE30" s="149"/>
      <c r="AF30" s="149"/>
      <c r="AG30" s="149">
        <f>AD29+AE29+AF29+AG29</f>
        <v>1478.5</v>
      </c>
      <c r="AH30" s="149">
        <f t="shared" ref="AH30:AO30" si="29">AE29+AF29+AG29+AH29</f>
        <v>1460</v>
      </c>
      <c r="AI30" s="149">
        <f t="shared" si="29"/>
        <v>1440</v>
      </c>
      <c r="AJ30" s="149">
        <f t="shared" si="29"/>
        <v>1394</v>
      </c>
      <c r="AK30" s="149">
        <f t="shared" si="29"/>
        <v>1429</v>
      </c>
      <c r="AL30" s="149">
        <f t="shared" si="29"/>
        <v>1479</v>
      </c>
      <c r="AM30" s="149">
        <f t="shared" si="29"/>
        <v>1476</v>
      </c>
      <c r="AN30" s="149">
        <f t="shared" si="29"/>
        <v>1431</v>
      </c>
      <c r="AO30" s="149">
        <f t="shared" si="29"/>
        <v>1351.5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2009-04-23T22:08:24Z</cp:lastPrinted>
  <dcterms:created xsi:type="dcterms:W3CDTF">1998-04-02T13:38:56Z</dcterms:created>
  <dcterms:modified xsi:type="dcterms:W3CDTF">2018-03-22T15:36:16Z</dcterms:modified>
</cp:coreProperties>
</file>