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2351\CL 76 Y 76B - CR 42F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F44" i="4689" l="1"/>
  <c r="G44" i="4689"/>
  <c r="I44" i="4689" s="1"/>
  <c r="H44" i="4689"/>
  <c r="E44" i="4689"/>
  <c r="F41" i="4689"/>
  <c r="G41" i="4689"/>
  <c r="I41" i="4689" s="1"/>
  <c r="H41" i="4689"/>
  <c r="E41" i="4689"/>
  <c r="F38" i="4689"/>
  <c r="G38" i="4689"/>
  <c r="H38" i="4689"/>
  <c r="E38" i="4689"/>
  <c r="I38" i="4689" s="1"/>
  <c r="C5" i="4689"/>
  <c r="I6" i="4689"/>
  <c r="I5" i="4689"/>
  <c r="I45" i="4689"/>
  <c r="I43" i="4689"/>
  <c r="J43" i="4689" s="1"/>
  <c r="I42" i="4689"/>
  <c r="I40" i="4689"/>
  <c r="J40" i="4689" s="1"/>
  <c r="I39" i="4689"/>
  <c r="I37" i="4689"/>
  <c r="J37" i="4689" s="1"/>
  <c r="I36" i="4689"/>
  <c r="I35" i="4689"/>
  <c r="I34" i="4689"/>
  <c r="I33" i="4689"/>
  <c r="I32" i="4689"/>
  <c r="I31" i="4689"/>
  <c r="I30" i="4689"/>
  <c r="I29" i="4689"/>
  <c r="I28" i="4689"/>
  <c r="J28" i="4689" s="1"/>
  <c r="I27" i="4689"/>
  <c r="I26" i="4689"/>
  <c r="I25" i="4689"/>
  <c r="J25" i="4689" s="1"/>
  <c r="I24" i="4689"/>
  <c r="I23" i="4689"/>
  <c r="I22" i="4689"/>
  <c r="I21" i="4689"/>
  <c r="I20" i="4689"/>
  <c r="J20" i="4689" s="1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34" i="4689" l="1"/>
  <c r="AF23" i="4688" s="1"/>
  <c r="J31" i="4689"/>
  <c r="P23" i="4688" s="1"/>
  <c r="J36" i="4689"/>
  <c r="AO23" i="4688" s="1"/>
  <c r="J33" i="4689"/>
  <c r="J30" i="4689"/>
  <c r="J23" i="4688" s="1"/>
  <c r="J32" i="4689"/>
  <c r="U23" i="4688" s="1"/>
  <c r="J24" i="4689"/>
  <c r="J26" i="4689"/>
  <c r="AK19" i="4688" s="1"/>
  <c r="J23" i="4689"/>
  <c r="U19" i="4688" s="1"/>
  <c r="J22" i="4689"/>
  <c r="P19" i="4688" s="1"/>
  <c r="J13" i="4689"/>
  <c r="P15" i="4688" s="1"/>
  <c r="J16" i="4689"/>
  <c r="J14" i="4689"/>
  <c r="J10" i="4689"/>
  <c r="AL22" i="4688"/>
  <c r="BZ19" i="4688" s="1"/>
  <c r="AN22" i="4688"/>
  <c r="CB19" i="4688" s="1"/>
  <c r="AH22" i="4688"/>
  <c r="BV19" i="4688" s="1"/>
  <c r="AJ22" i="4688"/>
  <c r="BX19" i="4688" s="1"/>
  <c r="AL26" i="4688"/>
  <c r="BZ18" i="4688" s="1"/>
  <c r="AN26" i="4688"/>
  <c r="CB18" i="4688" s="1"/>
  <c r="AM22" i="4688"/>
  <c r="CA19" i="4688" s="1"/>
  <c r="AO22" i="4688"/>
  <c r="CC19" i="4688" s="1"/>
  <c r="T18" i="4688"/>
  <c r="BI17" i="4688" s="1"/>
  <c r="V18" i="4688"/>
  <c r="BK17" i="4688" s="1"/>
  <c r="X18" i="4688"/>
  <c r="BM17" i="4688" s="1"/>
  <c r="T17" i="4681"/>
  <c r="J44" i="4689"/>
  <c r="AF27" i="4688"/>
  <c r="J45" i="4689"/>
  <c r="J41" i="4689"/>
  <c r="P27" i="4688"/>
  <c r="J42" i="4689"/>
  <c r="J38" i="4689"/>
  <c r="D27" i="4688"/>
  <c r="J39" i="4689"/>
  <c r="J35" i="4689"/>
  <c r="Z23" i="4688"/>
  <c r="D23" i="4688"/>
  <c r="J29" i="4689"/>
  <c r="AF19" i="4688"/>
  <c r="J27" i="4689"/>
  <c r="Z19" i="4688"/>
  <c r="G19" i="4688"/>
  <c r="J19" i="4689"/>
  <c r="J21" i="4689"/>
  <c r="AF15" i="4688"/>
  <c r="J18" i="4689"/>
  <c r="J17" i="4689"/>
  <c r="U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A30" i="4688"/>
  <c r="BP20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I30" i="4688"/>
  <c r="AY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<sst xmlns="http://schemas.openxmlformats.org/spreadsheetml/2006/main" count="753" uniqueCount="155">
  <si>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</si>
  <si>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</si>
  <si>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</si>
  <si>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</si>
  <si>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</si>
  <si>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</si>
  <si>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</si>
  <si>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</si>
  <si>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</si>
  <si>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</si>
  <si>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</si>
  <si>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</si>
  <si>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</si>
  <si>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</si>
  <si>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</si>
  <si>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</si>
  <si>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</si>
  <si>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</si>
  <si>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</si>
  <si>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</si>
  <si>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</si>
  <si>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</si>
  <si>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</si>
  <si>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</si>
  <si>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</si>
  <si>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</si>
  <si>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</si>
  <si>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</si>
  <si>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</si>
  <si>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</si>
  <si>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</si>
  <si>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</si>
  <si>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</si>
  <si>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</si>
  <si>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</si>
  <si>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</si>
  <si>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</si>
  <si>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</si>
  <si>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</si>
  <si>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</si>
  <si>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</si>
  <si>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</si>
  <si>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</si>
  <si>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</si>
  <si>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</si>
  <si>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</si>
  <si>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</si>
  <si>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</si>
  <si>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</si>
  <si>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</si>
  <si>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</si>
  <si>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</si>
  <si>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</si>
  <si>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</si>
  <si>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</si>
  <si>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</si>
  <si>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</si>
  <si>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</si>
  <si>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</si>
  <si>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</si>
  <si>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</si>
  <si>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</si>
  <si>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</si>
  <si>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</si>
  <si>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</si>
  <si>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</si>
  <si>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</si>
  <si>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</si>
  <si>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</si>
  <si>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</si>
  <si>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</si>
  <si>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</si>
  <si>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</si>
  <si>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</si>
  <si>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</si>
  <si>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</si>
  <si>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</si>
  <si>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</si>
  <si>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</si>
  <si>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</si>
  <si>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</si>
  <si>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</si>
  <si>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</si>
  <si>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</si>
  <si>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</si>
  <si>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</si>
  <si>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</si>
  <si>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</si>
  <si>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</si>
  <si>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</si>
  <si>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</si>
  <si>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</si>
  <si>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</si>
  <si>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</si>
  <si>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</si>
  <si>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</si>
  <si>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</si>
  <si>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</si>
  <si>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</si>
  <si>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</si>
  <si>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</si>
  <si>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</si>
  <si>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</si>
  <si>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</si>
  <si>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</si>
  <si>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</si>
  <si>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</si>
  <si>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</si>
  <si>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</si>
  <si>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</si>
  <si>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</si>
  <si>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</si>
  <si>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</si>
  <si>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</si>
  <si>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</si>
  <si>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</si>
  <si>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</si>
  <si>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</si>
  <si>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</si>
  <si>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</si>
  <si>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</si>
  <si>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</si>
  <si>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</si>
  <si>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</si>
  <si>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</si>
  <si>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</si>
  <si>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</si>
  <si>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</si>
  <si>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</si>
  <si>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</si>
  <si>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</si>
  <si>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</si>
  <si>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</si>
  <si>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</si>
  <si>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</si>
  <si>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</si>
  <si>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</si>
  <si>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</si>
  <si>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</si>
  <si>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</si>
  <si>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</si>
  <si>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</si>
  <si>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</si>
  <si>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</si>
  <si>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</si>
  <si>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</si>
  <si>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</si>
  <si>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</si>
  <si>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</si>
  <si>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 xml:space="preserve">CL 76 Y 76B - CR 42F </t>
  </si>
  <si>
    <t>GEOVANNIS GONZALEZ</t>
  </si>
  <si>
    <t>76-42F</t>
  </si>
  <si>
    <t>JULIO VASQUEZ</t>
  </si>
  <si>
    <t>ADOLFREDO FLOREZ</t>
  </si>
  <si>
    <t>IVAN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</si>
</sst>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79.5</c:v>
                </c:pt>
                <c:pt idx="1">
                  <c:v>93</c:v>
                </c:pt>
                <c:pt idx="2">
                  <c:v>95</c:v>
                </c:pt>
                <c:pt idx="3">
                  <c:v>82</c:v>
                </c:pt>
                <c:pt idx="4">
                  <c:v>84</c:v>
                </c:pt>
                <c:pt idx="5">
                  <c:v>96</c:v>
                </c:pt>
                <c:pt idx="6">
                  <c:v>95</c:v>
                </c:pt>
                <c:pt idx="7">
                  <c:v>104.5</c:v>
                </c:pt>
                <c:pt idx="8">
                  <c:v>111</c:v>
                </c:pt>
                <c:pt idx="9">
                  <c:v>91.5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539704"/>
        <c:axId val="169540096"/>
      </c:barChart>
      <c:catAx>
        <c:axId val="169539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540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540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539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125</c:v>
                </c:pt>
                <c:pt idx="1">
                  <c:v>141</c:v>
                </c:pt>
                <c:pt idx="2">
                  <c:v>128</c:v>
                </c:pt>
                <c:pt idx="3">
                  <c:v>126.5</c:v>
                </c:pt>
                <c:pt idx="4">
                  <c:v>127</c:v>
                </c:pt>
                <c:pt idx="5">
                  <c:v>118</c:v>
                </c:pt>
                <c:pt idx="6">
                  <c:v>119</c:v>
                </c:pt>
                <c:pt idx="7">
                  <c:v>122.5</c:v>
                </c:pt>
                <c:pt idx="8">
                  <c:v>121</c:v>
                </c:pt>
                <c:pt idx="9">
                  <c:v>116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569112"/>
        <c:axId val="171569504"/>
      </c:barChart>
      <c:catAx>
        <c:axId val="171569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69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569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69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167</c:v>
                </c:pt>
                <c:pt idx="1">
                  <c:v>142.5</c:v>
                </c:pt>
                <c:pt idx="2">
                  <c:v>134.5</c:v>
                </c:pt>
                <c:pt idx="3">
                  <c:v>142.5</c:v>
                </c:pt>
                <c:pt idx="4">
                  <c:v>148</c:v>
                </c:pt>
                <c:pt idx="5">
                  <c:v>135</c:v>
                </c:pt>
                <c:pt idx="6">
                  <c:v>141</c:v>
                </c:pt>
                <c:pt idx="7">
                  <c:v>134.5</c:v>
                </c:pt>
                <c:pt idx="8">
                  <c:v>148</c:v>
                </c:pt>
                <c:pt idx="9">
                  <c:v>143.5</c:v>
                </c:pt>
                <c:pt idx="10">
                  <c:v>125.5</c:v>
                </c:pt>
                <c:pt idx="11">
                  <c:v>129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570288"/>
        <c:axId val="171570680"/>
      </c:barChart>
      <c:catAx>
        <c:axId val="171570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70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5706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70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140.5</c:v>
                </c:pt>
                <c:pt idx="1">
                  <c:v>130</c:v>
                </c:pt>
                <c:pt idx="2">
                  <c:v>126</c:v>
                </c:pt>
                <c:pt idx="3">
                  <c:v>159.5</c:v>
                </c:pt>
                <c:pt idx="4">
                  <c:v>156</c:v>
                </c:pt>
                <c:pt idx="5">
                  <c:v>97.5</c:v>
                </c:pt>
                <c:pt idx="6">
                  <c:v>148</c:v>
                </c:pt>
                <c:pt idx="7">
                  <c:v>127.5</c:v>
                </c:pt>
                <c:pt idx="8">
                  <c:v>129</c:v>
                </c:pt>
                <c:pt idx="9">
                  <c:v>118</c:v>
                </c:pt>
                <c:pt idx="10">
                  <c:v>123</c:v>
                </c:pt>
                <c:pt idx="11">
                  <c:v>131</c:v>
                </c:pt>
                <c:pt idx="12">
                  <c:v>130</c:v>
                </c:pt>
                <c:pt idx="13">
                  <c:v>144</c:v>
                </c:pt>
                <c:pt idx="14">
                  <c:v>141.5</c:v>
                </c:pt>
                <c:pt idx="15">
                  <c:v>147.5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273592"/>
        <c:axId val="172273984"/>
      </c:barChart>
      <c:catAx>
        <c:axId val="172273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273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2739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273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450.5</c:v>
                </c:pt>
                <c:pt idx="1">
                  <c:v>510.5</c:v>
                </c:pt>
                <c:pt idx="2">
                  <c:v>508</c:v>
                </c:pt>
                <c:pt idx="3">
                  <c:v>496</c:v>
                </c:pt>
                <c:pt idx="4">
                  <c:v>469.5</c:v>
                </c:pt>
                <c:pt idx="5">
                  <c:v>505.5</c:v>
                </c:pt>
                <c:pt idx="6">
                  <c:v>506</c:v>
                </c:pt>
                <c:pt idx="7">
                  <c:v>491</c:v>
                </c:pt>
                <c:pt idx="8">
                  <c:v>585.5</c:v>
                </c:pt>
                <c:pt idx="9">
                  <c:v>540.5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274768"/>
        <c:axId val="172275160"/>
      </c:barChart>
      <c:catAx>
        <c:axId val="172274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275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2751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274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557.5</c:v>
                </c:pt>
                <c:pt idx="1">
                  <c:v>555</c:v>
                </c:pt>
                <c:pt idx="2">
                  <c:v>569</c:v>
                </c:pt>
                <c:pt idx="3">
                  <c:v>601</c:v>
                </c:pt>
                <c:pt idx="4">
                  <c:v>594</c:v>
                </c:pt>
                <c:pt idx="5">
                  <c:v>564.5</c:v>
                </c:pt>
                <c:pt idx="6">
                  <c:v>566</c:v>
                </c:pt>
                <c:pt idx="7">
                  <c:v>564</c:v>
                </c:pt>
                <c:pt idx="8">
                  <c:v>529.5</c:v>
                </c:pt>
                <c:pt idx="9">
                  <c:v>542.5</c:v>
                </c:pt>
                <c:pt idx="10">
                  <c:v>576.5</c:v>
                </c:pt>
                <c:pt idx="11">
                  <c:v>553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275944"/>
        <c:axId val="172276336"/>
      </c:barChart>
      <c:catAx>
        <c:axId val="172275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276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2763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275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488.5</c:v>
                </c:pt>
                <c:pt idx="1">
                  <c:v>493</c:v>
                </c:pt>
                <c:pt idx="2">
                  <c:v>536</c:v>
                </c:pt>
                <c:pt idx="3">
                  <c:v>553.5</c:v>
                </c:pt>
                <c:pt idx="4">
                  <c:v>542.5</c:v>
                </c:pt>
                <c:pt idx="5">
                  <c:v>619</c:v>
                </c:pt>
                <c:pt idx="6">
                  <c:v>636.5</c:v>
                </c:pt>
                <c:pt idx="7">
                  <c:v>585.5</c:v>
                </c:pt>
                <c:pt idx="8">
                  <c:v>579</c:v>
                </c:pt>
                <c:pt idx="9">
                  <c:v>540.5</c:v>
                </c:pt>
                <c:pt idx="10">
                  <c:v>448</c:v>
                </c:pt>
                <c:pt idx="11">
                  <c:v>488</c:v>
                </c:pt>
                <c:pt idx="12">
                  <c:v>482.5</c:v>
                </c:pt>
                <c:pt idx="13">
                  <c:v>525</c:v>
                </c:pt>
                <c:pt idx="14">
                  <c:v>540.5</c:v>
                </c:pt>
                <c:pt idx="15">
                  <c:v>537.5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277120"/>
        <c:axId val="189874056"/>
      </c:barChart>
      <c:catAx>
        <c:axId val="172277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9874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9874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277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349.5</c:v>
                </c:pt>
                <c:pt idx="4">
                  <c:v>354</c:v>
                </c:pt>
                <c:pt idx="5">
                  <c:v>357</c:v>
                </c:pt>
                <c:pt idx="6">
                  <c:v>357</c:v>
                </c:pt>
                <c:pt idx="7">
                  <c:v>379.5</c:v>
                </c:pt>
                <c:pt idx="8">
                  <c:v>406.5</c:v>
                </c:pt>
                <c:pt idx="9">
                  <c:v>402</c:v>
                </c:pt>
                <c:pt idx="13">
                  <c:v>418.5</c:v>
                </c:pt>
                <c:pt idx="14">
                  <c:v>418</c:v>
                </c:pt>
                <c:pt idx="15">
                  <c:v>436.5</c:v>
                </c:pt>
                <c:pt idx="16">
                  <c:v>455</c:v>
                </c:pt>
                <c:pt idx="17">
                  <c:v>463.5</c:v>
                </c:pt>
                <c:pt idx="18">
                  <c:v>482.5</c:v>
                </c:pt>
                <c:pt idx="19">
                  <c:v>466</c:v>
                </c:pt>
                <c:pt idx="20">
                  <c:v>418.5</c:v>
                </c:pt>
                <c:pt idx="21">
                  <c:v>400.5</c:v>
                </c:pt>
                <c:pt idx="22">
                  <c:v>349.5</c:v>
                </c:pt>
                <c:pt idx="23">
                  <c:v>343</c:v>
                </c:pt>
                <c:pt idx="24">
                  <c:v>359</c:v>
                </c:pt>
                <c:pt idx="25">
                  <c:v>355.5</c:v>
                </c:pt>
                <c:pt idx="29">
                  <c:v>448</c:v>
                </c:pt>
                <c:pt idx="30">
                  <c:v>460.5</c:v>
                </c:pt>
                <c:pt idx="31">
                  <c:v>469.5</c:v>
                </c:pt>
                <c:pt idx="32">
                  <c:v>467</c:v>
                </c:pt>
                <c:pt idx="33">
                  <c:v>461</c:v>
                </c:pt>
                <c:pt idx="34">
                  <c:v>427.5</c:v>
                </c:pt>
                <c:pt idx="35">
                  <c:v>420.5</c:v>
                </c:pt>
                <c:pt idx="36">
                  <c:v>422.5</c:v>
                </c:pt>
                <c:pt idx="37">
                  <c:v>405.5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322</c:v>
                </c:pt>
                <c:pt idx="4">
                  <c:v>314</c:v>
                </c:pt>
                <c:pt idx="5">
                  <c:v>283.5</c:v>
                </c:pt>
                <c:pt idx="6">
                  <c:v>254</c:v>
                </c:pt>
                <c:pt idx="7">
                  <c:v>226</c:v>
                </c:pt>
                <c:pt idx="8">
                  <c:v>235.5</c:v>
                </c:pt>
                <c:pt idx="9">
                  <c:v>247.5</c:v>
                </c:pt>
                <c:pt idx="13">
                  <c:v>251.5</c:v>
                </c:pt>
                <c:pt idx="14">
                  <c:v>253.5</c:v>
                </c:pt>
                <c:pt idx="15">
                  <c:v>281.5</c:v>
                </c:pt>
                <c:pt idx="16">
                  <c:v>287.5</c:v>
                </c:pt>
                <c:pt idx="17">
                  <c:v>303</c:v>
                </c:pt>
                <c:pt idx="18">
                  <c:v>315.5</c:v>
                </c:pt>
                <c:pt idx="19">
                  <c:v>295</c:v>
                </c:pt>
                <c:pt idx="20">
                  <c:v>285</c:v>
                </c:pt>
                <c:pt idx="21">
                  <c:v>292.5</c:v>
                </c:pt>
                <c:pt idx="22">
                  <c:v>305.5</c:v>
                </c:pt>
                <c:pt idx="23">
                  <c:v>306.5</c:v>
                </c:pt>
                <c:pt idx="24">
                  <c:v>299</c:v>
                </c:pt>
                <c:pt idx="25">
                  <c:v>274</c:v>
                </c:pt>
                <c:pt idx="29">
                  <c:v>305</c:v>
                </c:pt>
                <c:pt idx="30">
                  <c:v>285.5</c:v>
                </c:pt>
                <c:pt idx="31">
                  <c:v>294.5</c:v>
                </c:pt>
                <c:pt idx="32">
                  <c:v>283</c:v>
                </c:pt>
                <c:pt idx="33">
                  <c:v>272</c:v>
                </c:pt>
                <c:pt idx="34">
                  <c:v>263.5</c:v>
                </c:pt>
                <c:pt idx="35">
                  <c:v>228.5</c:v>
                </c:pt>
                <c:pt idx="36">
                  <c:v>231</c:v>
                </c:pt>
                <c:pt idx="37">
                  <c:v>224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773</c:v>
                </c:pt>
                <c:pt idx="4">
                  <c:v>793.5</c:v>
                </c:pt>
                <c:pt idx="5">
                  <c:v>839</c:v>
                </c:pt>
                <c:pt idx="6">
                  <c:v>875.5</c:v>
                </c:pt>
                <c:pt idx="7">
                  <c:v>880</c:v>
                </c:pt>
                <c:pt idx="8">
                  <c:v>965.5</c:v>
                </c:pt>
                <c:pt idx="9">
                  <c:v>995</c:v>
                </c:pt>
                <c:pt idx="13">
                  <c:v>845</c:v>
                </c:pt>
                <c:pt idx="14">
                  <c:v>882</c:v>
                </c:pt>
                <c:pt idx="15">
                  <c:v>994</c:v>
                </c:pt>
                <c:pt idx="16">
                  <c:v>1048</c:v>
                </c:pt>
                <c:pt idx="17">
                  <c:v>1088</c:v>
                </c:pt>
                <c:pt idx="18">
                  <c:v>1120</c:v>
                </c:pt>
                <c:pt idx="19">
                  <c:v>1058</c:v>
                </c:pt>
                <c:pt idx="20">
                  <c:v>952</c:v>
                </c:pt>
                <c:pt idx="21">
                  <c:v>861.5</c:v>
                </c:pt>
                <c:pt idx="22">
                  <c:v>802</c:v>
                </c:pt>
                <c:pt idx="23">
                  <c:v>766</c:v>
                </c:pt>
                <c:pt idx="24">
                  <c:v>831.5</c:v>
                </c:pt>
                <c:pt idx="25">
                  <c:v>893</c:v>
                </c:pt>
                <c:pt idx="29">
                  <c:v>943</c:v>
                </c:pt>
                <c:pt idx="30">
                  <c:v>1005.5</c:v>
                </c:pt>
                <c:pt idx="31">
                  <c:v>1004.5</c:v>
                </c:pt>
                <c:pt idx="32">
                  <c:v>1009</c:v>
                </c:pt>
                <c:pt idx="33">
                  <c:v>997</c:v>
                </c:pt>
                <c:pt idx="34">
                  <c:v>974.5</c:v>
                </c:pt>
                <c:pt idx="35">
                  <c:v>986</c:v>
                </c:pt>
                <c:pt idx="36">
                  <c:v>1007.5</c:v>
                </c:pt>
                <c:pt idx="37">
                  <c:v>1026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520.5</c:v>
                </c:pt>
                <c:pt idx="4">
                  <c:v>522.5</c:v>
                </c:pt>
                <c:pt idx="5">
                  <c:v>499.5</c:v>
                </c:pt>
                <c:pt idx="6">
                  <c:v>490.5</c:v>
                </c:pt>
                <c:pt idx="7">
                  <c:v>486.5</c:v>
                </c:pt>
                <c:pt idx="8">
                  <c:v>480.5</c:v>
                </c:pt>
                <c:pt idx="9">
                  <c:v>478.5</c:v>
                </c:pt>
                <c:pt idx="13">
                  <c:v>556</c:v>
                </c:pt>
                <c:pt idx="14">
                  <c:v>571.5</c:v>
                </c:pt>
                <c:pt idx="15">
                  <c:v>539</c:v>
                </c:pt>
                <c:pt idx="16">
                  <c:v>561</c:v>
                </c:pt>
                <c:pt idx="17">
                  <c:v>529</c:v>
                </c:pt>
                <c:pt idx="18">
                  <c:v>502</c:v>
                </c:pt>
                <c:pt idx="19">
                  <c:v>522.5</c:v>
                </c:pt>
                <c:pt idx="20">
                  <c:v>497.5</c:v>
                </c:pt>
                <c:pt idx="21">
                  <c:v>501</c:v>
                </c:pt>
                <c:pt idx="22">
                  <c:v>502</c:v>
                </c:pt>
                <c:pt idx="23">
                  <c:v>528</c:v>
                </c:pt>
                <c:pt idx="24">
                  <c:v>546.5</c:v>
                </c:pt>
                <c:pt idx="25">
                  <c:v>563</c:v>
                </c:pt>
                <c:pt idx="29">
                  <c:v>586.5</c:v>
                </c:pt>
                <c:pt idx="30">
                  <c:v>567.5</c:v>
                </c:pt>
                <c:pt idx="31">
                  <c:v>560</c:v>
                </c:pt>
                <c:pt idx="32">
                  <c:v>566.5</c:v>
                </c:pt>
                <c:pt idx="33">
                  <c:v>558.5</c:v>
                </c:pt>
                <c:pt idx="34">
                  <c:v>558.5</c:v>
                </c:pt>
                <c:pt idx="35">
                  <c:v>567</c:v>
                </c:pt>
                <c:pt idx="36">
                  <c:v>551.5</c:v>
                </c:pt>
                <c:pt idx="37">
                  <c:v>546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1965</c:v>
                </c:pt>
                <c:pt idx="4">
                  <c:v>1984</c:v>
                </c:pt>
                <c:pt idx="5">
                  <c:v>1979</c:v>
                </c:pt>
                <c:pt idx="6">
                  <c:v>1977</c:v>
                </c:pt>
                <c:pt idx="7">
                  <c:v>1972</c:v>
                </c:pt>
                <c:pt idx="8">
                  <c:v>2088</c:v>
                </c:pt>
                <c:pt idx="9">
                  <c:v>2123</c:v>
                </c:pt>
                <c:pt idx="13">
                  <c:v>2071</c:v>
                </c:pt>
                <c:pt idx="14">
                  <c:v>2125</c:v>
                </c:pt>
                <c:pt idx="15">
                  <c:v>2251</c:v>
                </c:pt>
                <c:pt idx="16">
                  <c:v>2351.5</c:v>
                </c:pt>
                <c:pt idx="17">
                  <c:v>2383.5</c:v>
                </c:pt>
                <c:pt idx="18">
                  <c:v>2420</c:v>
                </c:pt>
                <c:pt idx="19">
                  <c:v>2341.5</c:v>
                </c:pt>
                <c:pt idx="20">
                  <c:v>2153</c:v>
                </c:pt>
                <c:pt idx="21">
                  <c:v>2055.5</c:v>
                </c:pt>
                <c:pt idx="22">
                  <c:v>1959</c:v>
                </c:pt>
                <c:pt idx="23">
                  <c:v>1943.5</c:v>
                </c:pt>
                <c:pt idx="24">
                  <c:v>2036</c:v>
                </c:pt>
                <c:pt idx="25">
                  <c:v>2085.5</c:v>
                </c:pt>
                <c:pt idx="29">
                  <c:v>2282.5</c:v>
                </c:pt>
                <c:pt idx="30">
                  <c:v>2319</c:v>
                </c:pt>
                <c:pt idx="31">
                  <c:v>2328.5</c:v>
                </c:pt>
                <c:pt idx="32">
                  <c:v>2325.5</c:v>
                </c:pt>
                <c:pt idx="33">
                  <c:v>2288.5</c:v>
                </c:pt>
                <c:pt idx="34">
                  <c:v>2224</c:v>
                </c:pt>
                <c:pt idx="35">
                  <c:v>2202</c:v>
                </c:pt>
                <c:pt idx="36">
                  <c:v>2212.5</c:v>
                </c:pt>
                <c:pt idx="37">
                  <c:v>2201.5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9874840"/>
        <c:axId val="189875232"/>
      </c:lineChart>
      <c:catAx>
        <c:axId val="18987484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9875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987523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987484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98.5</c:v>
                </c:pt>
                <c:pt idx="1">
                  <c:v>101.5</c:v>
                </c:pt>
                <c:pt idx="2">
                  <c:v>111.5</c:v>
                </c:pt>
                <c:pt idx="3">
                  <c:v>107</c:v>
                </c:pt>
                <c:pt idx="4">
                  <c:v>98</c:v>
                </c:pt>
                <c:pt idx="5">
                  <c:v>120</c:v>
                </c:pt>
                <c:pt idx="6">
                  <c:v>130</c:v>
                </c:pt>
                <c:pt idx="7">
                  <c:v>115.5</c:v>
                </c:pt>
                <c:pt idx="8">
                  <c:v>117</c:v>
                </c:pt>
                <c:pt idx="9">
                  <c:v>103.5</c:v>
                </c:pt>
                <c:pt idx="10">
                  <c:v>82.5</c:v>
                </c:pt>
                <c:pt idx="11">
                  <c:v>97.5</c:v>
                </c:pt>
                <c:pt idx="12">
                  <c:v>66</c:v>
                </c:pt>
                <c:pt idx="13">
                  <c:v>97</c:v>
                </c:pt>
                <c:pt idx="14">
                  <c:v>98.5</c:v>
                </c:pt>
                <c:pt idx="15">
                  <c:v>94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859664"/>
        <c:axId val="170860056"/>
      </c:barChart>
      <c:catAx>
        <c:axId val="170859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60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860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59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106.5</c:v>
                </c:pt>
                <c:pt idx="1">
                  <c:v>111.5</c:v>
                </c:pt>
                <c:pt idx="2">
                  <c:v>111</c:v>
                </c:pt>
                <c:pt idx="3">
                  <c:v>119</c:v>
                </c:pt>
                <c:pt idx="4">
                  <c:v>119</c:v>
                </c:pt>
                <c:pt idx="5">
                  <c:v>120.5</c:v>
                </c:pt>
                <c:pt idx="6">
                  <c:v>108.5</c:v>
                </c:pt>
                <c:pt idx="7">
                  <c:v>113</c:v>
                </c:pt>
                <c:pt idx="8">
                  <c:v>85.5</c:v>
                </c:pt>
                <c:pt idx="9">
                  <c:v>113.5</c:v>
                </c:pt>
                <c:pt idx="10">
                  <c:v>110.5</c:v>
                </c:pt>
                <c:pt idx="11">
                  <c:v>96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860840"/>
        <c:axId val="170861232"/>
      </c:barChart>
      <c:catAx>
        <c:axId val="170860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61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8612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60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72.5</c:v>
                </c:pt>
                <c:pt idx="1">
                  <c:v>87</c:v>
                </c:pt>
                <c:pt idx="2">
                  <c:v>86</c:v>
                </c:pt>
                <c:pt idx="3">
                  <c:v>76.5</c:v>
                </c:pt>
                <c:pt idx="4">
                  <c:v>64.5</c:v>
                </c:pt>
                <c:pt idx="5">
                  <c:v>56.5</c:v>
                </c:pt>
                <c:pt idx="6">
                  <c:v>56.5</c:v>
                </c:pt>
                <c:pt idx="7">
                  <c:v>48.5</c:v>
                </c:pt>
                <c:pt idx="8">
                  <c:v>74</c:v>
                </c:pt>
                <c:pt idx="9">
                  <c:v>68.5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862016"/>
        <c:axId val="170862408"/>
      </c:barChart>
      <c:catAx>
        <c:axId val="170862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62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8624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62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87.5</c:v>
                </c:pt>
                <c:pt idx="1">
                  <c:v>74.5</c:v>
                </c:pt>
                <c:pt idx="2">
                  <c:v>68.5</c:v>
                </c:pt>
                <c:pt idx="3">
                  <c:v>74.5</c:v>
                </c:pt>
                <c:pt idx="4">
                  <c:v>68</c:v>
                </c:pt>
                <c:pt idx="5">
                  <c:v>83.5</c:v>
                </c:pt>
                <c:pt idx="6">
                  <c:v>57</c:v>
                </c:pt>
                <c:pt idx="7">
                  <c:v>63.5</c:v>
                </c:pt>
                <c:pt idx="8">
                  <c:v>59.5</c:v>
                </c:pt>
                <c:pt idx="9">
                  <c:v>48.5</c:v>
                </c:pt>
                <c:pt idx="10">
                  <c:v>59.5</c:v>
                </c:pt>
                <c:pt idx="11">
                  <c:v>56.5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320472"/>
        <c:axId val="171320864"/>
      </c:barChart>
      <c:catAx>
        <c:axId val="171320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20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320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20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52</c:v>
                </c:pt>
                <c:pt idx="1">
                  <c:v>59</c:v>
                </c:pt>
                <c:pt idx="2">
                  <c:v>76.5</c:v>
                </c:pt>
                <c:pt idx="3">
                  <c:v>64</c:v>
                </c:pt>
                <c:pt idx="4">
                  <c:v>54</c:v>
                </c:pt>
                <c:pt idx="5">
                  <c:v>87</c:v>
                </c:pt>
                <c:pt idx="6">
                  <c:v>82.5</c:v>
                </c:pt>
                <c:pt idx="7">
                  <c:v>79.5</c:v>
                </c:pt>
                <c:pt idx="8">
                  <c:v>66.5</c:v>
                </c:pt>
                <c:pt idx="9">
                  <c:v>66.5</c:v>
                </c:pt>
                <c:pt idx="10">
                  <c:v>72.5</c:v>
                </c:pt>
                <c:pt idx="11">
                  <c:v>87</c:v>
                </c:pt>
                <c:pt idx="12">
                  <c:v>79.5</c:v>
                </c:pt>
                <c:pt idx="13">
                  <c:v>67.5</c:v>
                </c:pt>
                <c:pt idx="14">
                  <c:v>65</c:v>
                </c:pt>
                <c:pt idx="15">
                  <c:v>62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321648"/>
        <c:axId val="171322040"/>
      </c:barChart>
      <c:catAx>
        <c:axId val="171321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22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3220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21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173.5</c:v>
                </c:pt>
                <c:pt idx="1">
                  <c:v>189.5</c:v>
                </c:pt>
                <c:pt idx="2">
                  <c:v>199</c:v>
                </c:pt>
                <c:pt idx="3">
                  <c:v>211</c:v>
                </c:pt>
                <c:pt idx="4">
                  <c:v>194</c:v>
                </c:pt>
                <c:pt idx="5">
                  <c:v>235</c:v>
                </c:pt>
                <c:pt idx="6">
                  <c:v>235.5</c:v>
                </c:pt>
                <c:pt idx="7">
                  <c:v>215.5</c:v>
                </c:pt>
                <c:pt idx="8">
                  <c:v>279.5</c:v>
                </c:pt>
                <c:pt idx="9">
                  <c:v>264.5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320080"/>
        <c:axId val="171319688"/>
      </c:barChart>
      <c:catAx>
        <c:axId val="171320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19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3196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20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196.5</c:v>
                </c:pt>
                <c:pt idx="1">
                  <c:v>226.5</c:v>
                </c:pt>
                <c:pt idx="2">
                  <c:v>255</c:v>
                </c:pt>
                <c:pt idx="3">
                  <c:v>265</c:v>
                </c:pt>
                <c:pt idx="4">
                  <c:v>259</c:v>
                </c:pt>
                <c:pt idx="5">
                  <c:v>225.5</c:v>
                </c:pt>
                <c:pt idx="6">
                  <c:v>259.5</c:v>
                </c:pt>
                <c:pt idx="7">
                  <c:v>253</c:v>
                </c:pt>
                <c:pt idx="8">
                  <c:v>236.5</c:v>
                </c:pt>
                <c:pt idx="9">
                  <c:v>237</c:v>
                </c:pt>
                <c:pt idx="10">
                  <c:v>281</c:v>
                </c:pt>
                <c:pt idx="11">
                  <c:v>271.5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322824"/>
        <c:axId val="170863192"/>
      </c:barChart>
      <c:catAx>
        <c:axId val="171322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63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8631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22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197.5</c:v>
                </c:pt>
                <c:pt idx="1">
                  <c:v>202.5</c:v>
                </c:pt>
                <c:pt idx="2">
                  <c:v>222</c:v>
                </c:pt>
                <c:pt idx="3">
                  <c:v>223</c:v>
                </c:pt>
                <c:pt idx="4">
                  <c:v>234.5</c:v>
                </c:pt>
                <c:pt idx="5">
                  <c:v>314.5</c:v>
                </c:pt>
                <c:pt idx="6">
                  <c:v>276</c:v>
                </c:pt>
                <c:pt idx="7">
                  <c:v>263</c:v>
                </c:pt>
                <c:pt idx="8">
                  <c:v>266.5</c:v>
                </c:pt>
                <c:pt idx="9">
                  <c:v>252.5</c:v>
                </c:pt>
                <c:pt idx="10">
                  <c:v>170</c:v>
                </c:pt>
                <c:pt idx="11">
                  <c:v>172.5</c:v>
                </c:pt>
                <c:pt idx="12">
                  <c:v>207</c:v>
                </c:pt>
                <c:pt idx="13">
                  <c:v>216.5</c:v>
                </c:pt>
                <c:pt idx="14">
                  <c:v>235.5</c:v>
                </c:pt>
                <c:pt idx="15">
                  <c:v>234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567936"/>
        <c:axId val="171568328"/>
      </c:barChart>
      <c:catAx>
        <c:axId val="171567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68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5683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679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1"/>
          <a:ext cx="1988527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10" zoomScaleNormal="100" workbookViewId="0">
      <selection activeCell="N15" sqref="N15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67" t="s">
        <v>54</v>
      </c>
      <c r="B4" s="167"/>
      <c r="C4" s="167"/>
      <c r="D4" s="26"/>
      <c r="E4" s="171" t="s">
        <v>60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1" t="s">
        <v>56</v>
      </c>
      <c r="B5" s="161"/>
      <c r="C5" s="161"/>
      <c r="D5" s="171" t="s">
        <v>149</v>
      </c>
      <c r="E5" s="171"/>
      <c r="F5" s="171"/>
      <c r="G5" s="171"/>
      <c r="H5" s="171"/>
      <c r="I5" s="161" t="s">
        <v>53</v>
      </c>
      <c r="J5" s="161"/>
      <c r="K5" s="161"/>
      <c r="L5" s="172" t="s">
        <v>151</v>
      </c>
      <c r="M5" s="172"/>
      <c r="N5" s="172"/>
      <c r="O5" s="12"/>
      <c r="P5" s="161" t="s">
        <v>57</v>
      </c>
      <c r="Q5" s="161"/>
      <c r="R5" s="161"/>
      <c r="S5" s="170" t="s">
        <v>63</v>
      </c>
      <c r="T5" s="170"/>
      <c r="U5" s="170"/>
    </row>
    <row r="6" spans="1:21" ht="12.75" customHeight="1" x14ac:dyDescent="0.2">
      <c r="A6" s="161" t="s">
        <v>55</v>
      </c>
      <c r="B6" s="161"/>
      <c r="C6" s="161"/>
      <c r="D6" s="168" t="s">
        <v>150</v>
      </c>
      <c r="E6" s="168"/>
      <c r="F6" s="168"/>
      <c r="G6" s="168"/>
      <c r="H6" s="168"/>
      <c r="I6" s="161" t="s">
        <v>59</v>
      </c>
      <c r="J6" s="161"/>
      <c r="K6" s="161"/>
      <c r="L6" s="173">
        <v>2</v>
      </c>
      <c r="M6" s="173"/>
      <c r="N6" s="173"/>
      <c r="O6" s="42"/>
      <c r="P6" s="161" t="s">
        <v>58</v>
      </c>
      <c r="Q6" s="161"/>
      <c r="R6" s="161"/>
      <c r="S6" s="166">
        <v>43434</v>
      </c>
      <c r="T6" s="166"/>
      <c r="U6" s="166"/>
    </row>
    <row r="7" spans="1:21" ht="11.2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1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59"/>
    </row>
    <row r="10" spans="1:21" ht="24" customHeight="1" x14ac:dyDescent="0.2">
      <c r="A10" s="18" t="s">
        <v>11</v>
      </c>
      <c r="B10" s="46">
        <v>20</v>
      </c>
      <c r="C10" s="46">
        <v>61</v>
      </c>
      <c r="D10" s="46">
        <v>3</v>
      </c>
      <c r="E10" s="46">
        <v>1</v>
      </c>
      <c r="F10" s="6">
        <f t="shared" ref="F10:F22" si="0">B10*0.5+C10*1+D10*2+E10*2.5</f>
        <v>79.5</v>
      </c>
      <c r="G10" s="2"/>
      <c r="H10" s="19" t="s">
        <v>4</v>
      </c>
      <c r="I10" s="46">
        <v>22</v>
      </c>
      <c r="J10" s="46">
        <v>80</v>
      </c>
      <c r="K10" s="46">
        <v>3</v>
      </c>
      <c r="L10" s="46">
        <v>4</v>
      </c>
      <c r="M10" s="6">
        <f t="shared" ref="M10:M22" si="1">I10*0.5+J10*1+K10*2+L10*2.5</f>
        <v>107</v>
      </c>
      <c r="N10" s="9">
        <f>F20+F21+F22+M10</f>
        <v>418.5</v>
      </c>
      <c r="O10" s="19" t="s">
        <v>43</v>
      </c>
      <c r="P10" s="46">
        <v>30</v>
      </c>
      <c r="Q10" s="46">
        <v>83</v>
      </c>
      <c r="R10" s="46">
        <v>3</v>
      </c>
      <c r="S10" s="46">
        <v>1</v>
      </c>
      <c r="T10" s="6">
        <f t="shared" ref="T10:T21" si="2">P10*0.5+Q10*1+R10*2+S10*2.5</f>
        <v>106.5</v>
      </c>
      <c r="U10" s="36"/>
    </row>
    <row r="11" spans="1:21" ht="24" customHeight="1" x14ac:dyDescent="0.2">
      <c r="A11" s="18" t="s">
        <v>14</v>
      </c>
      <c r="B11" s="46">
        <v>25</v>
      </c>
      <c r="C11" s="46">
        <v>72</v>
      </c>
      <c r="D11" s="46">
        <v>3</v>
      </c>
      <c r="E11" s="46">
        <v>1</v>
      </c>
      <c r="F11" s="6">
        <f t="shared" si="0"/>
        <v>93</v>
      </c>
      <c r="G11" s="2"/>
      <c r="H11" s="19" t="s">
        <v>5</v>
      </c>
      <c r="I11" s="46">
        <v>23</v>
      </c>
      <c r="J11" s="46">
        <v>73</v>
      </c>
      <c r="K11" s="46">
        <v>3</v>
      </c>
      <c r="L11" s="46">
        <v>3</v>
      </c>
      <c r="M11" s="6">
        <f t="shared" si="1"/>
        <v>98</v>
      </c>
      <c r="N11" s="9">
        <f>F21+F22+M10+M11</f>
        <v>418</v>
      </c>
      <c r="O11" s="19" t="s">
        <v>44</v>
      </c>
      <c r="P11" s="46">
        <v>21</v>
      </c>
      <c r="Q11" s="46">
        <v>86</v>
      </c>
      <c r="R11" s="46">
        <v>5</v>
      </c>
      <c r="S11" s="46">
        <v>2</v>
      </c>
      <c r="T11" s="6">
        <f t="shared" si="2"/>
        <v>111.5</v>
      </c>
      <c r="U11" s="2"/>
    </row>
    <row r="12" spans="1:21" ht="24" customHeight="1" x14ac:dyDescent="0.2">
      <c r="A12" s="18" t="s">
        <v>17</v>
      </c>
      <c r="B12" s="46">
        <v>23</v>
      </c>
      <c r="C12" s="46">
        <v>75</v>
      </c>
      <c r="D12" s="46">
        <v>3</v>
      </c>
      <c r="E12" s="46">
        <v>1</v>
      </c>
      <c r="F12" s="6">
        <f t="shared" si="0"/>
        <v>95</v>
      </c>
      <c r="G12" s="2"/>
      <c r="H12" s="19" t="s">
        <v>6</v>
      </c>
      <c r="I12" s="46">
        <v>40</v>
      </c>
      <c r="J12" s="46">
        <v>89</v>
      </c>
      <c r="K12" s="46">
        <v>3</v>
      </c>
      <c r="L12" s="46">
        <v>2</v>
      </c>
      <c r="M12" s="6">
        <f t="shared" si="1"/>
        <v>120</v>
      </c>
      <c r="N12" s="2">
        <f>F22+M10+M11+M12</f>
        <v>436.5</v>
      </c>
      <c r="O12" s="19" t="s">
        <v>32</v>
      </c>
      <c r="P12" s="46">
        <v>36</v>
      </c>
      <c r="Q12" s="46">
        <v>80</v>
      </c>
      <c r="R12" s="46">
        <v>4</v>
      </c>
      <c r="S12" s="46">
        <v>2</v>
      </c>
      <c r="T12" s="6">
        <f t="shared" si="2"/>
        <v>111</v>
      </c>
      <c r="U12" s="2"/>
    </row>
    <row r="13" spans="1:21" ht="24" customHeight="1" x14ac:dyDescent="0.2">
      <c r="A13" s="18" t="s">
        <v>19</v>
      </c>
      <c r="B13" s="46">
        <v>26</v>
      </c>
      <c r="C13" s="46">
        <v>58</v>
      </c>
      <c r="D13" s="46">
        <v>3</v>
      </c>
      <c r="E13" s="46">
        <v>2</v>
      </c>
      <c r="F13" s="6">
        <f t="shared" si="0"/>
        <v>82</v>
      </c>
      <c r="G13" s="2">
        <f t="shared" ref="G13:G19" si="3">F10+F11+F12+F13</f>
        <v>349.5</v>
      </c>
      <c r="H13" s="19" t="s">
        <v>7</v>
      </c>
      <c r="I13" s="46">
        <v>22</v>
      </c>
      <c r="J13" s="46">
        <v>105</v>
      </c>
      <c r="K13" s="46">
        <v>2</v>
      </c>
      <c r="L13" s="46">
        <v>4</v>
      </c>
      <c r="M13" s="6">
        <f t="shared" si="1"/>
        <v>130</v>
      </c>
      <c r="N13" s="2">
        <f t="shared" ref="N13:N18" si="4">M10+M11+M12+M13</f>
        <v>455</v>
      </c>
      <c r="O13" s="19" t="s">
        <v>33</v>
      </c>
      <c r="P13" s="46">
        <v>42</v>
      </c>
      <c r="Q13" s="46">
        <v>87</v>
      </c>
      <c r="R13" s="46">
        <v>3</v>
      </c>
      <c r="S13" s="46">
        <v>2</v>
      </c>
      <c r="T13" s="6">
        <f t="shared" si="2"/>
        <v>119</v>
      </c>
      <c r="U13" s="2">
        <f t="shared" ref="U13:U21" si="5">T10+T11+T12+T13</f>
        <v>448</v>
      </c>
    </row>
    <row r="14" spans="1:21" ht="24" customHeight="1" x14ac:dyDescent="0.2">
      <c r="A14" s="18" t="s">
        <v>21</v>
      </c>
      <c r="B14" s="46">
        <v>18</v>
      </c>
      <c r="C14" s="46">
        <v>67</v>
      </c>
      <c r="D14" s="46">
        <v>4</v>
      </c>
      <c r="E14" s="46">
        <v>0</v>
      </c>
      <c r="F14" s="6">
        <f t="shared" si="0"/>
        <v>84</v>
      </c>
      <c r="G14" s="2">
        <f t="shared" si="3"/>
        <v>354</v>
      </c>
      <c r="H14" s="19" t="s">
        <v>9</v>
      </c>
      <c r="I14" s="46">
        <v>27</v>
      </c>
      <c r="J14" s="46">
        <v>91</v>
      </c>
      <c r="K14" s="46">
        <v>3</v>
      </c>
      <c r="L14" s="46">
        <v>2</v>
      </c>
      <c r="M14" s="6">
        <f t="shared" si="1"/>
        <v>115.5</v>
      </c>
      <c r="N14" s="2">
        <f t="shared" si="4"/>
        <v>463.5</v>
      </c>
      <c r="O14" s="19" t="s">
        <v>29</v>
      </c>
      <c r="P14" s="45">
        <v>28</v>
      </c>
      <c r="Q14" s="45">
        <v>96</v>
      </c>
      <c r="R14" s="45">
        <v>2</v>
      </c>
      <c r="S14" s="45">
        <v>2</v>
      </c>
      <c r="T14" s="6">
        <f t="shared" si="2"/>
        <v>119</v>
      </c>
      <c r="U14" s="2">
        <f t="shared" si="5"/>
        <v>460.5</v>
      </c>
    </row>
    <row r="15" spans="1:21" ht="24" customHeight="1" x14ac:dyDescent="0.2">
      <c r="A15" s="18" t="s">
        <v>23</v>
      </c>
      <c r="B15" s="46">
        <v>18</v>
      </c>
      <c r="C15" s="46">
        <v>76</v>
      </c>
      <c r="D15" s="46">
        <v>3</v>
      </c>
      <c r="E15" s="46">
        <v>2</v>
      </c>
      <c r="F15" s="6">
        <f t="shared" si="0"/>
        <v>96</v>
      </c>
      <c r="G15" s="2">
        <f t="shared" si="3"/>
        <v>357</v>
      </c>
      <c r="H15" s="19" t="s">
        <v>12</v>
      </c>
      <c r="I15" s="46">
        <v>20</v>
      </c>
      <c r="J15" s="46">
        <v>89</v>
      </c>
      <c r="K15" s="46">
        <v>4</v>
      </c>
      <c r="L15" s="46">
        <v>4</v>
      </c>
      <c r="M15" s="6">
        <f t="shared" si="1"/>
        <v>117</v>
      </c>
      <c r="N15" s="2">
        <f t="shared" si="4"/>
        <v>482.5</v>
      </c>
      <c r="O15" s="18" t="s">
        <v>30</v>
      </c>
      <c r="P15" s="46">
        <v>40</v>
      </c>
      <c r="Q15" s="46">
        <v>88</v>
      </c>
      <c r="R15" s="45">
        <v>5</v>
      </c>
      <c r="S15" s="46">
        <v>1</v>
      </c>
      <c r="T15" s="6">
        <f t="shared" si="2"/>
        <v>120.5</v>
      </c>
      <c r="U15" s="2">
        <f t="shared" si="5"/>
        <v>469.5</v>
      </c>
    </row>
    <row r="16" spans="1:21" ht="24" customHeight="1" x14ac:dyDescent="0.2">
      <c r="A16" s="18" t="s">
        <v>39</v>
      </c>
      <c r="B16" s="46">
        <v>24</v>
      </c>
      <c r="C16" s="46">
        <v>75</v>
      </c>
      <c r="D16" s="46">
        <v>4</v>
      </c>
      <c r="E16" s="46">
        <v>0</v>
      </c>
      <c r="F16" s="6">
        <f t="shared" si="0"/>
        <v>95</v>
      </c>
      <c r="G16" s="2">
        <f t="shared" si="3"/>
        <v>357</v>
      </c>
      <c r="H16" s="19" t="s">
        <v>15</v>
      </c>
      <c r="I16" s="46">
        <v>25</v>
      </c>
      <c r="J16" s="46">
        <v>82</v>
      </c>
      <c r="K16" s="46">
        <v>2</v>
      </c>
      <c r="L16" s="46">
        <v>2</v>
      </c>
      <c r="M16" s="6">
        <f t="shared" si="1"/>
        <v>103.5</v>
      </c>
      <c r="N16" s="2">
        <f t="shared" si="4"/>
        <v>466</v>
      </c>
      <c r="O16" s="19" t="s">
        <v>8</v>
      </c>
      <c r="P16" s="46">
        <v>38</v>
      </c>
      <c r="Q16" s="46">
        <v>83</v>
      </c>
      <c r="R16" s="46">
        <v>2</v>
      </c>
      <c r="S16" s="46">
        <v>1</v>
      </c>
      <c r="T16" s="6">
        <f t="shared" si="2"/>
        <v>108.5</v>
      </c>
      <c r="U16" s="2">
        <f t="shared" si="5"/>
        <v>467</v>
      </c>
    </row>
    <row r="17" spans="1:21" ht="24" customHeight="1" x14ac:dyDescent="0.2">
      <c r="A17" s="18" t="s">
        <v>40</v>
      </c>
      <c r="B17" s="46">
        <v>20</v>
      </c>
      <c r="C17" s="46">
        <v>79</v>
      </c>
      <c r="D17" s="46">
        <v>4</v>
      </c>
      <c r="E17" s="46">
        <v>3</v>
      </c>
      <c r="F17" s="6">
        <f t="shared" si="0"/>
        <v>104.5</v>
      </c>
      <c r="G17" s="2">
        <f t="shared" si="3"/>
        <v>379.5</v>
      </c>
      <c r="H17" s="19" t="s">
        <v>18</v>
      </c>
      <c r="I17" s="46">
        <v>20</v>
      </c>
      <c r="J17" s="46">
        <v>64</v>
      </c>
      <c r="K17" s="46">
        <v>3</v>
      </c>
      <c r="L17" s="46">
        <v>1</v>
      </c>
      <c r="M17" s="6">
        <f t="shared" si="1"/>
        <v>82.5</v>
      </c>
      <c r="N17" s="2">
        <f t="shared" si="4"/>
        <v>418.5</v>
      </c>
      <c r="O17" s="19" t="s">
        <v>10</v>
      </c>
      <c r="P17" s="46">
        <v>30</v>
      </c>
      <c r="Q17" s="46">
        <v>85</v>
      </c>
      <c r="R17" s="46">
        <v>4</v>
      </c>
      <c r="S17" s="46">
        <v>2</v>
      </c>
      <c r="T17" s="6">
        <f t="shared" si="2"/>
        <v>113</v>
      </c>
      <c r="U17" s="2">
        <f t="shared" si="5"/>
        <v>461</v>
      </c>
    </row>
    <row r="18" spans="1:21" ht="24" customHeight="1" x14ac:dyDescent="0.2">
      <c r="A18" s="18" t="s">
        <v>41</v>
      </c>
      <c r="B18" s="46">
        <v>29</v>
      </c>
      <c r="C18" s="46">
        <v>81</v>
      </c>
      <c r="D18" s="46">
        <v>4</v>
      </c>
      <c r="E18" s="46">
        <v>3</v>
      </c>
      <c r="F18" s="6">
        <f t="shared" si="0"/>
        <v>111</v>
      </c>
      <c r="G18" s="2">
        <f t="shared" si="3"/>
        <v>406.5</v>
      </c>
      <c r="H18" s="19" t="s">
        <v>20</v>
      </c>
      <c r="I18" s="46">
        <v>23</v>
      </c>
      <c r="J18" s="46">
        <v>78</v>
      </c>
      <c r="K18" s="46">
        <v>4</v>
      </c>
      <c r="L18" s="46">
        <v>0</v>
      </c>
      <c r="M18" s="6">
        <f t="shared" si="1"/>
        <v>97.5</v>
      </c>
      <c r="N18" s="2">
        <f t="shared" si="4"/>
        <v>400.5</v>
      </c>
      <c r="O18" s="19" t="s">
        <v>13</v>
      </c>
      <c r="P18" s="46">
        <v>41</v>
      </c>
      <c r="Q18" s="46">
        <v>61</v>
      </c>
      <c r="R18" s="46">
        <v>2</v>
      </c>
      <c r="S18" s="46">
        <v>0</v>
      </c>
      <c r="T18" s="6">
        <f t="shared" si="2"/>
        <v>85.5</v>
      </c>
      <c r="U18" s="2">
        <f t="shared" si="5"/>
        <v>427.5</v>
      </c>
    </row>
    <row r="19" spans="1:21" ht="24" customHeight="1" thickBot="1" x14ac:dyDescent="0.25">
      <c r="A19" s="21" t="s">
        <v>42</v>
      </c>
      <c r="B19" s="47">
        <v>20</v>
      </c>
      <c r="C19" s="47">
        <v>73</v>
      </c>
      <c r="D19" s="47">
        <v>3</v>
      </c>
      <c r="E19" s="47">
        <v>1</v>
      </c>
      <c r="F19" s="7">
        <f t="shared" si="0"/>
        <v>91.5</v>
      </c>
      <c r="G19" s="3">
        <f t="shared" si="3"/>
        <v>402</v>
      </c>
      <c r="H19" s="20" t="s">
        <v>22</v>
      </c>
      <c r="I19" s="45">
        <v>20</v>
      </c>
      <c r="J19" s="45">
        <v>50</v>
      </c>
      <c r="K19" s="45">
        <v>3</v>
      </c>
      <c r="L19" s="45">
        <v>0</v>
      </c>
      <c r="M19" s="6">
        <f t="shared" si="1"/>
        <v>66</v>
      </c>
      <c r="N19" s="2">
        <f>M16+M17+M18+M19</f>
        <v>349.5</v>
      </c>
      <c r="O19" s="19" t="s">
        <v>16</v>
      </c>
      <c r="P19" s="46">
        <v>53</v>
      </c>
      <c r="Q19" s="46">
        <v>83</v>
      </c>
      <c r="R19" s="46">
        <v>2</v>
      </c>
      <c r="S19" s="46">
        <v>0</v>
      </c>
      <c r="T19" s="6">
        <f t="shared" si="2"/>
        <v>113.5</v>
      </c>
      <c r="U19" s="2">
        <f t="shared" si="5"/>
        <v>420.5</v>
      </c>
    </row>
    <row r="20" spans="1:21" ht="24" customHeight="1" x14ac:dyDescent="0.2">
      <c r="A20" s="19" t="s">
        <v>27</v>
      </c>
      <c r="B20" s="45">
        <v>18</v>
      </c>
      <c r="C20" s="45">
        <v>78</v>
      </c>
      <c r="D20" s="45">
        <v>2</v>
      </c>
      <c r="E20" s="45">
        <v>3</v>
      </c>
      <c r="F20" s="8">
        <f t="shared" si="0"/>
        <v>98.5</v>
      </c>
      <c r="G20" s="35"/>
      <c r="H20" s="19" t="s">
        <v>24</v>
      </c>
      <c r="I20" s="46">
        <v>26</v>
      </c>
      <c r="J20" s="46">
        <v>75</v>
      </c>
      <c r="K20" s="46">
        <v>2</v>
      </c>
      <c r="L20" s="46">
        <v>2</v>
      </c>
      <c r="M20" s="8">
        <f t="shared" si="1"/>
        <v>97</v>
      </c>
      <c r="N20" s="2">
        <f>M17+M18+M19+M20</f>
        <v>343</v>
      </c>
      <c r="O20" s="19" t="s">
        <v>45</v>
      </c>
      <c r="P20" s="45">
        <v>35</v>
      </c>
      <c r="Q20" s="45">
        <v>89</v>
      </c>
      <c r="R20" s="46">
        <v>2</v>
      </c>
      <c r="S20" s="45">
        <v>0</v>
      </c>
      <c r="T20" s="8">
        <f t="shared" si="2"/>
        <v>110.5</v>
      </c>
      <c r="U20" s="2">
        <f t="shared" si="5"/>
        <v>422.5</v>
      </c>
    </row>
    <row r="21" spans="1:21" ht="24" customHeight="1" thickBot="1" x14ac:dyDescent="0.25">
      <c r="A21" s="19" t="s">
        <v>28</v>
      </c>
      <c r="B21" s="46">
        <v>33</v>
      </c>
      <c r="C21" s="46">
        <v>75</v>
      </c>
      <c r="D21" s="46">
        <v>5</v>
      </c>
      <c r="E21" s="46">
        <v>0</v>
      </c>
      <c r="F21" s="6">
        <f t="shared" si="0"/>
        <v>101.5</v>
      </c>
      <c r="G21" s="36"/>
      <c r="H21" s="20" t="s">
        <v>25</v>
      </c>
      <c r="I21" s="46">
        <v>28</v>
      </c>
      <c r="J21" s="46">
        <v>69</v>
      </c>
      <c r="K21" s="46">
        <v>4</v>
      </c>
      <c r="L21" s="46">
        <v>3</v>
      </c>
      <c r="M21" s="6">
        <f t="shared" si="1"/>
        <v>98.5</v>
      </c>
      <c r="N21" s="2">
        <f>M18+M19+M20+M21</f>
        <v>359</v>
      </c>
      <c r="O21" s="21" t="s">
        <v>46</v>
      </c>
      <c r="P21" s="47">
        <v>30</v>
      </c>
      <c r="Q21" s="47">
        <v>77</v>
      </c>
      <c r="R21" s="47">
        <v>2</v>
      </c>
      <c r="S21" s="47">
        <v>0</v>
      </c>
      <c r="T21" s="7">
        <f t="shared" si="2"/>
        <v>96</v>
      </c>
      <c r="U21" s="3">
        <f t="shared" si="5"/>
        <v>405.5</v>
      </c>
    </row>
    <row r="22" spans="1:21" ht="24" customHeight="1" thickBot="1" x14ac:dyDescent="0.25">
      <c r="A22" s="19" t="s">
        <v>1</v>
      </c>
      <c r="B22" s="46">
        <v>25</v>
      </c>
      <c r="C22" s="46">
        <v>84</v>
      </c>
      <c r="D22" s="46">
        <v>5</v>
      </c>
      <c r="E22" s="46">
        <v>2</v>
      </c>
      <c r="F22" s="6">
        <f t="shared" si="0"/>
        <v>111.5</v>
      </c>
      <c r="G22" s="2"/>
      <c r="H22" s="21" t="s">
        <v>26</v>
      </c>
      <c r="I22" s="47">
        <v>26</v>
      </c>
      <c r="J22" s="47">
        <v>72</v>
      </c>
      <c r="K22" s="47">
        <v>2</v>
      </c>
      <c r="L22" s="47">
        <v>2</v>
      </c>
      <c r="M22" s="6">
        <f t="shared" si="1"/>
        <v>94</v>
      </c>
      <c r="N22" s="3">
        <f>M19+M20+M21+M22</f>
        <v>355.5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406.5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482.5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469.5</v>
      </c>
    </row>
    <row r="24" spans="1:21" ht="15" customHeight="1" x14ac:dyDescent="0.2">
      <c r="A24" s="179"/>
      <c r="B24" s="180"/>
      <c r="C24" s="82" t="s">
        <v>73</v>
      </c>
      <c r="D24" s="86"/>
      <c r="E24" s="86"/>
      <c r="F24" s="87" t="s">
        <v>87</v>
      </c>
      <c r="G24" s="88"/>
      <c r="H24" s="179"/>
      <c r="I24" s="180"/>
      <c r="J24" s="82" t="s">
        <v>73</v>
      </c>
      <c r="K24" s="86"/>
      <c r="L24" s="86"/>
      <c r="M24" s="87" t="s">
        <v>80</v>
      </c>
      <c r="N24" s="88"/>
      <c r="O24" s="179"/>
      <c r="P24" s="180"/>
      <c r="Q24" s="82" t="s">
        <v>73</v>
      </c>
      <c r="R24" s="86"/>
      <c r="S24" s="86"/>
      <c r="T24" s="87" t="s">
        <v>81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6" zoomScaleNormal="100" workbookViewId="0">
      <selection activeCell="U13" sqref="U13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 xml:space="preserve">CL 76 Y 76B - CR 42F </v>
      </c>
      <c r="E5" s="171"/>
      <c r="F5" s="171"/>
      <c r="G5" s="171"/>
      <c r="H5" s="171"/>
      <c r="I5" s="161" t="s">
        <v>53</v>
      </c>
      <c r="J5" s="161"/>
      <c r="K5" s="161"/>
      <c r="L5" s="172" t="str">
        <f>'G-1'!L5:N5</f>
        <v>76-42F</v>
      </c>
      <c r="M5" s="172"/>
      <c r="N5" s="172"/>
      <c r="O5" s="12"/>
      <c r="P5" s="161" t="s">
        <v>57</v>
      </c>
      <c r="Q5" s="161"/>
      <c r="R5" s="161"/>
      <c r="S5" s="170" t="s">
        <v>61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87" t="s">
        <v>152</v>
      </c>
      <c r="E6" s="187"/>
      <c r="F6" s="187"/>
      <c r="G6" s="187"/>
      <c r="H6" s="187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f>'G-1'!S6:U6</f>
        <v>43434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8</v>
      </c>
      <c r="C10" s="46">
        <v>41</v>
      </c>
      <c r="D10" s="46">
        <v>10</v>
      </c>
      <c r="E10" s="46">
        <v>3</v>
      </c>
      <c r="F10" s="6">
        <f t="shared" ref="F10:F22" si="0">B10*0.5+C10*1+D10*2+E10*2.5</f>
        <v>72.5</v>
      </c>
      <c r="G10" s="2"/>
      <c r="H10" s="19" t="s">
        <v>4</v>
      </c>
      <c r="I10" s="46">
        <v>6</v>
      </c>
      <c r="J10" s="46">
        <v>42</v>
      </c>
      <c r="K10" s="46">
        <v>7</v>
      </c>
      <c r="L10" s="46">
        <v>2</v>
      </c>
      <c r="M10" s="6">
        <f t="shared" ref="M10:M22" si="1">I10*0.5+J10*1+K10*2+L10*2.5</f>
        <v>64</v>
      </c>
      <c r="N10" s="9">
        <f>F20+F21+F22+M10</f>
        <v>251.5</v>
      </c>
      <c r="O10" s="19" t="s">
        <v>43</v>
      </c>
      <c r="P10" s="46">
        <v>11</v>
      </c>
      <c r="Q10" s="46">
        <v>57</v>
      </c>
      <c r="R10" s="46">
        <v>10</v>
      </c>
      <c r="S10" s="46">
        <v>2</v>
      </c>
      <c r="T10" s="6">
        <f t="shared" ref="T10:T21" si="2">P10*0.5+Q10*1+R10*2+S10*2.5</f>
        <v>87.5</v>
      </c>
      <c r="U10" s="10"/>
      <c r="AB10" s="1"/>
    </row>
    <row r="11" spans="1:28" ht="24" customHeight="1" x14ac:dyDescent="0.2">
      <c r="A11" s="18" t="s">
        <v>14</v>
      </c>
      <c r="B11" s="46">
        <v>9</v>
      </c>
      <c r="C11" s="46">
        <v>46</v>
      </c>
      <c r="D11" s="46">
        <v>12</v>
      </c>
      <c r="E11" s="46">
        <v>5</v>
      </c>
      <c r="F11" s="6">
        <f t="shared" si="0"/>
        <v>87</v>
      </c>
      <c r="G11" s="2"/>
      <c r="H11" s="19" t="s">
        <v>5</v>
      </c>
      <c r="I11" s="46">
        <v>8</v>
      </c>
      <c r="J11" s="46">
        <v>32</v>
      </c>
      <c r="K11" s="46">
        <v>9</v>
      </c>
      <c r="L11" s="46">
        <v>0</v>
      </c>
      <c r="M11" s="6">
        <f t="shared" si="1"/>
        <v>54</v>
      </c>
      <c r="N11" s="9">
        <f>F21+F22+M10+M11</f>
        <v>253.5</v>
      </c>
      <c r="O11" s="19" t="s">
        <v>44</v>
      </c>
      <c r="P11" s="46">
        <v>8</v>
      </c>
      <c r="Q11" s="46">
        <v>46</v>
      </c>
      <c r="R11" s="46">
        <v>11</v>
      </c>
      <c r="S11" s="46">
        <v>1</v>
      </c>
      <c r="T11" s="6">
        <f t="shared" si="2"/>
        <v>74.5</v>
      </c>
      <c r="U11" s="2"/>
      <c r="AB11" s="1"/>
    </row>
    <row r="12" spans="1:28" ht="24" customHeight="1" x14ac:dyDescent="0.2">
      <c r="A12" s="18" t="s">
        <v>17</v>
      </c>
      <c r="B12" s="46">
        <v>22</v>
      </c>
      <c r="C12" s="46">
        <v>53</v>
      </c>
      <c r="D12" s="46">
        <v>11</v>
      </c>
      <c r="E12" s="46">
        <v>0</v>
      </c>
      <c r="F12" s="6">
        <f t="shared" si="0"/>
        <v>86</v>
      </c>
      <c r="G12" s="2"/>
      <c r="H12" s="19" t="s">
        <v>6</v>
      </c>
      <c r="I12" s="46">
        <v>17</v>
      </c>
      <c r="J12" s="46">
        <v>54</v>
      </c>
      <c r="K12" s="46">
        <v>11</v>
      </c>
      <c r="L12" s="46">
        <v>1</v>
      </c>
      <c r="M12" s="6">
        <f t="shared" si="1"/>
        <v>87</v>
      </c>
      <c r="N12" s="2">
        <f>F22+M10+M11+M12</f>
        <v>281.5</v>
      </c>
      <c r="O12" s="19" t="s">
        <v>32</v>
      </c>
      <c r="P12" s="46">
        <v>5</v>
      </c>
      <c r="Q12" s="46">
        <v>40</v>
      </c>
      <c r="R12" s="46">
        <v>13</v>
      </c>
      <c r="S12" s="46">
        <v>0</v>
      </c>
      <c r="T12" s="6">
        <f t="shared" si="2"/>
        <v>68.5</v>
      </c>
      <c r="U12" s="2"/>
      <c r="AB12" s="1"/>
    </row>
    <row r="13" spans="1:28" ht="24" customHeight="1" x14ac:dyDescent="0.2">
      <c r="A13" s="18" t="s">
        <v>19</v>
      </c>
      <c r="B13" s="46">
        <v>10</v>
      </c>
      <c r="C13" s="46">
        <v>49</v>
      </c>
      <c r="D13" s="46">
        <v>10</v>
      </c>
      <c r="E13" s="46">
        <v>1</v>
      </c>
      <c r="F13" s="6">
        <f t="shared" si="0"/>
        <v>76.5</v>
      </c>
      <c r="G13" s="2">
        <f t="shared" ref="G13:G19" si="3">F10+F11+F12+F13</f>
        <v>322</v>
      </c>
      <c r="H13" s="19" t="s">
        <v>7</v>
      </c>
      <c r="I13" s="46">
        <v>15</v>
      </c>
      <c r="J13" s="46">
        <v>59</v>
      </c>
      <c r="K13" s="46">
        <v>8</v>
      </c>
      <c r="L13" s="46">
        <v>0</v>
      </c>
      <c r="M13" s="6">
        <f t="shared" si="1"/>
        <v>82.5</v>
      </c>
      <c r="N13" s="2">
        <f t="shared" ref="N13:N18" si="4">M10+M11+M12+M13</f>
        <v>287.5</v>
      </c>
      <c r="O13" s="19" t="s">
        <v>33</v>
      </c>
      <c r="P13" s="46">
        <v>12</v>
      </c>
      <c r="Q13" s="46">
        <v>42</v>
      </c>
      <c r="R13" s="46">
        <v>12</v>
      </c>
      <c r="S13" s="46">
        <v>1</v>
      </c>
      <c r="T13" s="6">
        <f t="shared" si="2"/>
        <v>74.5</v>
      </c>
      <c r="U13" s="2">
        <f t="shared" ref="U13:U21" si="5">T10+T11+T12+T13</f>
        <v>305</v>
      </c>
      <c r="AB13" s="81">
        <v>212.5</v>
      </c>
    </row>
    <row r="14" spans="1:28" ht="24" customHeight="1" x14ac:dyDescent="0.2">
      <c r="A14" s="18" t="s">
        <v>21</v>
      </c>
      <c r="B14" s="46">
        <v>14</v>
      </c>
      <c r="C14" s="46">
        <v>37</v>
      </c>
      <c r="D14" s="46">
        <v>9</v>
      </c>
      <c r="E14" s="46">
        <v>1</v>
      </c>
      <c r="F14" s="6">
        <f t="shared" si="0"/>
        <v>64.5</v>
      </c>
      <c r="G14" s="2">
        <f t="shared" si="3"/>
        <v>314</v>
      </c>
      <c r="H14" s="19" t="s">
        <v>9</v>
      </c>
      <c r="I14" s="46">
        <v>17</v>
      </c>
      <c r="J14" s="46">
        <v>48</v>
      </c>
      <c r="K14" s="46">
        <v>9</v>
      </c>
      <c r="L14" s="46">
        <v>2</v>
      </c>
      <c r="M14" s="6">
        <f t="shared" si="1"/>
        <v>79.5</v>
      </c>
      <c r="N14" s="2">
        <f t="shared" si="4"/>
        <v>303</v>
      </c>
      <c r="O14" s="19" t="s">
        <v>29</v>
      </c>
      <c r="P14" s="45">
        <v>4</v>
      </c>
      <c r="Q14" s="45">
        <v>50</v>
      </c>
      <c r="R14" s="45">
        <v>8</v>
      </c>
      <c r="S14" s="45">
        <v>0</v>
      </c>
      <c r="T14" s="6">
        <f t="shared" si="2"/>
        <v>68</v>
      </c>
      <c r="U14" s="2">
        <f t="shared" si="5"/>
        <v>285.5</v>
      </c>
      <c r="AB14" s="81">
        <v>226</v>
      </c>
    </row>
    <row r="15" spans="1:28" ht="24" customHeight="1" x14ac:dyDescent="0.2">
      <c r="A15" s="18" t="s">
        <v>23</v>
      </c>
      <c r="B15" s="46">
        <v>7</v>
      </c>
      <c r="C15" s="46">
        <v>29</v>
      </c>
      <c r="D15" s="46">
        <v>12</v>
      </c>
      <c r="E15" s="46">
        <v>0</v>
      </c>
      <c r="F15" s="6">
        <f t="shared" si="0"/>
        <v>56.5</v>
      </c>
      <c r="G15" s="2">
        <f t="shared" si="3"/>
        <v>283.5</v>
      </c>
      <c r="H15" s="19" t="s">
        <v>12</v>
      </c>
      <c r="I15" s="46">
        <v>12</v>
      </c>
      <c r="J15" s="46">
        <v>42</v>
      </c>
      <c r="K15" s="46">
        <v>8</v>
      </c>
      <c r="L15" s="46">
        <v>1</v>
      </c>
      <c r="M15" s="6">
        <f t="shared" si="1"/>
        <v>66.5</v>
      </c>
      <c r="N15" s="2">
        <f t="shared" si="4"/>
        <v>315.5</v>
      </c>
      <c r="O15" s="18" t="s">
        <v>30</v>
      </c>
      <c r="P15" s="46">
        <v>3</v>
      </c>
      <c r="Q15" s="46">
        <v>48</v>
      </c>
      <c r="R15" s="46">
        <v>17</v>
      </c>
      <c r="S15" s="46">
        <v>0</v>
      </c>
      <c r="T15" s="6">
        <f t="shared" si="2"/>
        <v>83.5</v>
      </c>
      <c r="U15" s="2">
        <f t="shared" si="5"/>
        <v>294.5</v>
      </c>
      <c r="AB15" s="81">
        <v>233.5</v>
      </c>
    </row>
    <row r="16" spans="1:28" ht="24" customHeight="1" x14ac:dyDescent="0.2">
      <c r="A16" s="18" t="s">
        <v>39</v>
      </c>
      <c r="B16" s="46">
        <v>7</v>
      </c>
      <c r="C16" s="46">
        <v>33</v>
      </c>
      <c r="D16" s="46">
        <v>10</v>
      </c>
      <c r="E16" s="46">
        <v>0</v>
      </c>
      <c r="F16" s="6">
        <f t="shared" si="0"/>
        <v>56.5</v>
      </c>
      <c r="G16" s="2">
        <f t="shared" si="3"/>
        <v>254</v>
      </c>
      <c r="H16" s="19" t="s">
        <v>15</v>
      </c>
      <c r="I16" s="46">
        <v>15</v>
      </c>
      <c r="J16" s="46">
        <v>40</v>
      </c>
      <c r="K16" s="46">
        <v>7</v>
      </c>
      <c r="L16" s="46">
        <v>2</v>
      </c>
      <c r="M16" s="6">
        <f t="shared" si="1"/>
        <v>66.5</v>
      </c>
      <c r="N16" s="2">
        <f t="shared" si="4"/>
        <v>295</v>
      </c>
      <c r="O16" s="19" t="s">
        <v>8</v>
      </c>
      <c r="P16" s="46">
        <v>9</v>
      </c>
      <c r="Q16" s="46">
        <v>30</v>
      </c>
      <c r="R16" s="46">
        <v>10</v>
      </c>
      <c r="S16" s="46">
        <v>1</v>
      </c>
      <c r="T16" s="6">
        <f t="shared" si="2"/>
        <v>57</v>
      </c>
      <c r="U16" s="2">
        <f t="shared" si="5"/>
        <v>283</v>
      </c>
      <c r="AB16" s="81">
        <v>234</v>
      </c>
    </row>
    <row r="17" spans="1:28" ht="24" customHeight="1" x14ac:dyDescent="0.2">
      <c r="A17" s="18" t="s">
        <v>40</v>
      </c>
      <c r="B17" s="46">
        <v>10</v>
      </c>
      <c r="C17" s="46">
        <v>27</v>
      </c>
      <c r="D17" s="46">
        <v>7</v>
      </c>
      <c r="E17" s="46">
        <v>1</v>
      </c>
      <c r="F17" s="6">
        <f t="shared" si="0"/>
        <v>48.5</v>
      </c>
      <c r="G17" s="2">
        <f t="shared" si="3"/>
        <v>226</v>
      </c>
      <c r="H17" s="19" t="s">
        <v>18</v>
      </c>
      <c r="I17" s="46">
        <v>11</v>
      </c>
      <c r="J17" s="46">
        <v>42</v>
      </c>
      <c r="K17" s="46">
        <v>10</v>
      </c>
      <c r="L17" s="46">
        <v>2</v>
      </c>
      <c r="M17" s="6">
        <f t="shared" si="1"/>
        <v>72.5</v>
      </c>
      <c r="N17" s="2">
        <f t="shared" si="4"/>
        <v>285</v>
      </c>
      <c r="O17" s="19" t="s">
        <v>10</v>
      </c>
      <c r="P17" s="46">
        <v>11</v>
      </c>
      <c r="Q17" s="46">
        <v>28</v>
      </c>
      <c r="R17" s="46">
        <v>15</v>
      </c>
      <c r="S17" s="46">
        <v>0</v>
      </c>
      <c r="T17" s="6">
        <f t="shared" si="2"/>
        <v>63.5</v>
      </c>
      <c r="U17" s="2">
        <f t="shared" si="5"/>
        <v>272</v>
      </c>
      <c r="AB17" s="81">
        <v>248</v>
      </c>
    </row>
    <row r="18" spans="1:28" ht="24" customHeight="1" x14ac:dyDescent="0.2">
      <c r="A18" s="18" t="s">
        <v>41</v>
      </c>
      <c r="B18" s="46">
        <v>16</v>
      </c>
      <c r="C18" s="46">
        <v>39</v>
      </c>
      <c r="D18" s="46">
        <v>11</v>
      </c>
      <c r="E18" s="46">
        <v>2</v>
      </c>
      <c r="F18" s="6">
        <f t="shared" si="0"/>
        <v>74</v>
      </c>
      <c r="G18" s="2">
        <f t="shared" si="3"/>
        <v>235.5</v>
      </c>
      <c r="H18" s="19" t="s">
        <v>20</v>
      </c>
      <c r="I18" s="46">
        <v>15</v>
      </c>
      <c r="J18" s="46">
        <v>49</v>
      </c>
      <c r="K18" s="46">
        <v>14</v>
      </c>
      <c r="L18" s="46">
        <v>1</v>
      </c>
      <c r="M18" s="6">
        <f t="shared" si="1"/>
        <v>87</v>
      </c>
      <c r="N18" s="2">
        <f t="shared" si="4"/>
        <v>292.5</v>
      </c>
      <c r="O18" s="19" t="s">
        <v>13</v>
      </c>
      <c r="P18" s="46">
        <v>5</v>
      </c>
      <c r="Q18" s="46">
        <v>35</v>
      </c>
      <c r="R18" s="46">
        <v>11</v>
      </c>
      <c r="S18" s="46">
        <v>0</v>
      </c>
      <c r="T18" s="6">
        <f t="shared" si="2"/>
        <v>59.5</v>
      </c>
      <c r="U18" s="2">
        <f t="shared" si="5"/>
        <v>263.5</v>
      </c>
      <c r="AB18" s="81">
        <v>248</v>
      </c>
    </row>
    <row r="19" spans="1:28" ht="24" customHeight="1" thickBot="1" x14ac:dyDescent="0.25">
      <c r="A19" s="21" t="s">
        <v>42</v>
      </c>
      <c r="B19" s="47">
        <v>12</v>
      </c>
      <c r="C19" s="47">
        <v>32</v>
      </c>
      <c r="D19" s="47">
        <v>14</v>
      </c>
      <c r="E19" s="47">
        <v>1</v>
      </c>
      <c r="F19" s="7">
        <f t="shared" si="0"/>
        <v>68.5</v>
      </c>
      <c r="G19" s="3">
        <f t="shared" si="3"/>
        <v>247.5</v>
      </c>
      <c r="H19" s="20" t="s">
        <v>22</v>
      </c>
      <c r="I19" s="45">
        <v>9</v>
      </c>
      <c r="J19" s="45">
        <v>51</v>
      </c>
      <c r="K19" s="45">
        <v>12</v>
      </c>
      <c r="L19" s="45">
        <v>0</v>
      </c>
      <c r="M19" s="6">
        <f t="shared" si="1"/>
        <v>79.5</v>
      </c>
      <c r="N19" s="2">
        <f>M16+M17+M18+M19</f>
        <v>305.5</v>
      </c>
      <c r="O19" s="19" t="s">
        <v>16</v>
      </c>
      <c r="P19" s="46">
        <v>11</v>
      </c>
      <c r="Q19" s="46">
        <v>25</v>
      </c>
      <c r="R19" s="46">
        <v>9</v>
      </c>
      <c r="S19" s="46">
        <v>0</v>
      </c>
      <c r="T19" s="6">
        <f t="shared" si="2"/>
        <v>48.5</v>
      </c>
      <c r="U19" s="2">
        <f t="shared" si="5"/>
        <v>228.5</v>
      </c>
      <c r="AB19" s="81">
        <v>262</v>
      </c>
    </row>
    <row r="20" spans="1:28" ht="24" customHeight="1" x14ac:dyDescent="0.2">
      <c r="A20" s="19" t="s">
        <v>27</v>
      </c>
      <c r="B20" s="45">
        <v>9</v>
      </c>
      <c r="C20" s="45">
        <v>33</v>
      </c>
      <c r="D20" s="45">
        <v>6</v>
      </c>
      <c r="E20" s="45">
        <v>1</v>
      </c>
      <c r="F20" s="8">
        <f t="shared" si="0"/>
        <v>52</v>
      </c>
      <c r="G20" s="35"/>
      <c r="H20" s="19" t="s">
        <v>24</v>
      </c>
      <c r="I20" s="46">
        <v>9</v>
      </c>
      <c r="J20" s="46">
        <v>47</v>
      </c>
      <c r="K20" s="46">
        <v>8</v>
      </c>
      <c r="L20" s="46">
        <v>0</v>
      </c>
      <c r="M20" s="8">
        <f t="shared" si="1"/>
        <v>67.5</v>
      </c>
      <c r="N20" s="2">
        <f>M17+M18+M19+M20</f>
        <v>306.5</v>
      </c>
      <c r="O20" s="19" t="s">
        <v>45</v>
      </c>
      <c r="P20" s="45">
        <v>11</v>
      </c>
      <c r="Q20" s="45">
        <v>42</v>
      </c>
      <c r="R20" s="45">
        <v>6</v>
      </c>
      <c r="S20" s="45">
        <v>0</v>
      </c>
      <c r="T20" s="8">
        <f t="shared" si="2"/>
        <v>59.5</v>
      </c>
      <c r="U20" s="2">
        <f t="shared" si="5"/>
        <v>231</v>
      </c>
      <c r="AB20" s="81">
        <v>275</v>
      </c>
    </row>
    <row r="21" spans="1:28" ht="24" customHeight="1" thickBot="1" x14ac:dyDescent="0.25">
      <c r="A21" s="19" t="s">
        <v>28</v>
      </c>
      <c r="B21" s="46">
        <v>6</v>
      </c>
      <c r="C21" s="46">
        <v>40</v>
      </c>
      <c r="D21" s="46">
        <v>8</v>
      </c>
      <c r="E21" s="46">
        <v>0</v>
      </c>
      <c r="F21" s="6">
        <f t="shared" si="0"/>
        <v>59</v>
      </c>
      <c r="G21" s="36"/>
      <c r="H21" s="20" t="s">
        <v>25</v>
      </c>
      <c r="I21" s="46">
        <v>8</v>
      </c>
      <c r="J21" s="46">
        <v>41</v>
      </c>
      <c r="K21" s="46">
        <v>10</v>
      </c>
      <c r="L21" s="46">
        <v>0</v>
      </c>
      <c r="M21" s="6">
        <f t="shared" si="1"/>
        <v>65</v>
      </c>
      <c r="N21" s="2">
        <f>M18+M19+M20+M21</f>
        <v>299</v>
      </c>
      <c r="O21" s="21" t="s">
        <v>46</v>
      </c>
      <c r="P21" s="47">
        <v>7</v>
      </c>
      <c r="Q21" s="47">
        <v>37</v>
      </c>
      <c r="R21" s="47">
        <v>8</v>
      </c>
      <c r="S21" s="47">
        <v>0</v>
      </c>
      <c r="T21" s="7">
        <f t="shared" si="2"/>
        <v>56.5</v>
      </c>
      <c r="U21" s="3">
        <f t="shared" si="5"/>
        <v>224</v>
      </c>
      <c r="AB21" s="81">
        <v>276</v>
      </c>
    </row>
    <row r="22" spans="1:28" ht="24" customHeight="1" thickBot="1" x14ac:dyDescent="0.25">
      <c r="A22" s="19" t="s">
        <v>1</v>
      </c>
      <c r="B22" s="46">
        <v>11</v>
      </c>
      <c r="C22" s="46">
        <v>51</v>
      </c>
      <c r="D22" s="46">
        <v>10</v>
      </c>
      <c r="E22" s="46">
        <v>0</v>
      </c>
      <c r="F22" s="6">
        <f t="shared" si="0"/>
        <v>76.5</v>
      </c>
      <c r="G22" s="2"/>
      <c r="H22" s="21" t="s">
        <v>26</v>
      </c>
      <c r="I22" s="47">
        <v>6</v>
      </c>
      <c r="J22" s="47">
        <v>37</v>
      </c>
      <c r="K22" s="47">
        <v>11</v>
      </c>
      <c r="L22" s="47">
        <v>0</v>
      </c>
      <c r="M22" s="6">
        <f t="shared" si="1"/>
        <v>62</v>
      </c>
      <c r="N22" s="3">
        <f>M19+M20+M21+M22</f>
        <v>274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322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315.5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305</v>
      </c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65</v>
      </c>
      <c r="G24" s="88"/>
      <c r="H24" s="179"/>
      <c r="I24" s="180"/>
      <c r="J24" s="82" t="s">
        <v>73</v>
      </c>
      <c r="K24" s="86"/>
      <c r="L24" s="86"/>
      <c r="M24" s="87" t="s">
        <v>80</v>
      </c>
      <c r="N24" s="88"/>
      <c r="O24" s="179"/>
      <c r="P24" s="180"/>
      <c r="Q24" s="82" t="s">
        <v>73</v>
      </c>
      <c r="R24" s="86"/>
      <c r="S24" s="86"/>
      <c r="T24" s="87" t="s">
        <v>77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U21" sqref="U21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7" t="s">
        <v>38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  <c r="Q2" s="197"/>
      <c r="R2" s="197"/>
      <c r="S2" s="197"/>
      <c r="T2" s="197"/>
      <c r="U2" s="197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6" t="s">
        <v>54</v>
      </c>
      <c r="B4" s="196"/>
      <c r="C4" s="196"/>
      <c r="D4" s="51"/>
      <c r="E4" s="198" t="str">
        <f>'G-1'!E4:H4</f>
        <v>DE OBRA</v>
      </c>
      <c r="F4" s="198"/>
      <c r="G4" s="198"/>
      <c r="H4" s="198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4" t="s">
        <v>56</v>
      </c>
      <c r="B5" s="194"/>
      <c r="C5" s="194"/>
      <c r="D5" s="198" t="str">
        <f>'G-1'!D5:H5</f>
        <v xml:space="preserve">CL 76 Y 76B - CR 42F </v>
      </c>
      <c r="E5" s="198"/>
      <c r="F5" s="198"/>
      <c r="G5" s="198"/>
      <c r="H5" s="198"/>
      <c r="I5" s="194" t="s">
        <v>53</v>
      </c>
      <c r="J5" s="194"/>
      <c r="K5" s="194"/>
      <c r="L5" s="172" t="str">
        <f>'G-1'!L5:N5</f>
        <v>76-42F</v>
      </c>
      <c r="M5" s="172"/>
      <c r="N5" s="172"/>
      <c r="O5" s="50"/>
      <c r="P5" s="194" t="s">
        <v>57</v>
      </c>
      <c r="Q5" s="194"/>
      <c r="R5" s="194"/>
      <c r="S5" s="172" t="s">
        <v>135</v>
      </c>
      <c r="T5" s="172"/>
      <c r="U5" s="172"/>
    </row>
    <row r="6" spans="1:28" ht="12.75" customHeight="1" x14ac:dyDescent="0.2">
      <c r="A6" s="194" t="s">
        <v>55</v>
      </c>
      <c r="B6" s="194"/>
      <c r="C6" s="194"/>
      <c r="D6" s="187" t="s">
        <v>153</v>
      </c>
      <c r="E6" s="187"/>
      <c r="F6" s="187"/>
      <c r="G6" s="187"/>
      <c r="H6" s="187"/>
      <c r="I6" s="194" t="s">
        <v>59</v>
      </c>
      <c r="J6" s="194"/>
      <c r="K6" s="194"/>
      <c r="L6" s="193">
        <v>1</v>
      </c>
      <c r="M6" s="193"/>
      <c r="N6" s="193"/>
      <c r="O6" s="54"/>
      <c r="P6" s="194" t="s">
        <v>58</v>
      </c>
      <c r="Q6" s="194"/>
      <c r="R6" s="194"/>
      <c r="S6" s="199">
        <f>'G-1'!S6:U6</f>
        <v>43434</v>
      </c>
      <c r="T6" s="199"/>
      <c r="U6" s="199"/>
    </row>
    <row r="7" spans="1:28" ht="7.5" customHeight="1" x14ac:dyDescent="0.2">
      <c r="A7" s="55"/>
      <c r="B7" s="49"/>
      <c r="C7" s="49"/>
      <c r="D7" s="49"/>
      <c r="E7" s="195"/>
      <c r="F7" s="195"/>
      <c r="G7" s="195"/>
      <c r="H7" s="195"/>
      <c r="I7" s="195"/>
      <c r="J7" s="195"/>
      <c r="K7" s="19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57" t="s">
        <v>52</v>
      </c>
      <c r="C9" s="57" t="s">
        <v>0</v>
      </c>
      <c r="D9" s="57" t="s">
        <v>2</v>
      </c>
      <c r="E9" s="58" t="s">
        <v>3</v>
      </c>
      <c r="F9" s="189"/>
      <c r="G9" s="189"/>
      <c r="H9" s="189"/>
      <c r="I9" s="59" t="s">
        <v>52</v>
      </c>
      <c r="J9" s="59" t="s">
        <v>0</v>
      </c>
      <c r="K9" s="57" t="s">
        <v>2</v>
      </c>
      <c r="L9" s="58" t="s">
        <v>3</v>
      </c>
      <c r="M9" s="189"/>
      <c r="N9" s="189"/>
      <c r="O9" s="189"/>
      <c r="P9" s="59" t="s">
        <v>52</v>
      </c>
      <c r="Q9" s="59" t="s">
        <v>0</v>
      </c>
      <c r="R9" s="57" t="s">
        <v>2</v>
      </c>
      <c r="S9" s="58" t="s">
        <v>3</v>
      </c>
      <c r="T9" s="189"/>
      <c r="U9" s="189"/>
    </row>
    <row r="10" spans="1:28" ht="24" customHeight="1" x14ac:dyDescent="0.2">
      <c r="A10" s="60" t="s">
        <v>11</v>
      </c>
      <c r="B10" s="61">
        <v>31</v>
      </c>
      <c r="C10" s="61">
        <v>136</v>
      </c>
      <c r="D10" s="61">
        <v>11</v>
      </c>
      <c r="E10" s="61">
        <v>0</v>
      </c>
      <c r="F10" s="62">
        <f t="shared" ref="F10:F22" si="0">B10*0.5+C10*1+D10*2+E10*2.5</f>
        <v>173.5</v>
      </c>
      <c r="G10" s="63"/>
      <c r="H10" s="64" t="s">
        <v>4</v>
      </c>
      <c r="I10" s="46">
        <v>35</v>
      </c>
      <c r="J10" s="46">
        <v>166</v>
      </c>
      <c r="K10" s="46">
        <v>16</v>
      </c>
      <c r="L10" s="46">
        <v>3</v>
      </c>
      <c r="M10" s="62">
        <f t="shared" ref="M10:M22" si="1">I10*0.5+J10*1+K10*2+L10*2.5</f>
        <v>223</v>
      </c>
      <c r="N10" s="65">
        <f>F20+F21+F22+M10</f>
        <v>845</v>
      </c>
      <c r="O10" s="64" t="s">
        <v>43</v>
      </c>
      <c r="P10" s="46">
        <v>25</v>
      </c>
      <c r="Q10" s="46">
        <v>155</v>
      </c>
      <c r="R10" s="46">
        <v>12</v>
      </c>
      <c r="S10" s="46">
        <v>2</v>
      </c>
      <c r="T10" s="62">
        <f t="shared" ref="T10:T21" si="2">P10*0.5+Q10*1+R10*2+S10*2.5</f>
        <v>196.5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24</v>
      </c>
      <c r="C11" s="61">
        <v>145</v>
      </c>
      <c r="D11" s="61">
        <v>15</v>
      </c>
      <c r="E11" s="61">
        <v>1</v>
      </c>
      <c r="F11" s="62">
        <f t="shared" si="0"/>
        <v>189.5</v>
      </c>
      <c r="G11" s="63"/>
      <c r="H11" s="64" t="s">
        <v>5</v>
      </c>
      <c r="I11" s="46">
        <v>41</v>
      </c>
      <c r="J11" s="46">
        <v>173</v>
      </c>
      <c r="K11" s="46">
        <v>18</v>
      </c>
      <c r="L11" s="46">
        <v>2</v>
      </c>
      <c r="M11" s="62">
        <f t="shared" si="1"/>
        <v>234.5</v>
      </c>
      <c r="N11" s="65">
        <f>F21+F22+M10+M11</f>
        <v>882</v>
      </c>
      <c r="O11" s="64" t="s">
        <v>44</v>
      </c>
      <c r="P11" s="46">
        <v>29</v>
      </c>
      <c r="Q11" s="46">
        <v>172</v>
      </c>
      <c r="R11" s="46">
        <v>15</v>
      </c>
      <c r="S11" s="46">
        <v>4</v>
      </c>
      <c r="T11" s="62">
        <f t="shared" si="2"/>
        <v>226.5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26</v>
      </c>
      <c r="C12" s="61">
        <v>155</v>
      </c>
      <c r="D12" s="61">
        <v>13</v>
      </c>
      <c r="E12" s="61">
        <v>2</v>
      </c>
      <c r="F12" s="62">
        <f t="shared" si="0"/>
        <v>199</v>
      </c>
      <c r="G12" s="63"/>
      <c r="H12" s="64" t="s">
        <v>6</v>
      </c>
      <c r="I12" s="46">
        <v>57</v>
      </c>
      <c r="J12" s="46">
        <v>263</v>
      </c>
      <c r="K12" s="46">
        <v>9</v>
      </c>
      <c r="L12" s="46">
        <v>2</v>
      </c>
      <c r="M12" s="62">
        <f t="shared" si="1"/>
        <v>314.5</v>
      </c>
      <c r="N12" s="63">
        <f>F22+M10+M11+M12</f>
        <v>994</v>
      </c>
      <c r="O12" s="64" t="s">
        <v>32</v>
      </c>
      <c r="P12" s="46">
        <v>62</v>
      </c>
      <c r="Q12" s="46">
        <v>200</v>
      </c>
      <c r="R12" s="46">
        <v>12</v>
      </c>
      <c r="S12" s="46">
        <v>0</v>
      </c>
      <c r="T12" s="62">
        <f t="shared" si="2"/>
        <v>255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21</v>
      </c>
      <c r="C13" s="61">
        <v>168</v>
      </c>
      <c r="D13" s="61">
        <v>15</v>
      </c>
      <c r="E13" s="61">
        <v>1</v>
      </c>
      <c r="F13" s="62">
        <f t="shared" si="0"/>
        <v>211</v>
      </c>
      <c r="G13" s="63">
        <f t="shared" ref="G13:G19" si="3">F10+F11+F12+F13</f>
        <v>773</v>
      </c>
      <c r="H13" s="64" t="s">
        <v>7</v>
      </c>
      <c r="I13" s="46">
        <v>31</v>
      </c>
      <c r="J13" s="46">
        <v>238</v>
      </c>
      <c r="K13" s="46">
        <v>10</v>
      </c>
      <c r="L13" s="46">
        <v>1</v>
      </c>
      <c r="M13" s="62">
        <f t="shared" si="1"/>
        <v>276</v>
      </c>
      <c r="N13" s="63">
        <f t="shared" ref="N13:N18" si="4">M10+M11+M12+M13</f>
        <v>1048</v>
      </c>
      <c r="O13" s="64" t="s">
        <v>33</v>
      </c>
      <c r="P13" s="46">
        <v>51</v>
      </c>
      <c r="Q13" s="46">
        <v>208</v>
      </c>
      <c r="R13" s="46">
        <v>12</v>
      </c>
      <c r="S13" s="46">
        <v>3</v>
      </c>
      <c r="T13" s="62">
        <f t="shared" si="2"/>
        <v>265</v>
      </c>
      <c r="U13" s="63">
        <f t="shared" ref="U13:U21" si="5">T10+T11+T12+T13</f>
        <v>943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27</v>
      </c>
      <c r="C14" s="61">
        <v>143</v>
      </c>
      <c r="D14" s="61">
        <v>15</v>
      </c>
      <c r="E14" s="61">
        <v>3</v>
      </c>
      <c r="F14" s="62">
        <f t="shared" si="0"/>
        <v>194</v>
      </c>
      <c r="G14" s="63">
        <f t="shared" si="3"/>
        <v>793.5</v>
      </c>
      <c r="H14" s="64" t="s">
        <v>9</v>
      </c>
      <c r="I14" s="46">
        <v>39</v>
      </c>
      <c r="J14" s="46">
        <v>210</v>
      </c>
      <c r="K14" s="46">
        <v>13</v>
      </c>
      <c r="L14" s="46">
        <v>3</v>
      </c>
      <c r="M14" s="62">
        <f t="shared" si="1"/>
        <v>263</v>
      </c>
      <c r="N14" s="63">
        <f t="shared" si="4"/>
        <v>1088</v>
      </c>
      <c r="O14" s="64" t="s">
        <v>29</v>
      </c>
      <c r="P14" s="45">
        <v>60</v>
      </c>
      <c r="Q14" s="45">
        <v>200</v>
      </c>
      <c r="R14" s="45">
        <v>12</v>
      </c>
      <c r="S14" s="45">
        <v>2</v>
      </c>
      <c r="T14" s="62">
        <f t="shared" si="2"/>
        <v>259</v>
      </c>
      <c r="U14" s="63">
        <f t="shared" si="5"/>
        <v>1005.5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37</v>
      </c>
      <c r="C15" s="61">
        <v>182</v>
      </c>
      <c r="D15" s="61">
        <v>16</v>
      </c>
      <c r="E15" s="61">
        <v>1</v>
      </c>
      <c r="F15" s="62">
        <f t="shared" si="0"/>
        <v>235</v>
      </c>
      <c r="G15" s="63">
        <f t="shared" si="3"/>
        <v>839</v>
      </c>
      <c r="H15" s="64" t="s">
        <v>12</v>
      </c>
      <c r="I15" s="46">
        <v>35</v>
      </c>
      <c r="J15" s="46">
        <v>220</v>
      </c>
      <c r="K15" s="46">
        <v>12</v>
      </c>
      <c r="L15" s="46">
        <v>2</v>
      </c>
      <c r="M15" s="62">
        <f t="shared" si="1"/>
        <v>266.5</v>
      </c>
      <c r="N15" s="63">
        <f t="shared" si="4"/>
        <v>1120</v>
      </c>
      <c r="O15" s="60" t="s">
        <v>30</v>
      </c>
      <c r="P15" s="46">
        <v>55</v>
      </c>
      <c r="Q15" s="46">
        <v>164</v>
      </c>
      <c r="R15" s="46">
        <v>12</v>
      </c>
      <c r="S15" s="46">
        <v>4</v>
      </c>
      <c r="T15" s="62">
        <f t="shared" si="2"/>
        <v>225.5</v>
      </c>
      <c r="U15" s="63">
        <f t="shared" si="5"/>
        <v>1004.5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50</v>
      </c>
      <c r="C16" s="61">
        <v>168</v>
      </c>
      <c r="D16" s="61">
        <v>20</v>
      </c>
      <c r="E16" s="61">
        <v>1</v>
      </c>
      <c r="F16" s="62">
        <f t="shared" si="0"/>
        <v>235.5</v>
      </c>
      <c r="G16" s="63">
        <f t="shared" si="3"/>
        <v>875.5</v>
      </c>
      <c r="H16" s="64" t="s">
        <v>15</v>
      </c>
      <c r="I16" s="46">
        <v>32</v>
      </c>
      <c r="J16" s="46">
        <v>214</v>
      </c>
      <c r="K16" s="46">
        <v>10</v>
      </c>
      <c r="L16" s="46">
        <v>1</v>
      </c>
      <c r="M16" s="62">
        <f t="shared" si="1"/>
        <v>252.5</v>
      </c>
      <c r="N16" s="63">
        <f t="shared" si="4"/>
        <v>1058</v>
      </c>
      <c r="O16" s="64" t="s">
        <v>8</v>
      </c>
      <c r="P16" s="46">
        <v>56</v>
      </c>
      <c r="Q16" s="46">
        <v>201</v>
      </c>
      <c r="R16" s="46">
        <v>14</v>
      </c>
      <c r="S16" s="46">
        <v>1</v>
      </c>
      <c r="T16" s="62">
        <f t="shared" si="2"/>
        <v>259.5</v>
      </c>
      <c r="U16" s="63">
        <f t="shared" si="5"/>
        <v>1009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39</v>
      </c>
      <c r="C17" s="61">
        <v>157</v>
      </c>
      <c r="D17" s="61">
        <v>17</v>
      </c>
      <c r="E17" s="61">
        <v>2</v>
      </c>
      <c r="F17" s="62">
        <f t="shared" si="0"/>
        <v>215.5</v>
      </c>
      <c r="G17" s="63">
        <f t="shared" si="3"/>
        <v>880</v>
      </c>
      <c r="H17" s="64" t="s">
        <v>18</v>
      </c>
      <c r="I17" s="46">
        <v>26</v>
      </c>
      <c r="J17" s="46">
        <v>131</v>
      </c>
      <c r="K17" s="46">
        <v>13</v>
      </c>
      <c r="L17" s="46">
        <v>0</v>
      </c>
      <c r="M17" s="62">
        <f t="shared" si="1"/>
        <v>170</v>
      </c>
      <c r="N17" s="63">
        <f t="shared" si="4"/>
        <v>952</v>
      </c>
      <c r="O17" s="64" t="s">
        <v>10</v>
      </c>
      <c r="P17" s="46">
        <v>56</v>
      </c>
      <c r="Q17" s="46">
        <v>188</v>
      </c>
      <c r="R17" s="46">
        <v>16</v>
      </c>
      <c r="S17" s="46">
        <v>2</v>
      </c>
      <c r="T17" s="62">
        <f t="shared" si="2"/>
        <v>253</v>
      </c>
      <c r="U17" s="63">
        <f t="shared" si="5"/>
        <v>997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46</v>
      </c>
      <c r="C18" s="61">
        <v>206</v>
      </c>
      <c r="D18" s="61">
        <v>19</v>
      </c>
      <c r="E18" s="61">
        <v>5</v>
      </c>
      <c r="F18" s="62">
        <f t="shared" si="0"/>
        <v>279.5</v>
      </c>
      <c r="G18" s="63">
        <f t="shared" si="3"/>
        <v>965.5</v>
      </c>
      <c r="H18" s="64" t="s">
        <v>20</v>
      </c>
      <c r="I18" s="46">
        <v>28</v>
      </c>
      <c r="J18" s="46">
        <v>136</v>
      </c>
      <c r="K18" s="46">
        <v>10</v>
      </c>
      <c r="L18" s="46">
        <v>1</v>
      </c>
      <c r="M18" s="62">
        <f t="shared" si="1"/>
        <v>172.5</v>
      </c>
      <c r="N18" s="63">
        <f t="shared" si="4"/>
        <v>861.5</v>
      </c>
      <c r="O18" s="64" t="s">
        <v>13</v>
      </c>
      <c r="P18" s="46">
        <v>76</v>
      </c>
      <c r="Q18" s="46">
        <v>178</v>
      </c>
      <c r="R18" s="46">
        <v>9</v>
      </c>
      <c r="S18" s="46">
        <v>1</v>
      </c>
      <c r="T18" s="62">
        <f t="shared" si="2"/>
        <v>236.5</v>
      </c>
      <c r="U18" s="63">
        <f t="shared" si="5"/>
        <v>974.5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38</v>
      </c>
      <c r="C19" s="69">
        <v>196</v>
      </c>
      <c r="D19" s="69">
        <v>21</v>
      </c>
      <c r="E19" s="69">
        <v>3</v>
      </c>
      <c r="F19" s="70">
        <f t="shared" si="0"/>
        <v>264.5</v>
      </c>
      <c r="G19" s="71">
        <f t="shared" si="3"/>
        <v>995</v>
      </c>
      <c r="H19" s="72" t="s">
        <v>22</v>
      </c>
      <c r="I19" s="45">
        <v>31</v>
      </c>
      <c r="J19" s="45">
        <v>157</v>
      </c>
      <c r="K19" s="45">
        <v>16</v>
      </c>
      <c r="L19" s="45">
        <v>1</v>
      </c>
      <c r="M19" s="62">
        <f t="shared" si="1"/>
        <v>207</v>
      </c>
      <c r="N19" s="63">
        <f>M16+M17+M18+M19</f>
        <v>802</v>
      </c>
      <c r="O19" s="64" t="s">
        <v>16</v>
      </c>
      <c r="P19" s="46">
        <v>61</v>
      </c>
      <c r="Q19" s="46">
        <v>180</v>
      </c>
      <c r="R19" s="46">
        <v>12</v>
      </c>
      <c r="S19" s="46">
        <v>1</v>
      </c>
      <c r="T19" s="62">
        <f t="shared" si="2"/>
        <v>237</v>
      </c>
      <c r="U19" s="63">
        <f t="shared" si="5"/>
        <v>986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29</v>
      </c>
      <c r="C20" s="67">
        <v>140</v>
      </c>
      <c r="D20" s="67">
        <v>19</v>
      </c>
      <c r="E20" s="67">
        <v>2</v>
      </c>
      <c r="F20" s="73">
        <f t="shared" si="0"/>
        <v>197.5</v>
      </c>
      <c r="G20" s="74"/>
      <c r="H20" s="64" t="s">
        <v>24</v>
      </c>
      <c r="I20" s="46">
        <v>36</v>
      </c>
      <c r="J20" s="46">
        <v>166</v>
      </c>
      <c r="K20" s="46">
        <v>15</v>
      </c>
      <c r="L20" s="46">
        <v>1</v>
      </c>
      <c r="M20" s="73">
        <f t="shared" si="1"/>
        <v>216.5</v>
      </c>
      <c r="N20" s="63">
        <f>M17+M18+M19+M20</f>
        <v>766</v>
      </c>
      <c r="O20" s="64" t="s">
        <v>45</v>
      </c>
      <c r="P20" s="45">
        <v>65</v>
      </c>
      <c r="Q20" s="45">
        <v>210</v>
      </c>
      <c r="R20" s="45">
        <v>18</v>
      </c>
      <c r="S20" s="45">
        <v>1</v>
      </c>
      <c r="T20" s="73">
        <f t="shared" si="2"/>
        <v>281</v>
      </c>
      <c r="U20" s="63">
        <f t="shared" si="5"/>
        <v>1007.5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31</v>
      </c>
      <c r="C21" s="61">
        <v>146</v>
      </c>
      <c r="D21" s="61">
        <v>18</v>
      </c>
      <c r="E21" s="61">
        <v>2</v>
      </c>
      <c r="F21" s="62">
        <f t="shared" si="0"/>
        <v>202.5</v>
      </c>
      <c r="G21" s="75"/>
      <c r="H21" s="72" t="s">
        <v>25</v>
      </c>
      <c r="I21" s="46">
        <v>27</v>
      </c>
      <c r="J21" s="46">
        <v>182</v>
      </c>
      <c r="K21" s="46">
        <v>15</v>
      </c>
      <c r="L21" s="46">
        <v>4</v>
      </c>
      <c r="M21" s="62">
        <f t="shared" si="1"/>
        <v>235.5</v>
      </c>
      <c r="N21" s="63">
        <f>M18+M19+M20+M21</f>
        <v>831.5</v>
      </c>
      <c r="O21" s="68" t="s">
        <v>46</v>
      </c>
      <c r="P21" s="47">
        <v>71</v>
      </c>
      <c r="Q21" s="47">
        <v>202</v>
      </c>
      <c r="R21" s="47">
        <v>17</v>
      </c>
      <c r="S21" s="47">
        <v>0</v>
      </c>
      <c r="T21" s="70">
        <f t="shared" si="2"/>
        <v>271.5</v>
      </c>
      <c r="U21" s="71">
        <f t="shared" si="5"/>
        <v>1026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36</v>
      </c>
      <c r="C22" s="61">
        <v>170</v>
      </c>
      <c r="D22" s="61">
        <v>17</v>
      </c>
      <c r="E22" s="61">
        <v>0</v>
      </c>
      <c r="F22" s="62">
        <f t="shared" si="0"/>
        <v>222</v>
      </c>
      <c r="G22" s="63"/>
      <c r="H22" s="68" t="s">
        <v>26</v>
      </c>
      <c r="I22" s="47">
        <v>62</v>
      </c>
      <c r="J22" s="47">
        <v>160</v>
      </c>
      <c r="K22" s="47">
        <v>19</v>
      </c>
      <c r="L22" s="47">
        <v>2</v>
      </c>
      <c r="M22" s="62">
        <f t="shared" si="1"/>
        <v>234</v>
      </c>
      <c r="N22" s="71">
        <f>M19+M20+M21+M22</f>
        <v>893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3" t="s">
        <v>47</v>
      </c>
      <c r="B23" s="204"/>
      <c r="C23" s="209" t="s">
        <v>50</v>
      </c>
      <c r="D23" s="210"/>
      <c r="E23" s="210"/>
      <c r="F23" s="211"/>
      <c r="G23" s="89">
        <f>MAX(G13:G19)</f>
        <v>995</v>
      </c>
      <c r="H23" s="207" t="s">
        <v>48</v>
      </c>
      <c r="I23" s="208"/>
      <c r="J23" s="200" t="s">
        <v>50</v>
      </c>
      <c r="K23" s="201"/>
      <c r="L23" s="201"/>
      <c r="M23" s="202"/>
      <c r="N23" s="90">
        <f>MAX(N10:N22)</f>
        <v>1120</v>
      </c>
      <c r="O23" s="203" t="s">
        <v>49</v>
      </c>
      <c r="P23" s="204"/>
      <c r="Q23" s="209" t="s">
        <v>50</v>
      </c>
      <c r="R23" s="210"/>
      <c r="S23" s="210"/>
      <c r="T23" s="211"/>
      <c r="U23" s="89">
        <f>MAX(U13:U21)</f>
        <v>1026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5"/>
      <c r="B24" s="206"/>
      <c r="C24" s="83" t="s">
        <v>73</v>
      </c>
      <c r="D24" s="86"/>
      <c r="E24" s="86"/>
      <c r="F24" s="87" t="s">
        <v>89</v>
      </c>
      <c r="G24" s="88"/>
      <c r="H24" s="205"/>
      <c r="I24" s="206"/>
      <c r="J24" s="83" t="s">
        <v>73</v>
      </c>
      <c r="K24" s="86"/>
      <c r="L24" s="86"/>
      <c r="M24" s="87" t="s">
        <v>80</v>
      </c>
      <c r="N24" s="88"/>
      <c r="O24" s="205"/>
      <c r="P24" s="206"/>
      <c r="Q24" s="83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8" zoomScaleNormal="100" workbookViewId="0">
      <selection activeCell="X26" sqref="X26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 xml:space="preserve">CL 76 Y 76B - CR 42F </v>
      </c>
      <c r="E5" s="171"/>
      <c r="F5" s="171"/>
      <c r="G5" s="171"/>
      <c r="H5" s="171"/>
      <c r="I5" s="161" t="s">
        <v>53</v>
      </c>
      <c r="J5" s="161"/>
      <c r="K5" s="161"/>
      <c r="L5" s="172" t="str">
        <f>'G-1'!L5:N5</f>
        <v>76-42F</v>
      </c>
      <c r="M5" s="172"/>
      <c r="N5" s="172"/>
      <c r="O5" s="12"/>
      <c r="P5" s="161" t="s">
        <v>57</v>
      </c>
      <c r="Q5" s="161"/>
      <c r="R5" s="161"/>
      <c r="S5" s="170" t="s">
        <v>94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68" t="s">
        <v>154</v>
      </c>
      <c r="E6" s="168"/>
      <c r="F6" s="168"/>
      <c r="G6" s="168"/>
      <c r="H6" s="168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f>'G-1'!S6:U6</f>
        <v>43434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26</v>
      </c>
      <c r="C10" s="46">
        <v>84</v>
      </c>
      <c r="D10" s="46">
        <v>9</v>
      </c>
      <c r="E10" s="46">
        <v>4</v>
      </c>
      <c r="F10" s="62">
        <f>B10*0.5+C10*1+D10*2+E10*2.5</f>
        <v>125</v>
      </c>
      <c r="G10" s="2"/>
      <c r="H10" s="19" t="s">
        <v>4</v>
      </c>
      <c r="I10" s="46">
        <v>29</v>
      </c>
      <c r="J10" s="46">
        <v>117</v>
      </c>
      <c r="K10" s="46">
        <v>9</v>
      </c>
      <c r="L10" s="46">
        <v>4</v>
      </c>
      <c r="M10" s="6">
        <f>I10*0.5+J10*1+K10*2+L10*2.5</f>
        <v>159.5</v>
      </c>
      <c r="N10" s="9">
        <f>F20+F21+F22+M10</f>
        <v>556</v>
      </c>
      <c r="O10" s="19" t="s">
        <v>43</v>
      </c>
      <c r="P10" s="46">
        <v>29</v>
      </c>
      <c r="Q10" s="46">
        <v>127</v>
      </c>
      <c r="R10" s="46">
        <v>9</v>
      </c>
      <c r="S10" s="46">
        <v>3</v>
      </c>
      <c r="T10" s="6">
        <f>P10*0.5+Q10*1+R10*2+S10*2.5</f>
        <v>167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29</v>
      </c>
      <c r="C11" s="46">
        <v>97</v>
      </c>
      <c r="D11" s="46">
        <v>11</v>
      </c>
      <c r="E11" s="46">
        <v>3</v>
      </c>
      <c r="F11" s="6">
        <f t="shared" ref="F11:F22" si="0">B11*0.5+C11*1+D11*2+E11*2.5</f>
        <v>141</v>
      </c>
      <c r="G11" s="2"/>
      <c r="H11" s="19" t="s">
        <v>5</v>
      </c>
      <c r="I11" s="46">
        <v>28</v>
      </c>
      <c r="J11" s="46">
        <v>107</v>
      </c>
      <c r="K11" s="46">
        <v>15</v>
      </c>
      <c r="L11" s="46">
        <v>2</v>
      </c>
      <c r="M11" s="6">
        <f t="shared" ref="M11:M22" si="1">I11*0.5+J11*1+K11*2+L11*2.5</f>
        <v>156</v>
      </c>
      <c r="N11" s="9">
        <f>F21+F22+M10+M11</f>
        <v>571.5</v>
      </c>
      <c r="O11" s="19" t="s">
        <v>44</v>
      </c>
      <c r="P11" s="46">
        <v>24</v>
      </c>
      <c r="Q11" s="46">
        <v>114</v>
      </c>
      <c r="R11" s="46">
        <v>7</v>
      </c>
      <c r="S11" s="46">
        <v>1</v>
      </c>
      <c r="T11" s="6">
        <f t="shared" ref="T11:T21" si="2">P11*0.5+Q11*1+R11*2+S11*2.5</f>
        <v>142.5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27</v>
      </c>
      <c r="C12" s="46">
        <v>86</v>
      </c>
      <c r="D12" s="46">
        <v>13</v>
      </c>
      <c r="E12" s="46">
        <v>1</v>
      </c>
      <c r="F12" s="6">
        <f t="shared" si="0"/>
        <v>128</v>
      </c>
      <c r="G12" s="2"/>
      <c r="H12" s="19" t="s">
        <v>6</v>
      </c>
      <c r="I12" s="46">
        <v>25</v>
      </c>
      <c r="J12" s="46">
        <v>67</v>
      </c>
      <c r="K12" s="46">
        <v>9</v>
      </c>
      <c r="L12" s="46">
        <v>0</v>
      </c>
      <c r="M12" s="6">
        <f t="shared" si="1"/>
        <v>97.5</v>
      </c>
      <c r="N12" s="2">
        <f>F22+M10+M11+M12</f>
        <v>539</v>
      </c>
      <c r="O12" s="19" t="s">
        <v>32</v>
      </c>
      <c r="P12" s="46">
        <v>21</v>
      </c>
      <c r="Q12" s="46">
        <v>96</v>
      </c>
      <c r="R12" s="46">
        <v>14</v>
      </c>
      <c r="S12" s="46">
        <v>0</v>
      </c>
      <c r="T12" s="6">
        <f t="shared" si="2"/>
        <v>134.5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29</v>
      </c>
      <c r="C13" s="46">
        <v>77</v>
      </c>
      <c r="D13" s="46">
        <v>15</v>
      </c>
      <c r="E13" s="46">
        <v>2</v>
      </c>
      <c r="F13" s="6">
        <f t="shared" si="0"/>
        <v>126.5</v>
      </c>
      <c r="G13" s="2">
        <f>F10+F11+F12+F13</f>
        <v>520.5</v>
      </c>
      <c r="H13" s="19" t="s">
        <v>7</v>
      </c>
      <c r="I13" s="46">
        <v>18</v>
      </c>
      <c r="J13" s="46">
        <v>104</v>
      </c>
      <c r="K13" s="46">
        <v>15</v>
      </c>
      <c r="L13" s="46">
        <v>2</v>
      </c>
      <c r="M13" s="6">
        <f t="shared" si="1"/>
        <v>148</v>
      </c>
      <c r="N13" s="2">
        <f t="shared" ref="N13:N18" si="3">M10+M11+M12+M13</f>
        <v>561</v>
      </c>
      <c r="O13" s="19" t="s">
        <v>33</v>
      </c>
      <c r="P13" s="46">
        <v>24</v>
      </c>
      <c r="Q13" s="46">
        <v>108</v>
      </c>
      <c r="R13" s="46">
        <v>10</v>
      </c>
      <c r="S13" s="46">
        <v>1</v>
      </c>
      <c r="T13" s="6">
        <f t="shared" si="2"/>
        <v>142.5</v>
      </c>
      <c r="U13" s="2">
        <f t="shared" ref="U13:U21" si="4">T10+T11+T12+T13</f>
        <v>586.5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28</v>
      </c>
      <c r="C14" s="46">
        <v>89</v>
      </c>
      <c r="D14" s="46">
        <v>12</v>
      </c>
      <c r="E14" s="46">
        <v>0</v>
      </c>
      <c r="F14" s="6">
        <f t="shared" si="0"/>
        <v>127</v>
      </c>
      <c r="G14" s="2">
        <f t="shared" ref="G14:G19" si="5">F11+F12+F13+F14</f>
        <v>522.5</v>
      </c>
      <c r="H14" s="19" t="s">
        <v>9</v>
      </c>
      <c r="I14" s="46">
        <v>10</v>
      </c>
      <c r="J14" s="46">
        <v>96</v>
      </c>
      <c r="K14" s="46">
        <v>12</v>
      </c>
      <c r="L14" s="46">
        <v>1</v>
      </c>
      <c r="M14" s="6">
        <f t="shared" si="1"/>
        <v>127.5</v>
      </c>
      <c r="N14" s="2">
        <f t="shared" si="3"/>
        <v>529</v>
      </c>
      <c r="O14" s="19" t="s">
        <v>29</v>
      </c>
      <c r="P14" s="45">
        <v>21</v>
      </c>
      <c r="Q14" s="45">
        <v>113</v>
      </c>
      <c r="R14" s="45">
        <v>11</v>
      </c>
      <c r="S14" s="45">
        <v>1</v>
      </c>
      <c r="T14" s="6">
        <f t="shared" si="2"/>
        <v>148</v>
      </c>
      <c r="U14" s="2">
        <f t="shared" si="4"/>
        <v>567.5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21</v>
      </c>
      <c r="C15" s="46">
        <v>81</v>
      </c>
      <c r="D15" s="46">
        <v>12</v>
      </c>
      <c r="E15" s="46">
        <v>1</v>
      </c>
      <c r="F15" s="6">
        <f t="shared" si="0"/>
        <v>118</v>
      </c>
      <c r="G15" s="2">
        <f t="shared" si="5"/>
        <v>499.5</v>
      </c>
      <c r="H15" s="19" t="s">
        <v>12</v>
      </c>
      <c r="I15" s="46">
        <v>18</v>
      </c>
      <c r="J15" s="46">
        <v>95</v>
      </c>
      <c r="K15" s="46">
        <v>10</v>
      </c>
      <c r="L15" s="46">
        <v>2</v>
      </c>
      <c r="M15" s="6">
        <f t="shared" si="1"/>
        <v>129</v>
      </c>
      <c r="N15" s="2">
        <f t="shared" si="3"/>
        <v>502</v>
      </c>
      <c r="O15" s="18" t="s">
        <v>30</v>
      </c>
      <c r="P15" s="46">
        <v>19</v>
      </c>
      <c r="Q15" s="46">
        <v>101</v>
      </c>
      <c r="R15" s="46">
        <v>11</v>
      </c>
      <c r="S15" s="46">
        <v>1</v>
      </c>
      <c r="T15" s="6">
        <f t="shared" si="2"/>
        <v>135</v>
      </c>
      <c r="U15" s="2">
        <f t="shared" si="4"/>
        <v>560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27</v>
      </c>
      <c r="C16" s="46">
        <v>76</v>
      </c>
      <c r="D16" s="46">
        <v>11</v>
      </c>
      <c r="E16" s="46">
        <v>3</v>
      </c>
      <c r="F16" s="6">
        <f t="shared" si="0"/>
        <v>119</v>
      </c>
      <c r="G16" s="2">
        <f t="shared" si="5"/>
        <v>490.5</v>
      </c>
      <c r="H16" s="19" t="s">
        <v>15</v>
      </c>
      <c r="I16" s="46">
        <v>15</v>
      </c>
      <c r="J16" s="46">
        <v>90</v>
      </c>
      <c r="K16" s="46">
        <v>9</v>
      </c>
      <c r="L16" s="46">
        <v>1</v>
      </c>
      <c r="M16" s="6">
        <f t="shared" si="1"/>
        <v>118</v>
      </c>
      <c r="N16" s="2">
        <f t="shared" si="3"/>
        <v>522.5</v>
      </c>
      <c r="O16" s="19" t="s">
        <v>8</v>
      </c>
      <c r="P16" s="46">
        <v>40</v>
      </c>
      <c r="Q16" s="46">
        <v>93</v>
      </c>
      <c r="R16" s="46">
        <v>14</v>
      </c>
      <c r="S16" s="46">
        <v>0</v>
      </c>
      <c r="T16" s="6">
        <f t="shared" si="2"/>
        <v>141</v>
      </c>
      <c r="U16" s="2">
        <f t="shared" si="4"/>
        <v>566.5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28</v>
      </c>
      <c r="C17" s="46">
        <v>78</v>
      </c>
      <c r="D17" s="46">
        <v>14</v>
      </c>
      <c r="E17" s="46">
        <v>1</v>
      </c>
      <c r="F17" s="6">
        <f t="shared" si="0"/>
        <v>122.5</v>
      </c>
      <c r="G17" s="2">
        <f t="shared" si="5"/>
        <v>486.5</v>
      </c>
      <c r="H17" s="19" t="s">
        <v>18</v>
      </c>
      <c r="I17" s="46">
        <v>24</v>
      </c>
      <c r="J17" s="46">
        <v>89</v>
      </c>
      <c r="K17" s="46">
        <v>11</v>
      </c>
      <c r="L17" s="46">
        <v>0</v>
      </c>
      <c r="M17" s="6">
        <f t="shared" si="1"/>
        <v>123</v>
      </c>
      <c r="N17" s="2">
        <f t="shared" si="3"/>
        <v>497.5</v>
      </c>
      <c r="O17" s="19" t="s">
        <v>10</v>
      </c>
      <c r="P17" s="46">
        <v>27</v>
      </c>
      <c r="Q17" s="46">
        <v>103</v>
      </c>
      <c r="R17" s="46">
        <v>9</v>
      </c>
      <c r="S17" s="46">
        <v>0</v>
      </c>
      <c r="T17" s="6">
        <f t="shared" si="2"/>
        <v>134.5</v>
      </c>
      <c r="U17" s="2">
        <f t="shared" si="4"/>
        <v>558.5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21</v>
      </c>
      <c r="C18" s="46">
        <v>83</v>
      </c>
      <c r="D18" s="46">
        <v>10</v>
      </c>
      <c r="E18" s="46">
        <v>3</v>
      </c>
      <c r="F18" s="6">
        <f t="shared" si="0"/>
        <v>121</v>
      </c>
      <c r="G18" s="2">
        <f t="shared" si="5"/>
        <v>480.5</v>
      </c>
      <c r="H18" s="19" t="s">
        <v>20</v>
      </c>
      <c r="I18" s="46">
        <v>28</v>
      </c>
      <c r="J18" s="46">
        <v>92</v>
      </c>
      <c r="K18" s="46">
        <v>10</v>
      </c>
      <c r="L18" s="46">
        <v>2</v>
      </c>
      <c r="M18" s="6">
        <f t="shared" si="1"/>
        <v>131</v>
      </c>
      <c r="N18" s="2">
        <f t="shared" si="3"/>
        <v>501</v>
      </c>
      <c r="O18" s="19" t="s">
        <v>13</v>
      </c>
      <c r="P18" s="46">
        <v>22</v>
      </c>
      <c r="Q18" s="46">
        <v>98</v>
      </c>
      <c r="R18" s="46">
        <v>17</v>
      </c>
      <c r="S18" s="46">
        <v>2</v>
      </c>
      <c r="T18" s="6">
        <f t="shared" si="2"/>
        <v>148</v>
      </c>
      <c r="U18" s="2">
        <f t="shared" si="4"/>
        <v>558.5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19</v>
      </c>
      <c r="C19" s="47">
        <v>90</v>
      </c>
      <c r="D19" s="47">
        <v>7</v>
      </c>
      <c r="E19" s="47">
        <v>1</v>
      </c>
      <c r="F19" s="7">
        <f t="shared" si="0"/>
        <v>116</v>
      </c>
      <c r="G19" s="3">
        <f t="shared" si="5"/>
        <v>478.5</v>
      </c>
      <c r="H19" s="20" t="s">
        <v>22</v>
      </c>
      <c r="I19" s="45">
        <v>31</v>
      </c>
      <c r="J19" s="45">
        <v>96</v>
      </c>
      <c r="K19" s="45">
        <v>8</v>
      </c>
      <c r="L19" s="45">
        <v>1</v>
      </c>
      <c r="M19" s="6">
        <f t="shared" si="1"/>
        <v>130</v>
      </c>
      <c r="N19" s="2">
        <f>M16+M17+M18+M19</f>
        <v>502</v>
      </c>
      <c r="O19" s="19" t="s">
        <v>16</v>
      </c>
      <c r="P19" s="46">
        <v>24</v>
      </c>
      <c r="Q19" s="46">
        <v>109</v>
      </c>
      <c r="R19" s="46">
        <v>10</v>
      </c>
      <c r="S19" s="46">
        <v>1</v>
      </c>
      <c r="T19" s="6">
        <f t="shared" si="2"/>
        <v>143.5</v>
      </c>
      <c r="U19" s="2">
        <f t="shared" si="4"/>
        <v>567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28</v>
      </c>
      <c r="C20" s="45">
        <v>97</v>
      </c>
      <c r="D20" s="45">
        <v>11</v>
      </c>
      <c r="E20" s="45">
        <v>3</v>
      </c>
      <c r="F20" s="8">
        <f t="shared" si="0"/>
        <v>140.5</v>
      </c>
      <c r="G20" s="35"/>
      <c r="H20" s="19" t="s">
        <v>24</v>
      </c>
      <c r="I20" s="46">
        <v>34</v>
      </c>
      <c r="J20" s="46">
        <v>104</v>
      </c>
      <c r="K20" s="46">
        <v>9</v>
      </c>
      <c r="L20" s="46">
        <v>2</v>
      </c>
      <c r="M20" s="8">
        <f t="shared" si="1"/>
        <v>144</v>
      </c>
      <c r="N20" s="2">
        <f>M17+M18+M19+M20</f>
        <v>528</v>
      </c>
      <c r="O20" s="19" t="s">
        <v>45</v>
      </c>
      <c r="P20" s="45">
        <v>19</v>
      </c>
      <c r="Q20" s="45">
        <v>97</v>
      </c>
      <c r="R20" s="45">
        <v>7</v>
      </c>
      <c r="S20" s="45">
        <v>2</v>
      </c>
      <c r="T20" s="8">
        <f t="shared" si="2"/>
        <v>125.5</v>
      </c>
      <c r="U20" s="2">
        <f t="shared" si="4"/>
        <v>551.5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27</v>
      </c>
      <c r="C21" s="46">
        <v>88</v>
      </c>
      <c r="D21" s="46">
        <v>13</v>
      </c>
      <c r="E21" s="46">
        <v>1</v>
      </c>
      <c r="F21" s="6">
        <f t="shared" si="0"/>
        <v>130</v>
      </c>
      <c r="G21" s="36"/>
      <c r="H21" s="20" t="s">
        <v>25</v>
      </c>
      <c r="I21" s="46">
        <v>40</v>
      </c>
      <c r="J21" s="46">
        <v>97</v>
      </c>
      <c r="K21" s="46">
        <v>11</v>
      </c>
      <c r="L21" s="46">
        <v>1</v>
      </c>
      <c r="M21" s="6">
        <f t="shared" si="1"/>
        <v>141.5</v>
      </c>
      <c r="N21" s="2">
        <f>M18+M19+M20+M21</f>
        <v>546.5</v>
      </c>
      <c r="O21" s="21" t="s">
        <v>46</v>
      </c>
      <c r="P21" s="47">
        <v>10</v>
      </c>
      <c r="Q21" s="47">
        <v>109</v>
      </c>
      <c r="R21" s="47">
        <v>5</v>
      </c>
      <c r="S21" s="47">
        <v>2</v>
      </c>
      <c r="T21" s="7">
        <f t="shared" si="2"/>
        <v>129</v>
      </c>
      <c r="U21" s="3">
        <f t="shared" si="4"/>
        <v>546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28</v>
      </c>
      <c r="C22" s="46">
        <v>96</v>
      </c>
      <c r="D22" s="46">
        <v>8</v>
      </c>
      <c r="E22" s="46">
        <v>0</v>
      </c>
      <c r="F22" s="6">
        <f t="shared" si="0"/>
        <v>126</v>
      </c>
      <c r="G22" s="2"/>
      <c r="H22" s="21" t="s">
        <v>26</v>
      </c>
      <c r="I22" s="47">
        <v>29</v>
      </c>
      <c r="J22" s="47">
        <v>106</v>
      </c>
      <c r="K22" s="47">
        <v>11</v>
      </c>
      <c r="L22" s="47">
        <v>2</v>
      </c>
      <c r="M22" s="6">
        <f t="shared" si="1"/>
        <v>147.5</v>
      </c>
      <c r="N22" s="3">
        <f>M19+M20+M21+M22</f>
        <v>563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522.5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571.5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586.5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66</v>
      </c>
      <c r="G24" s="88"/>
      <c r="H24" s="179"/>
      <c r="I24" s="180"/>
      <c r="J24" s="82" t="s">
        <v>73</v>
      </c>
      <c r="K24" s="86"/>
      <c r="L24" s="86"/>
      <c r="M24" s="87" t="s">
        <v>64</v>
      </c>
      <c r="N24" s="88"/>
      <c r="O24" s="179"/>
      <c r="P24" s="180"/>
      <c r="Q24" s="82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W26" sqref="W26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9" t="s">
        <v>62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7" t="s">
        <v>54</v>
      </c>
      <c r="B5" s="167"/>
      <c r="C5" s="167"/>
      <c r="D5" s="26"/>
      <c r="E5" s="171" t="str">
        <f>'G-1'!E4:H4</f>
        <v>DE OBRA</v>
      </c>
      <c r="F5" s="171"/>
      <c r="G5" s="171"/>
      <c r="H5" s="17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1" t="s">
        <v>56</v>
      </c>
      <c r="B6" s="161"/>
      <c r="C6" s="161"/>
      <c r="D6" s="171" t="str">
        <f>'G-1'!D5:H5</f>
        <v xml:space="preserve">CL 76 Y 76B - CR 42F </v>
      </c>
      <c r="E6" s="171"/>
      <c r="F6" s="171"/>
      <c r="G6" s="171"/>
      <c r="H6" s="171"/>
      <c r="I6" s="161" t="s">
        <v>53</v>
      </c>
      <c r="J6" s="161"/>
      <c r="K6" s="161"/>
      <c r="L6" s="172" t="str">
        <f>'G-1'!L5:N5</f>
        <v>76-42F</v>
      </c>
      <c r="M6" s="172"/>
      <c r="N6" s="172"/>
      <c r="O6" s="12"/>
      <c r="P6" s="161" t="s">
        <v>58</v>
      </c>
      <c r="Q6" s="161"/>
      <c r="R6" s="161"/>
      <c r="S6" s="212">
        <f>'G-1'!S6:U6</f>
        <v>43434</v>
      </c>
      <c r="T6" s="212"/>
      <c r="U6" s="212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f>'G-1'!B10+'G-2'!B10+'G-3'!B10+'G-4'!B10</f>
        <v>85</v>
      </c>
      <c r="C10" s="46">
        <f>'G-1'!C10+'G-2'!C10+'G-3'!C10+'G-4'!C10</f>
        <v>322</v>
      </c>
      <c r="D10" s="46">
        <f>'G-1'!D10+'G-2'!D10+'G-3'!D10+'G-4'!D10</f>
        <v>33</v>
      </c>
      <c r="E10" s="46">
        <f>'G-1'!E10+'G-2'!E10+'G-3'!E10+'G-4'!E10</f>
        <v>8</v>
      </c>
      <c r="F10" s="6">
        <f t="shared" ref="F10:F22" si="0">B10*0.5+C10*1+D10*2+E10*2.5</f>
        <v>450.5</v>
      </c>
      <c r="G10" s="2"/>
      <c r="H10" s="19" t="s">
        <v>4</v>
      </c>
      <c r="I10" s="46">
        <f>'G-1'!I10+'G-2'!I10+'G-3'!I10+'G-4'!I10</f>
        <v>92</v>
      </c>
      <c r="J10" s="46">
        <f>'G-1'!J10+'G-2'!J10+'G-3'!J10+'G-4'!J10</f>
        <v>405</v>
      </c>
      <c r="K10" s="46">
        <f>'G-1'!K10+'G-2'!K10+'G-3'!K10+'G-4'!K10</f>
        <v>35</v>
      </c>
      <c r="L10" s="46">
        <f>'G-1'!L10+'G-2'!L10+'G-3'!L10+'G-4'!L10</f>
        <v>13</v>
      </c>
      <c r="M10" s="6">
        <f t="shared" ref="M10:M22" si="1">I10*0.5+J10*1+K10*2+L10*2.5</f>
        <v>553.5</v>
      </c>
      <c r="N10" s="9">
        <f>F20+F21+F22+M10</f>
        <v>2071</v>
      </c>
      <c r="O10" s="19" t="s">
        <v>43</v>
      </c>
      <c r="P10" s="46">
        <f>'G-1'!P10+'G-2'!P10+'G-3'!P10+'G-4'!P10</f>
        <v>95</v>
      </c>
      <c r="Q10" s="46">
        <f>'G-1'!Q10+'G-2'!Q10+'G-3'!Q10+'G-4'!Q10</f>
        <v>422</v>
      </c>
      <c r="R10" s="46">
        <f>'G-1'!R10+'G-2'!R10+'G-3'!R10+'G-4'!R10</f>
        <v>34</v>
      </c>
      <c r="S10" s="46">
        <f>'G-1'!S10+'G-2'!S10+'G-3'!S10+'G-4'!S10</f>
        <v>8</v>
      </c>
      <c r="T10" s="6">
        <f t="shared" ref="T10:T21" si="2">P10*0.5+Q10*1+R10*2+S10*2.5</f>
        <v>557.5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87</v>
      </c>
      <c r="C11" s="46">
        <f>'G-1'!C11+'G-2'!C11+'G-3'!C11+'G-4'!C11</f>
        <v>360</v>
      </c>
      <c r="D11" s="46">
        <f>'G-1'!D11+'G-2'!D11+'G-3'!D11+'G-4'!D11</f>
        <v>41</v>
      </c>
      <c r="E11" s="46">
        <f>'G-1'!E11+'G-2'!E11+'G-3'!E11+'G-4'!E11</f>
        <v>10</v>
      </c>
      <c r="F11" s="6">
        <f t="shared" si="0"/>
        <v>510.5</v>
      </c>
      <c r="G11" s="2"/>
      <c r="H11" s="19" t="s">
        <v>5</v>
      </c>
      <c r="I11" s="46">
        <f>'G-1'!I11+'G-2'!I11+'G-3'!I11+'G-4'!I11</f>
        <v>100</v>
      </c>
      <c r="J11" s="46">
        <f>'G-1'!J11+'G-2'!J11+'G-3'!J11+'G-4'!J11</f>
        <v>385</v>
      </c>
      <c r="K11" s="46">
        <f>'G-1'!K11+'G-2'!K11+'G-3'!K11+'G-4'!K11</f>
        <v>45</v>
      </c>
      <c r="L11" s="46">
        <f>'G-1'!L11+'G-2'!L11+'G-3'!L11+'G-4'!L11</f>
        <v>7</v>
      </c>
      <c r="M11" s="6">
        <f t="shared" si="1"/>
        <v>542.5</v>
      </c>
      <c r="N11" s="9">
        <f>F21+F22+M10+M11</f>
        <v>2125</v>
      </c>
      <c r="O11" s="19" t="s">
        <v>44</v>
      </c>
      <c r="P11" s="46">
        <f>'G-1'!P11+'G-2'!P11+'G-3'!P11+'G-4'!P11</f>
        <v>82</v>
      </c>
      <c r="Q11" s="46">
        <f>'G-1'!Q11+'G-2'!Q11+'G-3'!Q11+'G-4'!Q11</f>
        <v>418</v>
      </c>
      <c r="R11" s="46">
        <f>'G-1'!R11+'G-2'!R11+'G-3'!R11+'G-4'!R11</f>
        <v>38</v>
      </c>
      <c r="S11" s="46">
        <f>'G-1'!S11+'G-2'!S11+'G-3'!S11+'G-4'!S11</f>
        <v>8</v>
      </c>
      <c r="T11" s="6">
        <f t="shared" si="2"/>
        <v>555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98</v>
      </c>
      <c r="C12" s="46">
        <f>'G-1'!C12+'G-2'!C12+'G-3'!C12+'G-4'!C12</f>
        <v>369</v>
      </c>
      <c r="D12" s="46">
        <f>'G-1'!D12+'G-2'!D12+'G-3'!D12+'G-4'!D12</f>
        <v>40</v>
      </c>
      <c r="E12" s="46">
        <f>'G-1'!E12+'G-2'!E12+'G-3'!E12+'G-4'!E12</f>
        <v>4</v>
      </c>
      <c r="F12" s="6">
        <f t="shared" si="0"/>
        <v>508</v>
      </c>
      <c r="G12" s="2"/>
      <c r="H12" s="19" t="s">
        <v>6</v>
      </c>
      <c r="I12" s="46">
        <f>'G-1'!I12+'G-2'!I12+'G-3'!I12+'G-4'!I12</f>
        <v>139</v>
      </c>
      <c r="J12" s="46">
        <f>'G-1'!J12+'G-2'!J12+'G-3'!J12+'G-4'!J12</f>
        <v>473</v>
      </c>
      <c r="K12" s="46">
        <f>'G-1'!K12+'G-2'!K12+'G-3'!K12+'G-4'!K12</f>
        <v>32</v>
      </c>
      <c r="L12" s="46">
        <f>'G-1'!L12+'G-2'!L12+'G-3'!L12+'G-4'!L12</f>
        <v>5</v>
      </c>
      <c r="M12" s="6">
        <f t="shared" si="1"/>
        <v>619</v>
      </c>
      <c r="N12" s="2">
        <f>F22+M10+M11+M12</f>
        <v>2251</v>
      </c>
      <c r="O12" s="19" t="s">
        <v>32</v>
      </c>
      <c r="P12" s="46">
        <f>'G-1'!P12+'G-2'!P12+'G-3'!P12+'G-4'!P12</f>
        <v>124</v>
      </c>
      <c r="Q12" s="46">
        <f>'G-1'!Q12+'G-2'!Q12+'G-3'!Q12+'G-4'!Q12</f>
        <v>416</v>
      </c>
      <c r="R12" s="46">
        <f>'G-1'!R12+'G-2'!R12+'G-3'!R12+'G-4'!R12</f>
        <v>43</v>
      </c>
      <c r="S12" s="46">
        <f>'G-1'!S12+'G-2'!S12+'G-3'!S12+'G-4'!S12</f>
        <v>2</v>
      </c>
      <c r="T12" s="6">
        <f t="shared" si="2"/>
        <v>569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86</v>
      </c>
      <c r="C13" s="46">
        <f>'G-1'!C13+'G-2'!C13+'G-3'!C13+'G-4'!C13</f>
        <v>352</v>
      </c>
      <c r="D13" s="46">
        <f>'G-1'!D13+'G-2'!D13+'G-3'!D13+'G-4'!D13</f>
        <v>43</v>
      </c>
      <c r="E13" s="46">
        <f>'G-1'!E13+'G-2'!E13+'G-3'!E13+'G-4'!E13</f>
        <v>6</v>
      </c>
      <c r="F13" s="6">
        <f t="shared" si="0"/>
        <v>496</v>
      </c>
      <c r="G13" s="2">
        <f t="shared" ref="G13:G19" si="3">F10+F11+F12+F13</f>
        <v>1965</v>
      </c>
      <c r="H13" s="19" t="s">
        <v>7</v>
      </c>
      <c r="I13" s="46">
        <f>'G-1'!I13+'G-2'!I13+'G-3'!I13+'G-4'!I13</f>
        <v>86</v>
      </c>
      <c r="J13" s="46">
        <f>'G-1'!J13+'G-2'!J13+'G-3'!J13+'G-4'!J13</f>
        <v>506</v>
      </c>
      <c r="K13" s="46">
        <f>'G-1'!K13+'G-2'!K13+'G-3'!K13+'G-4'!K13</f>
        <v>35</v>
      </c>
      <c r="L13" s="46">
        <f>'G-1'!L13+'G-2'!L13+'G-3'!L13+'G-4'!L13</f>
        <v>7</v>
      </c>
      <c r="M13" s="6">
        <f t="shared" si="1"/>
        <v>636.5</v>
      </c>
      <c r="N13" s="2">
        <f t="shared" ref="N13:N18" si="4">M10+M11+M12+M13</f>
        <v>2351.5</v>
      </c>
      <c r="O13" s="19" t="s">
        <v>33</v>
      </c>
      <c r="P13" s="46">
        <f>'G-1'!P13+'G-2'!P13+'G-3'!P13+'G-4'!P13</f>
        <v>129</v>
      </c>
      <c r="Q13" s="46">
        <f>'G-1'!Q13+'G-2'!Q13+'G-3'!Q13+'G-4'!Q13</f>
        <v>445</v>
      </c>
      <c r="R13" s="46">
        <f>'G-1'!R13+'G-2'!R13+'G-3'!R13+'G-4'!R13</f>
        <v>37</v>
      </c>
      <c r="S13" s="46">
        <f>'G-1'!S13+'G-2'!S13+'G-3'!S13+'G-4'!S13</f>
        <v>7</v>
      </c>
      <c r="T13" s="6">
        <f t="shared" si="2"/>
        <v>601</v>
      </c>
      <c r="U13" s="2">
        <f t="shared" ref="U13:U21" si="5">T10+T11+T12+T13</f>
        <v>2282.5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87</v>
      </c>
      <c r="C14" s="46">
        <f>'G-1'!C14+'G-2'!C14+'G-3'!C14+'G-4'!C14</f>
        <v>336</v>
      </c>
      <c r="D14" s="46">
        <f>'G-1'!D14+'G-2'!D14+'G-3'!D14+'G-4'!D14</f>
        <v>40</v>
      </c>
      <c r="E14" s="46">
        <f>'G-1'!E14+'G-2'!E14+'G-3'!E14+'G-4'!E14</f>
        <v>4</v>
      </c>
      <c r="F14" s="6">
        <f t="shared" si="0"/>
        <v>469.5</v>
      </c>
      <c r="G14" s="2">
        <f t="shared" si="3"/>
        <v>1984</v>
      </c>
      <c r="H14" s="19" t="s">
        <v>9</v>
      </c>
      <c r="I14" s="46">
        <f>'G-1'!I14+'G-2'!I14+'G-3'!I14+'G-4'!I14</f>
        <v>93</v>
      </c>
      <c r="J14" s="46">
        <f>'G-1'!J14+'G-2'!J14+'G-3'!J14+'G-4'!J14</f>
        <v>445</v>
      </c>
      <c r="K14" s="46">
        <f>'G-1'!K14+'G-2'!K14+'G-3'!K14+'G-4'!K14</f>
        <v>37</v>
      </c>
      <c r="L14" s="46">
        <f>'G-1'!L14+'G-2'!L14+'G-3'!L14+'G-4'!L14</f>
        <v>8</v>
      </c>
      <c r="M14" s="6">
        <f t="shared" si="1"/>
        <v>585.5</v>
      </c>
      <c r="N14" s="2">
        <f t="shared" si="4"/>
        <v>2383.5</v>
      </c>
      <c r="O14" s="19" t="s">
        <v>29</v>
      </c>
      <c r="P14" s="46">
        <f>'G-1'!P14+'G-2'!P14+'G-3'!P14+'G-4'!P14</f>
        <v>113</v>
      </c>
      <c r="Q14" s="46">
        <f>'G-1'!Q14+'G-2'!Q14+'G-3'!Q14+'G-4'!Q14</f>
        <v>459</v>
      </c>
      <c r="R14" s="46">
        <f>'G-1'!R14+'G-2'!R14+'G-3'!R14+'G-4'!R14</f>
        <v>33</v>
      </c>
      <c r="S14" s="46">
        <f>'G-1'!S14+'G-2'!S14+'G-3'!S14+'G-4'!S14</f>
        <v>5</v>
      </c>
      <c r="T14" s="6">
        <f t="shared" si="2"/>
        <v>594</v>
      </c>
      <c r="U14" s="2">
        <f t="shared" si="5"/>
        <v>2319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83</v>
      </c>
      <c r="C15" s="46">
        <f>'G-1'!C15+'G-2'!C15+'G-3'!C15+'G-4'!C15</f>
        <v>368</v>
      </c>
      <c r="D15" s="46">
        <f>'G-1'!D15+'G-2'!D15+'G-3'!D15+'G-4'!D15</f>
        <v>43</v>
      </c>
      <c r="E15" s="46">
        <f>'G-1'!E15+'G-2'!E15+'G-3'!E15+'G-4'!E15</f>
        <v>4</v>
      </c>
      <c r="F15" s="6">
        <f t="shared" si="0"/>
        <v>505.5</v>
      </c>
      <c r="G15" s="2">
        <f t="shared" si="3"/>
        <v>1979</v>
      </c>
      <c r="H15" s="19" t="s">
        <v>12</v>
      </c>
      <c r="I15" s="46">
        <f>'G-1'!I15+'G-2'!I15+'G-3'!I15+'G-4'!I15</f>
        <v>85</v>
      </c>
      <c r="J15" s="46">
        <f>'G-1'!J15+'G-2'!J15+'G-3'!J15+'G-4'!J15</f>
        <v>446</v>
      </c>
      <c r="K15" s="46">
        <f>'G-1'!K15+'G-2'!K15+'G-3'!K15+'G-4'!K15</f>
        <v>34</v>
      </c>
      <c r="L15" s="46">
        <f>'G-1'!L15+'G-2'!L15+'G-3'!L15+'G-4'!L15</f>
        <v>9</v>
      </c>
      <c r="M15" s="6">
        <f t="shared" si="1"/>
        <v>579</v>
      </c>
      <c r="N15" s="2">
        <f t="shared" si="4"/>
        <v>2420</v>
      </c>
      <c r="O15" s="18" t="s">
        <v>30</v>
      </c>
      <c r="P15" s="46">
        <f>'G-1'!P15+'G-2'!P15+'G-3'!P15+'G-4'!P15</f>
        <v>117</v>
      </c>
      <c r="Q15" s="46">
        <f>'G-1'!Q15+'G-2'!Q15+'G-3'!Q15+'G-4'!Q15</f>
        <v>401</v>
      </c>
      <c r="R15" s="46">
        <f>'G-1'!R15+'G-2'!R15+'G-3'!R15+'G-4'!R15</f>
        <v>45</v>
      </c>
      <c r="S15" s="46">
        <f>'G-1'!S15+'G-2'!S15+'G-3'!S15+'G-4'!S15</f>
        <v>6</v>
      </c>
      <c r="T15" s="6">
        <f t="shared" si="2"/>
        <v>564.5</v>
      </c>
      <c r="U15" s="2">
        <f t="shared" si="5"/>
        <v>2328.5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108</v>
      </c>
      <c r="C16" s="46">
        <f>'G-1'!C16+'G-2'!C16+'G-3'!C16+'G-4'!C16</f>
        <v>352</v>
      </c>
      <c r="D16" s="46">
        <f>'G-1'!D16+'G-2'!D16+'G-3'!D16+'G-4'!D16</f>
        <v>45</v>
      </c>
      <c r="E16" s="46">
        <f>'G-1'!E16+'G-2'!E16+'G-3'!E16+'G-4'!E16</f>
        <v>4</v>
      </c>
      <c r="F16" s="6">
        <f t="shared" si="0"/>
        <v>506</v>
      </c>
      <c r="G16" s="2">
        <f t="shared" si="3"/>
        <v>1977</v>
      </c>
      <c r="H16" s="19" t="s">
        <v>15</v>
      </c>
      <c r="I16" s="46">
        <f>'G-1'!I16+'G-2'!I16+'G-3'!I16+'G-4'!I16</f>
        <v>87</v>
      </c>
      <c r="J16" s="46">
        <f>'G-1'!J16+'G-2'!J16+'G-3'!J16+'G-4'!J16</f>
        <v>426</v>
      </c>
      <c r="K16" s="46">
        <f>'G-1'!K16+'G-2'!K16+'G-3'!K16+'G-4'!K16</f>
        <v>28</v>
      </c>
      <c r="L16" s="46">
        <f>'G-1'!L16+'G-2'!L16+'G-3'!L16+'G-4'!L16</f>
        <v>6</v>
      </c>
      <c r="M16" s="6">
        <f t="shared" si="1"/>
        <v>540.5</v>
      </c>
      <c r="N16" s="2">
        <f t="shared" si="4"/>
        <v>2341.5</v>
      </c>
      <c r="O16" s="19" t="s">
        <v>8</v>
      </c>
      <c r="P16" s="46">
        <f>'G-1'!P16+'G-2'!P16+'G-3'!P16+'G-4'!P16</f>
        <v>143</v>
      </c>
      <c r="Q16" s="46">
        <f>'G-1'!Q16+'G-2'!Q16+'G-3'!Q16+'G-4'!Q16</f>
        <v>407</v>
      </c>
      <c r="R16" s="46">
        <f>'G-1'!R16+'G-2'!R16+'G-3'!R16+'G-4'!R16</f>
        <v>40</v>
      </c>
      <c r="S16" s="46">
        <f>'G-1'!S16+'G-2'!S16+'G-3'!S16+'G-4'!S16</f>
        <v>3</v>
      </c>
      <c r="T16" s="6">
        <f t="shared" si="2"/>
        <v>566</v>
      </c>
      <c r="U16" s="2">
        <f t="shared" si="5"/>
        <v>2325.5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97</v>
      </c>
      <c r="C17" s="46">
        <f>'G-1'!C17+'G-2'!C17+'G-3'!C17+'G-4'!C17</f>
        <v>341</v>
      </c>
      <c r="D17" s="46">
        <f>'G-1'!D17+'G-2'!D17+'G-3'!D17+'G-4'!D17</f>
        <v>42</v>
      </c>
      <c r="E17" s="46">
        <f>'G-1'!E17+'G-2'!E17+'G-3'!E17+'G-4'!E17</f>
        <v>7</v>
      </c>
      <c r="F17" s="6">
        <f t="shared" si="0"/>
        <v>491</v>
      </c>
      <c r="G17" s="2">
        <f t="shared" si="3"/>
        <v>1972</v>
      </c>
      <c r="H17" s="19" t="s">
        <v>18</v>
      </c>
      <c r="I17" s="46">
        <f>'G-1'!I17+'G-2'!I17+'G-3'!I17+'G-4'!I17</f>
        <v>81</v>
      </c>
      <c r="J17" s="46">
        <f>'G-1'!J17+'G-2'!J17+'G-3'!J17+'G-4'!J17</f>
        <v>326</v>
      </c>
      <c r="K17" s="46">
        <f>'G-1'!K17+'G-2'!K17+'G-3'!K17+'G-4'!K17</f>
        <v>37</v>
      </c>
      <c r="L17" s="46">
        <f>'G-1'!L17+'G-2'!L17+'G-3'!L17+'G-4'!L17</f>
        <v>3</v>
      </c>
      <c r="M17" s="6">
        <f t="shared" si="1"/>
        <v>448</v>
      </c>
      <c r="N17" s="2">
        <f t="shared" si="4"/>
        <v>2153</v>
      </c>
      <c r="O17" s="19" t="s">
        <v>10</v>
      </c>
      <c r="P17" s="46">
        <f>'G-1'!P17+'G-2'!P17+'G-3'!P17+'G-4'!P17</f>
        <v>124</v>
      </c>
      <c r="Q17" s="46">
        <f>'G-1'!Q17+'G-2'!Q17+'G-3'!Q17+'G-4'!Q17</f>
        <v>404</v>
      </c>
      <c r="R17" s="46">
        <f>'G-1'!R17+'G-2'!R17+'G-3'!R17+'G-4'!R17</f>
        <v>44</v>
      </c>
      <c r="S17" s="46">
        <f>'G-1'!S17+'G-2'!S17+'G-3'!S17+'G-4'!S17</f>
        <v>4</v>
      </c>
      <c r="T17" s="6">
        <f t="shared" si="2"/>
        <v>564</v>
      </c>
      <c r="U17" s="2">
        <f t="shared" si="5"/>
        <v>2288.5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112</v>
      </c>
      <c r="C18" s="46">
        <f>'G-1'!C18+'G-2'!C18+'G-3'!C18+'G-4'!C18</f>
        <v>409</v>
      </c>
      <c r="D18" s="46">
        <f>'G-1'!D18+'G-2'!D18+'G-3'!D18+'G-4'!D18</f>
        <v>44</v>
      </c>
      <c r="E18" s="46">
        <f>'G-1'!E18+'G-2'!E18+'G-3'!E18+'G-4'!E18</f>
        <v>13</v>
      </c>
      <c r="F18" s="6">
        <f t="shared" si="0"/>
        <v>585.5</v>
      </c>
      <c r="G18" s="2">
        <f t="shared" si="3"/>
        <v>2088</v>
      </c>
      <c r="H18" s="19" t="s">
        <v>20</v>
      </c>
      <c r="I18" s="46">
        <f>'G-1'!I18+'G-2'!I18+'G-3'!I18+'G-4'!I18</f>
        <v>94</v>
      </c>
      <c r="J18" s="46">
        <f>'G-1'!J18+'G-2'!J18+'G-3'!J18+'G-4'!J18</f>
        <v>355</v>
      </c>
      <c r="K18" s="46">
        <f>'G-1'!K18+'G-2'!K18+'G-3'!K18+'G-4'!K18</f>
        <v>38</v>
      </c>
      <c r="L18" s="46">
        <f>'G-1'!L18+'G-2'!L18+'G-3'!L18+'G-4'!L18</f>
        <v>4</v>
      </c>
      <c r="M18" s="6">
        <f t="shared" si="1"/>
        <v>488</v>
      </c>
      <c r="N18" s="2">
        <f t="shared" si="4"/>
        <v>2055.5</v>
      </c>
      <c r="O18" s="19" t="s">
        <v>13</v>
      </c>
      <c r="P18" s="46">
        <f>'G-1'!P18+'G-2'!P18+'G-3'!P18+'G-4'!P18</f>
        <v>144</v>
      </c>
      <c r="Q18" s="46">
        <f>'G-1'!Q18+'G-2'!Q18+'G-3'!Q18+'G-4'!Q18</f>
        <v>372</v>
      </c>
      <c r="R18" s="46">
        <f>'G-1'!R18+'G-2'!R18+'G-3'!R18+'G-4'!R18</f>
        <v>39</v>
      </c>
      <c r="S18" s="46">
        <f>'G-1'!S18+'G-2'!S18+'G-3'!S18+'G-4'!S18</f>
        <v>3</v>
      </c>
      <c r="T18" s="6">
        <f t="shared" si="2"/>
        <v>529.5</v>
      </c>
      <c r="U18" s="2">
        <f t="shared" si="5"/>
        <v>2224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89</v>
      </c>
      <c r="C19" s="47">
        <f>'G-1'!C19+'G-2'!C19+'G-3'!C19+'G-4'!C19</f>
        <v>391</v>
      </c>
      <c r="D19" s="47">
        <f>'G-1'!D19+'G-2'!D19+'G-3'!D19+'G-4'!D19</f>
        <v>45</v>
      </c>
      <c r="E19" s="47">
        <f>'G-1'!E19+'G-2'!E19+'G-3'!E19+'G-4'!E19</f>
        <v>6</v>
      </c>
      <c r="F19" s="7">
        <f t="shared" si="0"/>
        <v>540.5</v>
      </c>
      <c r="G19" s="3">
        <f t="shared" si="3"/>
        <v>2123</v>
      </c>
      <c r="H19" s="20" t="s">
        <v>22</v>
      </c>
      <c r="I19" s="46">
        <f>'G-1'!I19+'G-2'!I19+'G-3'!I19+'G-4'!I19</f>
        <v>91</v>
      </c>
      <c r="J19" s="46">
        <f>'G-1'!J19+'G-2'!J19+'G-3'!J19+'G-4'!J19</f>
        <v>354</v>
      </c>
      <c r="K19" s="46">
        <f>'G-1'!K19+'G-2'!K19+'G-3'!K19+'G-4'!K19</f>
        <v>39</v>
      </c>
      <c r="L19" s="46">
        <f>'G-1'!L19+'G-2'!L19+'G-3'!L19+'G-4'!L19</f>
        <v>2</v>
      </c>
      <c r="M19" s="6">
        <f t="shared" si="1"/>
        <v>482.5</v>
      </c>
      <c r="N19" s="2">
        <f>M16+M17+M18+M19</f>
        <v>1959</v>
      </c>
      <c r="O19" s="19" t="s">
        <v>16</v>
      </c>
      <c r="P19" s="46">
        <f>'G-1'!P19+'G-2'!P19+'G-3'!P19+'G-4'!P19</f>
        <v>149</v>
      </c>
      <c r="Q19" s="46">
        <f>'G-1'!Q19+'G-2'!Q19+'G-3'!Q19+'G-4'!Q19</f>
        <v>397</v>
      </c>
      <c r="R19" s="46">
        <f>'G-1'!R19+'G-2'!R19+'G-3'!R19+'G-4'!R19</f>
        <v>33</v>
      </c>
      <c r="S19" s="46">
        <f>'G-1'!S19+'G-2'!S19+'G-3'!S19+'G-4'!S19</f>
        <v>2</v>
      </c>
      <c r="T19" s="6">
        <f t="shared" si="2"/>
        <v>542.5</v>
      </c>
      <c r="U19" s="2">
        <f t="shared" si="5"/>
        <v>2202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84</v>
      </c>
      <c r="C20" s="45">
        <f>'G-1'!C20+'G-2'!C20+'G-3'!C20+'G-4'!C20</f>
        <v>348</v>
      </c>
      <c r="D20" s="45">
        <f>'G-1'!D20+'G-2'!D20+'G-3'!D20+'G-4'!D20</f>
        <v>38</v>
      </c>
      <c r="E20" s="45">
        <f>'G-1'!E20+'G-2'!E20+'G-3'!E20+'G-4'!E20</f>
        <v>9</v>
      </c>
      <c r="F20" s="8">
        <f t="shared" si="0"/>
        <v>488.5</v>
      </c>
      <c r="G20" s="35"/>
      <c r="H20" s="19" t="s">
        <v>24</v>
      </c>
      <c r="I20" s="46">
        <f>'G-1'!I20+'G-2'!I20+'G-3'!I20+'G-4'!I20</f>
        <v>105</v>
      </c>
      <c r="J20" s="46">
        <f>'G-1'!J20+'G-2'!J20+'G-3'!J20+'G-4'!J20</f>
        <v>392</v>
      </c>
      <c r="K20" s="46">
        <f>'G-1'!K20+'G-2'!K20+'G-3'!K20+'G-4'!K20</f>
        <v>34</v>
      </c>
      <c r="L20" s="46">
        <f>'G-1'!L20+'G-2'!L20+'G-3'!L20+'G-4'!L20</f>
        <v>5</v>
      </c>
      <c r="M20" s="8">
        <f t="shared" si="1"/>
        <v>525</v>
      </c>
      <c r="N20" s="2">
        <f>M17+M18+M19+M20</f>
        <v>1943.5</v>
      </c>
      <c r="O20" s="19" t="s">
        <v>45</v>
      </c>
      <c r="P20" s="46">
        <f>'G-1'!P20+'G-2'!P20+'G-3'!P20+'G-4'!P20</f>
        <v>130</v>
      </c>
      <c r="Q20" s="46">
        <f>'G-1'!Q20+'G-2'!Q20+'G-3'!Q20+'G-4'!Q20</f>
        <v>438</v>
      </c>
      <c r="R20" s="46">
        <f>'G-1'!R20+'G-2'!R20+'G-3'!R20+'G-4'!R20</f>
        <v>33</v>
      </c>
      <c r="S20" s="46">
        <f>'G-1'!S20+'G-2'!S20+'G-3'!S20+'G-4'!S20</f>
        <v>3</v>
      </c>
      <c r="T20" s="8">
        <f t="shared" si="2"/>
        <v>576.5</v>
      </c>
      <c r="U20" s="2">
        <f t="shared" si="5"/>
        <v>2212.5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97</v>
      </c>
      <c r="C21" s="46">
        <f>'G-1'!C21+'G-2'!C21+'G-3'!C21+'G-4'!C21</f>
        <v>349</v>
      </c>
      <c r="D21" s="46">
        <f>'G-1'!D21+'G-2'!D21+'G-3'!D21+'G-4'!D21</f>
        <v>44</v>
      </c>
      <c r="E21" s="46">
        <f>'G-1'!E21+'G-2'!E21+'G-3'!E21+'G-4'!E21</f>
        <v>3</v>
      </c>
      <c r="F21" s="6">
        <f t="shared" si="0"/>
        <v>493</v>
      </c>
      <c r="G21" s="36"/>
      <c r="H21" s="20" t="s">
        <v>25</v>
      </c>
      <c r="I21" s="46">
        <f>'G-1'!I21+'G-2'!I21+'G-3'!I21+'G-4'!I21</f>
        <v>103</v>
      </c>
      <c r="J21" s="46">
        <f>'G-1'!J21+'G-2'!J21+'G-3'!J21+'G-4'!J21</f>
        <v>389</v>
      </c>
      <c r="K21" s="46">
        <f>'G-1'!K21+'G-2'!K21+'G-3'!K21+'G-4'!K21</f>
        <v>40</v>
      </c>
      <c r="L21" s="46">
        <f>'G-1'!L21+'G-2'!L21+'G-3'!L21+'G-4'!L21</f>
        <v>8</v>
      </c>
      <c r="M21" s="6">
        <f t="shared" si="1"/>
        <v>540.5</v>
      </c>
      <c r="N21" s="2">
        <f>M18+M19+M20+M21</f>
        <v>2036</v>
      </c>
      <c r="O21" s="21" t="s">
        <v>46</v>
      </c>
      <c r="P21" s="47">
        <f>'G-1'!P21+'G-2'!P21+'G-3'!P21+'G-4'!P21</f>
        <v>118</v>
      </c>
      <c r="Q21" s="47">
        <f>'G-1'!Q21+'G-2'!Q21+'G-3'!Q21+'G-4'!Q21</f>
        <v>425</v>
      </c>
      <c r="R21" s="47">
        <f>'G-1'!R21+'G-2'!R21+'G-3'!R21+'G-4'!R21</f>
        <v>32</v>
      </c>
      <c r="S21" s="47">
        <f>'G-1'!S21+'G-2'!S21+'G-3'!S21+'G-4'!S21</f>
        <v>2</v>
      </c>
      <c r="T21" s="7">
        <f t="shared" si="2"/>
        <v>553</v>
      </c>
      <c r="U21" s="3">
        <f t="shared" si="5"/>
        <v>2201.5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100</v>
      </c>
      <c r="C22" s="46">
        <f>'G-1'!C22+'G-2'!C22+'G-3'!C22+'G-4'!C22</f>
        <v>401</v>
      </c>
      <c r="D22" s="46">
        <f>'G-1'!D22+'G-2'!D22+'G-3'!D22+'G-4'!D22</f>
        <v>40</v>
      </c>
      <c r="E22" s="46">
        <f>'G-1'!E22+'G-2'!E22+'G-3'!E22+'G-4'!E22</f>
        <v>2</v>
      </c>
      <c r="F22" s="6">
        <f t="shared" si="0"/>
        <v>536</v>
      </c>
      <c r="G22" s="2"/>
      <c r="H22" s="21" t="s">
        <v>26</v>
      </c>
      <c r="I22" s="46">
        <f>'G-1'!I22+'G-2'!I22+'G-3'!I22+'G-4'!I22</f>
        <v>123</v>
      </c>
      <c r="J22" s="46">
        <f>'G-1'!J22+'G-2'!J22+'G-3'!J22+'G-4'!J22</f>
        <v>375</v>
      </c>
      <c r="K22" s="46">
        <f>'G-1'!K22+'G-2'!K22+'G-3'!K22+'G-4'!K22</f>
        <v>43</v>
      </c>
      <c r="L22" s="46">
        <f>'G-1'!L22+'G-2'!L22+'G-3'!L22+'G-4'!L22</f>
        <v>6</v>
      </c>
      <c r="M22" s="6">
        <f t="shared" si="1"/>
        <v>537.5</v>
      </c>
      <c r="N22" s="3">
        <f>M19+M20+M21+M22</f>
        <v>2085.5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2123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2420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2328.5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89</v>
      </c>
      <c r="G24" s="88"/>
      <c r="H24" s="179"/>
      <c r="I24" s="180"/>
      <c r="J24" s="82" t="s">
        <v>73</v>
      </c>
      <c r="K24" s="86"/>
      <c r="L24" s="86"/>
      <c r="M24" s="87" t="s">
        <v>80</v>
      </c>
      <c r="N24" s="88"/>
      <c r="O24" s="179"/>
      <c r="P24" s="180"/>
      <c r="Q24" s="82" t="s">
        <v>73</v>
      </c>
      <c r="R24" s="86"/>
      <c r="S24" s="86"/>
      <c r="T24" s="87" t="s">
        <v>81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5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0" t="s">
        <v>112</v>
      </c>
      <c r="B2" s="230"/>
      <c r="C2" s="230"/>
      <c r="D2" s="230"/>
      <c r="E2" s="230"/>
      <c r="F2" s="230"/>
      <c r="G2" s="230"/>
      <c r="H2" s="230"/>
      <c r="I2" s="230"/>
      <c r="J2" s="230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1" t="s">
        <v>113</v>
      </c>
      <c r="B4" s="231"/>
      <c r="C4" s="232" t="s">
        <v>60</v>
      </c>
      <c r="D4" s="232"/>
      <c r="E4" s="232"/>
      <c r="F4" s="110"/>
      <c r="G4" s="106"/>
      <c r="H4" s="106"/>
      <c r="I4" s="106"/>
      <c r="J4" s="106"/>
    </row>
    <row r="5" spans="1:10" x14ac:dyDescent="0.2">
      <c r="A5" s="161" t="s">
        <v>56</v>
      </c>
      <c r="B5" s="161"/>
      <c r="C5" s="233" t="str">
        <f>'G-1'!D5</f>
        <v xml:space="preserve">CL 76 Y 76B - CR 42F </v>
      </c>
      <c r="D5" s="233"/>
      <c r="E5" s="233"/>
      <c r="F5" s="111"/>
      <c r="G5" s="112"/>
      <c r="H5" s="103" t="s">
        <v>53</v>
      </c>
      <c r="I5" s="234" t="str">
        <f>'G-1'!L5</f>
        <v>76-42F</v>
      </c>
      <c r="J5" s="234"/>
    </row>
    <row r="6" spans="1:10" x14ac:dyDescent="0.2">
      <c r="A6" s="161" t="s">
        <v>114</v>
      </c>
      <c r="B6" s="161"/>
      <c r="C6" s="219">
        <v>12</v>
      </c>
      <c r="D6" s="219"/>
      <c r="E6" s="219"/>
      <c r="F6" s="111"/>
      <c r="G6" s="112"/>
      <c r="H6" s="103" t="s">
        <v>58</v>
      </c>
      <c r="I6" s="220">
        <f>'G-1'!S6</f>
        <v>43434</v>
      </c>
      <c r="J6" s="220"/>
    </row>
    <row r="7" spans="1:10" x14ac:dyDescent="0.2">
      <c r="A7" s="113"/>
      <c r="B7" s="113"/>
      <c r="C7" s="221">
        <v>29</v>
      </c>
      <c r="D7" s="221"/>
      <c r="E7" s="221"/>
      <c r="F7" s="221"/>
      <c r="G7" s="110"/>
      <c r="H7" s="114"/>
      <c r="I7" s="115"/>
      <c r="J7" s="106"/>
    </row>
    <row r="8" spans="1:10" x14ac:dyDescent="0.2">
      <c r="A8" s="222" t="s">
        <v>115</v>
      </c>
      <c r="B8" s="224" t="s">
        <v>116</v>
      </c>
      <c r="C8" s="222" t="s">
        <v>117</v>
      </c>
      <c r="D8" s="224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6" t="s">
        <v>123</v>
      </c>
      <c r="J8" s="228" t="s">
        <v>124</v>
      </c>
    </row>
    <row r="9" spans="1:10" x14ac:dyDescent="0.2">
      <c r="A9" s="223"/>
      <c r="B9" s="225"/>
      <c r="C9" s="223"/>
      <c r="D9" s="225"/>
      <c r="E9" s="119" t="s">
        <v>52</v>
      </c>
      <c r="F9" s="120" t="s">
        <v>0</v>
      </c>
      <c r="G9" s="121" t="s">
        <v>2</v>
      </c>
      <c r="H9" s="120" t="s">
        <v>3</v>
      </c>
      <c r="I9" s="227"/>
      <c r="J9" s="229"/>
    </row>
    <row r="10" spans="1:10" x14ac:dyDescent="0.2">
      <c r="A10" s="213" t="s">
        <v>125</v>
      </c>
      <c r="B10" s="216">
        <v>2</v>
      </c>
      <c r="C10" s="122"/>
      <c r="D10" s="123" t="s">
        <v>126</v>
      </c>
      <c r="E10" s="75">
        <v>12</v>
      </c>
      <c r="F10" s="75">
        <v>66</v>
      </c>
      <c r="G10" s="75">
        <v>0</v>
      </c>
      <c r="H10" s="75">
        <v>1</v>
      </c>
      <c r="I10" s="75">
        <f>E10*0.5+F10+G10*2+H10*2.5</f>
        <v>74.5</v>
      </c>
      <c r="J10" s="124">
        <f>IF(I10=0,"0,00",I10/SUM(I10:I12)*100)</f>
        <v>33.258928571428569</v>
      </c>
    </row>
    <row r="11" spans="1:10" x14ac:dyDescent="0.2">
      <c r="A11" s="214"/>
      <c r="B11" s="217"/>
      <c r="C11" s="122" t="s">
        <v>127</v>
      </c>
      <c r="D11" s="125" t="s">
        <v>128</v>
      </c>
      <c r="E11" s="126">
        <v>29</v>
      </c>
      <c r="F11" s="126">
        <v>88</v>
      </c>
      <c r="G11" s="126">
        <v>6</v>
      </c>
      <c r="H11" s="126">
        <v>2</v>
      </c>
      <c r="I11" s="126">
        <f t="shared" ref="I11:I45" si="0">E11*0.5+F11+G11*2+H11*2.5</f>
        <v>119.5</v>
      </c>
      <c r="J11" s="127">
        <f>IF(I11=0,"0,00",I11/SUM(I10:I12)*100)</f>
        <v>53.348214285714292</v>
      </c>
    </row>
    <row r="12" spans="1:10" x14ac:dyDescent="0.2">
      <c r="A12" s="214"/>
      <c r="B12" s="217"/>
      <c r="C12" s="128" t="s">
        <v>137</v>
      </c>
      <c r="D12" s="129" t="s">
        <v>129</v>
      </c>
      <c r="E12" s="74">
        <v>12</v>
      </c>
      <c r="F12" s="74">
        <v>24</v>
      </c>
      <c r="G12" s="74">
        <v>0</v>
      </c>
      <c r="H12" s="74">
        <v>0</v>
      </c>
      <c r="I12" s="130">
        <f t="shared" si="0"/>
        <v>30</v>
      </c>
      <c r="J12" s="131">
        <f>IF(I12=0,"0,00",I12/SUM(I10:I12)*100)</f>
        <v>13.392857142857142</v>
      </c>
    </row>
    <row r="13" spans="1:10" x14ac:dyDescent="0.2">
      <c r="A13" s="214"/>
      <c r="B13" s="217"/>
      <c r="C13" s="132"/>
      <c r="D13" s="123" t="s">
        <v>126</v>
      </c>
      <c r="E13" s="75">
        <v>10</v>
      </c>
      <c r="F13" s="75">
        <v>31</v>
      </c>
      <c r="G13" s="75">
        <v>0</v>
      </c>
      <c r="H13" s="75">
        <v>0</v>
      </c>
      <c r="I13" s="75">
        <f t="shared" si="0"/>
        <v>36</v>
      </c>
      <c r="J13" s="124">
        <f>IF(I13=0,"0,00",I13/SUM(I13:I15)*100)</f>
        <v>18.7012987012987</v>
      </c>
    </row>
    <row r="14" spans="1:10" x14ac:dyDescent="0.2">
      <c r="A14" s="214"/>
      <c r="B14" s="217"/>
      <c r="C14" s="122" t="s">
        <v>130</v>
      </c>
      <c r="D14" s="125" t="s">
        <v>128</v>
      </c>
      <c r="E14" s="126">
        <v>37</v>
      </c>
      <c r="F14" s="126">
        <v>86</v>
      </c>
      <c r="G14" s="126">
        <v>6</v>
      </c>
      <c r="H14" s="126">
        <v>3</v>
      </c>
      <c r="I14" s="126">
        <f t="shared" si="0"/>
        <v>124</v>
      </c>
      <c r="J14" s="127">
        <f>IF(I14=0,"0,00",I14/SUM(I13:I15)*100)</f>
        <v>64.415584415584419</v>
      </c>
    </row>
    <row r="15" spans="1:10" x14ac:dyDescent="0.2">
      <c r="A15" s="214"/>
      <c r="B15" s="217"/>
      <c r="C15" s="128" t="s">
        <v>138</v>
      </c>
      <c r="D15" s="129" t="s">
        <v>129</v>
      </c>
      <c r="E15" s="74">
        <v>7</v>
      </c>
      <c r="F15" s="74">
        <v>24</v>
      </c>
      <c r="G15" s="74">
        <v>0</v>
      </c>
      <c r="H15" s="74">
        <v>2</v>
      </c>
      <c r="I15" s="130">
        <f t="shared" si="0"/>
        <v>32.5</v>
      </c>
      <c r="J15" s="131">
        <f>IF(I15=0,"0,00",I15/SUM(I13:I15)*100)</f>
        <v>16.883116883116884</v>
      </c>
    </row>
    <row r="16" spans="1:10" x14ac:dyDescent="0.2">
      <c r="A16" s="214"/>
      <c r="B16" s="217"/>
      <c r="C16" s="132"/>
      <c r="D16" s="123" t="s">
        <v>126</v>
      </c>
      <c r="E16" s="75">
        <v>5</v>
      </c>
      <c r="F16" s="75">
        <v>48</v>
      </c>
      <c r="G16" s="75">
        <v>0</v>
      </c>
      <c r="H16" s="75">
        <v>0</v>
      </c>
      <c r="I16" s="75">
        <f t="shared" si="0"/>
        <v>50.5</v>
      </c>
      <c r="J16" s="124">
        <f>IF(I16=0,"0,00",I16/SUM(I16:I18)*100)</f>
        <v>24.938271604938272</v>
      </c>
    </row>
    <row r="17" spans="1:10" x14ac:dyDescent="0.2">
      <c r="A17" s="214"/>
      <c r="B17" s="217"/>
      <c r="C17" s="122" t="s">
        <v>131</v>
      </c>
      <c r="D17" s="125" t="s">
        <v>128</v>
      </c>
      <c r="E17" s="126">
        <v>49</v>
      </c>
      <c r="F17" s="126">
        <v>95</v>
      </c>
      <c r="G17" s="126">
        <v>2</v>
      </c>
      <c r="H17" s="126">
        <v>0</v>
      </c>
      <c r="I17" s="126">
        <f t="shared" si="0"/>
        <v>123.5</v>
      </c>
      <c r="J17" s="127">
        <f>IF(I17=0,"0,00",I17/SUM(I16:I18)*100)</f>
        <v>60.987654320987652</v>
      </c>
    </row>
    <row r="18" spans="1:10" x14ac:dyDescent="0.2">
      <c r="A18" s="215"/>
      <c r="B18" s="218"/>
      <c r="C18" s="133" t="s">
        <v>139</v>
      </c>
      <c r="D18" s="129" t="s">
        <v>129</v>
      </c>
      <c r="E18" s="74">
        <v>11</v>
      </c>
      <c r="F18" s="74">
        <v>23</v>
      </c>
      <c r="G18" s="74">
        <v>0</v>
      </c>
      <c r="H18" s="74">
        <v>0</v>
      </c>
      <c r="I18" s="130">
        <f t="shared" si="0"/>
        <v>28.5</v>
      </c>
      <c r="J18" s="131">
        <f>IF(I18=0,"0,00",I18/SUM(I16:I18)*100)</f>
        <v>14.074074074074074</v>
      </c>
    </row>
    <row r="19" spans="1:10" x14ac:dyDescent="0.2">
      <c r="A19" s="213" t="s">
        <v>132</v>
      </c>
      <c r="B19" s="216">
        <v>1</v>
      </c>
      <c r="C19" s="134"/>
      <c r="D19" s="123" t="s">
        <v>126</v>
      </c>
      <c r="E19" s="75">
        <v>12</v>
      </c>
      <c r="F19" s="75">
        <v>42</v>
      </c>
      <c r="G19" s="75">
        <v>19</v>
      </c>
      <c r="H19" s="75">
        <v>4</v>
      </c>
      <c r="I19" s="75">
        <f t="shared" si="0"/>
        <v>96</v>
      </c>
      <c r="J19" s="124">
        <f>IF(I19=0,"0,00",I19/SUM(I19:I21)*100)</f>
        <v>67.132867132867133</v>
      </c>
    </row>
    <row r="20" spans="1:10" x14ac:dyDescent="0.2">
      <c r="A20" s="214"/>
      <c r="B20" s="217"/>
      <c r="C20" s="122" t="s">
        <v>127</v>
      </c>
      <c r="D20" s="125" t="s">
        <v>128</v>
      </c>
      <c r="E20" s="126">
        <v>0</v>
      </c>
      <c r="F20" s="126">
        <v>0</v>
      </c>
      <c r="G20" s="126">
        <v>0</v>
      </c>
      <c r="H20" s="126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14"/>
      <c r="B21" s="217"/>
      <c r="C21" s="128" t="s">
        <v>140</v>
      </c>
      <c r="D21" s="129" t="s">
        <v>129</v>
      </c>
      <c r="E21" s="74">
        <v>8</v>
      </c>
      <c r="F21" s="74">
        <v>33</v>
      </c>
      <c r="G21" s="74">
        <v>5</v>
      </c>
      <c r="H21" s="74">
        <v>0</v>
      </c>
      <c r="I21" s="130">
        <f t="shared" si="0"/>
        <v>47</v>
      </c>
      <c r="J21" s="131">
        <f>IF(I21=0,"0,00",I21/SUM(I19:I21)*100)</f>
        <v>32.867132867132867</v>
      </c>
    </row>
    <row r="22" spans="1:10" x14ac:dyDescent="0.2">
      <c r="A22" s="214"/>
      <c r="B22" s="217"/>
      <c r="C22" s="132"/>
      <c r="D22" s="123" t="s">
        <v>126</v>
      </c>
      <c r="E22" s="75">
        <v>12</v>
      </c>
      <c r="F22" s="75">
        <v>48</v>
      </c>
      <c r="G22" s="75">
        <v>18</v>
      </c>
      <c r="H22" s="75">
        <v>0</v>
      </c>
      <c r="I22" s="75">
        <f t="shared" si="0"/>
        <v>90</v>
      </c>
      <c r="J22" s="124">
        <f>IF(I22=0,"0,00",I22/SUM(I22:I24)*100)</f>
        <v>70.866141732283467</v>
      </c>
    </row>
    <row r="23" spans="1:10" x14ac:dyDescent="0.2">
      <c r="A23" s="214"/>
      <c r="B23" s="217"/>
      <c r="C23" s="122" t="s">
        <v>130</v>
      </c>
      <c r="D23" s="125" t="s">
        <v>128</v>
      </c>
      <c r="E23" s="126">
        <v>0</v>
      </c>
      <c r="F23" s="126">
        <v>0</v>
      </c>
      <c r="G23" s="126">
        <v>0</v>
      </c>
      <c r="H23" s="126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14"/>
      <c r="B24" s="217"/>
      <c r="C24" s="128" t="s">
        <v>141</v>
      </c>
      <c r="D24" s="129" t="s">
        <v>129</v>
      </c>
      <c r="E24" s="74">
        <v>2</v>
      </c>
      <c r="F24" s="74">
        <v>30</v>
      </c>
      <c r="G24" s="74">
        <v>3</v>
      </c>
      <c r="H24" s="74">
        <v>0</v>
      </c>
      <c r="I24" s="130">
        <f t="shared" si="0"/>
        <v>37</v>
      </c>
      <c r="J24" s="131">
        <f>IF(I24=0,"0,00",I24/SUM(I22:I24)*100)</f>
        <v>29.133858267716533</v>
      </c>
    </row>
    <row r="25" spans="1:10" x14ac:dyDescent="0.2">
      <c r="A25" s="214"/>
      <c r="B25" s="217"/>
      <c r="C25" s="132"/>
      <c r="D25" s="123" t="s">
        <v>126</v>
      </c>
      <c r="E25" s="75">
        <v>13</v>
      </c>
      <c r="F25" s="75">
        <v>54</v>
      </c>
      <c r="G25" s="75">
        <v>10</v>
      </c>
      <c r="H25" s="75">
        <v>0</v>
      </c>
      <c r="I25" s="75">
        <f t="shared" si="0"/>
        <v>80.5</v>
      </c>
      <c r="J25" s="124">
        <f>IF(I25=0,"0,00",I25/SUM(I25:I27)*100)</f>
        <v>69.396551724137936</v>
      </c>
    </row>
    <row r="26" spans="1:10" x14ac:dyDescent="0.2">
      <c r="A26" s="214"/>
      <c r="B26" s="217"/>
      <c r="C26" s="122" t="s">
        <v>131</v>
      </c>
      <c r="D26" s="125" t="s">
        <v>128</v>
      </c>
      <c r="E26" s="126">
        <v>0</v>
      </c>
      <c r="F26" s="126">
        <v>0</v>
      </c>
      <c r="G26" s="126">
        <v>0</v>
      </c>
      <c r="H26" s="126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15"/>
      <c r="B27" s="218"/>
      <c r="C27" s="133" t="s">
        <v>142</v>
      </c>
      <c r="D27" s="129" t="s">
        <v>129</v>
      </c>
      <c r="E27" s="74">
        <v>5</v>
      </c>
      <c r="F27" s="74">
        <v>25</v>
      </c>
      <c r="G27" s="74">
        <v>4</v>
      </c>
      <c r="H27" s="74">
        <v>0</v>
      </c>
      <c r="I27" s="130">
        <f t="shared" si="0"/>
        <v>35.5</v>
      </c>
      <c r="J27" s="131">
        <f>IF(I27=0,"0,00",I27/SUM(I25:I27)*100)</f>
        <v>30.603448275862068</v>
      </c>
    </row>
    <row r="28" spans="1:10" x14ac:dyDescent="0.2">
      <c r="A28" s="213" t="s">
        <v>133</v>
      </c>
      <c r="B28" s="216">
        <v>1</v>
      </c>
      <c r="C28" s="134"/>
      <c r="D28" s="123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14"/>
      <c r="B29" s="217"/>
      <c r="C29" s="122" t="s">
        <v>127</v>
      </c>
      <c r="D29" s="125" t="s">
        <v>128</v>
      </c>
      <c r="E29" s="126">
        <v>40</v>
      </c>
      <c r="F29" s="126">
        <v>201</v>
      </c>
      <c r="G29" s="126">
        <v>18</v>
      </c>
      <c r="H29" s="126">
        <v>3</v>
      </c>
      <c r="I29" s="126">
        <f t="shared" si="0"/>
        <v>264.5</v>
      </c>
      <c r="J29" s="127">
        <f>IF(I29=0,"0,00",I29/SUM(I28:I30)*100)</f>
        <v>65.308641975308646</v>
      </c>
    </row>
    <row r="30" spans="1:10" x14ac:dyDescent="0.2">
      <c r="A30" s="214"/>
      <c r="B30" s="217"/>
      <c r="C30" s="128" t="s">
        <v>143</v>
      </c>
      <c r="D30" s="129" t="s">
        <v>129</v>
      </c>
      <c r="E30" s="74">
        <v>27</v>
      </c>
      <c r="F30" s="74">
        <v>76</v>
      </c>
      <c r="G30" s="74">
        <v>13</v>
      </c>
      <c r="H30" s="74">
        <v>10</v>
      </c>
      <c r="I30" s="130">
        <f t="shared" si="0"/>
        <v>140.5</v>
      </c>
      <c r="J30" s="131">
        <f>IF(I30=0,"0,00",I30/SUM(I28:I30)*100)</f>
        <v>34.691358024691361</v>
      </c>
    </row>
    <row r="31" spans="1:10" x14ac:dyDescent="0.2">
      <c r="A31" s="214"/>
      <c r="B31" s="217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5</v>
      </c>
      <c r="I31" s="75">
        <f t="shared" si="0"/>
        <v>12.5</v>
      </c>
      <c r="J31" s="124">
        <f>IF(I31=0,"0,00",I31/SUM(I31:I33)*100)</f>
        <v>2.6624068157614484</v>
      </c>
    </row>
    <row r="32" spans="1:10" x14ac:dyDescent="0.2">
      <c r="A32" s="214"/>
      <c r="B32" s="217"/>
      <c r="C32" s="122" t="s">
        <v>130</v>
      </c>
      <c r="D32" s="125" t="s">
        <v>128</v>
      </c>
      <c r="E32" s="126">
        <v>66</v>
      </c>
      <c r="F32" s="126">
        <v>239</v>
      </c>
      <c r="G32" s="126">
        <v>21</v>
      </c>
      <c r="H32" s="126">
        <v>1</v>
      </c>
      <c r="I32" s="126">
        <f t="shared" si="0"/>
        <v>316.5</v>
      </c>
      <c r="J32" s="127">
        <f>IF(I32=0,"0,00",I32/SUM(I31:I33)*100)</f>
        <v>67.412140575079874</v>
      </c>
    </row>
    <row r="33" spans="1:10" x14ac:dyDescent="0.2">
      <c r="A33" s="214"/>
      <c r="B33" s="217"/>
      <c r="C33" s="128" t="s">
        <v>144</v>
      </c>
      <c r="D33" s="129" t="s">
        <v>129</v>
      </c>
      <c r="E33" s="74">
        <v>23</v>
      </c>
      <c r="F33" s="74">
        <v>103</v>
      </c>
      <c r="G33" s="74">
        <v>13</v>
      </c>
      <c r="H33" s="74">
        <v>0</v>
      </c>
      <c r="I33" s="130">
        <f t="shared" si="0"/>
        <v>140.5</v>
      </c>
      <c r="J33" s="131">
        <f>IF(I33=0,"0,00",I33/SUM(I31:I33)*100)</f>
        <v>29.925452609158683</v>
      </c>
    </row>
    <row r="34" spans="1:10" x14ac:dyDescent="0.2">
      <c r="A34" s="214"/>
      <c r="B34" s="217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14"/>
      <c r="B35" s="217"/>
      <c r="C35" s="122" t="s">
        <v>131</v>
      </c>
      <c r="D35" s="125" t="s">
        <v>128</v>
      </c>
      <c r="E35" s="126">
        <v>86</v>
      </c>
      <c r="F35" s="126">
        <v>262</v>
      </c>
      <c r="G35" s="126">
        <v>20</v>
      </c>
      <c r="H35" s="126">
        <v>1</v>
      </c>
      <c r="I35" s="126">
        <f t="shared" si="0"/>
        <v>347.5</v>
      </c>
      <c r="J35" s="127">
        <f>IF(I35=0,"0,00",I35/SUM(I34:I36)*100)</f>
        <v>62.895927601809952</v>
      </c>
    </row>
    <row r="36" spans="1:10" x14ac:dyDescent="0.2">
      <c r="A36" s="215"/>
      <c r="B36" s="218"/>
      <c r="C36" s="133" t="s">
        <v>145</v>
      </c>
      <c r="D36" s="129" t="s">
        <v>129</v>
      </c>
      <c r="E36" s="74">
        <v>50</v>
      </c>
      <c r="F36" s="74">
        <v>150</v>
      </c>
      <c r="G36" s="74">
        <v>15</v>
      </c>
      <c r="H36" s="74">
        <v>0</v>
      </c>
      <c r="I36" s="130">
        <f t="shared" si="0"/>
        <v>205</v>
      </c>
      <c r="J36" s="131">
        <f>IF(I36=0,"0,00",I36/SUM(I34:I36)*100)</f>
        <v>37.104072398190048</v>
      </c>
    </row>
    <row r="37" spans="1:10" x14ac:dyDescent="0.2">
      <c r="A37" s="213" t="s">
        <v>134</v>
      </c>
      <c r="B37" s="216">
        <v>1</v>
      </c>
      <c r="C37" s="134"/>
      <c r="D37" s="123" t="s">
        <v>126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14"/>
      <c r="B38" s="217"/>
      <c r="C38" s="122" t="s">
        <v>127</v>
      </c>
      <c r="D38" s="125" t="s">
        <v>128</v>
      </c>
      <c r="E38" s="126">
        <f>'G-4'!B16+'G-4'!B17</f>
        <v>55</v>
      </c>
      <c r="F38" s="126">
        <f>'G-4'!C16+'G-4'!C17</f>
        <v>154</v>
      </c>
      <c r="G38" s="126">
        <f>'G-4'!D16+'G-4'!D17</f>
        <v>25</v>
      </c>
      <c r="H38" s="126">
        <f>'G-4'!E16+'G-4'!E17</f>
        <v>4</v>
      </c>
      <c r="I38" s="126">
        <f t="shared" si="0"/>
        <v>241.5</v>
      </c>
      <c r="J38" s="127">
        <f>IF(I38=0,"0,00",I38/SUM(I37:I39)*100)</f>
        <v>100</v>
      </c>
    </row>
    <row r="39" spans="1:10" x14ac:dyDescent="0.2">
      <c r="A39" s="214"/>
      <c r="B39" s="217"/>
      <c r="C39" s="128" t="s">
        <v>146</v>
      </c>
      <c r="D39" s="129" t="s">
        <v>129</v>
      </c>
      <c r="E39" s="74">
        <v>0</v>
      </c>
      <c r="F39" s="74">
        <v>0</v>
      </c>
      <c r="G39" s="74">
        <v>0</v>
      </c>
      <c r="H39" s="74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14"/>
      <c r="B40" s="217"/>
      <c r="C40" s="132"/>
      <c r="D40" s="123" t="s">
        <v>126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14"/>
      <c r="B41" s="217"/>
      <c r="C41" s="122" t="s">
        <v>130</v>
      </c>
      <c r="D41" s="125" t="s">
        <v>128</v>
      </c>
      <c r="E41" s="126">
        <f>'G-4'!I13+'G-4'!I14</f>
        <v>28</v>
      </c>
      <c r="F41" s="126">
        <f>'G-4'!J13+'G-4'!J14</f>
        <v>200</v>
      </c>
      <c r="G41" s="126">
        <f>'G-4'!K13+'G-4'!K14</f>
        <v>27</v>
      </c>
      <c r="H41" s="126">
        <f>'G-4'!L13+'G-4'!L14</f>
        <v>3</v>
      </c>
      <c r="I41" s="126">
        <f t="shared" si="0"/>
        <v>275.5</v>
      </c>
      <c r="J41" s="127">
        <f>IF(I41=0,"0,00",I41/SUM(I40:I42)*100)</f>
        <v>100</v>
      </c>
    </row>
    <row r="42" spans="1:10" x14ac:dyDescent="0.2">
      <c r="A42" s="214"/>
      <c r="B42" s="217"/>
      <c r="C42" s="128" t="s">
        <v>147</v>
      </c>
      <c r="D42" s="129" t="s">
        <v>129</v>
      </c>
      <c r="E42" s="74">
        <v>0</v>
      </c>
      <c r="F42" s="74">
        <v>0</v>
      </c>
      <c r="G42" s="74">
        <v>0</v>
      </c>
      <c r="H42" s="74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14"/>
      <c r="B43" s="217"/>
      <c r="C43" s="132"/>
      <c r="D43" s="123" t="s">
        <v>126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14"/>
      <c r="B44" s="217"/>
      <c r="C44" s="122" t="s">
        <v>131</v>
      </c>
      <c r="D44" s="125" t="s">
        <v>128</v>
      </c>
      <c r="E44" s="126">
        <f>'G-4'!P20+'G-4'!P21</f>
        <v>29</v>
      </c>
      <c r="F44" s="126">
        <f>'G-4'!Q20+'G-4'!Q21</f>
        <v>206</v>
      </c>
      <c r="G44" s="126">
        <f>'G-4'!R20+'G-4'!R21</f>
        <v>12</v>
      </c>
      <c r="H44" s="126">
        <f>'G-4'!S20+'G-4'!S21</f>
        <v>4</v>
      </c>
      <c r="I44" s="126">
        <f t="shared" si="0"/>
        <v>254.5</v>
      </c>
      <c r="J44" s="127">
        <f>IF(I44=0,"0,00",I44/SUM(I43:I45)*100)</f>
        <v>100</v>
      </c>
    </row>
    <row r="45" spans="1:10" x14ac:dyDescent="0.2">
      <c r="A45" s="215"/>
      <c r="B45" s="218"/>
      <c r="C45" s="133" t="s">
        <v>148</v>
      </c>
      <c r="D45" s="129" t="s">
        <v>129</v>
      </c>
      <c r="E45" s="74">
        <v>0</v>
      </c>
      <c r="F45" s="74">
        <v>0</v>
      </c>
      <c r="G45" s="74">
        <v>0</v>
      </c>
      <c r="H45" s="74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J6" sqref="J6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2" t="s">
        <v>95</v>
      </c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2" t="s">
        <v>96</v>
      </c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2" t="s">
        <v>97</v>
      </c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8" t="s">
        <v>98</v>
      </c>
      <c r="B8" s="238"/>
      <c r="C8" s="237" t="s">
        <v>99</v>
      </c>
      <c r="D8" s="237"/>
      <c r="E8" s="237"/>
      <c r="F8" s="237"/>
      <c r="G8" s="237"/>
      <c r="H8" s="237"/>
      <c r="I8" s="92"/>
      <c r="J8" s="92"/>
      <c r="K8" s="92"/>
      <c r="L8" s="238" t="s">
        <v>100</v>
      </c>
      <c r="M8" s="238"/>
      <c r="N8" s="238"/>
      <c r="O8" s="237" t="str">
        <f>'G-1'!D5</f>
        <v xml:space="preserve">CL 76 Y 76B - CR 42F </v>
      </c>
      <c r="P8" s="237"/>
      <c r="Q8" s="237"/>
      <c r="R8" s="237"/>
      <c r="S8" s="237"/>
      <c r="T8" s="92"/>
      <c r="U8" s="92"/>
      <c r="V8" s="238" t="s">
        <v>101</v>
      </c>
      <c r="W8" s="238"/>
      <c r="X8" s="238"/>
      <c r="Y8" s="237" t="str">
        <f>'G-1'!L5</f>
        <v>76-42F</v>
      </c>
      <c r="Z8" s="237"/>
      <c r="AA8" s="237"/>
      <c r="AB8" s="92"/>
      <c r="AC8" s="92"/>
      <c r="AD8" s="92"/>
      <c r="AE8" s="92"/>
      <c r="AF8" s="92"/>
      <c r="AG8" s="92"/>
      <c r="AH8" s="238" t="s">
        <v>102</v>
      </c>
      <c r="AI8" s="238"/>
      <c r="AJ8" s="239">
        <f>'G-1'!S6</f>
        <v>43434</v>
      </c>
      <c r="AK8" s="239"/>
      <c r="AL8" s="239"/>
      <c r="AM8" s="239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1" t="s">
        <v>47</v>
      </c>
      <c r="E10" s="241"/>
      <c r="F10" s="241"/>
      <c r="G10" s="241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1" t="s">
        <v>136</v>
      </c>
      <c r="T10" s="241"/>
      <c r="U10" s="241"/>
      <c r="V10" s="241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1" t="s">
        <v>49</v>
      </c>
      <c r="AI10" s="241"/>
      <c r="AJ10" s="241"/>
      <c r="AK10" s="241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0" t="s">
        <v>104</v>
      </c>
      <c r="U12" s="240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349.5</v>
      </c>
      <c r="AV12" s="97">
        <f t="shared" si="0"/>
        <v>354</v>
      </c>
      <c r="AW12" s="97">
        <f t="shared" si="0"/>
        <v>357</v>
      </c>
      <c r="AX12" s="97">
        <f t="shared" si="0"/>
        <v>357</v>
      </c>
      <c r="AY12" s="97">
        <f t="shared" si="0"/>
        <v>379.5</v>
      </c>
      <c r="AZ12" s="97">
        <f t="shared" si="0"/>
        <v>406.5</v>
      </c>
      <c r="BA12" s="97">
        <f t="shared" si="0"/>
        <v>402</v>
      </c>
      <c r="BB12" s="97"/>
      <c r="BC12" s="97"/>
      <c r="BD12" s="97"/>
      <c r="BE12" s="97">
        <f t="shared" ref="BE12:BQ12" si="1">P14</f>
        <v>418.5</v>
      </c>
      <c r="BF12" s="97">
        <f t="shared" si="1"/>
        <v>418</v>
      </c>
      <c r="BG12" s="97">
        <f t="shared" si="1"/>
        <v>436.5</v>
      </c>
      <c r="BH12" s="97">
        <f t="shared" si="1"/>
        <v>455</v>
      </c>
      <c r="BI12" s="97">
        <f t="shared" si="1"/>
        <v>463.5</v>
      </c>
      <c r="BJ12" s="97">
        <f t="shared" si="1"/>
        <v>482.5</v>
      </c>
      <c r="BK12" s="97">
        <f t="shared" si="1"/>
        <v>466</v>
      </c>
      <c r="BL12" s="97">
        <f t="shared" si="1"/>
        <v>418.5</v>
      </c>
      <c r="BM12" s="97">
        <f t="shared" si="1"/>
        <v>400.5</v>
      </c>
      <c r="BN12" s="97">
        <f t="shared" si="1"/>
        <v>349.5</v>
      </c>
      <c r="BO12" s="97">
        <f t="shared" si="1"/>
        <v>343</v>
      </c>
      <c r="BP12" s="97">
        <f t="shared" si="1"/>
        <v>359</v>
      </c>
      <c r="BQ12" s="97">
        <f t="shared" si="1"/>
        <v>355.5</v>
      </c>
      <c r="BR12" s="97"/>
      <c r="BS12" s="97"/>
      <c r="BT12" s="97"/>
      <c r="BU12" s="97">
        <f t="shared" ref="BU12:CC12" si="2">AG14</f>
        <v>448</v>
      </c>
      <c r="BV12" s="97">
        <f t="shared" si="2"/>
        <v>460.5</v>
      </c>
      <c r="BW12" s="97">
        <f t="shared" si="2"/>
        <v>469.5</v>
      </c>
      <c r="BX12" s="97">
        <f t="shared" si="2"/>
        <v>467</v>
      </c>
      <c r="BY12" s="97">
        <f t="shared" si="2"/>
        <v>461</v>
      </c>
      <c r="BZ12" s="97">
        <f t="shared" si="2"/>
        <v>427.5</v>
      </c>
      <c r="CA12" s="97">
        <f t="shared" si="2"/>
        <v>420.5</v>
      </c>
      <c r="CB12" s="97">
        <f t="shared" si="2"/>
        <v>422.5</v>
      </c>
      <c r="CC12" s="97">
        <f t="shared" si="2"/>
        <v>405.5</v>
      </c>
    </row>
    <row r="13" spans="1:81" ht="16.5" customHeight="1" x14ac:dyDescent="0.2">
      <c r="A13" s="100" t="s">
        <v>105</v>
      </c>
      <c r="B13" s="149">
        <f>'G-1'!F10</f>
        <v>79.5</v>
      </c>
      <c r="C13" s="149">
        <f>'G-1'!F11</f>
        <v>93</v>
      </c>
      <c r="D13" s="149">
        <f>'G-1'!F12</f>
        <v>95</v>
      </c>
      <c r="E13" s="149">
        <f>'G-1'!F13</f>
        <v>82</v>
      </c>
      <c r="F13" s="149">
        <f>'G-1'!F14</f>
        <v>84</v>
      </c>
      <c r="G13" s="149">
        <f>'G-1'!F15</f>
        <v>96</v>
      </c>
      <c r="H13" s="149">
        <f>'G-1'!F16</f>
        <v>95</v>
      </c>
      <c r="I13" s="149">
        <f>'G-1'!F17</f>
        <v>104.5</v>
      </c>
      <c r="J13" s="149">
        <f>'G-1'!F18</f>
        <v>111</v>
      </c>
      <c r="K13" s="149">
        <f>'G-1'!F19</f>
        <v>91.5</v>
      </c>
      <c r="L13" s="150"/>
      <c r="M13" s="149">
        <f>'G-1'!F20</f>
        <v>98.5</v>
      </c>
      <c r="N13" s="149">
        <f>'G-1'!F21</f>
        <v>101.5</v>
      </c>
      <c r="O13" s="149">
        <f>'G-1'!F22</f>
        <v>111.5</v>
      </c>
      <c r="P13" s="149">
        <f>'G-1'!M10</f>
        <v>107</v>
      </c>
      <c r="Q13" s="149">
        <f>'G-1'!M11</f>
        <v>98</v>
      </c>
      <c r="R13" s="149">
        <f>'G-1'!M12</f>
        <v>120</v>
      </c>
      <c r="S13" s="149">
        <f>'G-1'!M13</f>
        <v>130</v>
      </c>
      <c r="T13" s="149">
        <f>'G-1'!M14</f>
        <v>115.5</v>
      </c>
      <c r="U13" s="149">
        <f>'G-1'!M15</f>
        <v>117</v>
      </c>
      <c r="V13" s="149">
        <f>'G-1'!M16</f>
        <v>103.5</v>
      </c>
      <c r="W13" s="149">
        <f>'G-1'!M17</f>
        <v>82.5</v>
      </c>
      <c r="X13" s="149">
        <f>'G-1'!M18</f>
        <v>97.5</v>
      </c>
      <c r="Y13" s="149">
        <f>'G-1'!M19</f>
        <v>66</v>
      </c>
      <c r="Z13" s="149">
        <f>'G-1'!M20</f>
        <v>97</v>
      </c>
      <c r="AA13" s="149">
        <f>'G-1'!M21</f>
        <v>98.5</v>
      </c>
      <c r="AB13" s="149">
        <f>'G-1'!M22</f>
        <v>94</v>
      </c>
      <c r="AC13" s="150"/>
      <c r="AD13" s="149">
        <f>'G-1'!T10</f>
        <v>106.5</v>
      </c>
      <c r="AE13" s="149">
        <f>'G-1'!T11</f>
        <v>111.5</v>
      </c>
      <c r="AF13" s="149">
        <f>'G-1'!T12</f>
        <v>111</v>
      </c>
      <c r="AG13" s="149">
        <f>'G-1'!T13</f>
        <v>119</v>
      </c>
      <c r="AH13" s="149">
        <f>'G-1'!T14</f>
        <v>119</v>
      </c>
      <c r="AI13" s="149">
        <f>'G-1'!T15</f>
        <v>120.5</v>
      </c>
      <c r="AJ13" s="149">
        <f>'G-1'!T16</f>
        <v>108.5</v>
      </c>
      <c r="AK13" s="149">
        <f>'G-1'!T17</f>
        <v>113</v>
      </c>
      <c r="AL13" s="149">
        <f>'G-1'!T18</f>
        <v>85.5</v>
      </c>
      <c r="AM13" s="149">
        <f>'G-1'!T19</f>
        <v>113.5</v>
      </c>
      <c r="AN13" s="149">
        <f>'G-1'!T20</f>
        <v>110.5</v>
      </c>
      <c r="AO13" s="149">
        <f>'G-1'!T21</f>
        <v>96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349.5</v>
      </c>
      <c r="F14" s="149">
        <f t="shared" ref="F14:K14" si="3">C13+D13+E13+F13</f>
        <v>354</v>
      </c>
      <c r="G14" s="149">
        <f t="shared" si="3"/>
        <v>357</v>
      </c>
      <c r="H14" s="149">
        <f t="shared" si="3"/>
        <v>357</v>
      </c>
      <c r="I14" s="149">
        <f t="shared" si="3"/>
        <v>379.5</v>
      </c>
      <c r="J14" s="149">
        <f t="shared" si="3"/>
        <v>406.5</v>
      </c>
      <c r="K14" s="149">
        <f t="shared" si="3"/>
        <v>402</v>
      </c>
      <c r="L14" s="150"/>
      <c r="M14" s="149"/>
      <c r="N14" s="149"/>
      <c r="O14" s="149"/>
      <c r="P14" s="149">
        <f>M13+N13+O13+P13</f>
        <v>418.5</v>
      </c>
      <c r="Q14" s="149">
        <f t="shared" ref="Q14:AB14" si="4">N13+O13+P13+Q13</f>
        <v>418</v>
      </c>
      <c r="R14" s="149">
        <f t="shared" si="4"/>
        <v>436.5</v>
      </c>
      <c r="S14" s="149">
        <f t="shared" si="4"/>
        <v>455</v>
      </c>
      <c r="T14" s="149">
        <f t="shared" si="4"/>
        <v>463.5</v>
      </c>
      <c r="U14" s="149">
        <f t="shared" si="4"/>
        <v>482.5</v>
      </c>
      <c r="V14" s="149">
        <f t="shared" si="4"/>
        <v>466</v>
      </c>
      <c r="W14" s="149">
        <f t="shared" si="4"/>
        <v>418.5</v>
      </c>
      <c r="X14" s="149">
        <f t="shared" si="4"/>
        <v>400.5</v>
      </c>
      <c r="Y14" s="149">
        <f t="shared" si="4"/>
        <v>349.5</v>
      </c>
      <c r="Z14" s="149">
        <f t="shared" si="4"/>
        <v>343</v>
      </c>
      <c r="AA14" s="149">
        <f t="shared" si="4"/>
        <v>359</v>
      </c>
      <c r="AB14" s="149">
        <f t="shared" si="4"/>
        <v>355.5</v>
      </c>
      <c r="AC14" s="150"/>
      <c r="AD14" s="149"/>
      <c r="AE14" s="149"/>
      <c r="AF14" s="149"/>
      <c r="AG14" s="149">
        <f>AD13+AE13+AF13+AG13</f>
        <v>448</v>
      </c>
      <c r="AH14" s="149">
        <f t="shared" ref="AH14:AO14" si="5">AE13+AF13+AG13+AH13</f>
        <v>460.5</v>
      </c>
      <c r="AI14" s="149">
        <f t="shared" si="5"/>
        <v>469.5</v>
      </c>
      <c r="AJ14" s="149">
        <f t="shared" si="5"/>
        <v>467</v>
      </c>
      <c r="AK14" s="149">
        <f t="shared" si="5"/>
        <v>461</v>
      </c>
      <c r="AL14" s="149">
        <f t="shared" si="5"/>
        <v>427.5</v>
      </c>
      <c r="AM14" s="149">
        <f t="shared" si="5"/>
        <v>420.5</v>
      </c>
      <c r="AN14" s="149">
        <f t="shared" si="5"/>
        <v>422.5</v>
      </c>
      <c r="AO14" s="149">
        <f t="shared" si="5"/>
        <v>405.5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0.3325892857142857</v>
      </c>
      <c r="E15" s="152"/>
      <c r="F15" s="152" t="s">
        <v>109</v>
      </c>
      <c r="G15" s="153">
        <f>DIRECCIONALIDAD!J11/100</f>
        <v>0.5334821428571429</v>
      </c>
      <c r="H15" s="152"/>
      <c r="I15" s="152" t="s">
        <v>110</v>
      </c>
      <c r="J15" s="153">
        <f>DIRECCIONALIDAD!J12/100</f>
        <v>0.13392857142857142</v>
      </c>
      <c r="K15" s="154"/>
      <c r="L15" s="148"/>
      <c r="M15" s="151"/>
      <c r="N15" s="152"/>
      <c r="O15" s="152" t="s">
        <v>108</v>
      </c>
      <c r="P15" s="153">
        <f>DIRECCIONALIDAD!J13/100</f>
        <v>0.18701298701298699</v>
      </c>
      <c r="Q15" s="152"/>
      <c r="R15" s="152"/>
      <c r="S15" s="152"/>
      <c r="T15" s="152" t="s">
        <v>109</v>
      </c>
      <c r="U15" s="153">
        <f>DIRECCIONALIDAD!J14/100</f>
        <v>0.64415584415584415</v>
      </c>
      <c r="V15" s="152"/>
      <c r="W15" s="152"/>
      <c r="X15" s="152"/>
      <c r="Y15" s="152" t="s">
        <v>110</v>
      </c>
      <c r="Z15" s="153">
        <f>DIRECCIONALIDAD!J15/100</f>
        <v>0.16883116883116883</v>
      </c>
      <c r="AA15" s="152"/>
      <c r="AB15" s="154"/>
      <c r="AC15" s="148"/>
      <c r="AD15" s="151"/>
      <c r="AE15" s="152" t="s">
        <v>108</v>
      </c>
      <c r="AF15" s="153">
        <f>DIRECCIONALIDAD!J16/100</f>
        <v>0.24938271604938272</v>
      </c>
      <c r="AG15" s="152"/>
      <c r="AH15" s="152"/>
      <c r="AI15" s="152"/>
      <c r="AJ15" s="152" t="s">
        <v>109</v>
      </c>
      <c r="AK15" s="153">
        <f>DIRECCIONALIDAD!J17/100</f>
        <v>0.6098765432098765</v>
      </c>
      <c r="AL15" s="152"/>
      <c r="AM15" s="152"/>
      <c r="AN15" s="152" t="s">
        <v>110</v>
      </c>
      <c r="AO15" s="155">
        <f>DIRECCIONALIDAD!J18/100</f>
        <v>0.14074074074074075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5" t="s">
        <v>104</v>
      </c>
      <c r="U16" s="235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72.5</v>
      </c>
      <c r="C17" s="149">
        <f>'G-2'!F11</f>
        <v>87</v>
      </c>
      <c r="D17" s="149">
        <f>'G-2'!F12</f>
        <v>86</v>
      </c>
      <c r="E17" s="149">
        <f>'G-2'!F13</f>
        <v>76.5</v>
      </c>
      <c r="F17" s="149">
        <f>'G-2'!F14</f>
        <v>64.5</v>
      </c>
      <c r="G17" s="149">
        <f>'G-2'!F15</f>
        <v>56.5</v>
      </c>
      <c r="H17" s="149">
        <f>'G-2'!F16</f>
        <v>56.5</v>
      </c>
      <c r="I17" s="149">
        <f>'G-2'!F17</f>
        <v>48.5</v>
      </c>
      <c r="J17" s="149">
        <f>'G-2'!F18</f>
        <v>74</v>
      </c>
      <c r="K17" s="149">
        <f>'G-2'!F19</f>
        <v>68.5</v>
      </c>
      <c r="L17" s="150"/>
      <c r="M17" s="149">
        <f>'G-2'!F20</f>
        <v>52</v>
      </c>
      <c r="N17" s="149">
        <f>'G-2'!F21</f>
        <v>59</v>
      </c>
      <c r="O17" s="149">
        <f>'G-2'!F22</f>
        <v>76.5</v>
      </c>
      <c r="P17" s="149">
        <f>'G-2'!M10</f>
        <v>64</v>
      </c>
      <c r="Q17" s="149">
        <f>'G-2'!M11</f>
        <v>54</v>
      </c>
      <c r="R17" s="149">
        <f>'G-2'!M12</f>
        <v>87</v>
      </c>
      <c r="S17" s="149">
        <f>'G-2'!M13</f>
        <v>82.5</v>
      </c>
      <c r="T17" s="149">
        <f>'G-2'!M14</f>
        <v>79.5</v>
      </c>
      <c r="U17" s="149">
        <f>'G-2'!M15</f>
        <v>66.5</v>
      </c>
      <c r="V17" s="149">
        <f>'G-2'!M16</f>
        <v>66.5</v>
      </c>
      <c r="W17" s="149">
        <f>'G-2'!M17</f>
        <v>72.5</v>
      </c>
      <c r="X17" s="149">
        <f>'G-2'!M18</f>
        <v>87</v>
      </c>
      <c r="Y17" s="149">
        <f>'G-2'!M19</f>
        <v>79.5</v>
      </c>
      <c r="Z17" s="149">
        <f>'G-2'!M20</f>
        <v>67.5</v>
      </c>
      <c r="AA17" s="149">
        <f>'G-2'!M21</f>
        <v>65</v>
      </c>
      <c r="AB17" s="149">
        <f>'G-2'!M22</f>
        <v>62</v>
      </c>
      <c r="AC17" s="150"/>
      <c r="AD17" s="149">
        <f>'G-2'!T10</f>
        <v>87.5</v>
      </c>
      <c r="AE17" s="149">
        <f>'G-2'!T11</f>
        <v>74.5</v>
      </c>
      <c r="AF17" s="149">
        <f>'G-2'!T12</f>
        <v>68.5</v>
      </c>
      <c r="AG17" s="149">
        <f>'G-2'!T13</f>
        <v>74.5</v>
      </c>
      <c r="AH17" s="149">
        <f>'G-2'!T14</f>
        <v>68</v>
      </c>
      <c r="AI17" s="149">
        <f>'G-2'!T15</f>
        <v>83.5</v>
      </c>
      <c r="AJ17" s="149">
        <f>'G-2'!T16</f>
        <v>57</v>
      </c>
      <c r="AK17" s="149">
        <f>'G-2'!T17</f>
        <v>63.5</v>
      </c>
      <c r="AL17" s="149">
        <f>'G-2'!T18</f>
        <v>59.5</v>
      </c>
      <c r="AM17" s="149">
        <f>'G-2'!T19</f>
        <v>48.5</v>
      </c>
      <c r="AN17" s="149">
        <f>'G-2'!T20</f>
        <v>59.5</v>
      </c>
      <c r="AO17" s="149">
        <f>'G-2'!T21</f>
        <v>56.5</v>
      </c>
      <c r="AP17" s="101"/>
      <c r="AQ17" s="101"/>
      <c r="AR17" s="101"/>
      <c r="AS17" s="101"/>
      <c r="AT17" s="101"/>
      <c r="AU17" s="101">
        <f t="shared" ref="AU17:BA17" si="6">E18</f>
        <v>322</v>
      </c>
      <c r="AV17" s="101">
        <f t="shared" si="6"/>
        <v>314</v>
      </c>
      <c r="AW17" s="101">
        <f t="shared" si="6"/>
        <v>283.5</v>
      </c>
      <c r="AX17" s="101">
        <f t="shared" si="6"/>
        <v>254</v>
      </c>
      <c r="AY17" s="101">
        <f t="shared" si="6"/>
        <v>226</v>
      </c>
      <c r="AZ17" s="101">
        <f t="shared" si="6"/>
        <v>235.5</v>
      </c>
      <c r="BA17" s="101">
        <f t="shared" si="6"/>
        <v>247.5</v>
      </c>
      <c r="BB17" s="101"/>
      <c r="BC17" s="101"/>
      <c r="BD17" s="101"/>
      <c r="BE17" s="101">
        <f t="shared" ref="BE17:BQ17" si="7">P18</f>
        <v>251.5</v>
      </c>
      <c r="BF17" s="101">
        <f t="shared" si="7"/>
        <v>253.5</v>
      </c>
      <c r="BG17" s="101">
        <f t="shared" si="7"/>
        <v>281.5</v>
      </c>
      <c r="BH17" s="101">
        <f t="shared" si="7"/>
        <v>287.5</v>
      </c>
      <c r="BI17" s="101">
        <f t="shared" si="7"/>
        <v>303</v>
      </c>
      <c r="BJ17" s="101">
        <f t="shared" si="7"/>
        <v>315.5</v>
      </c>
      <c r="BK17" s="101">
        <f t="shared" si="7"/>
        <v>295</v>
      </c>
      <c r="BL17" s="101">
        <f t="shared" si="7"/>
        <v>285</v>
      </c>
      <c r="BM17" s="101">
        <f t="shared" si="7"/>
        <v>292.5</v>
      </c>
      <c r="BN17" s="101">
        <f t="shared" si="7"/>
        <v>305.5</v>
      </c>
      <c r="BO17" s="101">
        <f t="shared" si="7"/>
        <v>306.5</v>
      </c>
      <c r="BP17" s="101">
        <f t="shared" si="7"/>
        <v>299</v>
      </c>
      <c r="BQ17" s="101">
        <f t="shared" si="7"/>
        <v>274</v>
      </c>
      <c r="BR17" s="101"/>
      <c r="BS17" s="101"/>
      <c r="BT17" s="101"/>
      <c r="BU17" s="101">
        <f t="shared" ref="BU17:CC17" si="8">AG18</f>
        <v>305</v>
      </c>
      <c r="BV17" s="101">
        <f t="shared" si="8"/>
        <v>285.5</v>
      </c>
      <c r="BW17" s="101">
        <f t="shared" si="8"/>
        <v>294.5</v>
      </c>
      <c r="BX17" s="101">
        <f t="shared" si="8"/>
        <v>283</v>
      </c>
      <c r="BY17" s="101">
        <f t="shared" si="8"/>
        <v>272</v>
      </c>
      <c r="BZ17" s="101">
        <f t="shared" si="8"/>
        <v>263.5</v>
      </c>
      <c r="CA17" s="101">
        <f t="shared" si="8"/>
        <v>228.5</v>
      </c>
      <c r="CB17" s="101">
        <f t="shared" si="8"/>
        <v>231</v>
      </c>
      <c r="CC17" s="101">
        <f t="shared" si="8"/>
        <v>224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322</v>
      </c>
      <c r="F18" s="149">
        <f t="shared" ref="F18:K18" si="9">C17+D17+E17+F17</f>
        <v>314</v>
      </c>
      <c r="G18" s="149">
        <f t="shared" si="9"/>
        <v>283.5</v>
      </c>
      <c r="H18" s="149">
        <f t="shared" si="9"/>
        <v>254</v>
      </c>
      <c r="I18" s="149">
        <f t="shared" si="9"/>
        <v>226</v>
      </c>
      <c r="J18" s="149">
        <f t="shared" si="9"/>
        <v>235.5</v>
      </c>
      <c r="K18" s="149">
        <f t="shared" si="9"/>
        <v>247.5</v>
      </c>
      <c r="L18" s="150"/>
      <c r="M18" s="149"/>
      <c r="N18" s="149"/>
      <c r="O18" s="149"/>
      <c r="P18" s="149">
        <f>M17+N17+O17+P17</f>
        <v>251.5</v>
      </c>
      <c r="Q18" s="149">
        <f t="shared" ref="Q18:AB18" si="10">N17+O17+P17+Q17</f>
        <v>253.5</v>
      </c>
      <c r="R18" s="149">
        <f t="shared" si="10"/>
        <v>281.5</v>
      </c>
      <c r="S18" s="149">
        <f t="shared" si="10"/>
        <v>287.5</v>
      </c>
      <c r="T18" s="149">
        <f t="shared" si="10"/>
        <v>303</v>
      </c>
      <c r="U18" s="149">
        <f t="shared" si="10"/>
        <v>315.5</v>
      </c>
      <c r="V18" s="149">
        <f t="shared" si="10"/>
        <v>295</v>
      </c>
      <c r="W18" s="149">
        <f t="shared" si="10"/>
        <v>285</v>
      </c>
      <c r="X18" s="149">
        <f t="shared" si="10"/>
        <v>292.5</v>
      </c>
      <c r="Y18" s="149">
        <f t="shared" si="10"/>
        <v>305.5</v>
      </c>
      <c r="Z18" s="149">
        <f t="shared" si="10"/>
        <v>306.5</v>
      </c>
      <c r="AA18" s="149">
        <f t="shared" si="10"/>
        <v>299</v>
      </c>
      <c r="AB18" s="149">
        <f t="shared" si="10"/>
        <v>274</v>
      </c>
      <c r="AC18" s="150"/>
      <c r="AD18" s="149"/>
      <c r="AE18" s="149"/>
      <c r="AF18" s="149"/>
      <c r="AG18" s="149">
        <f>AD17+AE17+AF17+AG17</f>
        <v>305</v>
      </c>
      <c r="AH18" s="149">
        <f t="shared" ref="AH18:AO18" si="11">AE17+AF17+AG17+AH17</f>
        <v>285.5</v>
      </c>
      <c r="AI18" s="149">
        <f t="shared" si="11"/>
        <v>294.5</v>
      </c>
      <c r="AJ18" s="149">
        <f t="shared" si="11"/>
        <v>283</v>
      </c>
      <c r="AK18" s="149">
        <f t="shared" si="11"/>
        <v>272</v>
      </c>
      <c r="AL18" s="149">
        <f t="shared" si="11"/>
        <v>263.5</v>
      </c>
      <c r="AM18" s="149">
        <f t="shared" si="11"/>
        <v>228.5</v>
      </c>
      <c r="AN18" s="149">
        <f t="shared" si="11"/>
        <v>231</v>
      </c>
      <c r="AO18" s="149">
        <f t="shared" si="11"/>
        <v>224</v>
      </c>
      <c r="AP18" s="101"/>
      <c r="AQ18" s="101"/>
      <c r="AR18" s="101"/>
      <c r="AS18" s="101"/>
      <c r="AT18" s="101"/>
      <c r="AU18" s="101">
        <f t="shared" ref="AU18:BA18" si="12">E26</f>
        <v>520.5</v>
      </c>
      <c r="AV18" s="101">
        <f t="shared" si="12"/>
        <v>522.5</v>
      </c>
      <c r="AW18" s="101">
        <f t="shared" si="12"/>
        <v>499.5</v>
      </c>
      <c r="AX18" s="101">
        <f t="shared" si="12"/>
        <v>490.5</v>
      </c>
      <c r="AY18" s="101">
        <f t="shared" si="12"/>
        <v>486.5</v>
      </c>
      <c r="AZ18" s="101">
        <f t="shared" si="12"/>
        <v>480.5</v>
      </c>
      <c r="BA18" s="101">
        <f t="shared" si="12"/>
        <v>478.5</v>
      </c>
      <c r="BB18" s="101"/>
      <c r="BC18" s="101"/>
      <c r="BD18" s="101"/>
      <c r="BE18" s="101">
        <f t="shared" ref="BE18:BQ18" si="13">P26</f>
        <v>556</v>
      </c>
      <c r="BF18" s="101">
        <f t="shared" si="13"/>
        <v>571.5</v>
      </c>
      <c r="BG18" s="101">
        <f t="shared" si="13"/>
        <v>539</v>
      </c>
      <c r="BH18" s="101">
        <f t="shared" si="13"/>
        <v>561</v>
      </c>
      <c r="BI18" s="101">
        <f t="shared" si="13"/>
        <v>529</v>
      </c>
      <c r="BJ18" s="101">
        <f t="shared" si="13"/>
        <v>502</v>
      </c>
      <c r="BK18" s="101">
        <f t="shared" si="13"/>
        <v>522.5</v>
      </c>
      <c r="BL18" s="101">
        <f t="shared" si="13"/>
        <v>497.5</v>
      </c>
      <c r="BM18" s="101">
        <f t="shared" si="13"/>
        <v>501</v>
      </c>
      <c r="BN18" s="101">
        <f t="shared" si="13"/>
        <v>502</v>
      </c>
      <c r="BO18" s="101">
        <f t="shared" si="13"/>
        <v>528</v>
      </c>
      <c r="BP18" s="101">
        <f t="shared" si="13"/>
        <v>546.5</v>
      </c>
      <c r="BQ18" s="101">
        <f t="shared" si="13"/>
        <v>563</v>
      </c>
      <c r="BR18" s="101"/>
      <c r="BS18" s="101"/>
      <c r="BT18" s="101"/>
      <c r="BU18" s="101">
        <f t="shared" ref="BU18:CC18" si="14">AG26</f>
        <v>586.5</v>
      </c>
      <c r="BV18" s="101">
        <f t="shared" si="14"/>
        <v>567.5</v>
      </c>
      <c r="BW18" s="101">
        <f t="shared" si="14"/>
        <v>560</v>
      </c>
      <c r="BX18" s="101">
        <f t="shared" si="14"/>
        <v>566.5</v>
      </c>
      <c r="BY18" s="101">
        <f t="shared" si="14"/>
        <v>558.5</v>
      </c>
      <c r="BZ18" s="101">
        <f t="shared" si="14"/>
        <v>558.5</v>
      </c>
      <c r="CA18" s="101">
        <f t="shared" si="14"/>
        <v>567</v>
      </c>
      <c r="CB18" s="101">
        <f t="shared" si="14"/>
        <v>551.5</v>
      </c>
      <c r="CC18" s="101">
        <f t="shared" si="14"/>
        <v>546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0.67132867132867136</v>
      </c>
      <c r="E19" s="152"/>
      <c r="F19" s="152" t="s">
        <v>109</v>
      </c>
      <c r="G19" s="153">
        <f>DIRECCIONALIDAD!J20/100</f>
        <v>0</v>
      </c>
      <c r="H19" s="152"/>
      <c r="I19" s="152" t="s">
        <v>110</v>
      </c>
      <c r="J19" s="153">
        <f>DIRECCIONALIDAD!J21/100</f>
        <v>0.32867132867132864</v>
      </c>
      <c r="K19" s="154"/>
      <c r="L19" s="148"/>
      <c r="M19" s="151"/>
      <c r="N19" s="152"/>
      <c r="O19" s="152" t="s">
        <v>108</v>
      </c>
      <c r="P19" s="153">
        <f>DIRECCIONALIDAD!J22/100</f>
        <v>0.70866141732283472</v>
      </c>
      <c r="Q19" s="152"/>
      <c r="R19" s="152"/>
      <c r="S19" s="152"/>
      <c r="T19" s="152" t="s">
        <v>109</v>
      </c>
      <c r="U19" s="153">
        <f>DIRECCIONALIDAD!J23/100</f>
        <v>0</v>
      </c>
      <c r="V19" s="152"/>
      <c r="W19" s="152"/>
      <c r="X19" s="152"/>
      <c r="Y19" s="152" t="s">
        <v>110</v>
      </c>
      <c r="Z19" s="153">
        <f>DIRECCIONALIDAD!J24/100</f>
        <v>0.29133858267716534</v>
      </c>
      <c r="AA19" s="152"/>
      <c r="AB19" s="154"/>
      <c r="AC19" s="148"/>
      <c r="AD19" s="151"/>
      <c r="AE19" s="152" t="s">
        <v>108</v>
      </c>
      <c r="AF19" s="153">
        <f>DIRECCIONALIDAD!J25/100</f>
        <v>0.69396551724137934</v>
      </c>
      <c r="AG19" s="152"/>
      <c r="AH19" s="152"/>
      <c r="AI19" s="152"/>
      <c r="AJ19" s="152" t="s">
        <v>109</v>
      </c>
      <c r="AK19" s="153">
        <f>DIRECCIONALIDAD!J26/100</f>
        <v>0</v>
      </c>
      <c r="AL19" s="152"/>
      <c r="AM19" s="152"/>
      <c r="AN19" s="152" t="s">
        <v>110</v>
      </c>
      <c r="AO19" s="155">
        <f>DIRECCIONALIDAD!J27/100</f>
        <v>0.30603448275862066</v>
      </c>
      <c r="AP19" s="92"/>
      <c r="AQ19" s="92"/>
      <c r="AR19" s="92"/>
      <c r="AS19" s="92"/>
      <c r="AT19" s="92"/>
      <c r="AU19" s="92">
        <f t="shared" ref="AU19:BA19" si="15">E22</f>
        <v>773</v>
      </c>
      <c r="AV19" s="92">
        <f t="shared" si="15"/>
        <v>793.5</v>
      </c>
      <c r="AW19" s="92">
        <f t="shared" si="15"/>
        <v>839</v>
      </c>
      <c r="AX19" s="92">
        <f t="shared" si="15"/>
        <v>875.5</v>
      </c>
      <c r="AY19" s="92">
        <f t="shared" si="15"/>
        <v>880</v>
      </c>
      <c r="AZ19" s="92">
        <f t="shared" si="15"/>
        <v>965.5</v>
      </c>
      <c r="BA19" s="92">
        <f t="shared" si="15"/>
        <v>995</v>
      </c>
      <c r="BB19" s="92"/>
      <c r="BC19" s="92"/>
      <c r="BD19" s="92"/>
      <c r="BE19" s="92">
        <f t="shared" ref="BE19:BQ19" si="16">P22</f>
        <v>845</v>
      </c>
      <c r="BF19" s="92">
        <f t="shared" si="16"/>
        <v>882</v>
      </c>
      <c r="BG19" s="92">
        <f t="shared" si="16"/>
        <v>994</v>
      </c>
      <c r="BH19" s="92">
        <f t="shared" si="16"/>
        <v>1048</v>
      </c>
      <c r="BI19" s="92">
        <f t="shared" si="16"/>
        <v>1088</v>
      </c>
      <c r="BJ19" s="92">
        <f t="shared" si="16"/>
        <v>1120</v>
      </c>
      <c r="BK19" s="92">
        <f t="shared" si="16"/>
        <v>1058</v>
      </c>
      <c r="BL19" s="92">
        <f t="shared" si="16"/>
        <v>952</v>
      </c>
      <c r="BM19" s="92">
        <f t="shared" si="16"/>
        <v>861.5</v>
      </c>
      <c r="BN19" s="92">
        <f t="shared" si="16"/>
        <v>802</v>
      </c>
      <c r="BO19" s="92">
        <f t="shared" si="16"/>
        <v>766</v>
      </c>
      <c r="BP19" s="92">
        <f t="shared" si="16"/>
        <v>831.5</v>
      </c>
      <c r="BQ19" s="92">
        <f t="shared" si="16"/>
        <v>893</v>
      </c>
      <c r="BR19" s="92"/>
      <c r="BS19" s="92"/>
      <c r="BT19" s="92"/>
      <c r="BU19" s="92">
        <f t="shared" ref="BU19:CC19" si="17">AG22</f>
        <v>943</v>
      </c>
      <c r="BV19" s="92">
        <f t="shared" si="17"/>
        <v>1005.5</v>
      </c>
      <c r="BW19" s="92">
        <f t="shared" si="17"/>
        <v>1004.5</v>
      </c>
      <c r="BX19" s="92">
        <f t="shared" si="17"/>
        <v>1009</v>
      </c>
      <c r="BY19" s="92">
        <f t="shared" si="17"/>
        <v>997</v>
      </c>
      <c r="BZ19" s="92">
        <f t="shared" si="17"/>
        <v>974.5</v>
      </c>
      <c r="CA19" s="92">
        <f t="shared" si="17"/>
        <v>986</v>
      </c>
      <c r="CB19" s="92">
        <f t="shared" si="17"/>
        <v>1007.5</v>
      </c>
      <c r="CC19" s="92">
        <f t="shared" si="17"/>
        <v>1026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5" t="s">
        <v>104</v>
      </c>
      <c r="U20" s="235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1965</v>
      </c>
      <c r="AV20" s="92">
        <f t="shared" si="18"/>
        <v>1984</v>
      </c>
      <c r="AW20" s="92">
        <f t="shared" si="18"/>
        <v>1979</v>
      </c>
      <c r="AX20" s="92">
        <f t="shared" si="18"/>
        <v>1977</v>
      </c>
      <c r="AY20" s="92">
        <f t="shared" si="18"/>
        <v>1972</v>
      </c>
      <c r="AZ20" s="92">
        <f t="shared" si="18"/>
        <v>2088</v>
      </c>
      <c r="BA20" s="92">
        <f t="shared" si="18"/>
        <v>2123</v>
      </c>
      <c r="BB20" s="92"/>
      <c r="BC20" s="92"/>
      <c r="BD20" s="92"/>
      <c r="BE20" s="92">
        <f t="shared" ref="BE20:BQ20" si="19">P30</f>
        <v>2071</v>
      </c>
      <c r="BF20" s="92">
        <f t="shared" si="19"/>
        <v>2125</v>
      </c>
      <c r="BG20" s="92">
        <f t="shared" si="19"/>
        <v>2251</v>
      </c>
      <c r="BH20" s="92">
        <f t="shared" si="19"/>
        <v>2351.5</v>
      </c>
      <c r="BI20" s="92">
        <f t="shared" si="19"/>
        <v>2383.5</v>
      </c>
      <c r="BJ20" s="92">
        <f t="shared" si="19"/>
        <v>2420</v>
      </c>
      <c r="BK20" s="92">
        <f t="shared" si="19"/>
        <v>2341.5</v>
      </c>
      <c r="BL20" s="92">
        <f t="shared" si="19"/>
        <v>2153</v>
      </c>
      <c r="BM20" s="92">
        <f t="shared" si="19"/>
        <v>2055.5</v>
      </c>
      <c r="BN20" s="92">
        <f t="shared" si="19"/>
        <v>1959</v>
      </c>
      <c r="BO20" s="92">
        <f t="shared" si="19"/>
        <v>1943.5</v>
      </c>
      <c r="BP20" s="92">
        <f t="shared" si="19"/>
        <v>2036</v>
      </c>
      <c r="BQ20" s="92">
        <f t="shared" si="19"/>
        <v>2085.5</v>
      </c>
      <c r="BR20" s="92"/>
      <c r="BS20" s="92"/>
      <c r="BT20" s="92"/>
      <c r="BU20" s="92">
        <f t="shared" ref="BU20:CC20" si="20">AG30</f>
        <v>2282.5</v>
      </c>
      <c r="BV20" s="92">
        <f t="shared" si="20"/>
        <v>2319</v>
      </c>
      <c r="BW20" s="92">
        <f t="shared" si="20"/>
        <v>2328.5</v>
      </c>
      <c r="BX20" s="92">
        <f t="shared" si="20"/>
        <v>2325.5</v>
      </c>
      <c r="BY20" s="92">
        <f t="shared" si="20"/>
        <v>2288.5</v>
      </c>
      <c r="BZ20" s="92">
        <f t="shared" si="20"/>
        <v>2224</v>
      </c>
      <c r="CA20" s="92">
        <f t="shared" si="20"/>
        <v>2202</v>
      </c>
      <c r="CB20" s="92">
        <f t="shared" si="20"/>
        <v>2212.5</v>
      </c>
      <c r="CC20" s="92">
        <f t="shared" si="20"/>
        <v>2201.5</v>
      </c>
    </row>
    <row r="21" spans="1:81" ht="16.5" customHeight="1" x14ac:dyDescent="0.2">
      <c r="A21" s="100" t="s">
        <v>105</v>
      </c>
      <c r="B21" s="149">
        <f>'G-3'!F10</f>
        <v>173.5</v>
      </c>
      <c r="C21" s="149">
        <f>'G-3'!F11</f>
        <v>189.5</v>
      </c>
      <c r="D21" s="149">
        <f>'G-3'!F12</f>
        <v>199</v>
      </c>
      <c r="E21" s="149">
        <f>'G-3'!F13</f>
        <v>211</v>
      </c>
      <c r="F21" s="149">
        <f>'G-3'!F14</f>
        <v>194</v>
      </c>
      <c r="G21" s="149">
        <f>'G-3'!F15</f>
        <v>235</v>
      </c>
      <c r="H21" s="149">
        <f>'G-3'!F16</f>
        <v>235.5</v>
      </c>
      <c r="I21" s="149">
        <f>'G-3'!F17</f>
        <v>215.5</v>
      </c>
      <c r="J21" s="149">
        <f>'G-3'!F18</f>
        <v>279.5</v>
      </c>
      <c r="K21" s="149">
        <f>'G-3'!F19</f>
        <v>264.5</v>
      </c>
      <c r="L21" s="150"/>
      <c r="M21" s="149">
        <f>'G-3'!F20</f>
        <v>197.5</v>
      </c>
      <c r="N21" s="149">
        <f>'G-3'!F21</f>
        <v>202.5</v>
      </c>
      <c r="O21" s="149">
        <f>'G-3'!F22</f>
        <v>222</v>
      </c>
      <c r="P21" s="149">
        <f>'G-3'!M10</f>
        <v>223</v>
      </c>
      <c r="Q21" s="149">
        <f>'G-3'!M11</f>
        <v>234.5</v>
      </c>
      <c r="R21" s="149">
        <f>'G-3'!M12</f>
        <v>314.5</v>
      </c>
      <c r="S21" s="149">
        <f>'G-3'!M13</f>
        <v>276</v>
      </c>
      <c r="T21" s="149">
        <f>'G-3'!M14</f>
        <v>263</v>
      </c>
      <c r="U21" s="149">
        <f>'G-3'!M15</f>
        <v>266.5</v>
      </c>
      <c r="V21" s="149">
        <f>'G-3'!M16</f>
        <v>252.5</v>
      </c>
      <c r="W21" s="149">
        <f>'G-3'!M17</f>
        <v>170</v>
      </c>
      <c r="X21" s="149">
        <f>'G-3'!M18</f>
        <v>172.5</v>
      </c>
      <c r="Y21" s="149">
        <f>'G-3'!M19</f>
        <v>207</v>
      </c>
      <c r="Z21" s="149">
        <f>'G-3'!M20</f>
        <v>216.5</v>
      </c>
      <c r="AA21" s="149">
        <f>'G-3'!M21</f>
        <v>235.5</v>
      </c>
      <c r="AB21" s="149">
        <f>'G-3'!M22</f>
        <v>234</v>
      </c>
      <c r="AC21" s="150"/>
      <c r="AD21" s="149">
        <f>'G-3'!T10</f>
        <v>196.5</v>
      </c>
      <c r="AE21" s="149">
        <f>'G-3'!T11</f>
        <v>226.5</v>
      </c>
      <c r="AF21" s="149">
        <f>'G-3'!T12</f>
        <v>255</v>
      </c>
      <c r="AG21" s="149">
        <f>'G-3'!T13</f>
        <v>265</v>
      </c>
      <c r="AH21" s="149">
        <f>'G-3'!T14</f>
        <v>259</v>
      </c>
      <c r="AI21" s="149">
        <f>'G-3'!T15</f>
        <v>225.5</v>
      </c>
      <c r="AJ21" s="149">
        <f>'G-3'!T16</f>
        <v>259.5</v>
      </c>
      <c r="AK21" s="149">
        <f>'G-3'!T17</f>
        <v>253</v>
      </c>
      <c r="AL21" s="149">
        <f>'G-3'!T18</f>
        <v>236.5</v>
      </c>
      <c r="AM21" s="149">
        <f>'G-3'!T19</f>
        <v>237</v>
      </c>
      <c r="AN21" s="149">
        <f>'G-3'!T20</f>
        <v>281</v>
      </c>
      <c r="AO21" s="149">
        <f>'G-3'!T21</f>
        <v>271.5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773</v>
      </c>
      <c r="F22" s="149">
        <f t="shared" ref="F22:K22" si="21">C21+D21+E21+F21</f>
        <v>793.5</v>
      </c>
      <c r="G22" s="149">
        <f t="shared" si="21"/>
        <v>839</v>
      </c>
      <c r="H22" s="149">
        <f t="shared" si="21"/>
        <v>875.5</v>
      </c>
      <c r="I22" s="149">
        <f t="shared" si="21"/>
        <v>880</v>
      </c>
      <c r="J22" s="149">
        <f t="shared" si="21"/>
        <v>965.5</v>
      </c>
      <c r="K22" s="149">
        <f t="shared" si="21"/>
        <v>995</v>
      </c>
      <c r="L22" s="150"/>
      <c r="M22" s="149"/>
      <c r="N22" s="149"/>
      <c r="O22" s="149"/>
      <c r="P22" s="149">
        <f>M21+N21+O21+P21</f>
        <v>845</v>
      </c>
      <c r="Q22" s="149">
        <f t="shared" ref="Q22:AB22" si="22">N21+O21+P21+Q21</f>
        <v>882</v>
      </c>
      <c r="R22" s="149">
        <f t="shared" si="22"/>
        <v>994</v>
      </c>
      <c r="S22" s="149">
        <f t="shared" si="22"/>
        <v>1048</v>
      </c>
      <c r="T22" s="149">
        <f t="shared" si="22"/>
        <v>1088</v>
      </c>
      <c r="U22" s="149">
        <f t="shared" si="22"/>
        <v>1120</v>
      </c>
      <c r="V22" s="149">
        <f t="shared" si="22"/>
        <v>1058</v>
      </c>
      <c r="W22" s="149">
        <f t="shared" si="22"/>
        <v>952</v>
      </c>
      <c r="X22" s="149">
        <f t="shared" si="22"/>
        <v>861.5</v>
      </c>
      <c r="Y22" s="149">
        <f t="shared" si="22"/>
        <v>802</v>
      </c>
      <c r="Z22" s="149">
        <f t="shared" si="22"/>
        <v>766</v>
      </c>
      <c r="AA22" s="149">
        <f t="shared" si="22"/>
        <v>831.5</v>
      </c>
      <c r="AB22" s="149">
        <f t="shared" si="22"/>
        <v>893</v>
      </c>
      <c r="AC22" s="150"/>
      <c r="AD22" s="149"/>
      <c r="AE22" s="149"/>
      <c r="AF22" s="149"/>
      <c r="AG22" s="149">
        <f>AD21+AE21+AF21+AG21</f>
        <v>943</v>
      </c>
      <c r="AH22" s="149">
        <f t="shared" ref="AH22:AO22" si="23">AE21+AF21+AG21+AH21</f>
        <v>1005.5</v>
      </c>
      <c r="AI22" s="149">
        <f t="shared" si="23"/>
        <v>1004.5</v>
      </c>
      <c r="AJ22" s="149">
        <f t="shared" si="23"/>
        <v>1009</v>
      </c>
      <c r="AK22" s="149">
        <f t="shared" si="23"/>
        <v>997</v>
      </c>
      <c r="AL22" s="149">
        <f t="shared" si="23"/>
        <v>974.5</v>
      </c>
      <c r="AM22" s="149">
        <f t="shared" si="23"/>
        <v>986</v>
      </c>
      <c r="AN22" s="149">
        <f t="shared" si="23"/>
        <v>1007.5</v>
      </c>
      <c r="AO22" s="149">
        <f t="shared" si="23"/>
        <v>1026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0</v>
      </c>
      <c r="E23" s="152"/>
      <c r="F23" s="152" t="s">
        <v>109</v>
      </c>
      <c r="G23" s="153">
        <f>DIRECCIONALIDAD!J29/100</f>
        <v>0.65308641975308646</v>
      </c>
      <c r="H23" s="152"/>
      <c r="I23" s="152" t="s">
        <v>110</v>
      </c>
      <c r="J23" s="153">
        <f>DIRECCIONALIDAD!J30/100</f>
        <v>0.3469135802469136</v>
      </c>
      <c r="K23" s="154"/>
      <c r="L23" s="148"/>
      <c r="M23" s="151"/>
      <c r="N23" s="152"/>
      <c r="O23" s="152" t="s">
        <v>108</v>
      </c>
      <c r="P23" s="153">
        <f>DIRECCIONALIDAD!J31/100</f>
        <v>2.6624068157614485E-2</v>
      </c>
      <c r="Q23" s="152"/>
      <c r="R23" s="152"/>
      <c r="S23" s="152"/>
      <c r="T23" s="152" t="s">
        <v>109</v>
      </c>
      <c r="U23" s="153">
        <f>DIRECCIONALIDAD!J32/100</f>
        <v>0.67412140575079871</v>
      </c>
      <c r="V23" s="152"/>
      <c r="W23" s="152"/>
      <c r="X23" s="152"/>
      <c r="Y23" s="152" t="s">
        <v>110</v>
      </c>
      <c r="Z23" s="153">
        <f>DIRECCIONALIDAD!J33/100</f>
        <v>0.29925452609158681</v>
      </c>
      <c r="AA23" s="152"/>
      <c r="AB23" s="152"/>
      <c r="AC23" s="157"/>
      <c r="AD23" s="151"/>
      <c r="AE23" s="152" t="s">
        <v>108</v>
      </c>
      <c r="AF23" s="153">
        <f>DIRECCIONALIDAD!J34/100</f>
        <v>0</v>
      </c>
      <c r="AG23" s="152"/>
      <c r="AH23" s="152"/>
      <c r="AI23" s="152"/>
      <c r="AJ23" s="152" t="s">
        <v>109</v>
      </c>
      <c r="AK23" s="153">
        <f>DIRECCIONALIDAD!J35/100</f>
        <v>0.62895927601809953</v>
      </c>
      <c r="AL23" s="152"/>
      <c r="AM23" s="152"/>
      <c r="AN23" s="152" t="s">
        <v>110</v>
      </c>
      <c r="AO23" s="155">
        <f>DIRECCIONALIDAD!J36/100</f>
        <v>0.37104072398190047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5" t="s">
        <v>104</v>
      </c>
      <c r="U24" s="235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125</v>
      </c>
      <c r="C25" s="149">
        <f>'G-4'!F11</f>
        <v>141</v>
      </c>
      <c r="D25" s="149">
        <f>'G-4'!F12</f>
        <v>128</v>
      </c>
      <c r="E25" s="149">
        <f>'G-4'!F13</f>
        <v>126.5</v>
      </c>
      <c r="F25" s="149">
        <f>'G-4'!F14</f>
        <v>127</v>
      </c>
      <c r="G25" s="149">
        <f>'G-4'!F15</f>
        <v>118</v>
      </c>
      <c r="H25" s="149">
        <f>'G-4'!F16</f>
        <v>119</v>
      </c>
      <c r="I25" s="149">
        <f>'G-4'!F17</f>
        <v>122.5</v>
      </c>
      <c r="J25" s="149">
        <f>'G-4'!F18</f>
        <v>121</v>
      </c>
      <c r="K25" s="149">
        <f>'G-4'!F19</f>
        <v>116</v>
      </c>
      <c r="L25" s="150"/>
      <c r="M25" s="149">
        <f>'G-4'!F20</f>
        <v>140.5</v>
      </c>
      <c r="N25" s="149">
        <f>'G-4'!F21</f>
        <v>130</v>
      </c>
      <c r="O25" s="149">
        <f>'G-4'!F22</f>
        <v>126</v>
      </c>
      <c r="P25" s="149">
        <f>'G-4'!M10</f>
        <v>159.5</v>
      </c>
      <c r="Q25" s="149">
        <f>'G-4'!M11</f>
        <v>156</v>
      </c>
      <c r="R25" s="149">
        <f>'G-4'!M12</f>
        <v>97.5</v>
      </c>
      <c r="S25" s="149">
        <f>'G-4'!M13</f>
        <v>148</v>
      </c>
      <c r="T25" s="149">
        <f>'G-4'!M14</f>
        <v>127.5</v>
      </c>
      <c r="U25" s="149">
        <f>'G-4'!M15</f>
        <v>129</v>
      </c>
      <c r="V25" s="149">
        <f>'G-4'!M16</f>
        <v>118</v>
      </c>
      <c r="W25" s="149">
        <f>'G-4'!M17</f>
        <v>123</v>
      </c>
      <c r="X25" s="149">
        <f>'G-4'!M18</f>
        <v>131</v>
      </c>
      <c r="Y25" s="149">
        <f>'G-4'!M19</f>
        <v>130</v>
      </c>
      <c r="Z25" s="149">
        <f>'G-4'!M20</f>
        <v>144</v>
      </c>
      <c r="AA25" s="149">
        <f>'G-4'!M21</f>
        <v>141.5</v>
      </c>
      <c r="AB25" s="149">
        <f>'G-4'!M22</f>
        <v>147.5</v>
      </c>
      <c r="AC25" s="150"/>
      <c r="AD25" s="149">
        <f>'G-4'!T10</f>
        <v>167</v>
      </c>
      <c r="AE25" s="149">
        <f>'G-4'!T11</f>
        <v>142.5</v>
      </c>
      <c r="AF25" s="149">
        <f>'G-4'!T12</f>
        <v>134.5</v>
      </c>
      <c r="AG25" s="149">
        <f>'G-4'!T13</f>
        <v>142.5</v>
      </c>
      <c r="AH25" s="149">
        <f>'G-4'!T14</f>
        <v>148</v>
      </c>
      <c r="AI25" s="149">
        <f>'G-4'!T15</f>
        <v>135</v>
      </c>
      <c r="AJ25" s="149">
        <f>'G-4'!T16</f>
        <v>141</v>
      </c>
      <c r="AK25" s="149">
        <f>'G-4'!T17</f>
        <v>134.5</v>
      </c>
      <c r="AL25" s="149">
        <f>'G-4'!T18</f>
        <v>148</v>
      </c>
      <c r="AM25" s="149">
        <f>'G-4'!T19</f>
        <v>143.5</v>
      </c>
      <c r="AN25" s="149">
        <f>'G-4'!T20</f>
        <v>125.5</v>
      </c>
      <c r="AO25" s="149">
        <f>'G-4'!T21</f>
        <v>129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520.5</v>
      </c>
      <c r="F26" s="149">
        <f t="shared" ref="F26:K26" si="24">C25+D25+E25+F25</f>
        <v>522.5</v>
      </c>
      <c r="G26" s="149">
        <f t="shared" si="24"/>
        <v>499.5</v>
      </c>
      <c r="H26" s="149">
        <f t="shared" si="24"/>
        <v>490.5</v>
      </c>
      <c r="I26" s="149">
        <f t="shared" si="24"/>
        <v>486.5</v>
      </c>
      <c r="J26" s="149">
        <f t="shared" si="24"/>
        <v>480.5</v>
      </c>
      <c r="K26" s="149">
        <f t="shared" si="24"/>
        <v>478.5</v>
      </c>
      <c r="L26" s="150"/>
      <c r="M26" s="149"/>
      <c r="N26" s="149"/>
      <c r="O26" s="149"/>
      <c r="P26" s="149">
        <f>M25+N25+O25+P25</f>
        <v>556</v>
      </c>
      <c r="Q26" s="149">
        <f t="shared" ref="Q26:AB26" si="25">N25+O25+P25+Q25</f>
        <v>571.5</v>
      </c>
      <c r="R26" s="149">
        <f t="shared" si="25"/>
        <v>539</v>
      </c>
      <c r="S26" s="149">
        <f t="shared" si="25"/>
        <v>561</v>
      </c>
      <c r="T26" s="149">
        <f t="shared" si="25"/>
        <v>529</v>
      </c>
      <c r="U26" s="149">
        <f t="shared" si="25"/>
        <v>502</v>
      </c>
      <c r="V26" s="149">
        <f t="shared" si="25"/>
        <v>522.5</v>
      </c>
      <c r="W26" s="149">
        <f t="shared" si="25"/>
        <v>497.5</v>
      </c>
      <c r="X26" s="149">
        <f t="shared" si="25"/>
        <v>501</v>
      </c>
      <c r="Y26" s="149">
        <f t="shared" si="25"/>
        <v>502</v>
      </c>
      <c r="Z26" s="149">
        <f t="shared" si="25"/>
        <v>528</v>
      </c>
      <c r="AA26" s="149">
        <f t="shared" si="25"/>
        <v>546.5</v>
      </c>
      <c r="AB26" s="149">
        <f t="shared" si="25"/>
        <v>563</v>
      </c>
      <c r="AC26" s="150"/>
      <c r="AD26" s="149"/>
      <c r="AE26" s="149"/>
      <c r="AF26" s="149"/>
      <c r="AG26" s="149">
        <f>AD25+AE25+AF25+AG25</f>
        <v>586.5</v>
      </c>
      <c r="AH26" s="149">
        <f t="shared" ref="AH26:AO26" si="26">AE25+AF25+AG25+AH25</f>
        <v>567.5</v>
      </c>
      <c r="AI26" s="149">
        <f t="shared" si="26"/>
        <v>560</v>
      </c>
      <c r="AJ26" s="149">
        <f t="shared" si="26"/>
        <v>566.5</v>
      </c>
      <c r="AK26" s="149">
        <f t="shared" si="26"/>
        <v>558.5</v>
      </c>
      <c r="AL26" s="149">
        <f t="shared" si="26"/>
        <v>558.5</v>
      </c>
      <c r="AM26" s="149">
        <f t="shared" si="26"/>
        <v>567</v>
      </c>
      <c r="AN26" s="149">
        <f t="shared" si="26"/>
        <v>551.5</v>
      </c>
      <c r="AO26" s="149">
        <f t="shared" si="26"/>
        <v>546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0</v>
      </c>
      <c r="E27" s="152"/>
      <c r="F27" s="152" t="s">
        <v>109</v>
      </c>
      <c r="G27" s="153">
        <f>DIRECCIONALIDAD!J38/100</f>
        <v>1</v>
      </c>
      <c r="H27" s="152"/>
      <c r="I27" s="152" t="s">
        <v>110</v>
      </c>
      <c r="J27" s="153">
        <f>DIRECCIONALIDAD!J39/100</f>
        <v>0</v>
      </c>
      <c r="K27" s="154"/>
      <c r="L27" s="148"/>
      <c r="M27" s="151"/>
      <c r="N27" s="152"/>
      <c r="O27" s="152" t="s">
        <v>108</v>
      </c>
      <c r="P27" s="153">
        <f>DIRECCIONALIDAD!J40/100</f>
        <v>0</v>
      </c>
      <c r="Q27" s="152"/>
      <c r="R27" s="152"/>
      <c r="S27" s="152"/>
      <c r="T27" s="152" t="s">
        <v>109</v>
      </c>
      <c r="U27" s="153">
        <f>DIRECCIONALIDAD!J41/100</f>
        <v>1</v>
      </c>
      <c r="V27" s="152"/>
      <c r="W27" s="152"/>
      <c r="X27" s="152"/>
      <c r="Y27" s="152" t="s">
        <v>110</v>
      </c>
      <c r="Z27" s="153">
        <f>DIRECCIONALIDAD!J42/100</f>
        <v>0</v>
      </c>
      <c r="AA27" s="152"/>
      <c r="AB27" s="154"/>
      <c r="AC27" s="148"/>
      <c r="AD27" s="151"/>
      <c r="AE27" s="152" t="s">
        <v>108</v>
      </c>
      <c r="AF27" s="153">
        <f>DIRECCIONALIDAD!J43/100</f>
        <v>0</v>
      </c>
      <c r="AG27" s="152"/>
      <c r="AH27" s="152"/>
      <c r="AI27" s="152"/>
      <c r="AJ27" s="152" t="s">
        <v>109</v>
      </c>
      <c r="AK27" s="153">
        <f>DIRECCIONALIDAD!J44/100</f>
        <v>1</v>
      </c>
      <c r="AL27" s="152"/>
      <c r="AM27" s="152"/>
      <c r="AN27" s="152" t="s">
        <v>110</v>
      </c>
      <c r="AO27" s="155">
        <f>DIRECCIONALIDAD!J45/100</f>
        <v>0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5" t="s">
        <v>104</v>
      </c>
      <c r="U28" s="235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450.5</v>
      </c>
      <c r="C29" s="149">
        <f t="shared" ref="C29:K29" si="27">C13+C17+C21+C25</f>
        <v>510.5</v>
      </c>
      <c r="D29" s="149">
        <f t="shared" si="27"/>
        <v>508</v>
      </c>
      <c r="E29" s="149">
        <f t="shared" si="27"/>
        <v>496</v>
      </c>
      <c r="F29" s="149">
        <f t="shared" si="27"/>
        <v>469.5</v>
      </c>
      <c r="G29" s="149">
        <f t="shared" si="27"/>
        <v>505.5</v>
      </c>
      <c r="H29" s="149">
        <f t="shared" si="27"/>
        <v>506</v>
      </c>
      <c r="I29" s="149">
        <f t="shared" si="27"/>
        <v>491</v>
      </c>
      <c r="J29" s="149">
        <f t="shared" si="27"/>
        <v>585.5</v>
      </c>
      <c r="K29" s="149">
        <f t="shared" si="27"/>
        <v>540.5</v>
      </c>
      <c r="L29" s="150"/>
      <c r="M29" s="149">
        <f>M13+M17+M21+M25</f>
        <v>488.5</v>
      </c>
      <c r="N29" s="149">
        <f t="shared" ref="N29:AB29" si="28">N13+N17+N21+N25</f>
        <v>493</v>
      </c>
      <c r="O29" s="149">
        <f t="shared" si="28"/>
        <v>536</v>
      </c>
      <c r="P29" s="149">
        <f t="shared" si="28"/>
        <v>553.5</v>
      </c>
      <c r="Q29" s="149">
        <f t="shared" si="28"/>
        <v>542.5</v>
      </c>
      <c r="R29" s="149">
        <f t="shared" si="28"/>
        <v>619</v>
      </c>
      <c r="S29" s="149">
        <f t="shared" si="28"/>
        <v>636.5</v>
      </c>
      <c r="T29" s="149">
        <f t="shared" si="28"/>
        <v>585.5</v>
      </c>
      <c r="U29" s="149">
        <f t="shared" si="28"/>
        <v>579</v>
      </c>
      <c r="V29" s="149">
        <f t="shared" si="28"/>
        <v>540.5</v>
      </c>
      <c r="W29" s="149">
        <f t="shared" si="28"/>
        <v>448</v>
      </c>
      <c r="X29" s="149">
        <f t="shared" si="28"/>
        <v>488</v>
      </c>
      <c r="Y29" s="149">
        <f t="shared" si="28"/>
        <v>482.5</v>
      </c>
      <c r="Z29" s="149">
        <f t="shared" si="28"/>
        <v>525</v>
      </c>
      <c r="AA29" s="149">
        <f t="shared" si="28"/>
        <v>540.5</v>
      </c>
      <c r="AB29" s="149">
        <f t="shared" si="28"/>
        <v>537.5</v>
      </c>
      <c r="AC29" s="150"/>
      <c r="AD29" s="149">
        <f>AD13+AD17+AD21+AD25</f>
        <v>557.5</v>
      </c>
      <c r="AE29" s="149">
        <f t="shared" ref="AE29:AO29" si="29">AE13+AE17+AE21+AE25</f>
        <v>555</v>
      </c>
      <c r="AF29" s="149">
        <f t="shared" si="29"/>
        <v>569</v>
      </c>
      <c r="AG29" s="149">
        <f t="shared" si="29"/>
        <v>601</v>
      </c>
      <c r="AH29" s="149">
        <f t="shared" si="29"/>
        <v>594</v>
      </c>
      <c r="AI29" s="149">
        <f t="shared" si="29"/>
        <v>564.5</v>
      </c>
      <c r="AJ29" s="149">
        <f t="shared" si="29"/>
        <v>566</v>
      </c>
      <c r="AK29" s="149">
        <f t="shared" si="29"/>
        <v>564</v>
      </c>
      <c r="AL29" s="149">
        <f t="shared" si="29"/>
        <v>529.5</v>
      </c>
      <c r="AM29" s="149">
        <f t="shared" si="29"/>
        <v>542.5</v>
      </c>
      <c r="AN29" s="149">
        <f t="shared" si="29"/>
        <v>576.5</v>
      </c>
      <c r="AO29" s="149">
        <f t="shared" si="29"/>
        <v>553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1965</v>
      </c>
      <c r="F30" s="149">
        <f t="shared" ref="F30:K30" si="30">C29+D29+E29+F29</f>
        <v>1984</v>
      </c>
      <c r="G30" s="149">
        <f t="shared" si="30"/>
        <v>1979</v>
      </c>
      <c r="H30" s="149">
        <f t="shared" si="30"/>
        <v>1977</v>
      </c>
      <c r="I30" s="149">
        <f t="shared" si="30"/>
        <v>1972</v>
      </c>
      <c r="J30" s="149">
        <f t="shared" si="30"/>
        <v>2088</v>
      </c>
      <c r="K30" s="149">
        <f t="shared" si="30"/>
        <v>2123</v>
      </c>
      <c r="L30" s="150"/>
      <c r="M30" s="149"/>
      <c r="N30" s="149"/>
      <c r="O30" s="149"/>
      <c r="P30" s="149">
        <f>M29+N29+O29+P29</f>
        <v>2071</v>
      </c>
      <c r="Q30" s="149">
        <f t="shared" ref="Q30:AB30" si="31">N29+O29+P29+Q29</f>
        <v>2125</v>
      </c>
      <c r="R30" s="149">
        <f t="shared" si="31"/>
        <v>2251</v>
      </c>
      <c r="S30" s="149">
        <f t="shared" si="31"/>
        <v>2351.5</v>
      </c>
      <c r="T30" s="149">
        <f t="shared" si="31"/>
        <v>2383.5</v>
      </c>
      <c r="U30" s="149">
        <f t="shared" si="31"/>
        <v>2420</v>
      </c>
      <c r="V30" s="149">
        <f t="shared" si="31"/>
        <v>2341.5</v>
      </c>
      <c r="W30" s="149">
        <f t="shared" si="31"/>
        <v>2153</v>
      </c>
      <c r="X30" s="149">
        <f t="shared" si="31"/>
        <v>2055.5</v>
      </c>
      <c r="Y30" s="149">
        <f t="shared" si="31"/>
        <v>1959</v>
      </c>
      <c r="Z30" s="149">
        <f t="shared" si="31"/>
        <v>1943.5</v>
      </c>
      <c r="AA30" s="149">
        <f t="shared" si="31"/>
        <v>2036</v>
      </c>
      <c r="AB30" s="149">
        <f t="shared" si="31"/>
        <v>2085.5</v>
      </c>
      <c r="AC30" s="150"/>
      <c r="AD30" s="149"/>
      <c r="AE30" s="149"/>
      <c r="AF30" s="149"/>
      <c r="AG30" s="149">
        <f>AD29+AE29+AF29+AG29</f>
        <v>2282.5</v>
      </c>
      <c r="AH30" s="149">
        <f t="shared" ref="AH30:AO30" si="32">AE29+AF29+AG29+AH29</f>
        <v>2319</v>
      </c>
      <c r="AI30" s="149">
        <f t="shared" si="32"/>
        <v>2328.5</v>
      </c>
      <c r="AJ30" s="149">
        <f t="shared" si="32"/>
        <v>2325.5</v>
      </c>
      <c r="AK30" s="149">
        <f t="shared" si="32"/>
        <v>2288.5</v>
      </c>
      <c r="AL30" s="149">
        <f t="shared" si="32"/>
        <v>2224</v>
      </c>
      <c r="AM30" s="149">
        <f t="shared" si="32"/>
        <v>2202</v>
      </c>
      <c r="AN30" s="149">
        <f t="shared" si="32"/>
        <v>2212.5</v>
      </c>
      <c r="AO30" s="149">
        <f t="shared" si="32"/>
        <v>2201.5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6"/>
      <c r="R32" s="236"/>
      <c r="S32" s="236"/>
      <c r="T32" s="236"/>
      <c r="U32" s="236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2009-04-23T22:06:35Z</cp:lastPrinted>
  <dcterms:created xsi:type="dcterms:W3CDTF">1998-04-02T13:38:56Z</dcterms:created>
  <dcterms:modified xsi:type="dcterms:W3CDTF">2018-12-19T22:06:50Z</dcterms:modified>
</cp:coreProperties>
</file>