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4\CL 89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6" i="4689" l="1"/>
  <c r="AK19" i="4688" s="1"/>
  <c r="J25" i="4689"/>
  <c r="AF19" i="4688" s="1"/>
  <c r="J22" i="4689"/>
  <c r="P19" i="4688" s="1"/>
  <c r="J20" i="4689"/>
  <c r="G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I32" i="4688"/>
  <c r="AY21" i="4688" s="1"/>
  <c r="R32" i="4688"/>
  <c r="BG21" i="4688" s="1"/>
  <c r="Z32" i="4688"/>
  <c r="BO21" i="4688" s="1"/>
  <c r="H32" i="4688"/>
  <c r="AX21" i="4688" s="1"/>
  <c r="AK32" i="4688"/>
  <c r="BY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9" i="4688" l="1"/>
  <c r="AO29" i="4688"/>
  <c r="AF29" i="4688"/>
  <c r="G29" i="4688"/>
  <c r="J29" i="4688"/>
  <c r="D29" i="4688"/>
  <c r="U29" i="4688"/>
  <c r="P29" i="4688"/>
  <c r="Z29" i="4688"/>
  <c r="AO20" i="4688"/>
  <c r="AK20" i="4688"/>
  <c r="AF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<sst xmlns="http://schemas.openxmlformats.org/spreadsheetml/2006/main" count="539" uniqueCount="151">
  <si>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</si>
  <si>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</si>
  <si>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</si>
  <si>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</si>
  <si>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</si>
  <si>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</si>
  <si>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</si>
  <si>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</si>
  <si>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</si>
  <si>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</si>
  <si>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</si>
  <si>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</si>
  <si>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</si>
  <si>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</si>
  <si>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</si>
  <si>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</si>
  <si>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</si>
  <si>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</si>
  <si>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</si>
  <si>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</si>
  <si>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</si>
  <si>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</si>
  <si>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</si>
  <si>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</si>
  <si>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</si>
  <si>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</si>
  <si>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</si>
  <si>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</si>
  <si>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</si>
  <si>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</si>
  <si>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</si>
  <si>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</si>
  <si>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</si>
  <si>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</si>
  <si>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</si>
  <si>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</si>
  <si>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</si>
  <si>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</si>
  <si>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</si>
  <si>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</si>
  <si>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</si>
  <si>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</si>
  <si>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</si>
  <si>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</si>
  <si>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</si>
  <si>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</si>
  <si>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</si>
  <si>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</si>
  <si>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</si>
  <si>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</si>
  <si>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</si>
  <si>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</si>
  <si>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</si>
  <si>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</si>
  <si>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</si>
  <si>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</si>
  <si>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</si>
  <si>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</si>
  <si>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</si>
  <si>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</si>
  <si>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</si>
  <si>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</si>
  <si>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</si>
  <si>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</si>
  <si>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</si>
  <si>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</si>
  <si>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</si>
  <si>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</si>
  <si>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</si>
  <si>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</si>
  <si>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</si>
  <si>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</si>
  <si>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</si>
  <si>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</si>
  <si>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</si>
  <si>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</si>
  <si>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</si>
  <si>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</si>
  <si>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</si>
  <si>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</si>
  <si>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</si>
  <si>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</si>
  <si>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</si>
  <si>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</si>
  <si>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</si>
  <si>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</si>
  <si>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</si>
  <si>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</si>
  <si>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</si>
  <si>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</si>
  <si>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</si>
  <si>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</si>
  <si>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</si>
  <si>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</si>
  <si>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</si>
  <si>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</si>
  <si>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</si>
  <si>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</si>
  <si>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</si>
  <si>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</si>
  <si>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</si>
  <si>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</si>
  <si>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</si>
  <si>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</si>
  <si>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</si>
  <si>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</si>
  <si>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</si>
  <si>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</si>
  <si>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</si>
  <si>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</si>
  <si>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</si>
  <si>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</si>
  <si>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</si>
  <si>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</si>
  <si>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</si>
  <si>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</si>
  <si>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</si>
  <si>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</si>
  <si>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</si>
  <si>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</si>
  <si>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</si>
  <si>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</si>
  <si>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</si>
  <si>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</si>
  <si>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</si>
  <si>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</si>
  <si>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</si>
  <si>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</si>
  <si>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</si>
  <si>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</si>
  <si>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</si>
  <si>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</si>
  <si>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</si>
  <si>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</si>
  <si>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</si>
  <si>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</si>
  <si>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</si>
  <si>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</si>
  <si>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</si>
  <si>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</si>
  <si>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</si>
  <si>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</si>
  <si>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</si>
  <si>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</si>
  <si>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</si>
  <si>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</si>
  <si>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</si>
  <si>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89 X CARRERA53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</si>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</sst>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67</c:v>
                </c:pt>
                <c:pt idx="1">
                  <c:v>86.5</c:v>
                </c:pt>
                <c:pt idx="2">
                  <c:v>105.5</c:v>
                </c:pt>
                <c:pt idx="3">
                  <c:v>187.5</c:v>
                </c:pt>
                <c:pt idx="4">
                  <c:v>91.5</c:v>
                </c:pt>
                <c:pt idx="5">
                  <c:v>68</c:v>
                </c:pt>
                <c:pt idx="6">
                  <c:v>102.5</c:v>
                </c:pt>
                <c:pt idx="7">
                  <c:v>94.5</c:v>
                </c:pt>
                <c:pt idx="8">
                  <c:v>116</c:v>
                </c:pt>
                <c:pt idx="9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31680"/>
        <c:axId val="163679144"/>
      </c:barChart>
      <c:catAx>
        <c:axId val="1630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3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446.5</c:v>
                </c:pt>
                <c:pt idx="4">
                  <c:v>471</c:v>
                </c:pt>
                <c:pt idx="5">
                  <c:v>452.5</c:v>
                </c:pt>
                <c:pt idx="6">
                  <c:v>449.5</c:v>
                </c:pt>
                <c:pt idx="7">
                  <c:v>356.5</c:v>
                </c:pt>
                <c:pt idx="8">
                  <c:v>381</c:v>
                </c:pt>
                <c:pt idx="9">
                  <c:v>426.5</c:v>
                </c:pt>
                <c:pt idx="13">
                  <c:v>519</c:v>
                </c:pt>
                <c:pt idx="14">
                  <c:v>511.5</c:v>
                </c:pt>
                <c:pt idx="15">
                  <c:v>498</c:v>
                </c:pt>
                <c:pt idx="16">
                  <c:v>527</c:v>
                </c:pt>
                <c:pt idx="17">
                  <c:v>560.5</c:v>
                </c:pt>
                <c:pt idx="18">
                  <c:v>555.5</c:v>
                </c:pt>
                <c:pt idx="19">
                  <c:v>560.5</c:v>
                </c:pt>
                <c:pt idx="20">
                  <c:v>467.5</c:v>
                </c:pt>
                <c:pt idx="21">
                  <c:v>420</c:v>
                </c:pt>
                <c:pt idx="22">
                  <c:v>406.5</c:v>
                </c:pt>
                <c:pt idx="23">
                  <c:v>370</c:v>
                </c:pt>
                <c:pt idx="24">
                  <c:v>404</c:v>
                </c:pt>
                <c:pt idx="25">
                  <c:v>393.5</c:v>
                </c:pt>
                <c:pt idx="29">
                  <c:v>619</c:v>
                </c:pt>
                <c:pt idx="30">
                  <c:v>596</c:v>
                </c:pt>
                <c:pt idx="31">
                  <c:v>519.5</c:v>
                </c:pt>
                <c:pt idx="32">
                  <c:v>527.5</c:v>
                </c:pt>
                <c:pt idx="33">
                  <c:v>564.5</c:v>
                </c:pt>
                <c:pt idx="34">
                  <c:v>585</c:v>
                </c:pt>
                <c:pt idx="35">
                  <c:v>669.5</c:v>
                </c:pt>
                <c:pt idx="36">
                  <c:v>674.5</c:v>
                </c:pt>
                <c:pt idx="37">
                  <c:v>680.5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512.5</c:v>
                </c:pt>
                <c:pt idx="4">
                  <c:v>561</c:v>
                </c:pt>
                <c:pt idx="5">
                  <c:v>577.5</c:v>
                </c:pt>
                <c:pt idx="6">
                  <c:v>641.5</c:v>
                </c:pt>
                <c:pt idx="7">
                  <c:v>682.5</c:v>
                </c:pt>
                <c:pt idx="8">
                  <c:v>666</c:v>
                </c:pt>
                <c:pt idx="9">
                  <c:v>674</c:v>
                </c:pt>
                <c:pt idx="13">
                  <c:v>776</c:v>
                </c:pt>
                <c:pt idx="14">
                  <c:v>811.5</c:v>
                </c:pt>
                <c:pt idx="15">
                  <c:v>828.5</c:v>
                </c:pt>
                <c:pt idx="16">
                  <c:v>822.5</c:v>
                </c:pt>
                <c:pt idx="17">
                  <c:v>800</c:v>
                </c:pt>
                <c:pt idx="18">
                  <c:v>746.5</c:v>
                </c:pt>
                <c:pt idx="19">
                  <c:v>704</c:v>
                </c:pt>
                <c:pt idx="20">
                  <c:v>723</c:v>
                </c:pt>
                <c:pt idx="21">
                  <c:v>735.5</c:v>
                </c:pt>
                <c:pt idx="22">
                  <c:v>763</c:v>
                </c:pt>
                <c:pt idx="23">
                  <c:v>809</c:v>
                </c:pt>
                <c:pt idx="24">
                  <c:v>803.5</c:v>
                </c:pt>
                <c:pt idx="25">
                  <c:v>755</c:v>
                </c:pt>
                <c:pt idx="29">
                  <c:v>724.5</c:v>
                </c:pt>
                <c:pt idx="30">
                  <c:v>739</c:v>
                </c:pt>
                <c:pt idx="31">
                  <c:v>780</c:v>
                </c:pt>
                <c:pt idx="32">
                  <c:v>839.5</c:v>
                </c:pt>
                <c:pt idx="33">
                  <c:v>899.5</c:v>
                </c:pt>
                <c:pt idx="34">
                  <c:v>960</c:v>
                </c:pt>
                <c:pt idx="35">
                  <c:v>1005.5</c:v>
                </c:pt>
                <c:pt idx="36">
                  <c:v>1029.5</c:v>
                </c:pt>
                <c:pt idx="37">
                  <c:v>1026.5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959</c:v>
                </c:pt>
                <c:pt idx="4">
                  <c:v>1032</c:v>
                </c:pt>
                <c:pt idx="5">
                  <c:v>1030</c:v>
                </c:pt>
                <c:pt idx="6">
                  <c:v>1091</c:v>
                </c:pt>
                <c:pt idx="7">
                  <c:v>1039</c:v>
                </c:pt>
                <c:pt idx="8">
                  <c:v>1047</c:v>
                </c:pt>
                <c:pt idx="9">
                  <c:v>1100.5</c:v>
                </c:pt>
                <c:pt idx="13">
                  <c:v>1295</c:v>
                </c:pt>
                <c:pt idx="14">
                  <c:v>1323</c:v>
                </c:pt>
                <c:pt idx="15">
                  <c:v>1326.5</c:v>
                </c:pt>
                <c:pt idx="16">
                  <c:v>1349.5</c:v>
                </c:pt>
                <c:pt idx="17">
                  <c:v>1360.5</c:v>
                </c:pt>
                <c:pt idx="18">
                  <c:v>1302</c:v>
                </c:pt>
                <c:pt idx="19">
                  <c:v>1264.5</c:v>
                </c:pt>
                <c:pt idx="20">
                  <c:v>1190.5</c:v>
                </c:pt>
                <c:pt idx="21">
                  <c:v>1155.5</c:v>
                </c:pt>
                <c:pt idx="22">
                  <c:v>1169.5</c:v>
                </c:pt>
                <c:pt idx="23">
                  <c:v>1179</c:v>
                </c:pt>
                <c:pt idx="24">
                  <c:v>1207.5</c:v>
                </c:pt>
                <c:pt idx="25">
                  <c:v>1148.5</c:v>
                </c:pt>
                <c:pt idx="29">
                  <c:v>1343.5</c:v>
                </c:pt>
                <c:pt idx="30">
                  <c:v>1335</c:v>
                </c:pt>
                <c:pt idx="31">
                  <c:v>1299.5</c:v>
                </c:pt>
                <c:pt idx="32">
                  <c:v>1367</c:v>
                </c:pt>
                <c:pt idx="33">
                  <c:v>1464</c:v>
                </c:pt>
                <c:pt idx="34">
                  <c:v>1545</c:v>
                </c:pt>
                <c:pt idx="35">
                  <c:v>1675</c:v>
                </c:pt>
                <c:pt idx="36">
                  <c:v>1704</c:v>
                </c:pt>
                <c:pt idx="37">
                  <c:v>1707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47872"/>
        <c:axId val="165248264"/>
      </c:lineChart>
      <c:catAx>
        <c:axId val="165247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4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8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47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168</c:v>
                </c:pt>
                <c:pt idx="1">
                  <c:v>182.5</c:v>
                </c:pt>
                <c:pt idx="2">
                  <c:v>159</c:v>
                </c:pt>
                <c:pt idx="3">
                  <c:v>109.5</c:v>
                </c:pt>
                <c:pt idx="4">
                  <c:v>145</c:v>
                </c:pt>
                <c:pt idx="5">
                  <c:v>106</c:v>
                </c:pt>
                <c:pt idx="6">
                  <c:v>167</c:v>
                </c:pt>
                <c:pt idx="7">
                  <c:v>146.5</c:v>
                </c:pt>
                <c:pt idx="8">
                  <c:v>165.5</c:v>
                </c:pt>
                <c:pt idx="9">
                  <c:v>190.5</c:v>
                </c:pt>
                <c:pt idx="10">
                  <c:v>172</c:v>
                </c:pt>
                <c:pt idx="11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783424"/>
        <c:axId val="164230440"/>
      </c:barChart>
      <c:catAx>
        <c:axId val="6078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3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3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78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140.5</c:v>
                </c:pt>
                <c:pt idx="1">
                  <c:v>140.5</c:v>
                </c:pt>
                <c:pt idx="2">
                  <c:v>132.5</c:v>
                </c:pt>
                <c:pt idx="3">
                  <c:v>105.5</c:v>
                </c:pt>
                <c:pt idx="4">
                  <c:v>133</c:v>
                </c:pt>
                <c:pt idx="5">
                  <c:v>127</c:v>
                </c:pt>
                <c:pt idx="6">
                  <c:v>161.5</c:v>
                </c:pt>
                <c:pt idx="7">
                  <c:v>139</c:v>
                </c:pt>
                <c:pt idx="8">
                  <c:v>128</c:v>
                </c:pt>
                <c:pt idx="9">
                  <c:v>132</c:v>
                </c:pt>
                <c:pt idx="10">
                  <c:v>68.5</c:v>
                </c:pt>
                <c:pt idx="11">
                  <c:v>91.5</c:v>
                </c:pt>
                <c:pt idx="12">
                  <c:v>114.5</c:v>
                </c:pt>
                <c:pt idx="13">
                  <c:v>95.5</c:v>
                </c:pt>
                <c:pt idx="14">
                  <c:v>102.5</c:v>
                </c:pt>
                <c:pt idx="15">
                  <c:v>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10064"/>
        <c:axId val="164410448"/>
      </c:barChart>
      <c:catAx>
        <c:axId val="16441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1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1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1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122.5</c:v>
                </c:pt>
                <c:pt idx="1">
                  <c:v>128</c:v>
                </c:pt>
                <c:pt idx="2">
                  <c:v>141</c:v>
                </c:pt>
                <c:pt idx="3">
                  <c:v>121</c:v>
                </c:pt>
                <c:pt idx="4">
                  <c:v>171</c:v>
                </c:pt>
                <c:pt idx="5">
                  <c:v>144.5</c:v>
                </c:pt>
                <c:pt idx="6">
                  <c:v>205</c:v>
                </c:pt>
                <c:pt idx="7">
                  <c:v>162</c:v>
                </c:pt>
                <c:pt idx="8">
                  <c:v>154.5</c:v>
                </c:pt>
                <c:pt idx="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69440"/>
        <c:axId val="164728464"/>
      </c:barChart>
      <c:catAx>
        <c:axId val="1645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2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2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6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180</c:v>
                </c:pt>
                <c:pt idx="1">
                  <c:v>179.5</c:v>
                </c:pt>
                <c:pt idx="2">
                  <c:v>183.5</c:v>
                </c:pt>
                <c:pt idx="3">
                  <c:v>181.5</c:v>
                </c:pt>
                <c:pt idx="4">
                  <c:v>194.5</c:v>
                </c:pt>
                <c:pt idx="5">
                  <c:v>220.5</c:v>
                </c:pt>
                <c:pt idx="6">
                  <c:v>243</c:v>
                </c:pt>
                <c:pt idx="7">
                  <c:v>241.5</c:v>
                </c:pt>
                <c:pt idx="8">
                  <c:v>255</c:v>
                </c:pt>
                <c:pt idx="9">
                  <c:v>266</c:v>
                </c:pt>
                <c:pt idx="10">
                  <c:v>267</c:v>
                </c:pt>
                <c:pt idx="11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7400"/>
        <c:axId val="163057792"/>
      </c:barChart>
      <c:catAx>
        <c:axId val="16305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197.5</c:v>
                </c:pt>
                <c:pt idx="1">
                  <c:v>186</c:v>
                </c:pt>
                <c:pt idx="2">
                  <c:v>187</c:v>
                </c:pt>
                <c:pt idx="3">
                  <c:v>205.5</c:v>
                </c:pt>
                <c:pt idx="4">
                  <c:v>233</c:v>
                </c:pt>
                <c:pt idx="5">
                  <c:v>203</c:v>
                </c:pt>
                <c:pt idx="6">
                  <c:v>181</c:v>
                </c:pt>
                <c:pt idx="7">
                  <c:v>183</c:v>
                </c:pt>
                <c:pt idx="8">
                  <c:v>179.5</c:v>
                </c:pt>
                <c:pt idx="9">
                  <c:v>160.5</c:v>
                </c:pt>
                <c:pt idx="10">
                  <c:v>200</c:v>
                </c:pt>
                <c:pt idx="11">
                  <c:v>195.5</c:v>
                </c:pt>
                <c:pt idx="12">
                  <c:v>207</c:v>
                </c:pt>
                <c:pt idx="13">
                  <c:v>206.5</c:v>
                </c:pt>
                <c:pt idx="14">
                  <c:v>194.5</c:v>
                </c:pt>
                <c:pt idx="15">
                  <c:v>147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4736"/>
        <c:axId val="165245128"/>
      </c:barChart>
      <c:catAx>
        <c:axId val="1652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189.5</c:v>
                </c:pt>
                <c:pt idx="1">
                  <c:v>214.5</c:v>
                </c:pt>
                <c:pt idx="2">
                  <c:v>246.5</c:v>
                </c:pt>
                <c:pt idx="3">
                  <c:v>308.5</c:v>
                </c:pt>
                <c:pt idx="4">
                  <c:v>262.5</c:v>
                </c:pt>
                <c:pt idx="5">
                  <c:v>212.5</c:v>
                </c:pt>
                <c:pt idx="6">
                  <c:v>307.5</c:v>
                </c:pt>
                <c:pt idx="7">
                  <c:v>256.5</c:v>
                </c:pt>
                <c:pt idx="8">
                  <c:v>270.5</c:v>
                </c:pt>
                <c:pt idx="9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5912"/>
        <c:axId val="165246304"/>
      </c:barChart>
      <c:catAx>
        <c:axId val="16524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348</c:v>
                </c:pt>
                <c:pt idx="1">
                  <c:v>362</c:v>
                </c:pt>
                <c:pt idx="2">
                  <c:v>342.5</c:v>
                </c:pt>
                <c:pt idx="3">
                  <c:v>291</c:v>
                </c:pt>
                <c:pt idx="4">
                  <c:v>339.5</c:v>
                </c:pt>
                <c:pt idx="5">
                  <c:v>326.5</c:v>
                </c:pt>
                <c:pt idx="6">
                  <c:v>410</c:v>
                </c:pt>
                <c:pt idx="7">
                  <c:v>388</c:v>
                </c:pt>
                <c:pt idx="8">
                  <c:v>420.5</c:v>
                </c:pt>
                <c:pt idx="9">
                  <c:v>456.5</c:v>
                </c:pt>
                <c:pt idx="10">
                  <c:v>439</c:v>
                </c:pt>
                <c:pt idx="11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7008"/>
        <c:axId val="163056616"/>
      </c:barChart>
      <c:catAx>
        <c:axId val="16305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6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6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338</c:v>
                </c:pt>
                <c:pt idx="1">
                  <c:v>326.5</c:v>
                </c:pt>
                <c:pt idx="2">
                  <c:v>319.5</c:v>
                </c:pt>
                <c:pt idx="3">
                  <c:v>311</c:v>
                </c:pt>
                <c:pt idx="4">
                  <c:v>366</c:v>
                </c:pt>
                <c:pt idx="5">
                  <c:v>330</c:v>
                </c:pt>
                <c:pt idx="6">
                  <c:v>342.5</c:v>
                </c:pt>
                <c:pt idx="7">
                  <c:v>322</c:v>
                </c:pt>
                <c:pt idx="8">
                  <c:v>307.5</c:v>
                </c:pt>
                <c:pt idx="9">
                  <c:v>292.5</c:v>
                </c:pt>
                <c:pt idx="10">
                  <c:v>268.5</c:v>
                </c:pt>
                <c:pt idx="11">
                  <c:v>287</c:v>
                </c:pt>
                <c:pt idx="12">
                  <c:v>321.5</c:v>
                </c:pt>
                <c:pt idx="13">
                  <c:v>302</c:v>
                </c:pt>
                <c:pt idx="14">
                  <c:v>297</c:v>
                </c:pt>
                <c:pt idx="15">
                  <c:v>228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4656"/>
        <c:axId val="165247088"/>
      </c:barChart>
      <c:catAx>
        <c:axId val="16305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1" t="s">
        <v>54</v>
      </c>
      <c r="B4" s="131"/>
      <c r="C4" s="131"/>
      <c r="D4" s="26"/>
      <c r="E4" s="135" t="s">
        <v>60</v>
      </c>
      <c r="F4" s="135"/>
      <c r="G4" s="135"/>
      <c r="H4" s="13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0" t="s">
        <v>56</v>
      </c>
      <c r="B5" s="130"/>
      <c r="C5" s="130"/>
      <c r="D5" s="135" t="s">
        <v>147</v>
      </c>
      <c r="E5" s="135"/>
      <c r="F5" s="135"/>
      <c r="G5" s="135"/>
      <c r="H5" s="135"/>
      <c r="I5" s="130" t="s">
        <v>53</v>
      </c>
      <c r="J5" s="130"/>
      <c r="K5" s="130"/>
      <c r="L5" s="136">
        <v>1224</v>
      </c>
      <c r="M5" s="136"/>
      <c r="N5" s="136"/>
      <c r="O5" s="12"/>
      <c r="P5" s="130" t="s">
        <v>57</v>
      </c>
      <c r="Q5" s="130"/>
      <c r="R5" s="130"/>
      <c r="S5" s="134" t="s">
        <v>146</v>
      </c>
      <c r="T5" s="134"/>
      <c r="U5" s="134"/>
    </row>
    <row r="6" spans="1:28" ht="12.75" customHeight="1" x14ac:dyDescent="0.2">
      <c r="A6" s="130" t="s">
        <v>55</v>
      </c>
      <c r="B6" s="130"/>
      <c r="C6" s="130"/>
      <c r="D6" s="132" t="s">
        <v>149</v>
      </c>
      <c r="E6" s="132"/>
      <c r="F6" s="132"/>
      <c r="G6" s="132"/>
      <c r="H6" s="132"/>
      <c r="I6" s="130" t="s">
        <v>59</v>
      </c>
      <c r="J6" s="130"/>
      <c r="K6" s="130"/>
      <c r="L6" s="143">
        <v>3</v>
      </c>
      <c r="M6" s="143"/>
      <c r="N6" s="143"/>
      <c r="O6" s="42"/>
      <c r="P6" s="130" t="s">
        <v>58</v>
      </c>
      <c r="Q6" s="130"/>
      <c r="R6" s="130"/>
      <c r="S6" s="144">
        <v>43124</v>
      </c>
      <c r="T6" s="144"/>
      <c r="U6" s="144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v>4</v>
      </c>
      <c r="C10" s="46">
        <v>31</v>
      </c>
      <c r="D10" s="46">
        <v>17</v>
      </c>
      <c r="E10" s="46">
        <v>0</v>
      </c>
      <c r="F10" s="6">
        <f t="shared" ref="F10:F22" si="0">B10*0.5+C10*1+D10*2+E10*2.5</f>
        <v>67</v>
      </c>
      <c r="G10" s="2"/>
      <c r="H10" s="19" t="s">
        <v>4</v>
      </c>
      <c r="I10" s="46">
        <v>6</v>
      </c>
      <c r="J10" s="46">
        <v>74</v>
      </c>
      <c r="K10" s="46">
        <v>8</v>
      </c>
      <c r="L10" s="46">
        <v>5</v>
      </c>
      <c r="M10" s="6">
        <f t="shared" ref="M10:M22" si="1">I10*0.5+J10*1+K10*2+L10*2.5</f>
        <v>105.5</v>
      </c>
      <c r="N10" s="9">
        <f>F20+F21+F22+M10</f>
        <v>519</v>
      </c>
      <c r="O10" s="19" t="s">
        <v>43</v>
      </c>
      <c r="P10" s="46">
        <v>7</v>
      </c>
      <c r="Q10" s="46">
        <v>126</v>
      </c>
      <c r="R10" s="46">
        <v>18</v>
      </c>
      <c r="S10" s="46">
        <v>1</v>
      </c>
      <c r="T10" s="6">
        <f t="shared" ref="T10:T21" si="2">P10*0.5+Q10*1+R10*2+S10*2.5</f>
        <v>168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40</v>
      </c>
      <c r="D11" s="46">
        <v>22</v>
      </c>
      <c r="E11" s="46">
        <v>0</v>
      </c>
      <c r="F11" s="6">
        <f t="shared" si="0"/>
        <v>86.5</v>
      </c>
      <c r="G11" s="2"/>
      <c r="H11" s="19" t="s">
        <v>5</v>
      </c>
      <c r="I11" s="46">
        <v>10</v>
      </c>
      <c r="J11" s="46">
        <v>102</v>
      </c>
      <c r="K11" s="46">
        <v>13</v>
      </c>
      <c r="L11" s="46">
        <v>0</v>
      </c>
      <c r="M11" s="6">
        <f t="shared" si="1"/>
        <v>133</v>
      </c>
      <c r="N11" s="9">
        <f>F21+F22+M10+M11</f>
        <v>511.5</v>
      </c>
      <c r="O11" s="19" t="s">
        <v>44</v>
      </c>
      <c r="P11" s="46">
        <v>11</v>
      </c>
      <c r="Q11" s="46">
        <v>129</v>
      </c>
      <c r="R11" s="46">
        <v>19</v>
      </c>
      <c r="S11" s="46">
        <v>4</v>
      </c>
      <c r="T11" s="6">
        <f t="shared" si="2"/>
        <v>182.5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54</v>
      </c>
      <c r="D12" s="46">
        <v>21</v>
      </c>
      <c r="E12" s="46">
        <v>2</v>
      </c>
      <c r="F12" s="6">
        <f t="shared" si="0"/>
        <v>105.5</v>
      </c>
      <c r="G12" s="2"/>
      <c r="H12" s="19" t="s">
        <v>6</v>
      </c>
      <c r="I12" s="46">
        <v>11</v>
      </c>
      <c r="J12" s="46">
        <v>97</v>
      </c>
      <c r="K12" s="46">
        <v>11</v>
      </c>
      <c r="L12" s="46">
        <v>1</v>
      </c>
      <c r="M12" s="6">
        <f t="shared" si="1"/>
        <v>127</v>
      </c>
      <c r="N12" s="2">
        <f>F22+M10+M11+M12</f>
        <v>498</v>
      </c>
      <c r="O12" s="19" t="s">
        <v>32</v>
      </c>
      <c r="P12" s="46">
        <v>6</v>
      </c>
      <c r="Q12" s="46">
        <v>117</v>
      </c>
      <c r="R12" s="46">
        <v>17</v>
      </c>
      <c r="S12" s="46">
        <v>2</v>
      </c>
      <c r="T12" s="6">
        <f t="shared" si="2"/>
        <v>159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93</v>
      </c>
      <c r="D13" s="46">
        <v>41</v>
      </c>
      <c r="E13" s="46">
        <v>2</v>
      </c>
      <c r="F13" s="6">
        <f t="shared" si="0"/>
        <v>187.5</v>
      </c>
      <c r="G13" s="2">
        <f t="shared" ref="G13:G19" si="3">F10+F11+F12+F13</f>
        <v>446.5</v>
      </c>
      <c r="H13" s="19" t="s">
        <v>7</v>
      </c>
      <c r="I13" s="46">
        <v>11</v>
      </c>
      <c r="J13" s="46">
        <v>112</v>
      </c>
      <c r="K13" s="46">
        <v>17</v>
      </c>
      <c r="L13" s="46">
        <v>4</v>
      </c>
      <c r="M13" s="6">
        <f t="shared" si="1"/>
        <v>161.5</v>
      </c>
      <c r="N13" s="2">
        <f t="shared" ref="N13:N18" si="4">M10+M11+M12+M13</f>
        <v>527</v>
      </c>
      <c r="O13" s="19" t="s">
        <v>33</v>
      </c>
      <c r="P13" s="46">
        <v>5</v>
      </c>
      <c r="Q13" s="46">
        <v>78</v>
      </c>
      <c r="R13" s="46">
        <v>12</v>
      </c>
      <c r="S13" s="46">
        <v>2</v>
      </c>
      <c r="T13" s="6">
        <f t="shared" si="2"/>
        <v>109.5</v>
      </c>
      <c r="U13" s="2">
        <f t="shared" ref="U13:U21" si="5">T10+T11+T12+T13</f>
        <v>619</v>
      </c>
      <c r="AB13" s="51">
        <v>212.5</v>
      </c>
    </row>
    <row r="14" spans="1:28" ht="24" customHeight="1" x14ac:dyDescent="0.2">
      <c r="A14" s="18" t="s">
        <v>21</v>
      </c>
      <c r="B14" s="46">
        <v>5</v>
      </c>
      <c r="C14" s="46">
        <v>40</v>
      </c>
      <c r="D14" s="46">
        <v>22</v>
      </c>
      <c r="E14" s="46">
        <v>2</v>
      </c>
      <c r="F14" s="6">
        <f t="shared" si="0"/>
        <v>91.5</v>
      </c>
      <c r="G14" s="2">
        <f t="shared" si="3"/>
        <v>471</v>
      </c>
      <c r="H14" s="19" t="s">
        <v>9</v>
      </c>
      <c r="I14" s="46">
        <v>9</v>
      </c>
      <c r="J14" s="46">
        <v>106</v>
      </c>
      <c r="K14" s="46">
        <v>13</v>
      </c>
      <c r="L14" s="46">
        <v>1</v>
      </c>
      <c r="M14" s="6">
        <f t="shared" si="1"/>
        <v>139</v>
      </c>
      <c r="N14" s="2">
        <f t="shared" si="4"/>
        <v>560.5</v>
      </c>
      <c r="O14" s="19" t="s">
        <v>29</v>
      </c>
      <c r="P14" s="45">
        <v>12</v>
      </c>
      <c r="Q14" s="45">
        <v>103</v>
      </c>
      <c r="R14" s="45">
        <v>18</v>
      </c>
      <c r="S14" s="45">
        <v>0</v>
      </c>
      <c r="T14" s="6">
        <f t="shared" si="2"/>
        <v>145</v>
      </c>
      <c r="U14" s="2">
        <f t="shared" si="5"/>
        <v>596</v>
      </c>
      <c r="AB14" s="51">
        <v>226</v>
      </c>
    </row>
    <row r="15" spans="1:28" ht="24" customHeight="1" x14ac:dyDescent="0.2">
      <c r="A15" s="18" t="s">
        <v>23</v>
      </c>
      <c r="B15" s="46">
        <v>9</v>
      </c>
      <c r="C15" s="46">
        <v>29</v>
      </c>
      <c r="D15" s="46">
        <v>16</v>
      </c>
      <c r="E15" s="46">
        <v>1</v>
      </c>
      <c r="F15" s="6">
        <f t="shared" si="0"/>
        <v>68</v>
      </c>
      <c r="G15" s="2">
        <f t="shared" si="3"/>
        <v>452.5</v>
      </c>
      <c r="H15" s="19" t="s">
        <v>12</v>
      </c>
      <c r="I15" s="46">
        <v>8</v>
      </c>
      <c r="J15" s="46">
        <v>99</v>
      </c>
      <c r="K15" s="46">
        <v>10</v>
      </c>
      <c r="L15" s="46">
        <v>2</v>
      </c>
      <c r="M15" s="6">
        <f t="shared" si="1"/>
        <v>128</v>
      </c>
      <c r="N15" s="2">
        <f t="shared" si="4"/>
        <v>555.5</v>
      </c>
      <c r="O15" s="18" t="s">
        <v>30</v>
      </c>
      <c r="P15" s="46">
        <v>6</v>
      </c>
      <c r="Q15" s="46">
        <v>77</v>
      </c>
      <c r="R15" s="46">
        <v>13</v>
      </c>
      <c r="S15" s="46">
        <v>0</v>
      </c>
      <c r="T15" s="6">
        <f t="shared" si="2"/>
        <v>106</v>
      </c>
      <c r="U15" s="2">
        <f t="shared" si="5"/>
        <v>519.5</v>
      </c>
      <c r="AB15" s="51">
        <v>233.5</v>
      </c>
    </row>
    <row r="16" spans="1:28" ht="24" customHeight="1" x14ac:dyDescent="0.2">
      <c r="A16" s="18" t="s">
        <v>39</v>
      </c>
      <c r="B16" s="46">
        <v>10</v>
      </c>
      <c r="C16" s="46">
        <v>54</v>
      </c>
      <c r="D16" s="46">
        <v>18</v>
      </c>
      <c r="E16" s="46">
        <v>3</v>
      </c>
      <c r="F16" s="6">
        <f t="shared" si="0"/>
        <v>102.5</v>
      </c>
      <c r="G16" s="2">
        <f t="shared" si="3"/>
        <v>449.5</v>
      </c>
      <c r="H16" s="19" t="s">
        <v>15</v>
      </c>
      <c r="I16" s="46">
        <v>6</v>
      </c>
      <c r="J16" s="46">
        <v>101</v>
      </c>
      <c r="K16" s="46">
        <v>9</v>
      </c>
      <c r="L16" s="46">
        <v>4</v>
      </c>
      <c r="M16" s="6">
        <f t="shared" si="1"/>
        <v>132</v>
      </c>
      <c r="N16" s="2">
        <f t="shared" si="4"/>
        <v>560.5</v>
      </c>
      <c r="O16" s="19" t="s">
        <v>8</v>
      </c>
      <c r="P16" s="46">
        <v>12</v>
      </c>
      <c r="Q16" s="46">
        <v>115</v>
      </c>
      <c r="R16" s="46">
        <v>23</v>
      </c>
      <c r="S16" s="46">
        <v>0</v>
      </c>
      <c r="T16" s="6">
        <f t="shared" si="2"/>
        <v>167</v>
      </c>
      <c r="U16" s="2">
        <f t="shared" si="5"/>
        <v>527.5</v>
      </c>
      <c r="AB16" s="51">
        <v>234</v>
      </c>
    </row>
    <row r="17" spans="1:28" ht="24" customHeight="1" x14ac:dyDescent="0.2">
      <c r="A17" s="18" t="s">
        <v>40</v>
      </c>
      <c r="B17" s="46">
        <v>10</v>
      </c>
      <c r="C17" s="46">
        <v>61</v>
      </c>
      <c r="D17" s="46">
        <v>13</v>
      </c>
      <c r="E17" s="46">
        <v>1</v>
      </c>
      <c r="F17" s="6">
        <f t="shared" si="0"/>
        <v>94.5</v>
      </c>
      <c r="G17" s="2">
        <f t="shared" si="3"/>
        <v>356.5</v>
      </c>
      <c r="H17" s="19" t="s">
        <v>18</v>
      </c>
      <c r="I17" s="46">
        <v>6</v>
      </c>
      <c r="J17" s="46">
        <v>41</v>
      </c>
      <c r="K17" s="46">
        <v>11</v>
      </c>
      <c r="L17" s="46">
        <v>1</v>
      </c>
      <c r="M17" s="6">
        <f t="shared" si="1"/>
        <v>68.5</v>
      </c>
      <c r="N17" s="2">
        <f t="shared" si="4"/>
        <v>467.5</v>
      </c>
      <c r="O17" s="19" t="s">
        <v>10</v>
      </c>
      <c r="P17" s="46">
        <v>5</v>
      </c>
      <c r="Q17" s="46">
        <v>98</v>
      </c>
      <c r="R17" s="46">
        <v>18</v>
      </c>
      <c r="S17" s="46">
        <v>4</v>
      </c>
      <c r="T17" s="6">
        <f t="shared" si="2"/>
        <v>146.5</v>
      </c>
      <c r="U17" s="2">
        <f t="shared" si="5"/>
        <v>564.5</v>
      </c>
      <c r="AB17" s="51">
        <v>248</v>
      </c>
    </row>
    <row r="18" spans="1:28" ht="24" customHeight="1" x14ac:dyDescent="0.2">
      <c r="A18" s="18" t="s">
        <v>41</v>
      </c>
      <c r="B18" s="46">
        <v>10</v>
      </c>
      <c r="C18" s="46">
        <v>58</v>
      </c>
      <c r="D18" s="46">
        <v>19</v>
      </c>
      <c r="E18" s="46">
        <v>6</v>
      </c>
      <c r="F18" s="6">
        <f t="shared" si="0"/>
        <v>116</v>
      </c>
      <c r="G18" s="2">
        <f t="shared" si="3"/>
        <v>381</v>
      </c>
      <c r="H18" s="19" t="s">
        <v>20</v>
      </c>
      <c r="I18" s="46">
        <v>7</v>
      </c>
      <c r="J18" s="46">
        <v>53</v>
      </c>
      <c r="K18" s="46">
        <v>15</v>
      </c>
      <c r="L18" s="46">
        <v>2</v>
      </c>
      <c r="M18" s="6">
        <f t="shared" si="1"/>
        <v>91.5</v>
      </c>
      <c r="N18" s="2">
        <f t="shared" si="4"/>
        <v>420</v>
      </c>
      <c r="O18" s="19" t="s">
        <v>13</v>
      </c>
      <c r="P18" s="46">
        <v>9</v>
      </c>
      <c r="Q18" s="46">
        <v>127</v>
      </c>
      <c r="R18" s="46">
        <v>17</v>
      </c>
      <c r="S18" s="46">
        <v>0</v>
      </c>
      <c r="T18" s="6">
        <f t="shared" si="2"/>
        <v>165.5</v>
      </c>
      <c r="U18" s="2">
        <f t="shared" si="5"/>
        <v>585</v>
      </c>
      <c r="AB18" s="5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68</v>
      </c>
      <c r="D19" s="47">
        <v>14</v>
      </c>
      <c r="E19" s="47">
        <v>4</v>
      </c>
      <c r="F19" s="7">
        <f t="shared" si="0"/>
        <v>113.5</v>
      </c>
      <c r="G19" s="3">
        <f t="shared" si="3"/>
        <v>426.5</v>
      </c>
      <c r="H19" s="20" t="s">
        <v>22</v>
      </c>
      <c r="I19" s="45">
        <v>7</v>
      </c>
      <c r="J19" s="45">
        <v>74</v>
      </c>
      <c r="K19" s="45">
        <v>16</v>
      </c>
      <c r="L19" s="45">
        <v>2</v>
      </c>
      <c r="M19" s="6">
        <f t="shared" si="1"/>
        <v>114.5</v>
      </c>
      <c r="N19" s="2">
        <f>M16+M17+M18+M19</f>
        <v>406.5</v>
      </c>
      <c r="O19" s="19" t="s">
        <v>16</v>
      </c>
      <c r="P19" s="46">
        <v>12</v>
      </c>
      <c r="Q19" s="46">
        <v>140</v>
      </c>
      <c r="R19" s="46">
        <v>21</v>
      </c>
      <c r="S19" s="46">
        <v>1</v>
      </c>
      <c r="T19" s="6">
        <f t="shared" si="2"/>
        <v>190.5</v>
      </c>
      <c r="U19" s="2">
        <f t="shared" si="5"/>
        <v>669.5</v>
      </c>
      <c r="AB19" s="51">
        <v>262</v>
      </c>
    </row>
    <row r="20" spans="1:28" ht="24" customHeight="1" x14ac:dyDescent="0.2">
      <c r="A20" s="19" t="s">
        <v>27</v>
      </c>
      <c r="B20" s="45">
        <v>9</v>
      </c>
      <c r="C20" s="45">
        <v>94</v>
      </c>
      <c r="D20" s="45">
        <v>16</v>
      </c>
      <c r="E20" s="45">
        <v>4</v>
      </c>
      <c r="F20" s="8">
        <f t="shared" si="0"/>
        <v>140.5</v>
      </c>
      <c r="G20" s="35"/>
      <c r="H20" s="19" t="s">
        <v>24</v>
      </c>
      <c r="I20" s="46">
        <v>19</v>
      </c>
      <c r="J20" s="46">
        <v>58</v>
      </c>
      <c r="K20" s="46">
        <v>14</v>
      </c>
      <c r="L20" s="46">
        <v>0</v>
      </c>
      <c r="M20" s="8">
        <f t="shared" si="1"/>
        <v>95.5</v>
      </c>
      <c r="N20" s="2">
        <f>M17+M18+M19+M20</f>
        <v>370</v>
      </c>
      <c r="O20" s="19" t="s">
        <v>45</v>
      </c>
      <c r="P20" s="45">
        <v>10</v>
      </c>
      <c r="Q20" s="45">
        <v>129</v>
      </c>
      <c r="R20" s="45">
        <v>19</v>
      </c>
      <c r="S20" s="45">
        <v>0</v>
      </c>
      <c r="T20" s="8">
        <f t="shared" si="2"/>
        <v>172</v>
      </c>
      <c r="U20" s="2">
        <f t="shared" si="5"/>
        <v>674.5</v>
      </c>
      <c r="AB20" s="5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104</v>
      </c>
      <c r="D21" s="46">
        <v>11</v>
      </c>
      <c r="E21" s="46">
        <v>2</v>
      </c>
      <c r="F21" s="6">
        <f t="shared" si="0"/>
        <v>140.5</v>
      </c>
      <c r="G21" s="36"/>
      <c r="H21" s="20" t="s">
        <v>25</v>
      </c>
      <c r="I21" s="46">
        <v>4</v>
      </c>
      <c r="J21" s="46">
        <v>74</v>
      </c>
      <c r="K21" s="46">
        <v>12</v>
      </c>
      <c r="L21" s="46">
        <v>1</v>
      </c>
      <c r="M21" s="6">
        <f t="shared" si="1"/>
        <v>102.5</v>
      </c>
      <c r="N21" s="2">
        <f>M18+M19+M20+M21</f>
        <v>404</v>
      </c>
      <c r="O21" s="21" t="s">
        <v>46</v>
      </c>
      <c r="P21" s="47">
        <v>7</v>
      </c>
      <c r="Q21" s="47">
        <v>117</v>
      </c>
      <c r="R21" s="47">
        <v>16</v>
      </c>
      <c r="S21" s="47">
        <v>0</v>
      </c>
      <c r="T21" s="7">
        <f t="shared" si="2"/>
        <v>152.5</v>
      </c>
      <c r="U21" s="3">
        <f t="shared" si="5"/>
        <v>680.5</v>
      </c>
      <c r="AB21" s="5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92</v>
      </c>
      <c r="D22" s="46">
        <v>13</v>
      </c>
      <c r="E22" s="46">
        <v>3</v>
      </c>
      <c r="F22" s="6">
        <f t="shared" si="0"/>
        <v>132.5</v>
      </c>
      <c r="G22" s="2"/>
      <c r="H22" s="21" t="s">
        <v>26</v>
      </c>
      <c r="I22" s="47">
        <v>4</v>
      </c>
      <c r="J22" s="47">
        <v>52</v>
      </c>
      <c r="K22" s="47">
        <v>11</v>
      </c>
      <c r="L22" s="47">
        <v>2</v>
      </c>
      <c r="M22" s="6">
        <f t="shared" si="1"/>
        <v>81</v>
      </c>
      <c r="N22" s="3">
        <f>M19+M20+M21+M22</f>
        <v>393.5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471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560.5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680.5</v>
      </c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64</v>
      </c>
      <c r="G24" s="57"/>
      <c r="H24" s="147"/>
      <c r="I24" s="148"/>
      <c r="J24" s="52" t="s">
        <v>71</v>
      </c>
      <c r="K24" s="55"/>
      <c r="L24" s="55"/>
      <c r="M24" s="56" t="s">
        <v>66</v>
      </c>
      <c r="N24" s="57"/>
      <c r="O24" s="147"/>
      <c r="P24" s="148"/>
      <c r="Q24" s="52" t="s">
        <v>71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1" t="s">
        <v>54</v>
      </c>
      <c r="B4" s="131"/>
      <c r="C4" s="131"/>
      <c r="D4" s="26"/>
      <c r="E4" s="135" t="str">
        <f>'G-2'!E4:H4</f>
        <v>DE OBRA</v>
      </c>
      <c r="F4" s="135"/>
      <c r="G4" s="135"/>
      <c r="H4" s="13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0" t="s">
        <v>56</v>
      </c>
      <c r="B5" s="130"/>
      <c r="C5" s="130"/>
      <c r="D5" s="135" t="str">
        <f>'G-2'!D5:H5</f>
        <v>CALLE 89 X CARRERA53</v>
      </c>
      <c r="E5" s="135"/>
      <c r="F5" s="135"/>
      <c r="G5" s="135"/>
      <c r="H5" s="135"/>
      <c r="I5" s="130" t="s">
        <v>53</v>
      </c>
      <c r="J5" s="130"/>
      <c r="K5" s="130"/>
      <c r="L5" s="136">
        <f>'G-2'!L5:N5</f>
        <v>1224</v>
      </c>
      <c r="M5" s="136"/>
      <c r="N5" s="136"/>
      <c r="O5" s="12"/>
      <c r="P5" s="130" t="s">
        <v>57</v>
      </c>
      <c r="Q5" s="130"/>
      <c r="R5" s="130"/>
      <c r="S5" s="134" t="s">
        <v>92</v>
      </c>
      <c r="T5" s="134"/>
      <c r="U5" s="134"/>
    </row>
    <row r="6" spans="1:28" ht="12.75" customHeight="1" x14ac:dyDescent="0.2">
      <c r="A6" s="130" t="s">
        <v>55</v>
      </c>
      <c r="B6" s="130"/>
      <c r="C6" s="130"/>
      <c r="D6" s="132" t="s">
        <v>150</v>
      </c>
      <c r="E6" s="132"/>
      <c r="F6" s="132"/>
      <c r="G6" s="132"/>
      <c r="H6" s="132"/>
      <c r="I6" s="130" t="s">
        <v>59</v>
      </c>
      <c r="J6" s="130"/>
      <c r="K6" s="130"/>
      <c r="L6" s="143">
        <v>2</v>
      </c>
      <c r="M6" s="143"/>
      <c r="N6" s="143"/>
      <c r="O6" s="42"/>
      <c r="P6" s="130" t="s">
        <v>58</v>
      </c>
      <c r="Q6" s="130"/>
      <c r="R6" s="130"/>
      <c r="S6" s="144">
        <f>'G-2'!S6:U6</f>
        <v>43124</v>
      </c>
      <c r="T6" s="144"/>
      <c r="U6" s="144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v>9</v>
      </c>
      <c r="C10" s="46">
        <v>91</v>
      </c>
      <c r="D10" s="46">
        <v>11</v>
      </c>
      <c r="E10" s="46">
        <v>2</v>
      </c>
      <c r="F10" s="48">
        <f>B10*0.5+C10*1+D10*2+E10*2.5</f>
        <v>122.5</v>
      </c>
      <c r="G10" s="2"/>
      <c r="H10" s="19" t="s">
        <v>4</v>
      </c>
      <c r="I10" s="46">
        <v>19</v>
      </c>
      <c r="J10" s="46">
        <v>159</v>
      </c>
      <c r="K10" s="46">
        <v>11</v>
      </c>
      <c r="L10" s="46">
        <v>6</v>
      </c>
      <c r="M10" s="6">
        <f>I10*0.5+J10*1+K10*2+L10*2.5</f>
        <v>205.5</v>
      </c>
      <c r="N10" s="9">
        <f>F20+F21+F22+M10</f>
        <v>776</v>
      </c>
      <c r="O10" s="19" t="s">
        <v>43</v>
      </c>
      <c r="P10" s="46">
        <v>26</v>
      </c>
      <c r="Q10" s="46">
        <v>144</v>
      </c>
      <c r="R10" s="46">
        <v>9</v>
      </c>
      <c r="S10" s="46">
        <v>2</v>
      </c>
      <c r="T10" s="6">
        <f>P10*0.5+Q10*1+R10*2+S10*2.5</f>
        <v>180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89</v>
      </c>
      <c r="D11" s="46">
        <v>14</v>
      </c>
      <c r="E11" s="46">
        <v>3</v>
      </c>
      <c r="F11" s="6">
        <f t="shared" ref="F11:F22" si="0">B11*0.5+C11*1+D11*2+E11*2.5</f>
        <v>128</v>
      </c>
      <c r="G11" s="2"/>
      <c r="H11" s="19" t="s">
        <v>5</v>
      </c>
      <c r="I11" s="46">
        <v>20</v>
      </c>
      <c r="J11" s="46">
        <v>200</v>
      </c>
      <c r="K11" s="46">
        <v>9</v>
      </c>
      <c r="L11" s="46">
        <v>2</v>
      </c>
      <c r="M11" s="6">
        <f t="shared" ref="M11:M22" si="1">I11*0.5+J11*1+K11*2+L11*2.5</f>
        <v>233</v>
      </c>
      <c r="N11" s="9">
        <f>F21+F22+M10+M11</f>
        <v>811.5</v>
      </c>
      <c r="O11" s="19" t="s">
        <v>44</v>
      </c>
      <c r="P11" s="46">
        <v>24</v>
      </c>
      <c r="Q11" s="46">
        <v>138</v>
      </c>
      <c r="R11" s="46">
        <v>11</v>
      </c>
      <c r="S11" s="46">
        <v>3</v>
      </c>
      <c r="T11" s="6">
        <f t="shared" ref="T11:T21" si="2">P11*0.5+Q11*1+R11*2+S11*2.5</f>
        <v>179.5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99</v>
      </c>
      <c r="D12" s="46">
        <v>19</v>
      </c>
      <c r="E12" s="46">
        <v>0</v>
      </c>
      <c r="F12" s="6">
        <f t="shared" si="0"/>
        <v>141</v>
      </c>
      <c r="G12" s="2"/>
      <c r="H12" s="19" t="s">
        <v>6</v>
      </c>
      <c r="I12" s="46">
        <v>22</v>
      </c>
      <c r="J12" s="46">
        <v>176</v>
      </c>
      <c r="K12" s="46">
        <v>8</v>
      </c>
      <c r="L12" s="46">
        <v>0</v>
      </c>
      <c r="M12" s="6">
        <f t="shared" si="1"/>
        <v>203</v>
      </c>
      <c r="N12" s="2">
        <f>F22+M10+M11+M12</f>
        <v>828.5</v>
      </c>
      <c r="O12" s="19" t="s">
        <v>32</v>
      </c>
      <c r="P12" s="46">
        <v>27</v>
      </c>
      <c r="Q12" s="46">
        <v>147</v>
      </c>
      <c r="R12" s="46">
        <v>9</v>
      </c>
      <c r="S12" s="46">
        <v>2</v>
      </c>
      <c r="T12" s="6">
        <f t="shared" si="2"/>
        <v>183.5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96</v>
      </c>
      <c r="D13" s="46">
        <v>10</v>
      </c>
      <c r="E13" s="46">
        <v>0</v>
      </c>
      <c r="F13" s="6">
        <f t="shared" si="0"/>
        <v>121</v>
      </c>
      <c r="G13" s="2">
        <f>F10+F11+F12+F13</f>
        <v>512.5</v>
      </c>
      <c r="H13" s="19" t="s">
        <v>7</v>
      </c>
      <c r="I13" s="46">
        <v>17</v>
      </c>
      <c r="J13" s="46">
        <v>142</v>
      </c>
      <c r="K13" s="46">
        <v>14</v>
      </c>
      <c r="L13" s="46">
        <v>1</v>
      </c>
      <c r="M13" s="6">
        <f t="shared" si="1"/>
        <v>181</v>
      </c>
      <c r="N13" s="2">
        <f t="shared" ref="N13:N18" si="3">M10+M11+M12+M13</f>
        <v>822.5</v>
      </c>
      <c r="O13" s="19" t="s">
        <v>33</v>
      </c>
      <c r="P13" s="46">
        <v>16</v>
      </c>
      <c r="Q13" s="46">
        <v>153</v>
      </c>
      <c r="R13" s="46">
        <v>9</v>
      </c>
      <c r="S13" s="46">
        <v>1</v>
      </c>
      <c r="T13" s="6">
        <f t="shared" si="2"/>
        <v>181.5</v>
      </c>
      <c r="U13" s="2">
        <f t="shared" ref="U13:U21" si="4">T10+T11+T12+T13</f>
        <v>724.5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25</v>
      </c>
      <c r="C14" s="46">
        <v>120</v>
      </c>
      <c r="D14" s="46">
        <v>18</v>
      </c>
      <c r="E14" s="46">
        <v>1</v>
      </c>
      <c r="F14" s="6">
        <f t="shared" si="0"/>
        <v>171</v>
      </c>
      <c r="G14" s="2">
        <f t="shared" ref="G14:G19" si="5">F11+F12+F13+F14</f>
        <v>561</v>
      </c>
      <c r="H14" s="19" t="s">
        <v>9</v>
      </c>
      <c r="I14" s="46">
        <v>16</v>
      </c>
      <c r="J14" s="46">
        <v>155</v>
      </c>
      <c r="K14" s="46">
        <v>10</v>
      </c>
      <c r="L14" s="46">
        <v>0</v>
      </c>
      <c r="M14" s="6">
        <f t="shared" si="1"/>
        <v>183</v>
      </c>
      <c r="N14" s="2">
        <f t="shared" si="3"/>
        <v>800</v>
      </c>
      <c r="O14" s="19" t="s">
        <v>29</v>
      </c>
      <c r="P14" s="45">
        <v>15</v>
      </c>
      <c r="Q14" s="45">
        <v>164</v>
      </c>
      <c r="R14" s="45">
        <v>9</v>
      </c>
      <c r="S14" s="45">
        <v>2</v>
      </c>
      <c r="T14" s="6">
        <f t="shared" si="2"/>
        <v>194.5</v>
      </c>
      <c r="U14" s="2">
        <f t="shared" si="4"/>
        <v>739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24</v>
      </c>
      <c r="C15" s="46">
        <v>100</v>
      </c>
      <c r="D15" s="46">
        <v>15</v>
      </c>
      <c r="E15" s="46">
        <v>1</v>
      </c>
      <c r="F15" s="6">
        <f t="shared" si="0"/>
        <v>144.5</v>
      </c>
      <c r="G15" s="2">
        <f t="shared" si="5"/>
        <v>577.5</v>
      </c>
      <c r="H15" s="19" t="s">
        <v>12</v>
      </c>
      <c r="I15" s="46">
        <v>15</v>
      </c>
      <c r="J15" s="46">
        <v>145</v>
      </c>
      <c r="K15" s="46">
        <v>11</v>
      </c>
      <c r="L15" s="46">
        <v>2</v>
      </c>
      <c r="M15" s="6">
        <f t="shared" si="1"/>
        <v>179.5</v>
      </c>
      <c r="N15" s="2">
        <f t="shared" si="3"/>
        <v>746.5</v>
      </c>
      <c r="O15" s="18" t="s">
        <v>30</v>
      </c>
      <c r="P15" s="46">
        <v>23</v>
      </c>
      <c r="Q15" s="46">
        <v>170</v>
      </c>
      <c r="R15" s="46">
        <v>17</v>
      </c>
      <c r="S15" s="46">
        <v>2</v>
      </c>
      <c r="T15" s="6">
        <f t="shared" si="2"/>
        <v>220.5</v>
      </c>
      <c r="U15" s="2">
        <f t="shared" si="4"/>
        <v>780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35</v>
      </c>
      <c r="C16" s="46">
        <v>149</v>
      </c>
      <c r="D16" s="46">
        <v>13</v>
      </c>
      <c r="E16" s="46">
        <v>5</v>
      </c>
      <c r="F16" s="6">
        <f t="shared" si="0"/>
        <v>205</v>
      </c>
      <c r="G16" s="2">
        <f t="shared" si="5"/>
        <v>641.5</v>
      </c>
      <c r="H16" s="19" t="s">
        <v>15</v>
      </c>
      <c r="I16" s="46">
        <v>12</v>
      </c>
      <c r="J16" s="46">
        <v>134</v>
      </c>
      <c r="K16" s="46">
        <v>9</v>
      </c>
      <c r="L16" s="46">
        <v>1</v>
      </c>
      <c r="M16" s="6">
        <f t="shared" si="1"/>
        <v>160.5</v>
      </c>
      <c r="N16" s="2">
        <f t="shared" si="3"/>
        <v>704</v>
      </c>
      <c r="O16" s="19" t="s">
        <v>8</v>
      </c>
      <c r="P16" s="46">
        <v>21</v>
      </c>
      <c r="Q16" s="46">
        <v>197</v>
      </c>
      <c r="R16" s="46">
        <v>14</v>
      </c>
      <c r="S16" s="46">
        <v>3</v>
      </c>
      <c r="T16" s="6">
        <f t="shared" si="2"/>
        <v>243</v>
      </c>
      <c r="U16" s="2">
        <f t="shared" si="4"/>
        <v>839.5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119</v>
      </c>
      <c r="D17" s="46">
        <v>13</v>
      </c>
      <c r="E17" s="46">
        <v>0</v>
      </c>
      <c r="F17" s="6">
        <f t="shared" si="0"/>
        <v>162</v>
      </c>
      <c r="G17" s="2">
        <f t="shared" si="5"/>
        <v>682.5</v>
      </c>
      <c r="H17" s="19" t="s">
        <v>18</v>
      </c>
      <c r="I17" s="46">
        <v>16</v>
      </c>
      <c r="J17" s="46">
        <v>159</v>
      </c>
      <c r="K17" s="46">
        <v>14</v>
      </c>
      <c r="L17" s="46">
        <v>2</v>
      </c>
      <c r="M17" s="6">
        <f t="shared" si="1"/>
        <v>200</v>
      </c>
      <c r="N17" s="2">
        <f t="shared" si="3"/>
        <v>723</v>
      </c>
      <c r="O17" s="19" t="s">
        <v>10</v>
      </c>
      <c r="P17" s="46">
        <v>19</v>
      </c>
      <c r="Q17" s="46">
        <v>207</v>
      </c>
      <c r="R17" s="46">
        <v>10</v>
      </c>
      <c r="S17" s="46">
        <v>2</v>
      </c>
      <c r="T17" s="6">
        <f t="shared" si="2"/>
        <v>241.5</v>
      </c>
      <c r="U17" s="2">
        <f t="shared" si="4"/>
        <v>899.5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109</v>
      </c>
      <c r="D18" s="46">
        <v>15</v>
      </c>
      <c r="E18" s="46">
        <v>1</v>
      </c>
      <c r="F18" s="6">
        <f t="shared" si="0"/>
        <v>154.5</v>
      </c>
      <c r="G18" s="2">
        <f t="shared" si="5"/>
        <v>666</v>
      </c>
      <c r="H18" s="19" t="s">
        <v>20</v>
      </c>
      <c r="I18" s="46">
        <v>15</v>
      </c>
      <c r="J18" s="46">
        <v>161</v>
      </c>
      <c r="K18" s="46">
        <v>11</v>
      </c>
      <c r="L18" s="46">
        <v>2</v>
      </c>
      <c r="M18" s="6">
        <f t="shared" si="1"/>
        <v>195.5</v>
      </c>
      <c r="N18" s="2">
        <f t="shared" si="3"/>
        <v>735.5</v>
      </c>
      <c r="O18" s="19" t="s">
        <v>13</v>
      </c>
      <c r="P18" s="46">
        <v>21</v>
      </c>
      <c r="Q18" s="46">
        <v>220</v>
      </c>
      <c r="R18" s="46">
        <v>11</v>
      </c>
      <c r="S18" s="46">
        <v>1</v>
      </c>
      <c r="T18" s="6">
        <f t="shared" si="2"/>
        <v>255</v>
      </c>
      <c r="U18" s="2">
        <f t="shared" si="4"/>
        <v>960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119</v>
      </c>
      <c r="D19" s="47">
        <v>10</v>
      </c>
      <c r="E19" s="47">
        <v>1</v>
      </c>
      <c r="F19" s="7">
        <f t="shared" si="0"/>
        <v>152.5</v>
      </c>
      <c r="G19" s="3">
        <f t="shared" si="5"/>
        <v>674</v>
      </c>
      <c r="H19" s="20" t="s">
        <v>22</v>
      </c>
      <c r="I19" s="45">
        <v>18</v>
      </c>
      <c r="J19" s="45">
        <v>172</v>
      </c>
      <c r="K19" s="45">
        <v>8</v>
      </c>
      <c r="L19" s="45">
        <v>4</v>
      </c>
      <c r="M19" s="6">
        <f t="shared" si="1"/>
        <v>207</v>
      </c>
      <c r="N19" s="2">
        <f>M16+M17+M18+M19</f>
        <v>763</v>
      </c>
      <c r="O19" s="19" t="s">
        <v>16</v>
      </c>
      <c r="P19" s="46">
        <v>24</v>
      </c>
      <c r="Q19" s="46">
        <v>231</v>
      </c>
      <c r="R19" s="46">
        <v>9</v>
      </c>
      <c r="S19" s="46">
        <v>2</v>
      </c>
      <c r="T19" s="6">
        <f t="shared" si="2"/>
        <v>266</v>
      </c>
      <c r="U19" s="2">
        <f t="shared" si="4"/>
        <v>1005.5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20</v>
      </c>
      <c r="C20" s="45">
        <v>152</v>
      </c>
      <c r="D20" s="45">
        <v>14</v>
      </c>
      <c r="E20" s="45">
        <v>3</v>
      </c>
      <c r="F20" s="8">
        <f t="shared" si="0"/>
        <v>197.5</v>
      </c>
      <c r="G20" s="35"/>
      <c r="H20" s="19" t="s">
        <v>24</v>
      </c>
      <c r="I20" s="46">
        <v>18</v>
      </c>
      <c r="J20" s="46">
        <v>156</v>
      </c>
      <c r="K20" s="46">
        <v>17</v>
      </c>
      <c r="L20" s="46">
        <v>3</v>
      </c>
      <c r="M20" s="8">
        <f t="shared" si="1"/>
        <v>206.5</v>
      </c>
      <c r="N20" s="2">
        <f>M17+M18+M19+M20</f>
        <v>809</v>
      </c>
      <c r="O20" s="19" t="s">
        <v>45</v>
      </c>
      <c r="P20" s="45">
        <v>17</v>
      </c>
      <c r="Q20" s="45">
        <v>224</v>
      </c>
      <c r="R20" s="45">
        <v>16</v>
      </c>
      <c r="S20" s="45">
        <v>1</v>
      </c>
      <c r="T20" s="8">
        <f t="shared" si="2"/>
        <v>267</v>
      </c>
      <c r="U20" s="2">
        <f t="shared" si="4"/>
        <v>1029.5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149</v>
      </c>
      <c r="D21" s="46">
        <v>12</v>
      </c>
      <c r="E21" s="46">
        <v>2</v>
      </c>
      <c r="F21" s="6">
        <f t="shared" si="0"/>
        <v>186</v>
      </c>
      <c r="G21" s="36"/>
      <c r="H21" s="20" t="s">
        <v>25</v>
      </c>
      <c r="I21" s="46">
        <v>29</v>
      </c>
      <c r="J21" s="46">
        <v>160</v>
      </c>
      <c r="K21" s="46">
        <v>10</v>
      </c>
      <c r="L21" s="46">
        <v>0</v>
      </c>
      <c r="M21" s="6">
        <f t="shared" si="1"/>
        <v>194.5</v>
      </c>
      <c r="N21" s="2">
        <f>M18+M19+M20+M21</f>
        <v>803.5</v>
      </c>
      <c r="O21" s="21" t="s">
        <v>46</v>
      </c>
      <c r="P21" s="47">
        <v>9</v>
      </c>
      <c r="Q21" s="47">
        <v>210</v>
      </c>
      <c r="R21" s="47">
        <v>12</v>
      </c>
      <c r="S21" s="47">
        <v>0</v>
      </c>
      <c r="T21" s="7">
        <f t="shared" si="2"/>
        <v>238.5</v>
      </c>
      <c r="U21" s="3">
        <f t="shared" si="4"/>
        <v>1026.5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147</v>
      </c>
      <c r="D22" s="46">
        <v>13</v>
      </c>
      <c r="E22" s="46">
        <v>2</v>
      </c>
      <c r="F22" s="6">
        <f t="shared" si="0"/>
        <v>187</v>
      </c>
      <c r="G22" s="2"/>
      <c r="H22" s="21" t="s">
        <v>26</v>
      </c>
      <c r="I22" s="47">
        <v>23</v>
      </c>
      <c r="J22" s="47">
        <v>106</v>
      </c>
      <c r="K22" s="47">
        <v>11</v>
      </c>
      <c r="L22" s="47">
        <v>3</v>
      </c>
      <c r="M22" s="6">
        <f t="shared" si="1"/>
        <v>147</v>
      </c>
      <c r="N22" s="3">
        <f>M19+M20+M21+M22</f>
        <v>755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682.5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828.5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1029.5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82</v>
      </c>
      <c r="G24" s="57"/>
      <c r="H24" s="147"/>
      <c r="I24" s="148"/>
      <c r="J24" s="52" t="s">
        <v>71</v>
      </c>
      <c r="K24" s="55"/>
      <c r="L24" s="55"/>
      <c r="M24" s="56" t="s">
        <v>73</v>
      </c>
      <c r="N24" s="57"/>
      <c r="O24" s="147"/>
      <c r="P24" s="148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3" t="s">
        <v>61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1" t="s">
        <v>54</v>
      </c>
      <c r="B5" s="131"/>
      <c r="C5" s="131"/>
      <c r="D5" s="26"/>
      <c r="E5" s="135" t="str">
        <f>'G-2'!E4:H4</f>
        <v>DE OBRA</v>
      </c>
      <c r="F5" s="135"/>
      <c r="G5" s="135"/>
      <c r="H5" s="13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0" t="s">
        <v>56</v>
      </c>
      <c r="B6" s="130"/>
      <c r="C6" s="130"/>
      <c r="D6" s="135" t="str">
        <f>'G-2'!D5:H5</f>
        <v>CALLE 89 X CARRERA53</v>
      </c>
      <c r="E6" s="135"/>
      <c r="F6" s="135"/>
      <c r="G6" s="135"/>
      <c r="H6" s="135"/>
      <c r="I6" s="130" t="s">
        <v>53</v>
      </c>
      <c r="J6" s="130"/>
      <c r="K6" s="130"/>
      <c r="L6" s="136">
        <f>'G-2'!L5:N5</f>
        <v>1224</v>
      </c>
      <c r="M6" s="136"/>
      <c r="N6" s="136"/>
      <c r="O6" s="12"/>
      <c r="P6" s="130" t="s">
        <v>58</v>
      </c>
      <c r="Q6" s="130"/>
      <c r="R6" s="130"/>
      <c r="S6" s="158">
        <f>'G-2'!S6:U6</f>
        <v>43124</v>
      </c>
      <c r="T6" s="158"/>
      <c r="U6" s="158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f>'G-2'!B10+'G-4'!B10</f>
        <v>13</v>
      </c>
      <c r="C10" s="46">
        <f>'G-2'!C10+'G-4'!C10</f>
        <v>122</v>
      </c>
      <c r="D10" s="46">
        <f>'G-2'!D10+'G-4'!D10</f>
        <v>28</v>
      </c>
      <c r="E10" s="46">
        <f>'G-2'!E10+'G-4'!E10</f>
        <v>2</v>
      </c>
      <c r="F10" s="6">
        <f t="shared" ref="F10:F22" si="0">B10*0.5+C10*1+D10*2+E10*2.5</f>
        <v>189.5</v>
      </c>
      <c r="G10" s="2"/>
      <c r="H10" s="19" t="s">
        <v>4</v>
      </c>
      <c r="I10" s="46">
        <f>'G-2'!I10+'G-4'!I10</f>
        <v>25</v>
      </c>
      <c r="J10" s="46">
        <f>'G-2'!J10+'G-4'!J10</f>
        <v>233</v>
      </c>
      <c r="K10" s="46">
        <f>'G-2'!K10+'G-4'!K10</f>
        <v>19</v>
      </c>
      <c r="L10" s="46">
        <f>'G-2'!L10+'G-4'!L10</f>
        <v>11</v>
      </c>
      <c r="M10" s="6">
        <f t="shared" ref="M10:M22" si="1">I10*0.5+J10*1+K10*2+L10*2.5</f>
        <v>311</v>
      </c>
      <c r="N10" s="9">
        <f>F20+F21+F22+M10</f>
        <v>1295</v>
      </c>
      <c r="O10" s="19" t="s">
        <v>43</v>
      </c>
      <c r="P10" s="46">
        <f>'G-2'!P10+'G-4'!P10</f>
        <v>33</v>
      </c>
      <c r="Q10" s="46">
        <f>'G-2'!Q10+'G-4'!Q10</f>
        <v>270</v>
      </c>
      <c r="R10" s="46">
        <f>'G-2'!R10+'G-4'!R10</f>
        <v>27</v>
      </c>
      <c r="S10" s="46">
        <f>'G-2'!S10+'G-4'!S10</f>
        <v>3</v>
      </c>
      <c r="T10" s="6">
        <f t="shared" ref="T10:T21" si="2">P10*0.5+Q10*1+R10*2+S10*2.5</f>
        <v>348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12</v>
      </c>
      <c r="C11" s="46">
        <f>'G-2'!C11+'G-4'!C11</f>
        <v>129</v>
      </c>
      <c r="D11" s="46">
        <f>'G-2'!D11+'G-4'!D11</f>
        <v>36</v>
      </c>
      <c r="E11" s="46">
        <f>'G-2'!E11+'G-4'!E11</f>
        <v>3</v>
      </c>
      <c r="F11" s="6">
        <f t="shared" si="0"/>
        <v>214.5</v>
      </c>
      <c r="G11" s="2"/>
      <c r="H11" s="19" t="s">
        <v>5</v>
      </c>
      <c r="I11" s="46">
        <f>'G-2'!I11+'G-4'!I11</f>
        <v>30</v>
      </c>
      <c r="J11" s="46">
        <f>'G-2'!J11+'G-4'!J11</f>
        <v>302</v>
      </c>
      <c r="K11" s="46">
        <f>'G-2'!K11+'G-4'!K11</f>
        <v>22</v>
      </c>
      <c r="L11" s="46">
        <f>'G-2'!L11+'G-4'!L11</f>
        <v>2</v>
      </c>
      <c r="M11" s="6">
        <f t="shared" si="1"/>
        <v>366</v>
      </c>
      <c r="N11" s="9">
        <f>F21+F22+M10+M11</f>
        <v>1323</v>
      </c>
      <c r="O11" s="19" t="s">
        <v>44</v>
      </c>
      <c r="P11" s="46">
        <f>'G-2'!P11+'G-4'!P11</f>
        <v>35</v>
      </c>
      <c r="Q11" s="46">
        <f>'G-2'!Q11+'G-4'!Q11</f>
        <v>267</v>
      </c>
      <c r="R11" s="46">
        <f>'G-2'!R11+'G-4'!R11</f>
        <v>30</v>
      </c>
      <c r="S11" s="46">
        <f>'G-2'!S11+'G-4'!S11</f>
        <v>7</v>
      </c>
      <c r="T11" s="6">
        <f t="shared" si="2"/>
        <v>362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</v>
      </c>
      <c r="C12" s="46">
        <f>'G-2'!C12+'G-4'!C12</f>
        <v>153</v>
      </c>
      <c r="D12" s="46">
        <f>'G-2'!D12+'G-4'!D12</f>
        <v>40</v>
      </c>
      <c r="E12" s="46">
        <f>'G-2'!E12+'G-4'!E12</f>
        <v>2</v>
      </c>
      <c r="F12" s="6">
        <f t="shared" si="0"/>
        <v>246.5</v>
      </c>
      <c r="G12" s="2"/>
      <c r="H12" s="19" t="s">
        <v>6</v>
      </c>
      <c r="I12" s="46">
        <f>'G-2'!I12+'G-4'!I12</f>
        <v>33</v>
      </c>
      <c r="J12" s="46">
        <f>'G-2'!J12+'G-4'!J12</f>
        <v>273</v>
      </c>
      <c r="K12" s="46">
        <f>'G-2'!K12+'G-4'!K12</f>
        <v>19</v>
      </c>
      <c r="L12" s="46">
        <f>'G-2'!L12+'G-4'!L12</f>
        <v>1</v>
      </c>
      <c r="M12" s="6">
        <f t="shared" si="1"/>
        <v>330</v>
      </c>
      <c r="N12" s="2">
        <f>F22+M10+M11+M12</f>
        <v>1326.5</v>
      </c>
      <c r="O12" s="19" t="s">
        <v>32</v>
      </c>
      <c r="P12" s="46">
        <f>'G-2'!P12+'G-4'!P12</f>
        <v>33</v>
      </c>
      <c r="Q12" s="46">
        <f>'G-2'!Q12+'G-4'!Q12</f>
        <v>264</v>
      </c>
      <c r="R12" s="46">
        <f>'G-2'!R12+'G-4'!R12</f>
        <v>26</v>
      </c>
      <c r="S12" s="46">
        <f>'G-2'!S12+'G-4'!S12</f>
        <v>4</v>
      </c>
      <c r="T12" s="6">
        <f t="shared" si="2"/>
        <v>342.5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25</v>
      </c>
      <c r="C13" s="46">
        <f>'G-2'!C13+'G-4'!C13</f>
        <v>189</v>
      </c>
      <c r="D13" s="46">
        <f>'G-2'!D13+'G-4'!D13</f>
        <v>51</v>
      </c>
      <c r="E13" s="46">
        <f>'G-2'!E13+'G-4'!E13</f>
        <v>2</v>
      </c>
      <c r="F13" s="6">
        <f t="shared" si="0"/>
        <v>308.5</v>
      </c>
      <c r="G13" s="2">
        <f t="shared" ref="G13:G19" si="3">F10+F11+F12+F13</f>
        <v>959</v>
      </c>
      <c r="H13" s="19" t="s">
        <v>7</v>
      </c>
      <c r="I13" s="46">
        <f>'G-2'!I13+'G-4'!I13</f>
        <v>28</v>
      </c>
      <c r="J13" s="46">
        <f>'G-2'!J13+'G-4'!J13</f>
        <v>254</v>
      </c>
      <c r="K13" s="46">
        <f>'G-2'!K13+'G-4'!K13</f>
        <v>31</v>
      </c>
      <c r="L13" s="46">
        <f>'G-2'!L13+'G-4'!L13</f>
        <v>5</v>
      </c>
      <c r="M13" s="6">
        <f t="shared" si="1"/>
        <v>342.5</v>
      </c>
      <c r="N13" s="2">
        <f t="shared" ref="N13:N18" si="4">M10+M11+M12+M13</f>
        <v>1349.5</v>
      </c>
      <c r="O13" s="19" t="s">
        <v>33</v>
      </c>
      <c r="P13" s="46">
        <f>'G-2'!P13+'G-4'!P13</f>
        <v>21</v>
      </c>
      <c r="Q13" s="46">
        <f>'G-2'!Q13+'G-4'!Q13</f>
        <v>231</v>
      </c>
      <c r="R13" s="46">
        <f>'G-2'!R13+'G-4'!R13</f>
        <v>21</v>
      </c>
      <c r="S13" s="46">
        <f>'G-2'!S13+'G-4'!S13</f>
        <v>3</v>
      </c>
      <c r="T13" s="6">
        <f t="shared" si="2"/>
        <v>291</v>
      </c>
      <c r="U13" s="2">
        <f t="shared" ref="U13:U21" si="5">T10+T11+T12+T13</f>
        <v>1343.5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30</v>
      </c>
      <c r="C14" s="46">
        <f>'G-2'!C14+'G-4'!C14</f>
        <v>160</v>
      </c>
      <c r="D14" s="46">
        <f>'G-2'!D14+'G-4'!D14</f>
        <v>40</v>
      </c>
      <c r="E14" s="46">
        <f>'G-2'!E14+'G-4'!E14</f>
        <v>3</v>
      </c>
      <c r="F14" s="6">
        <f t="shared" si="0"/>
        <v>262.5</v>
      </c>
      <c r="G14" s="2">
        <f t="shared" si="3"/>
        <v>1032</v>
      </c>
      <c r="H14" s="19" t="s">
        <v>9</v>
      </c>
      <c r="I14" s="46">
        <f>'G-2'!I14+'G-4'!I14</f>
        <v>25</v>
      </c>
      <c r="J14" s="46">
        <f>'G-2'!J14+'G-4'!J14</f>
        <v>261</v>
      </c>
      <c r="K14" s="46">
        <f>'G-2'!K14+'G-4'!K14</f>
        <v>23</v>
      </c>
      <c r="L14" s="46">
        <f>'G-2'!L14+'G-4'!L14</f>
        <v>1</v>
      </c>
      <c r="M14" s="6">
        <f t="shared" si="1"/>
        <v>322</v>
      </c>
      <c r="N14" s="2">
        <f t="shared" si="4"/>
        <v>1360.5</v>
      </c>
      <c r="O14" s="19" t="s">
        <v>29</v>
      </c>
      <c r="P14" s="46">
        <f>'G-2'!P14+'G-4'!P14</f>
        <v>27</v>
      </c>
      <c r="Q14" s="46">
        <f>'G-2'!Q14+'G-4'!Q14</f>
        <v>267</v>
      </c>
      <c r="R14" s="46">
        <f>'G-2'!R14+'G-4'!R14</f>
        <v>27</v>
      </c>
      <c r="S14" s="46">
        <f>'G-2'!S14+'G-4'!S14</f>
        <v>2</v>
      </c>
      <c r="T14" s="6">
        <f t="shared" si="2"/>
        <v>339.5</v>
      </c>
      <c r="U14" s="2">
        <f t="shared" si="5"/>
        <v>1335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33</v>
      </c>
      <c r="C15" s="46">
        <f>'G-2'!C15+'G-4'!C15</f>
        <v>129</v>
      </c>
      <c r="D15" s="46">
        <f>'G-2'!D15+'G-4'!D15</f>
        <v>31</v>
      </c>
      <c r="E15" s="46">
        <f>'G-2'!E15+'G-4'!E15</f>
        <v>2</v>
      </c>
      <c r="F15" s="6">
        <f t="shared" si="0"/>
        <v>212.5</v>
      </c>
      <c r="G15" s="2">
        <f t="shared" si="3"/>
        <v>1030</v>
      </c>
      <c r="H15" s="19" t="s">
        <v>12</v>
      </c>
      <c r="I15" s="46">
        <f>'G-2'!I15+'G-4'!I15</f>
        <v>23</v>
      </c>
      <c r="J15" s="46">
        <f>'G-2'!J15+'G-4'!J15</f>
        <v>244</v>
      </c>
      <c r="K15" s="46">
        <f>'G-2'!K15+'G-4'!K15</f>
        <v>21</v>
      </c>
      <c r="L15" s="46">
        <f>'G-2'!L15+'G-4'!L15</f>
        <v>4</v>
      </c>
      <c r="M15" s="6">
        <f t="shared" si="1"/>
        <v>307.5</v>
      </c>
      <c r="N15" s="2">
        <f t="shared" si="4"/>
        <v>1302</v>
      </c>
      <c r="O15" s="18" t="s">
        <v>30</v>
      </c>
      <c r="P15" s="46">
        <f>'G-2'!P15+'G-4'!P15</f>
        <v>29</v>
      </c>
      <c r="Q15" s="46">
        <f>'G-2'!Q15+'G-4'!Q15</f>
        <v>247</v>
      </c>
      <c r="R15" s="46">
        <f>'G-2'!R15+'G-4'!R15</f>
        <v>30</v>
      </c>
      <c r="S15" s="46">
        <f>'G-2'!S15+'G-4'!S15</f>
        <v>2</v>
      </c>
      <c r="T15" s="6">
        <f t="shared" si="2"/>
        <v>326.5</v>
      </c>
      <c r="U15" s="2">
        <f t="shared" si="5"/>
        <v>1299.5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45</v>
      </c>
      <c r="C16" s="46">
        <f>'G-2'!C16+'G-4'!C16</f>
        <v>203</v>
      </c>
      <c r="D16" s="46">
        <f>'G-2'!D16+'G-4'!D16</f>
        <v>31</v>
      </c>
      <c r="E16" s="46">
        <f>'G-2'!E16+'G-4'!E16</f>
        <v>8</v>
      </c>
      <c r="F16" s="6">
        <f t="shared" si="0"/>
        <v>307.5</v>
      </c>
      <c r="G16" s="2">
        <f t="shared" si="3"/>
        <v>1091</v>
      </c>
      <c r="H16" s="19" t="s">
        <v>15</v>
      </c>
      <c r="I16" s="46">
        <f>'G-2'!I16+'G-4'!I16</f>
        <v>18</v>
      </c>
      <c r="J16" s="46">
        <f>'G-2'!J16+'G-4'!J16</f>
        <v>235</v>
      </c>
      <c r="K16" s="46">
        <f>'G-2'!K16+'G-4'!K16</f>
        <v>18</v>
      </c>
      <c r="L16" s="46">
        <f>'G-2'!L16+'G-4'!L16</f>
        <v>5</v>
      </c>
      <c r="M16" s="6">
        <f t="shared" si="1"/>
        <v>292.5</v>
      </c>
      <c r="N16" s="2">
        <f t="shared" si="4"/>
        <v>1264.5</v>
      </c>
      <c r="O16" s="19" t="s">
        <v>8</v>
      </c>
      <c r="P16" s="46">
        <f>'G-2'!P16+'G-4'!P16</f>
        <v>33</v>
      </c>
      <c r="Q16" s="46">
        <f>'G-2'!Q16+'G-4'!Q16</f>
        <v>312</v>
      </c>
      <c r="R16" s="46">
        <f>'G-2'!R16+'G-4'!R16</f>
        <v>37</v>
      </c>
      <c r="S16" s="46">
        <f>'G-2'!S16+'G-4'!S16</f>
        <v>3</v>
      </c>
      <c r="T16" s="6">
        <f t="shared" si="2"/>
        <v>410</v>
      </c>
      <c r="U16" s="2">
        <f t="shared" si="5"/>
        <v>1367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44</v>
      </c>
      <c r="C17" s="46">
        <f>'G-2'!C17+'G-4'!C17</f>
        <v>180</v>
      </c>
      <c r="D17" s="46">
        <f>'G-2'!D17+'G-4'!D17</f>
        <v>26</v>
      </c>
      <c r="E17" s="46">
        <f>'G-2'!E17+'G-4'!E17</f>
        <v>1</v>
      </c>
      <c r="F17" s="6">
        <f t="shared" si="0"/>
        <v>256.5</v>
      </c>
      <c r="G17" s="2">
        <f t="shared" si="3"/>
        <v>1039</v>
      </c>
      <c r="H17" s="19" t="s">
        <v>18</v>
      </c>
      <c r="I17" s="46">
        <f>'G-2'!I17+'G-4'!I17</f>
        <v>22</v>
      </c>
      <c r="J17" s="46">
        <f>'G-2'!J17+'G-4'!J17</f>
        <v>200</v>
      </c>
      <c r="K17" s="46">
        <f>'G-2'!K17+'G-4'!K17</f>
        <v>25</v>
      </c>
      <c r="L17" s="46">
        <f>'G-2'!L17+'G-4'!L17</f>
        <v>3</v>
      </c>
      <c r="M17" s="6">
        <f t="shared" si="1"/>
        <v>268.5</v>
      </c>
      <c r="N17" s="2">
        <f t="shared" si="4"/>
        <v>1190.5</v>
      </c>
      <c r="O17" s="19" t="s">
        <v>10</v>
      </c>
      <c r="P17" s="46">
        <f>'G-2'!P17+'G-4'!P17</f>
        <v>24</v>
      </c>
      <c r="Q17" s="46">
        <f>'G-2'!Q17+'G-4'!Q17</f>
        <v>305</v>
      </c>
      <c r="R17" s="46">
        <f>'G-2'!R17+'G-4'!R17</f>
        <v>28</v>
      </c>
      <c r="S17" s="46">
        <f>'G-2'!S17+'G-4'!S17</f>
        <v>6</v>
      </c>
      <c r="T17" s="6">
        <f t="shared" si="2"/>
        <v>388</v>
      </c>
      <c r="U17" s="2">
        <f t="shared" si="5"/>
        <v>1464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36</v>
      </c>
      <c r="C18" s="46">
        <f>'G-2'!C18+'G-4'!C18</f>
        <v>167</v>
      </c>
      <c r="D18" s="46">
        <f>'G-2'!D18+'G-4'!D18</f>
        <v>34</v>
      </c>
      <c r="E18" s="46">
        <f>'G-2'!E18+'G-4'!E18</f>
        <v>7</v>
      </c>
      <c r="F18" s="6">
        <f t="shared" si="0"/>
        <v>270.5</v>
      </c>
      <c r="G18" s="2">
        <f t="shared" si="3"/>
        <v>1047</v>
      </c>
      <c r="H18" s="19" t="s">
        <v>20</v>
      </c>
      <c r="I18" s="46">
        <f>'G-2'!I18+'G-4'!I18</f>
        <v>22</v>
      </c>
      <c r="J18" s="46">
        <f>'G-2'!J18+'G-4'!J18</f>
        <v>214</v>
      </c>
      <c r="K18" s="46">
        <f>'G-2'!K18+'G-4'!K18</f>
        <v>26</v>
      </c>
      <c r="L18" s="46">
        <f>'G-2'!L18+'G-4'!L18</f>
        <v>4</v>
      </c>
      <c r="M18" s="6">
        <f t="shared" si="1"/>
        <v>287</v>
      </c>
      <c r="N18" s="2">
        <f t="shared" si="4"/>
        <v>1155.5</v>
      </c>
      <c r="O18" s="19" t="s">
        <v>13</v>
      </c>
      <c r="P18" s="46">
        <f>'G-2'!P18+'G-4'!P18</f>
        <v>30</v>
      </c>
      <c r="Q18" s="46">
        <f>'G-2'!Q18+'G-4'!Q18</f>
        <v>347</v>
      </c>
      <c r="R18" s="46">
        <f>'G-2'!R18+'G-4'!R18</f>
        <v>28</v>
      </c>
      <c r="S18" s="46">
        <f>'G-2'!S18+'G-4'!S18</f>
        <v>1</v>
      </c>
      <c r="T18" s="6">
        <f t="shared" si="2"/>
        <v>420.5</v>
      </c>
      <c r="U18" s="2">
        <f t="shared" si="5"/>
        <v>1545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37</v>
      </c>
      <c r="C19" s="47">
        <f>'G-2'!C19+'G-4'!C19</f>
        <v>187</v>
      </c>
      <c r="D19" s="47">
        <f>'G-2'!D19+'G-4'!D19</f>
        <v>24</v>
      </c>
      <c r="E19" s="47">
        <f>'G-2'!E19+'G-4'!E19</f>
        <v>5</v>
      </c>
      <c r="F19" s="7">
        <f t="shared" si="0"/>
        <v>266</v>
      </c>
      <c r="G19" s="3">
        <f t="shared" si="3"/>
        <v>1100.5</v>
      </c>
      <c r="H19" s="20" t="s">
        <v>22</v>
      </c>
      <c r="I19" s="46">
        <f>'G-2'!I19+'G-4'!I19</f>
        <v>25</v>
      </c>
      <c r="J19" s="46">
        <f>'G-2'!J19+'G-4'!J19</f>
        <v>246</v>
      </c>
      <c r="K19" s="46">
        <f>'G-2'!K19+'G-4'!K19</f>
        <v>24</v>
      </c>
      <c r="L19" s="46">
        <f>'G-2'!L19+'G-4'!L19</f>
        <v>6</v>
      </c>
      <c r="M19" s="6">
        <f t="shared" si="1"/>
        <v>321.5</v>
      </c>
      <c r="N19" s="2">
        <f>M16+M17+M18+M19</f>
        <v>1169.5</v>
      </c>
      <c r="O19" s="19" t="s">
        <v>16</v>
      </c>
      <c r="P19" s="46">
        <f>'G-2'!P19+'G-4'!P19</f>
        <v>36</v>
      </c>
      <c r="Q19" s="46">
        <f>'G-2'!Q19+'G-4'!Q19</f>
        <v>371</v>
      </c>
      <c r="R19" s="46">
        <f>'G-2'!R19+'G-4'!R19</f>
        <v>30</v>
      </c>
      <c r="S19" s="46">
        <f>'G-2'!S19+'G-4'!S19</f>
        <v>3</v>
      </c>
      <c r="T19" s="6">
        <f t="shared" si="2"/>
        <v>456.5</v>
      </c>
      <c r="U19" s="2">
        <f t="shared" si="5"/>
        <v>1675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29</v>
      </c>
      <c r="C20" s="45">
        <f>'G-2'!C20+'G-4'!C20</f>
        <v>246</v>
      </c>
      <c r="D20" s="45">
        <f>'G-2'!D20+'G-4'!D20</f>
        <v>30</v>
      </c>
      <c r="E20" s="45">
        <f>'G-2'!E20+'G-4'!E20</f>
        <v>7</v>
      </c>
      <c r="F20" s="8">
        <f t="shared" si="0"/>
        <v>338</v>
      </c>
      <c r="G20" s="35"/>
      <c r="H20" s="19" t="s">
        <v>24</v>
      </c>
      <c r="I20" s="46">
        <f>'G-2'!I20+'G-4'!I20</f>
        <v>37</v>
      </c>
      <c r="J20" s="46">
        <f>'G-2'!J20+'G-4'!J20</f>
        <v>214</v>
      </c>
      <c r="K20" s="46">
        <f>'G-2'!K20+'G-4'!K20</f>
        <v>31</v>
      </c>
      <c r="L20" s="46">
        <f>'G-2'!L20+'G-4'!L20</f>
        <v>3</v>
      </c>
      <c r="M20" s="8">
        <f t="shared" si="1"/>
        <v>302</v>
      </c>
      <c r="N20" s="2">
        <f>M17+M18+M19+M20</f>
        <v>1179</v>
      </c>
      <c r="O20" s="19" t="s">
        <v>45</v>
      </c>
      <c r="P20" s="46">
        <f>'G-2'!P20+'G-4'!P20</f>
        <v>27</v>
      </c>
      <c r="Q20" s="46">
        <f>'G-2'!Q20+'G-4'!Q20</f>
        <v>353</v>
      </c>
      <c r="R20" s="46">
        <f>'G-2'!R20+'G-4'!R20</f>
        <v>35</v>
      </c>
      <c r="S20" s="46">
        <f>'G-2'!S20+'G-4'!S20</f>
        <v>1</v>
      </c>
      <c r="T20" s="8">
        <f t="shared" si="2"/>
        <v>439</v>
      </c>
      <c r="U20" s="2">
        <f t="shared" si="5"/>
        <v>1704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35</v>
      </c>
      <c r="C21" s="46">
        <f>'G-2'!C21+'G-4'!C21</f>
        <v>253</v>
      </c>
      <c r="D21" s="46">
        <f>'G-2'!D21+'G-4'!D21</f>
        <v>23</v>
      </c>
      <c r="E21" s="46">
        <f>'G-2'!E21+'G-4'!E21</f>
        <v>4</v>
      </c>
      <c r="F21" s="6">
        <f t="shared" si="0"/>
        <v>326.5</v>
      </c>
      <c r="G21" s="36"/>
      <c r="H21" s="20" t="s">
        <v>25</v>
      </c>
      <c r="I21" s="46">
        <f>'G-2'!I21+'G-4'!I21</f>
        <v>33</v>
      </c>
      <c r="J21" s="46">
        <f>'G-2'!J21+'G-4'!J21</f>
        <v>234</v>
      </c>
      <c r="K21" s="46">
        <f>'G-2'!K21+'G-4'!K21</f>
        <v>22</v>
      </c>
      <c r="L21" s="46">
        <f>'G-2'!L21+'G-4'!L21</f>
        <v>1</v>
      </c>
      <c r="M21" s="6">
        <f t="shared" si="1"/>
        <v>297</v>
      </c>
      <c r="N21" s="2">
        <f>M18+M19+M20+M21</f>
        <v>1207.5</v>
      </c>
      <c r="O21" s="21" t="s">
        <v>46</v>
      </c>
      <c r="P21" s="47">
        <f>'G-2'!P21+'G-4'!P21</f>
        <v>16</v>
      </c>
      <c r="Q21" s="47">
        <f>'G-2'!Q21+'G-4'!Q21</f>
        <v>327</v>
      </c>
      <c r="R21" s="47">
        <f>'G-2'!R21+'G-4'!R21</f>
        <v>28</v>
      </c>
      <c r="S21" s="47">
        <f>'G-2'!S21+'G-4'!S21</f>
        <v>0</v>
      </c>
      <c r="T21" s="7">
        <f t="shared" si="2"/>
        <v>391</v>
      </c>
      <c r="U21" s="3">
        <f t="shared" si="5"/>
        <v>1707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32</v>
      </c>
      <c r="C22" s="46">
        <f>'G-2'!C22+'G-4'!C22</f>
        <v>239</v>
      </c>
      <c r="D22" s="46">
        <f>'G-2'!D22+'G-4'!D22</f>
        <v>26</v>
      </c>
      <c r="E22" s="46">
        <f>'G-2'!E22+'G-4'!E22</f>
        <v>5</v>
      </c>
      <c r="F22" s="6">
        <f t="shared" si="0"/>
        <v>319.5</v>
      </c>
      <c r="G22" s="2"/>
      <c r="H22" s="21" t="s">
        <v>26</v>
      </c>
      <c r="I22" s="46">
        <f>'G-2'!I22+'G-4'!I22</f>
        <v>27</v>
      </c>
      <c r="J22" s="46">
        <f>'G-2'!J22+'G-4'!J22</f>
        <v>158</v>
      </c>
      <c r="K22" s="46">
        <f>'G-2'!K22+'G-4'!K22</f>
        <v>22</v>
      </c>
      <c r="L22" s="46">
        <f>'G-2'!L22+'G-4'!L22</f>
        <v>5</v>
      </c>
      <c r="M22" s="6">
        <f t="shared" si="1"/>
        <v>228</v>
      </c>
      <c r="N22" s="3">
        <f>M19+M20+M21+M22</f>
        <v>1148.5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1100.5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1360.5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1707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87</v>
      </c>
      <c r="G24" s="57"/>
      <c r="H24" s="147"/>
      <c r="I24" s="148"/>
      <c r="J24" s="52" t="s">
        <v>71</v>
      </c>
      <c r="K24" s="55"/>
      <c r="L24" s="55"/>
      <c r="M24" s="56" t="s">
        <v>65</v>
      </c>
      <c r="N24" s="57"/>
      <c r="O24" s="147"/>
      <c r="P24" s="148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9" t="s">
        <v>110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0" t="s">
        <v>111</v>
      </c>
      <c r="B4" s="160"/>
      <c r="C4" s="161" t="s">
        <v>60</v>
      </c>
      <c r="D4" s="161"/>
      <c r="E4" s="161"/>
      <c r="F4" s="77"/>
      <c r="G4" s="73"/>
      <c r="H4" s="73"/>
      <c r="I4" s="73"/>
      <c r="J4" s="73"/>
    </row>
    <row r="5" spans="1:10" x14ac:dyDescent="0.2">
      <c r="A5" s="130" t="s">
        <v>56</v>
      </c>
      <c r="B5" s="130"/>
      <c r="C5" s="162" t="str">
        <f>'G-2'!D5</f>
        <v>CALLE 89 X CARRERA53</v>
      </c>
      <c r="D5" s="162"/>
      <c r="E5" s="162"/>
      <c r="F5" s="78"/>
      <c r="G5" s="79"/>
      <c r="H5" s="70" t="s">
        <v>53</v>
      </c>
      <c r="I5" s="163">
        <f>'G-2'!L5</f>
        <v>1224</v>
      </c>
      <c r="J5" s="163"/>
    </row>
    <row r="6" spans="1:10" x14ac:dyDescent="0.2">
      <c r="A6" s="130" t="s">
        <v>112</v>
      </c>
      <c r="B6" s="130"/>
      <c r="C6" s="164" t="s">
        <v>149</v>
      </c>
      <c r="D6" s="164"/>
      <c r="E6" s="164"/>
      <c r="F6" s="78"/>
      <c r="G6" s="79"/>
      <c r="H6" s="70" t="s">
        <v>58</v>
      </c>
      <c r="I6" s="165">
        <f>'G-2'!S6</f>
        <v>43124</v>
      </c>
      <c r="J6" s="165"/>
    </row>
    <row r="7" spans="1:10" x14ac:dyDescent="0.2">
      <c r="A7" s="80"/>
      <c r="B7" s="80"/>
      <c r="C7" s="166"/>
      <c r="D7" s="166"/>
      <c r="E7" s="166"/>
      <c r="F7" s="166"/>
      <c r="G7" s="77"/>
      <c r="H7" s="81"/>
      <c r="I7" s="82"/>
      <c r="J7" s="73"/>
    </row>
    <row r="8" spans="1:10" x14ac:dyDescent="0.2">
      <c r="A8" s="167" t="s">
        <v>113</v>
      </c>
      <c r="B8" s="169" t="s">
        <v>114</v>
      </c>
      <c r="C8" s="167" t="s">
        <v>115</v>
      </c>
      <c r="D8" s="169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1" t="s">
        <v>121</v>
      </c>
      <c r="J8" s="173" t="s">
        <v>122</v>
      </c>
    </row>
    <row r="9" spans="1:10" x14ac:dyDescent="0.2">
      <c r="A9" s="168"/>
      <c r="B9" s="170"/>
      <c r="C9" s="168"/>
      <c r="D9" s="170"/>
      <c r="E9" s="86" t="s">
        <v>52</v>
      </c>
      <c r="F9" s="87" t="s">
        <v>0</v>
      </c>
      <c r="G9" s="88" t="s">
        <v>2</v>
      </c>
      <c r="H9" s="87" t="s">
        <v>3</v>
      </c>
      <c r="I9" s="172"/>
      <c r="J9" s="174"/>
    </row>
    <row r="10" spans="1:10" x14ac:dyDescent="0.2">
      <c r="A10" s="175" t="s">
        <v>123</v>
      </c>
      <c r="B10" s="178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6"/>
      <c r="B11" s="179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6"/>
      <c r="B12" s="179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6"/>
      <c r="B13" s="179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6"/>
      <c r="B14" s="179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6"/>
      <c r="B15" s="179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6"/>
      <c r="B16" s="179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6"/>
      <c r="B17" s="179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7"/>
      <c r="B18" s="180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5" t="s">
        <v>130</v>
      </c>
      <c r="B19" s="178">
        <v>3</v>
      </c>
      <c r="C19" s="101"/>
      <c r="D19" s="90" t="s">
        <v>124</v>
      </c>
      <c r="E19" s="50">
        <v>8</v>
      </c>
      <c r="F19" s="50">
        <v>61</v>
      </c>
      <c r="G19" s="50">
        <v>39</v>
      </c>
      <c r="H19" s="50">
        <v>1</v>
      </c>
      <c r="I19" s="50">
        <f t="shared" si="0"/>
        <v>145.5</v>
      </c>
      <c r="J19" s="91">
        <f>IF(I19=0,"0,00",I19/SUM(I19:I21)*100)</f>
        <v>73.299748110831231</v>
      </c>
    </row>
    <row r="20" spans="1:10" x14ac:dyDescent="0.2">
      <c r="A20" s="176"/>
      <c r="B20" s="179"/>
      <c r="C20" s="89" t="s">
        <v>125</v>
      </c>
      <c r="D20" s="92" t="s">
        <v>126</v>
      </c>
      <c r="E20" s="93">
        <v>9</v>
      </c>
      <c r="F20" s="93">
        <v>42</v>
      </c>
      <c r="G20" s="93">
        <v>2</v>
      </c>
      <c r="H20" s="93">
        <v>1</v>
      </c>
      <c r="I20" s="93">
        <f t="shared" si="0"/>
        <v>53</v>
      </c>
      <c r="J20" s="94">
        <f>IF(I20=0,"0,00",I20/SUM(I19:I21)*100)</f>
        <v>26.700251889168765</v>
      </c>
    </row>
    <row r="21" spans="1:10" x14ac:dyDescent="0.2">
      <c r="A21" s="176"/>
      <c r="B21" s="179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6"/>
      <c r="B22" s="179"/>
      <c r="C22" s="99"/>
      <c r="D22" s="90" t="s">
        <v>124</v>
      </c>
      <c r="E22" s="50">
        <v>4</v>
      </c>
      <c r="F22" s="50">
        <v>59</v>
      </c>
      <c r="G22" s="50">
        <v>21</v>
      </c>
      <c r="H22" s="50">
        <v>1</v>
      </c>
      <c r="I22" s="50">
        <f t="shared" si="0"/>
        <v>105.5</v>
      </c>
      <c r="J22" s="91">
        <f>IF(I22=0,"0,00",I22/SUM(I22:I24)*100)</f>
        <v>57.493188010899189</v>
      </c>
    </row>
    <row r="23" spans="1:10" x14ac:dyDescent="0.2">
      <c r="A23" s="176"/>
      <c r="B23" s="179"/>
      <c r="C23" s="89" t="s">
        <v>128</v>
      </c>
      <c r="D23" s="92" t="s">
        <v>126</v>
      </c>
      <c r="E23" s="93">
        <v>4</v>
      </c>
      <c r="F23" s="93">
        <v>67</v>
      </c>
      <c r="G23" s="93">
        <v>2</v>
      </c>
      <c r="H23" s="93">
        <v>2</v>
      </c>
      <c r="I23" s="93">
        <f t="shared" si="0"/>
        <v>78</v>
      </c>
      <c r="J23" s="94">
        <f>IF(I23=0,"0,00",I23/SUM(I22:I24)*100)</f>
        <v>42.506811989100818</v>
      </c>
    </row>
    <row r="24" spans="1:10" x14ac:dyDescent="0.2">
      <c r="A24" s="176"/>
      <c r="B24" s="179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6"/>
      <c r="B25" s="179"/>
      <c r="C25" s="99"/>
      <c r="D25" s="90" t="s">
        <v>124</v>
      </c>
      <c r="E25" s="50">
        <v>9</v>
      </c>
      <c r="F25" s="50">
        <v>74</v>
      </c>
      <c r="G25" s="50">
        <v>31</v>
      </c>
      <c r="H25" s="50">
        <v>0</v>
      </c>
      <c r="I25" s="50">
        <f t="shared" si="0"/>
        <v>140.5</v>
      </c>
      <c r="J25" s="91">
        <f>IF(I25=0,"0,00",I25/SUM(I25:I27)*100)</f>
        <v>36.351875808538168</v>
      </c>
    </row>
    <row r="26" spans="1:10" x14ac:dyDescent="0.2">
      <c r="A26" s="176"/>
      <c r="B26" s="179"/>
      <c r="C26" s="89" t="s">
        <v>129</v>
      </c>
      <c r="D26" s="92" t="s">
        <v>126</v>
      </c>
      <c r="E26" s="93">
        <v>8</v>
      </c>
      <c r="F26" s="93">
        <v>172</v>
      </c>
      <c r="G26" s="93">
        <v>35</v>
      </c>
      <c r="H26" s="93">
        <v>0</v>
      </c>
      <c r="I26" s="93">
        <f t="shared" si="0"/>
        <v>246</v>
      </c>
      <c r="J26" s="94">
        <f>IF(I26=0,"0,00",I26/SUM(I25:I27)*100)</f>
        <v>63.648124191461839</v>
      </c>
    </row>
    <row r="27" spans="1:10" x14ac:dyDescent="0.2">
      <c r="A27" s="177"/>
      <c r="B27" s="180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5" t="s">
        <v>131</v>
      </c>
      <c r="B28" s="178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6"/>
      <c r="B29" s="179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6"/>
      <c r="B30" s="179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6"/>
      <c r="B31" s="179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6"/>
      <c r="B32" s="179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6"/>
      <c r="B33" s="179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6"/>
      <c r="B34" s="179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6"/>
      <c r="B35" s="179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7"/>
      <c r="B36" s="180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5" t="s">
        <v>132</v>
      </c>
      <c r="B37" s="178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6"/>
      <c r="B38" s="179"/>
      <c r="C38" s="89" t="s">
        <v>125</v>
      </c>
      <c r="D38" s="92" t="s">
        <v>126</v>
      </c>
      <c r="E38" s="93">
        <v>53</v>
      </c>
      <c r="F38" s="93">
        <v>278</v>
      </c>
      <c r="G38" s="93">
        <v>27</v>
      </c>
      <c r="H38" s="93">
        <v>1</v>
      </c>
      <c r="I38" s="93">
        <f t="shared" si="0"/>
        <v>361</v>
      </c>
      <c r="J38" s="94">
        <f>IF(I38=0,"0,00",I38/SUM(I37:I39)*100)</f>
        <v>98.097826086956516</v>
      </c>
    </row>
    <row r="39" spans="1:10" x14ac:dyDescent="0.2">
      <c r="A39" s="176"/>
      <c r="B39" s="179"/>
      <c r="C39" s="95" t="s">
        <v>143</v>
      </c>
      <c r="D39" s="96" t="s">
        <v>127</v>
      </c>
      <c r="E39" s="49">
        <v>0</v>
      </c>
      <c r="F39" s="49">
        <v>7</v>
      </c>
      <c r="G39" s="49">
        <v>0</v>
      </c>
      <c r="H39" s="49">
        <v>0</v>
      </c>
      <c r="I39" s="97">
        <f t="shared" si="0"/>
        <v>7</v>
      </c>
      <c r="J39" s="98">
        <f>IF(I39=0,"0,00",I39/SUM(I37:I39)*100)</f>
        <v>1.9021739130434785</v>
      </c>
    </row>
    <row r="40" spans="1:10" x14ac:dyDescent="0.2">
      <c r="A40" s="176"/>
      <c r="B40" s="179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6"/>
      <c r="B41" s="179"/>
      <c r="C41" s="89" t="s">
        <v>128</v>
      </c>
      <c r="D41" s="92" t="s">
        <v>126</v>
      </c>
      <c r="E41" s="93">
        <v>52</v>
      </c>
      <c r="F41" s="93">
        <v>261</v>
      </c>
      <c r="G41" s="93">
        <v>21</v>
      </c>
      <c r="H41" s="93">
        <v>2</v>
      </c>
      <c r="I41" s="93">
        <f t="shared" si="0"/>
        <v>334</v>
      </c>
      <c r="J41" s="94">
        <f>IF(I41=0,"0,00",I41/SUM(I40:I42)*100)</f>
        <v>97.803806734992676</v>
      </c>
    </row>
    <row r="42" spans="1:10" x14ac:dyDescent="0.2">
      <c r="A42" s="176"/>
      <c r="B42" s="179"/>
      <c r="C42" s="95" t="s">
        <v>144</v>
      </c>
      <c r="D42" s="96" t="s">
        <v>127</v>
      </c>
      <c r="E42" s="49">
        <v>0</v>
      </c>
      <c r="F42" s="49">
        <v>5</v>
      </c>
      <c r="G42" s="49">
        <v>0</v>
      </c>
      <c r="H42" s="49">
        <v>1</v>
      </c>
      <c r="I42" s="97">
        <f t="shared" si="0"/>
        <v>7.5</v>
      </c>
      <c r="J42" s="98">
        <f>IF(I42=0,"0,00",I42/SUM(I40:I42)*100)</f>
        <v>2.1961932650073206</v>
      </c>
    </row>
    <row r="43" spans="1:10" x14ac:dyDescent="0.2">
      <c r="A43" s="176"/>
      <c r="B43" s="179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6"/>
      <c r="B44" s="179"/>
      <c r="C44" s="89" t="s">
        <v>129</v>
      </c>
      <c r="D44" s="92" t="s">
        <v>126</v>
      </c>
      <c r="E44" s="93">
        <v>24</v>
      </c>
      <c r="F44" s="93">
        <v>429</v>
      </c>
      <c r="G44" s="93">
        <v>28</v>
      </c>
      <c r="H44" s="93">
        <v>1</v>
      </c>
      <c r="I44" s="93">
        <f t="shared" si="0"/>
        <v>499.5</v>
      </c>
      <c r="J44" s="94">
        <f>IF(I44=0,"0,00",I44/SUM(I43:I45)*100)</f>
        <v>98.813056379821958</v>
      </c>
    </row>
    <row r="45" spans="1:10" x14ac:dyDescent="0.2">
      <c r="A45" s="177"/>
      <c r="B45" s="180"/>
      <c r="C45" s="100" t="s">
        <v>145</v>
      </c>
      <c r="D45" s="96" t="s">
        <v>127</v>
      </c>
      <c r="E45" s="49">
        <v>2</v>
      </c>
      <c r="F45" s="49">
        <v>5</v>
      </c>
      <c r="G45" s="49">
        <v>0</v>
      </c>
      <c r="H45" s="49">
        <v>0</v>
      </c>
      <c r="I45" s="102">
        <f t="shared" si="0"/>
        <v>6</v>
      </c>
      <c r="J45" s="98">
        <f>IF(I45=0,"0,00",I45/SUM(I43:I45)*100)</f>
        <v>1.1869436201780417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5703125" customWidth="1"/>
    <col min="4" max="6" width="5.140625" customWidth="1"/>
    <col min="7" max="7" width="5.5703125" customWidth="1"/>
    <col min="8" max="8" width="4.7109375" customWidth="1"/>
    <col min="9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2" t="s">
        <v>93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2" t="s">
        <v>94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2" t="s">
        <v>95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3" t="s">
        <v>96</v>
      </c>
      <c r="B8" s="183"/>
      <c r="C8" s="184" t="s">
        <v>97</v>
      </c>
      <c r="D8" s="184"/>
      <c r="E8" s="184"/>
      <c r="F8" s="184"/>
      <c r="G8" s="184"/>
      <c r="H8" s="184"/>
      <c r="I8" s="59"/>
      <c r="J8" s="59"/>
      <c r="K8" s="59"/>
      <c r="L8" s="183" t="s">
        <v>98</v>
      </c>
      <c r="M8" s="183"/>
      <c r="N8" s="183"/>
      <c r="O8" s="184" t="str">
        <f>'G-2'!D5</f>
        <v>CALLE 89 X CARRERA53</v>
      </c>
      <c r="P8" s="184"/>
      <c r="Q8" s="184"/>
      <c r="R8" s="184"/>
      <c r="S8" s="184"/>
      <c r="T8" s="59"/>
      <c r="U8" s="59"/>
      <c r="V8" s="183" t="s">
        <v>99</v>
      </c>
      <c r="W8" s="183"/>
      <c r="X8" s="183"/>
      <c r="Y8" s="184">
        <f>'G-2'!L5</f>
        <v>1224</v>
      </c>
      <c r="Z8" s="184"/>
      <c r="AA8" s="184"/>
      <c r="AB8" s="59"/>
      <c r="AC8" s="59"/>
      <c r="AD8" s="59"/>
      <c r="AE8" s="59"/>
      <c r="AF8" s="59"/>
      <c r="AG8" s="59"/>
      <c r="AH8" s="183" t="s">
        <v>100</v>
      </c>
      <c r="AI8" s="183"/>
      <c r="AJ8" s="187">
        <f>'G-2'!S6</f>
        <v>43124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1" t="s">
        <v>47</v>
      </c>
      <c r="E10" s="181"/>
      <c r="F10" s="181"/>
      <c r="G10" s="18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1" t="s">
        <v>133</v>
      </c>
      <c r="T10" s="181"/>
      <c r="U10" s="181"/>
      <c r="V10" s="18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1" t="s">
        <v>49</v>
      </c>
      <c r="AI10" s="181"/>
      <c r="AJ10" s="181"/>
      <c r="AK10" s="18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5" t="s">
        <v>102</v>
      </c>
      <c r="U16" s="185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67</v>
      </c>
      <c r="C17" s="116">
        <f>'G-2'!F11</f>
        <v>86.5</v>
      </c>
      <c r="D17" s="116">
        <f>'G-2'!F12</f>
        <v>105.5</v>
      </c>
      <c r="E17" s="116">
        <f>'G-2'!F13</f>
        <v>187.5</v>
      </c>
      <c r="F17" s="116">
        <f>'G-2'!F14</f>
        <v>91.5</v>
      </c>
      <c r="G17" s="116">
        <f>'G-2'!F15</f>
        <v>68</v>
      </c>
      <c r="H17" s="116">
        <f>'G-2'!F16</f>
        <v>102.5</v>
      </c>
      <c r="I17" s="116">
        <f>'G-2'!F17</f>
        <v>94.5</v>
      </c>
      <c r="J17" s="116">
        <f>'G-2'!F18</f>
        <v>116</v>
      </c>
      <c r="K17" s="116">
        <f>'G-2'!F19</f>
        <v>113.5</v>
      </c>
      <c r="L17" s="117"/>
      <c r="M17" s="116">
        <f>'G-2'!F20</f>
        <v>140.5</v>
      </c>
      <c r="N17" s="116">
        <f>'G-2'!F21</f>
        <v>140.5</v>
      </c>
      <c r="O17" s="116">
        <f>'G-2'!F22</f>
        <v>132.5</v>
      </c>
      <c r="P17" s="116">
        <f>'G-2'!M10</f>
        <v>105.5</v>
      </c>
      <c r="Q17" s="116">
        <f>'G-2'!M11</f>
        <v>133</v>
      </c>
      <c r="R17" s="116">
        <f>'G-2'!M12</f>
        <v>127</v>
      </c>
      <c r="S17" s="116">
        <f>'G-2'!M13</f>
        <v>161.5</v>
      </c>
      <c r="T17" s="116">
        <f>'G-2'!M14</f>
        <v>139</v>
      </c>
      <c r="U17" s="116">
        <f>'G-2'!M15</f>
        <v>128</v>
      </c>
      <c r="V17" s="116">
        <f>'G-2'!M16</f>
        <v>132</v>
      </c>
      <c r="W17" s="116">
        <f>'G-2'!M17</f>
        <v>68.5</v>
      </c>
      <c r="X17" s="116">
        <f>'G-2'!M18</f>
        <v>91.5</v>
      </c>
      <c r="Y17" s="116">
        <f>'G-2'!M19</f>
        <v>114.5</v>
      </c>
      <c r="Z17" s="116">
        <f>'G-2'!M20</f>
        <v>95.5</v>
      </c>
      <c r="AA17" s="116">
        <f>'G-2'!M21</f>
        <v>102.5</v>
      </c>
      <c r="AB17" s="116">
        <f>'G-2'!M22</f>
        <v>81</v>
      </c>
      <c r="AC17" s="117"/>
      <c r="AD17" s="116">
        <f>'G-2'!T10</f>
        <v>168</v>
      </c>
      <c r="AE17" s="116">
        <f>'G-2'!T11</f>
        <v>182.5</v>
      </c>
      <c r="AF17" s="116">
        <f>'G-2'!T12</f>
        <v>159</v>
      </c>
      <c r="AG17" s="116">
        <f>'G-2'!T13</f>
        <v>109.5</v>
      </c>
      <c r="AH17" s="116">
        <f>'G-2'!T14</f>
        <v>145</v>
      </c>
      <c r="AI17" s="116">
        <f>'G-2'!T15</f>
        <v>106</v>
      </c>
      <c r="AJ17" s="116">
        <f>'G-2'!T16</f>
        <v>167</v>
      </c>
      <c r="AK17" s="116">
        <f>'G-2'!T17</f>
        <v>146.5</v>
      </c>
      <c r="AL17" s="116">
        <f>'G-2'!T18</f>
        <v>165.5</v>
      </c>
      <c r="AM17" s="116">
        <f>'G-2'!T19</f>
        <v>190.5</v>
      </c>
      <c r="AN17" s="116">
        <f>'G-2'!T20</f>
        <v>172</v>
      </c>
      <c r="AO17" s="116">
        <f>'G-2'!T21</f>
        <v>152.5</v>
      </c>
      <c r="AP17" s="68"/>
      <c r="AQ17" s="68"/>
      <c r="AR17" s="68"/>
      <c r="AS17" s="68"/>
      <c r="AT17" s="68"/>
      <c r="AU17" s="68">
        <f t="shared" ref="AU17:BA17" si="6">E18</f>
        <v>446.5</v>
      </c>
      <c r="AV17" s="68">
        <f t="shared" si="6"/>
        <v>471</v>
      </c>
      <c r="AW17" s="68">
        <f t="shared" si="6"/>
        <v>452.5</v>
      </c>
      <c r="AX17" s="68">
        <f t="shared" si="6"/>
        <v>449.5</v>
      </c>
      <c r="AY17" s="68">
        <f t="shared" si="6"/>
        <v>356.5</v>
      </c>
      <c r="AZ17" s="68">
        <f t="shared" si="6"/>
        <v>381</v>
      </c>
      <c r="BA17" s="68">
        <f t="shared" si="6"/>
        <v>426.5</v>
      </c>
      <c r="BB17" s="68"/>
      <c r="BC17" s="68"/>
      <c r="BD17" s="68"/>
      <c r="BE17" s="68">
        <f t="shared" ref="BE17:BQ17" si="7">P18</f>
        <v>519</v>
      </c>
      <c r="BF17" s="68">
        <f t="shared" si="7"/>
        <v>511.5</v>
      </c>
      <c r="BG17" s="68">
        <f t="shared" si="7"/>
        <v>498</v>
      </c>
      <c r="BH17" s="68">
        <f t="shared" si="7"/>
        <v>527</v>
      </c>
      <c r="BI17" s="68">
        <f t="shared" si="7"/>
        <v>560.5</v>
      </c>
      <c r="BJ17" s="68">
        <f t="shared" si="7"/>
        <v>555.5</v>
      </c>
      <c r="BK17" s="68">
        <f t="shared" si="7"/>
        <v>560.5</v>
      </c>
      <c r="BL17" s="68">
        <f t="shared" si="7"/>
        <v>467.5</v>
      </c>
      <c r="BM17" s="68">
        <f t="shared" si="7"/>
        <v>420</v>
      </c>
      <c r="BN17" s="68">
        <f t="shared" si="7"/>
        <v>406.5</v>
      </c>
      <c r="BO17" s="68">
        <f t="shared" si="7"/>
        <v>370</v>
      </c>
      <c r="BP17" s="68">
        <f t="shared" si="7"/>
        <v>404</v>
      </c>
      <c r="BQ17" s="68">
        <f t="shared" si="7"/>
        <v>393.5</v>
      </c>
      <c r="BR17" s="68"/>
      <c r="BS17" s="68"/>
      <c r="BT17" s="68"/>
      <c r="BU17" s="68">
        <f t="shared" ref="BU17:CC17" si="8">AG18</f>
        <v>619</v>
      </c>
      <c r="BV17" s="68">
        <f t="shared" si="8"/>
        <v>596</v>
      </c>
      <c r="BW17" s="68">
        <f t="shared" si="8"/>
        <v>519.5</v>
      </c>
      <c r="BX17" s="68">
        <f t="shared" si="8"/>
        <v>527.5</v>
      </c>
      <c r="BY17" s="68">
        <f t="shared" si="8"/>
        <v>564.5</v>
      </c>
      <c r="BZ17" s="68">
        <f t="shared" si="8"/>
        <v>585</v>
      </c>
      <c r="CA17" s="68">
        <f t="shared" si="8"/>
        <v>669.5</v>
      </c>
      <c r="CB17" s="68">
        <f t="shared" si="8"/>
        <v>674.5</v>
      </c>
      <c r="CC17" s="68">
        <f t="shared" si="8"/>
        <v>680.5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446.5</v>
      </c>
      <c r="F18" s="116">
        <f t="shared" ref="F18:K18" si="9">C17+D17+E17+F17</f>
        <v>471</v>
      </c>
      <c r="G18" s="116">
        <f t="shared" si="9"/>
        <v>452.5</v>
      </c>
      <c r="H18" s="116">
        <f t="shared" si="9"/>
        <v>449.5</v>
      </c>
      <c r="I18" s="116">
        <f t="shared" si="9"/>
        <v>356.5</v>
      </c>
      <c r="J18" s="116">
        <f t="shared" si="9"/>
        <v>381</v>
      </c>
      <c r="K18" s="116">
        <f t="shared" si="9"/>
        <v>426.5</v>
      </c>
      <c r="L18" s="117"/>
      <c r="M18" s="116"/>
      <c r="N18" s="116"/>
      <c r="O18" s="116"/>
      <c r="P18" s="116">
        <f>M17+N17+O17+P17</f>
        <v>519</v>
      </c>
      <c r="Q18" s="116">
        <f t="shared" ref="Q18:AB18" si="10">N17+O17+P17+Q17</f>
        <v>511.5</v>
      </c>
      <c r="R18" s="116">
        <f t="shared" si="10"/>
        <v>498</v>
      </c>
      <c r="S18" s="116">
        <f t="shared" si="10"/>
        <v>527</v>
      </c>
      <c r="T18" s="116">
        <f t="shared" si="10"/>
        <v>560.5</v>
      </c>
      <c r="U18" s="116">
        <f t="shared" si="10"/>
        <v>555.5</v>
      </c>
      <c r="V18" s="116">
        <f t="shared" si="10"/>
        <v>560.5</v>
      </c>
      <c r="W18" s="116">
        <f t="shared" si="10"/>
        <v>467.5</v>
      </c>
      <c r="X18" s="116">
        <f t="shared" si="10"/>
        <v>420</v>
      </c>
      <c r="Y18" s="116">
        <f t="shared" si="10"/>
        <v>406.5</v>
      </c>
      <c r="Z18" s="116">
        <f t="shared" si="10"/>
        <v>370</v>
      </c>
      <c r="AA18" s="116">
        <f t="shared" si="10"/>
        <v>404</v>
      </c>
      <c r="AB18" s="116">
        <f t="shared" si="10"/>
        <v>393.5</v>
      </c>
      <c r="AC18" s="117"/>
      <c r="AD18" s="116"/>
      <c r="AE18" s="116"/>
      <c r="AF18" s="116"/>
      <c r="AG18" s="116">
        <f>AD17+AE17+AF17+AG17</f>
        <v>619</v>
      </c>
      <c r="AH18" s="116">
        <f t="shared" ref="AH18:AO18" si="11">AE17+AF17+AG17+AH17</f>
        <v>596</v>
      </c>
      <c r="AI18" s="116">
        <f t="shared" si="11"/>
        <v>519.5</v>
      </c>
      <c r="AJ18" s="116">
        <f t="shared" si="11"/>
        <v>527.5</v>
      </c>
      <c r="AK18" s="116">
        <f t="shared" si="11"/>
        <v>564.5</v>
      </c>
      <c r="AL18" s="116">
        <f t="shared" si="11"/>
        <v>585</v>
      </c>
      <c r="AM18" s="116">
        <f t="shared" si="11"/>
        <v>669.5</v>
      </c>
      <c r="AN18" s="116">
        <f t="shared" si="11"/>
        <v>674.5</v>
      </c>
      <c r="AO18" s="116">
        <f t="shared" si="11"/>
        <v>680.5</v>
      </c>
      <c r="AP18" s="68"/>
      <c r="AQ18" s="68"/>
      <c r="AR18" s="68"/>
      <c r="AS18" s="68"/>
      <c r="AT18" s="68"/>
      <c r="AU18" s="68">
        <f t="shared" ref="AU18:BA18" si="12">E27</f>
        <v>512.5</v>
      </c>
      <c r="AV18" s="68">
        <f t="shared" si="12"/>
        <v>561</v>
      </c>
      <c r="AW18" s="68">
        <f t="shared" si="12"/>
        <v>577.5</v>
      </c>
      <c r="AX18" s="68">
        <f t="shared" si="12"/>
        <v>641.5</v>
      </c>
      <c r="AY18" s="68">
        <f t="shared" si="12"/>
        <v>682.5</v>
      </c>
      <c r="AZ18" s="68">
        <f t="shared" si="12"/>
        <v>666</v>
      </c>
      <c r="BA18" s="68">
        <f t="shared" si="12"/>
        <v>674</v>
      </c>
      <c r="BB18" s="68"/>
      <c r="BC18" s="68"/>
      <c r="BD18" s="68"/>
      <c r="BE18" s="68">
        <f t="shared" ref="BE18:BQ18" si="13">P27</f>
        <v>776</v>
      </c>
      <c r="BF18" s="68">
        <f t="shared" si="13"/>
        <v>811.5</v>
      </c>
      <c r="BG18" s="68">
        <f t="shared" si="13"/>
        <v>828.5</v>
      </c>
      <c r="BH18" s="68">
        <f t="shared" si="13"/>
        <v>822.5</v>
      </c>
      <c r="BI18" s="68">
        <f t="shared" si="13"/>
        <v>800</v>
      </c>
      <c r="BJ18" s="68">
        <f t="shared" si="13"/>
        <v>746.5</v>
      </c>
      <c r="BK18" s="68">
        <f t="shared" si="13"/>
        <v>704</v>
      </c>
      <c r="BL18" s="68">
        <f t="shared" si="13"/>
        <v>723</v>
      </c>
      <c r="BM18" s="68">
        <f t="shared" si="13"/>
        <v>735.5</v>
      </c>
      <c r="BN18" s="68">
        <f t="shared" si="13"/>
        <v>763</v>
      </c>
      <c r="BO18" s="68">
        <f t="shared" si="13"/>
        <v>809</v>
      </c>
      <c r="BP18" s="68">
        <f t="shared" si="13"/>
        <v>803.5</v>
      </c>
      <c r="BQ18" s="68">
        <f t="shared" si="13"/>
        <v>755</v>
      </c>
      <c r="BR18" s="68"/>
      <c r="BS18" s="68"/>
      <c r="BT18" s="68"/>
      <c r="BU18" s="68">
        <f t="shared" ref="BU18:CC18" si="14">AG27</f>
        <v>724.5</v>
      </c>
      <c r="BV18" s="68">
        <f t="shared" si="14"/>
        <v>739</v>
      </c>
      <c r="BW18" s="68">
        <f t="shared" si="14"/>
        <v>780</v>
      </c>
      <c r="BX18" s="68">
        <f t="shared" si="14"/>
        <v>839.5</v>
      </c>
      <c r="BY18" s="68">
        <f t="shared" si="14"/>
        <v>899.5</v>
      </c>
      <c r="BZ18" s="68">
        <f t="shared" si="14"/>
        <v>960</v>
      </c>
      <c r="CA18" s="68">
        <f t="shared" si="14"/>
        <v>1005.5</v>
      </c>
      <c r="CB18" s="68">
        <f t="shared" si="14"/>
        <v>1029.5</v>
      </c>
      <c r="CC18" s="68">
        <f t="shared" si="14"/>
        <v>1026.5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0.73299748110831231</v>
      </c>
      <c r="E19" s="119"/>
      <c r="F19" s="119" t="s">
        <v>107</v>
      </c>
      <c r="G19" s="120">
        <f>DIRECCIONALIDAD!J20/100</f>
        <v>0.26700251889168763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0.57493188010899188</v>
      </c>
      <c r="Q19" s="119"/>
      <c r="R19" s="119"/>
      <c r="S19" s="119"/>
      <c r="T19" s="119" t="s">
        <v>107</v>
      </c>
      <c r="U19" s="120">
        <f>DIRECCIONALIDAD!J23/100</f>
        <v>0.42506811989100818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0.3635187580853817</v>
      </c>
      <c r="AG19" s="119"/>
      <c r="AH19" s="119"/>
      <c r="AI19" s="119"/>
      <c r="AJ19" s="119" t="s">
        <v>107</v>
      </c>
      <c r="AK19" s="120">
        <f>DIRECCIONALIDAD!J26/100</f>
        <v>0.63648124191461841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5" t="s">
        <v>148</v>
      </c>
      <c r="B20" s="126">
        <f>MAX(B18:K18)</f>
        <v>471</v>
      </c>
      <c r="C20" s="119" t="s">
        <v>106</v>
      </c>
      <c r="D20" s="127">
        <f>+B20*D19</f>
        <v>345.2418136020151</v>
      </c>
      <c r="E20" s="119"/>
      <c r="F20" s="119" t="s">
        <v>107</v>
      </c>
      <c r="G20" s="127">
        <f>+B20*G19</f>
        <v>125.75818639798487</v>
      </c>
      <c r="H20" s="119"/>
      <c r="I20" s="119" t="s">
        <v>108</v>
      </c>
      <c r="J20" s="127">
        <f>+B20*J19</f>
        <v>0</v>
      </c>
      <c r="K20" s="121"/>
      <c r="L20" s="115"/>
      <c r="M20" s="126">
        <f>MAX(M18:AB18)</f>
        <v>560.5</v>
      </c>
      <c r="N20" s="119"/>
      <c r="O20" s="119" t="s">
        <v>106</v>
      </c>
      <c r="P20" s="128">
        <f>+M20*P19</f>
        <v>322.24931880108994</v>
      </c>
      <c r="Q20" s="119"/>
      <c r="R20" s="119"/>
      <c r="S20" s="119"/>
      <c r="T20" s="119" t="s">
        <v>107</v>
      </c>
      <c r="U20" s="128">
        <f>+M20*U19</f>
        <v>238.25068119891009</v>
      </c>
      <c r="V20" s="119"/>
      <c r="W20" s="119"/>
      <c r="X20" s="119"/>
      <c r="Y20" s="119" t="s">
        <v>108</v>
      </c>
      <c r="Z20" s="128">
        <f>+M20*Z19</f>
        <v>0</v>
      </c>
      <c r="AA20" s="119"/>
      <c r="AB20" s="121"/>
      <c r="AC20" s="115"/>
      <c r="AD20" s="126">
        <f>MAX(AD18:AO18)</f>
        <v>680.5</v>
      </c>
      <c r="AE20" s="119" t="s">
        <v>106</v>
      </c>
      <c r="AF20" s="127">
        <f>+AD20*AF19</f>
        <v>247.37451487710226</v>
      </c>
      <c r="AG20" s="119"/>
      <c r="AH20" s="119"/>
      <c r="AI20" s="119"/>
      <c r="AJ20" s="119" t="s">
        <v>107</v>
      </c>
      <c r="AK20" s="127">
        <f>+AD20*AK19</f>
        <v>433.12548512289783</v>
      </c>
      <c r="AL20" s="119"/>
      <c r="AM20" s="119"/>
      <c r="AN20" s="119" t="s">
        <v>108</v>
      </c>
      <c r="AO20" s="129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102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959</v>
      </c>
      <c r="AV21" s="59">
        <f t="shared" si="18"/>
        <v>1032</v>
      </c>
      <c r="AW21" s="59">
        <f t="shared" si="18"/>
        <v>1030</v>
      </c>
      <c r="AX21" s="59">
        <f t="shared" si="18"/>
        <v>1091</v>
      </c>
      <c r="AY21" s="59">
        <f t="shared" si="18"/>
        <v>1039</v>
      </c>
      <c r="AZ21" s="59">
        <f t="shared" si="18"/>
        <v>1047</v>
      </c>
      <c r="BA21" s="59">
        <f t="shared" si="18"/>
        <v>1100.5</v>
      </c>
      <c r="BB21" s="59"/>
      <c r="BC21" s="59"/>
      <c r="BD21" s="59"/>
      <c r="BE21" s="59">
        <f t="shared" ref="BE21:BQ21" si="19">P32</f>
        <v>1295</v>
      </c>
      <c r="BF21" s="59">
        <f t="shared" si="19"/>
        <v>1323</v>
      </c>
      <c r="BG21" s="59">
        <f t="shared" si="19"/>
        <v>1326.5</v>
      </c>
      <c r="BH21" s="59">
        <f t="shared" si="19"/>
        <v>1349.5</v>
      </c>
      <c r="BI21" s="59">
        <f t="shared" si="19"/>
        <v>1360.5</v>
      </c>
      <c r="BJ21" s="59">
        <f t="shared" si="19"/>
        <v>1302</v>
      </c>
      <c r="BK21" s="59">
        <f t="shared" si="19"/>
        <v>1264.5</v>
      </c>
      <c r="BL21" s="59">
        <f t="shared" si="19"/>
        <v>1190.5</v>
      </c>
      <c r="BM21" s="59">
        <f t="shared" si="19"/>
        <v>1155.5</v>
      </c>
      <c r="BN21" s="59">
        <f t="shared" si="19"/>
        <v>1169.5</v>
      </c>
      <c r="BO21" s="59">
        <f t="shared" si="19"/>
        <v>1179</v>
      </c>
      <c r="BP21" s="59">
        <f t="shared" si="19"/>
        <v>1207.5</v>
      </c>
      <c r="BQ21" s="59">
        <f t="shared" si="19"/>
        <v>1148.5</v>
      </c>
      <c r="BR21" s="59"/>
      <c r="BS21" s="59"/>
      <c r="BT21" s="59"/>
      <c r="BU21" s="59">
        <f t="shared" ref="BU21:CC21" si="20">AG32</f>
        <v>1343.5</v>
      </c>
      <c r="BV21" s="59">
        <f t="shared" si="20"/>
        <v>1335</v>
      </c>
      <c r="BW21" s="59">
        <f t="shared" si="20"/>
        <v>1299.5</v>
      </c>
      <c r="BX21" s="59">
        <f t="shared" si="20"/>
        <v>1367</v>
      </c>
      <c r="BY21" s="59">
        <f t="shared" si="20"/>
        <v>1464</v>
      </c>
      <c r="BZ21" s="59">
        <f t="shared" si="20"/>
        <v>1545</v>
      </c>
      <c r="CA21" s="59">
        <f t="shared" si="20"/>
        <v>1675</v>
      </c>
      <c r="CB21" s="59">
        <f t="shared" si="20"/>
        <v>1704</v>
      </c>
      <c r="CC21" s="59">
        <f t="shared" si="20"/>
        <v>1707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102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122.5</v>
      </c>
      <c r="C26" s="116">
        <f>'G-4'!F11</f>
        <v>128</v>
      </c>
      <c r="D26" s="116">
        <f>'G-4'!F12</f>
        <v>141</v>
      </c>
      <c r="E26" s="116">
        <f>'G-4'!F13</f>
        <v>121</v>
      </c>
      <c r="F26" s="116">
        <f>'G-4'!F14</f>
        <v>171</v>
      </c>
      <c r="G26" s="116">
        <f>'G-4'!F15</f>
        <v>144.5</v>
      </c>
      <c r="H26" s="116">
        <f>'G-4'!F16</f>
        <v>205</v>
      </c>
      <c r="I26" s="116">
        <f>'G-4'!F17</f>
        <v>162</v>
      </c>
      <c r="J26" s="116">
        <f>'G-4'!F18</f>
        <v>154.5</v>
      </c>
      <c r="K26" s="116">
        <f>'G-4'!F19</f>
        <v>152.5</v>
      </c>
      <c r="L26" s="117"/>
      <c r="M26" s="116">
        <f>'G-4'!F20</f>
        <v>197.5</v>
      </c>
      <c r="N26" s="116">
        <f>'G-4'!F21</f>
        <v>186</v>
      </c>
      <c r="O26" s="116">
        <f>'G-4'!F22</f>
        <v>187</v>
      </c>
      <c r="P26" s="116">
        <f>'G-4'!M10</f>
        <v>205.5</v>
      </c>
      <c r="Q26" s="116">
        <f>'G-4'!M11</f>
        <v>233</v>
      </c>
      <c r="R26" s="116">
        <f>'G-4'!M12</f>
        <v>203</v>
      </c>
      <c r="S26" s="116">
        <f>'G-4'!M13</f>
        <v>181</v>
      </c>
      <c r="T26" s="116">
        <f>'G-4'!M14</f>
        <v>183</v>
      </c>
      <c r="U26" s="116">
        <f>'G-4'!M15</f>
        <v>179.5</v>
      </c>
      <c r="V26" s="116">
        <f>'G-4'!M16</f>
        <v>160.5</v>
      </c>
      <c r="W26" s="116">
        <f>'G-4'!M17</f>
        <v>200</v>
      </c>
      <c r="X26" s="116">
        <f>'G-4'!M18</f>
        <v>195.5</v>
      </c>
      <c r="Y26" s="116">
        <f>'G-4'!M19</f>
        <v>207</v>
      </c>
      <c r="Z26" s="116">
        <f>'G-4'!M20</f>
        <v>206.5</v>
      </c>
      <c r="AA26" s="116">
        <f>'G-4'!M21</f>
        <v>194.5</v>
      </c>
      <c r="AB26" s="116">
        <f>'G-4'!M22</f>
        <v>147</v>
      </c>
      <c r="AC26" s="117"/>
      <c r="AD26" s="116">
        <f>'G-4'!T10</f>
        <v>180</v>
      </c>
      <c r="AE26" s="116">
        <f>'G-4'!T11</f>
        <v>179.5</v>
      </c>
      <c r="AF26" s="116">
        <f>'G-4'!T12</f>
        <v>183.5</v>
      </c>
      <c r="AG26" s="116">
        <f>'G-4'!T13</f>
        <v>181.5</v>
      </c>
      <c r="AH26" s="116">
        <f>'G-4'!T14</f>
        <v>194.5</v>
      </c>
      <c r="AI26" s="116">
        <f>'G-4'!T15</f>
        <v>220.5</v>
      </c>
      <c r="AJ26" s="116">
        <f>'G-4'!T16</f>
        <v>243</v>
      </c>
      <c r="AK26" s="116">
        <f>'G-4'!T17</f>
        <v>241.5</v>
      </c>
      <c r="AL26" s="116">
        <f>'G-4'!T18</f>
        <v>255</v>
      </c>
      <c r="AM26" s="116">
        <f>'G-4'!T19</f>
        <v>266</v>
      </c>
      <c r="AN26" s="116">
        <f>'G-4'!T20</f>
        <v>267</v>
      </c>
      <c r="AO26" s="116">
        <f>'G-4'!T21</f>
        <v>238.5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512.5</v>
      </c>
      <c r="F27" s="116">
        <f t="shared" ref="F27:K27" si="24">C26+D26+E26+F26</f>
        <v>561</v>
      </c>
      <c r="G27" s="116">
        <f t="shared" si="24"/>
        <v>577.5</v>
      </c>
      <c r="H27" s="116">
        <f t="shared" si="24"/>
        <v>641.5</v>
      </c>
      <c r="I27" s="116">
        <f t="shared" si="24"/>
        <v>682.5</v>
      </c>
      <c r="J27" s="116">
        <f t="shared" si="24"/>
        <v>666</v>
      </c>
      <c r="K27" s="116">
        <f t="shared" si="24"/>
        <v>674</v>
      </c>
      <c r="L27" s="117"/>
      <c r="M27" s="116"/>
      <c r="N27" s="116"/>
      <c r="O27" s="116"/>
      <c r="P27" s="116">
        <f>M26+N26+O26+P26</f>
        <v>776</v>
      </c>
      <c r="Q27" s="116">
        <f t="shared" ref="Q27:AB27" si="25">N26+O26+P26+Q26</f>
        <v>811.5</v>
      </c>
      <c r="R27" s="116">
        <f t="shared" si="25"/>
        <v>828.5</v>
      </c>
      <c r="S27" s="116">
        <f t="shared" si="25"/>
        <v>822.5</v>
      </c>
      <c r="T27" s="116">
        <f t="shared" si="25"/>
        <v>800</v>
      </c>
      <c r="U27" s="116">
        <f t="shared" si="25"/>
        <v>746.5</v>
      </c>
      <c r="V27" s="116">
        <f t="shared" si="25"/>
        <v>704</v>
      </c>
      <c r="W27" s="116">
        <f t="shared" si="25"/>
        <v>723</v>
      </c>
      <c r="X27" s="116">
        <f t="shared" si="25"/>
        <v>735.5</v>
      </c>
      <c r="Y27" s="116">
        <f t="shared" si="25"/>
        <v>763</v>
      </c>
      <c r="Z27" s="116">
        <f t="shared" si="25"/>
        <v>809</v>
      </c>
      <c r="AA27" s="116">
        <f t="shared" si="25"/>
        <v>803.5</v>
      </c>
      <c r="AB27" s="116">
        <f t="shared" si="25"/>
        <v>755</v>
      </c>
      <c r="AC27" s="117"/>
      <c r="AD27" s="116"/>
      <c r="AE27" s="116"/>
      <c r="AF27" s="116"/>
      <c r="AG27" s="116">
        <f>AD26+AE26+AF26+AG26</f>
        <v>724.5</v>
      </c>
      <c r="AH27" s="116">
        <f t="shared" ref="AH27:AO27" si="26">AE26+AF26+AG26+AH26</f>
        <v>739</v>
      </c>
      <c r="AI27" s="116">
        <f t="shared" si="26"/>
        <v>780</v>
      </c>
      <c r="AJ27" s="116">
        <f t="shared" si="26"/>
        <v>839.5</v>
      </c>
      <c r="AK27" s="116">
        <f t="shared" si="26"/>
        <v>899.5</v>
      </c>
      <c r="AL27" s="116">
        <f t="shared" si="26"/>
        <v>960</v>
      </c>
      <c r="AM27" s="116">
        <f t="shared" si="26"/>
        <v>1005.5</v>
      </c>
      <c r="AN27" s="116">
        <f t="shared" si="26"/>
        <v>1029.5</v>
      </c>
      <c r="AO27" s="116">
        <f t="shared" si="26"/>
        <v>1026.5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0.98097826086956519</v>
      </c>
      <c r="H28" s="119"/>
      <c r="I28" s="119" t="s">
        <v>108</v>
      </c>
      <c r="J28" s="120">
        <f>DIRECCIONALIDAD!J39/100</f>
        <v>1.9021739130434784E-2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0.97803806734992671</v>
      </c>
      <c r="V28" s="119"/>
      <c r="W28" s="119"/>
      <c r="X28" s="119"/>
      <c r="Y28" s="119" t="s">
        <v>108</v>
      </c>
      <c r="Z28" s="120">
        <f>DIRECCIONALIDAD!J42/100</f>
        <v>2.1961932650073207E-2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0.98813056379821962</v>
      </c>
      <c r="AL28" s="119"/>
      <c r="AM28" s="119"/>
      <c r="AN28" s="119" t="s">
        <v>108</v>
      </c>
      <c r="AO28" s="122">
        <f>DIRECCIONALIDAD!J45/100</f>
        <v>1.1869436201780416E-2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5" t="s">
        <v>148</v>
      </c>
      <c r="B29" s="126">
        <f>MAX(B27:K27)</f>
        <v>682.5</v>
      </c>
      <c r="C29" s="119" t="s">
        <v>106</v>
      </c>
      <c r="D29" s="127">
        <f>+B29*D28</f>
        <v>0</v>
      </c>
      <c r="E29" s="119"/>
      <c r="F29" s="119" t="s">
        <v>107</v>
      </c>
      <c r="G29" s="127">
        <f>+B29*G28</f>
        <v>669.51766304347825</v>
      </c>
      <c r="H29" s="119"/>
      <c r="I29" s="119" t="s">
        <v>108</v>
      </c>
      <c r="J29" s="127">
        <f>+B29*J28</f>
        <v>12.98233695652174</v>
      </c>
      <c r="K29" s="121"/>
      <c r="L29" s="115"/>
      <c r="M29" s="126">
        <f>MAX(M27:AB27)</f>
        <v>828.5</v>
      </c>
      <c r="N29" s="119"/>
      <c r="O29" s="119" t="s">
        <v>106</v>
      </c>
      <c r="P29" s="128">
        <f>+M29*P28</f>
        <v>0</v>
      </c>
      <c r="Q29" s="119"/>
      <c r="R29" s="119"/>
      <c r="S29" s="119"/>
      <c r="T29" s="119" t="s">
        <v>107</v>
      </c>
      <c r="U29" s="128">
        <f>+M29*U28</f>
        <v>810.30453879941433</v>
      </c>
      <c r="V29" s="119"/>
      <c r="W29" s="119"/>
      <c r="X29" s="119"/>
      <c r="Y29" s="119" t="s">
        <v>108</v>
      </c>
      <c r="Z29" s="128">
        <f>+M29*Z28</f>
        <v>18.195461200585651</v>
      </c>
      <c r="AA29" s="119"/>
      <c r="AB29" s="121"/>
      <c r="AC29" s="115"/>
      <c r="AD29" s="126">
        <f>MAX(AD27:AO27)</f>
        <v>1029.5</v>
      </c>
      <c r="AE29" s="119" t="s">
        <v>106</v>
      </c>
      <c r="AF29" s="127">
        <f>+AD29*AF28</f>
        <v>0</v>
      </c>
      <c r="AG29" s="119"/>
      <c r="AH29" s="119"/>
      <c r="AI29" s="119"/>
      <c r="AJ29" s="119" t="s">
        <v>107</v>
      </c>
      <c r="AK29" s="127">
        <f>+AD29*AK28</f>
        <v>1017.2804154302671</v>
      </c>
      <c r="AL29" s="119"/>
      <c r="AM29" s="119"/>
      <c r="AN29" s="119" t="s">
        <v>108</v>
      </c>
      <c r="AO29" s="129">
        <f>+AD29*AO28</f>
        <v>12.219584569732937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102</v>
      </c>
      <c r="U30" s="185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189.5</v>
      </c>
      <c r="C31" s="116">
        <f t="shared" ref="C31:K31" si="27">C13+C17+C22+C26</f>
        <v>214.5</v>
      </c>
      <c r="D31" s="116">
        <f t="shared" si="27"/>
        <v>246.5</v>
      </c>
      <c r="E31" s="116">
        <f t="shared" si="27"/>
        <v>308.5</v>
      </c>
      <c r="F31" s="116">
        <f t="shared" si="27"/>
        <v>262.5</v>
      </c>
      <c r="G31" s="116">
        <f t="shared" si="27"/>
        <v>212.5</v>
      </c>
      <c r="H31" s="116">
        <f t="shared" si="27"/>
        <v>307.5</v>
      </c>
      <c r="I31" s="116">
        <f t="shared" si="27"/>
        <v>256.5</v>
      </c>
      <c r="J31" s="116">
        <f t="shared" si="27"/>
        <v>270.5</v>
      </c>
      <c r="K31" s="116">
        <f t="shared" si="27"/>
        <v>266</v>
      </c>
      <c r="L31" s="117"/>
      <c r="M31" s="116">
        <f>M13+M17+M22+M26</f>
        <v>338</v>
      </c>
      <c r="N31" s="116">
        <f t="shared" ref="N31:AB31" si="28">N13+N17+N22+N26</f>
        <v>326.5</v>
      </c>
      <c r="O31" s="116">
        <f t="shared" si="28"/>
        <v>319.5</v>
      </c>
      <c r="P31" s="116">
        <f t="shared" si="28"/>
        <v>311</v>
      </c>
      <c r="Q31" s="116">
        <f t="shared" si="28"/>
        <v>366</v>
      </c>
      <c r="R31" s="116">
        <f t="shared" si="28"/>
        <v>330</v>
      </c>
      <c r="S31" s="116">
        <f t="shared" si="28"/>
        <v>342.5</v>
      </c>
      <c r="T31" s="116">
        <f t="shared" si="28"/>
        <v>322</v>
      </c>
      <c r="U31" s="116">
        <f t="shared" si="28"/>
        <v>307.5</v>
      </c>
      <c r="V31" s="116">
        <f t="shared" si="28"/>
        <v>292.5</v>
      </c>
      <c r="W31" s="116">
        <f t="shared" si="28"/>
        <v>268.5</v>
      </c>
      <c r="X31" s="116">
        <f t="shared" si="28"/>
        <v>287</v>
      </c>
      <c r="Y31" s="116">
        <f t="shared" si="28"/>
        <v>321.5</v>
      </c>
      <c r="Z31" s="116">
        <f t="shared" si="28"/>
        <v>302</v>
      </c>
      <c r="AA31" s="116">
        <f t="shared" si="28"/>
        <v>297</v>
      </c>
      <c r="AB31" s="116">
        <f t="shared" si="28"/>
        <v>228</v>
      </c>
      <c r="AC31" s="117"/>
      <c r="AD31" s="116">
        <f>AD13+AD17+AD22+AD26</f>
        <v>348</v>
      </c>
      <c r="AE31" s="116">
        <f t="shared" ref="AE31:AO31" si="29">AE13+AE17+AE22+AE26</f>
        <v>362</v>
      </c>
      <c r="AF31" s="116">
        <f t="shared" si="29"/>
        <v>342.5</v>
      </c>
      <c r="AG31" s="116">
        <f t="shared" si="29"/>
        <v>291</v>
      </c>
      <c r="AH31" s="116">
        <f t="shared" si="29"/>
        <v>339.5</v>
      </c>
      <c r="AI31" s="116">
        <f t="shared" si="29"/>
        <v>326.5</v>
      </c>
      <c r="AJ31" s="116">
        <f t="shared" si="29"/>
        <v>410</v>
      </c>
      <c r="AK31" s="116">
        <f t="shared" si="29"/>
        <v>388</v>
      </c>
      <c r="AL31" s="116">
        <f t="shared" si="29"/>
        <v>420.5</v>
      </c>
      <c r="AM31" s="116">
        <f t="shared" si="29"/>
        <v>456.5</v>
      </c>
      <c r="AN31" s="116">
        <f t="shared" si="29"/>
        <v>439</v>
      </c>
      <c r="AO31" s="116">
        <f t="shared" si="29"/>
        <v>391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959</v>
      </c>
      <c r="F32" s="116">
        <f t="shared" ref="F32:K32" si="30">C31+D31+E31+F31</f>
        <v>1032</v>
      </c>
      <c r="G32" s="116">
        <f t="shared" si="30"/>
        <v>1030</v>
      </c>
      <c r="H32" s="116">
        <f t="shared" si="30"/>
        <v>1091</v>
      </c>
      <c r="I32" s="116">
        <f t="shared" si="30"/>
        <v>1039</v>
      </c>
      <c r="J32" s="116">
        <f t="shared" si="30"/>
        <v>1047</v>
      </c>
      <c r="K32" s="116">
        <f t="shared" si="30"/>
        <v>1100.5</v>
      </c>
      <c r="L32" s="117"/>
      <c r="M32" s="116"/>
      <c r="N32" s="116"/>
      <c r="O32" s="116"/>
      <c r="P32" s="116">
        <f>M31+N31+O31+P31</f>
        <v>1295</v>
      </c>
      <c r="Q32" s="116">
        <f t="shared" ref="Q32:AB32" si="31">N31+O31+P31+Q31</f>
        <v>1323</v>
      </c>
      <c r="R32" s="116">
        <f t="shared" si="31"/>
        <v>1326.5</v>
      </c>
      <c r="S32" s="116">
        <f t="shared" si="31"/>
        <v>1349.5</v>
      </c>
      <c r="T32" s="116">
        <f t="shared" si="31"/>
        <v>1360.5</v>
      </c>
      <c r="U32" s="116">
        <f t="shared" si="31"/>
        <v>1302</v>
      </c>
      <c r="V32" s="116">
        <f t="shared" si="31"/>
        <v>1264.5</v>
      </c>
      <c r="W32" s="116">
        <f t="shared" si="31"/>
        <v>1190.5</v>
      </c>
      <c r="X32" s="116">
        <f t="shared" si="31"/>
        <v>1155.5</v>
      </c>
      <c r="Y32" s="116">
        <f t="shared" si="31"/>
        <v>1169.5</v>
      </c>
      <c r="Z32" s="116">
        <f t="shared" si="31"/>
        <v>1179</v>
      </c>
      <c r="AA32" s="116">
        <f t="shared" si="31"/>
        <v>1207.5</v>
      </c>
      <c r="AB32" s="116">
        <f t="shared" si="31"/>
        <v>1148.5</v>
      </c>
      <c r="AC32" s="117"/>
      <c r="AD32" s="116"/>
      <c r="AE32" s="116"/>
      <c r="AF32" s="116"/>
      <c r="AG32" s="116">
        <f>AD31+AE31+AF31+AG31</f>
        <v>1343.5</v>
      </c>
      <c r="AH32" s="116">
        <f t="shared" ref="AH32:AO32" si="32">AE31+AF31+AG31+AH31</f>
        <v>1335</v>
      </c>
      <c r="AI32" s="116">
        <f t="shared" si="32"/>
        <v>1299.5</v>
      </c>
      <c r="AJ32" s="116">
        <f t="shared" si="32"/>
        <v>1367</v>
      </c>
      <c r="AK32" s="116">
        <f t="shared" si="32"/>
        <v>1464</v>
      </c>
      <c r="AL32" s="116">
        <f t="shared" si="32"/>
        <v>1545</v>
      </c>
      <c r="AM32" s="116">
        <f t="shared" si="32"/>
        <v>1675</v>
      </c>
      <c r="AN32" s="116">
        <f t="shared" si="32"/>
        <v>1704</v>
      </c>
      <c r="AO32" s="116">
        <f t="shared" si="32"/>
        <v>1707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2016-07-15T21:28:01Z</cp:lastPrinted>
  <dcterms:created xsi:type="dcterms:W3CDTF">1998-04-02T13:38:56Z</dcterms:created>
  <dcterms:modified xsi:type="dcterms:W3CDTF">2018-02-09T19:36:03Z</dcterms:modified>
</cp:coreProperties>
</file>