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9\CR 43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4" i="467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10" i="4689" l="1"/>
  <c r="D15" i="4688" s="1"/>
  <c r="T17" i="4681"/>
  <c r="J14" i="4689"/>
  <c r="J43" i="4689"/>
  <c r="J40" i="4689"/>
  <c r="J37" i="4689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<sst xmlns="http://schemas.openxmlformats.org/spreadsheetml/2006/main" count="539" uniqueCount="154">
  <si>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</si>
  <si>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</si>
  <si>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</si>
  <si>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</si>
  <si>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</si>
  <si>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</si>
  <si>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</si>
  <si>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</si>
  <si>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</si>
  <si>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</si>
  <si>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</si>
  <si>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</si>
  <si>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</si>
  <si>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</si>
  <si>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</si>
  <si>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</si>
  <si>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</si>
  <si>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</si>
  <si>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</si>
  <si>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</si>
  <si>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</si>
  <si>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</si>
  <si>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</si>
  <si>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</si>
  <si>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</si>
  <si>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</si>
  <si>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</si>
  <si>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</si>
  <si>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</si>
  <si>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</si>
  <si>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</si>
  <si>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</si>
  <si>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</si>
  <si>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</si>
  <si>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</si>
  <si>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</si>
  <si>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</si>
  <si>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</si>
  <si>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</si>
  <si>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</si>
  <si>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</si>
  <si>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</si>
  <si>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</si>
  <si>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</si>
  <si>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</si>
  <si>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</si>
  <si>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</si>
  <si>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</si>
  <si>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</si>
  <si>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</si>
  <si>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</si>
  <si>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</si>
  <si>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</si>
  <si>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</si>
  <si>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</si>
  <si>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</si>
  <si>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</si>
  <si>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</si>
  <si>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</si>
  <si>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</si>
  <si>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</si>
  <si>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</si>
  <si>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</si>
  <si>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</si>
  <si>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</si>
  <si>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</si>
  <si>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</si>
  <si>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</si>
  <si>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</si>
  <si>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</si>
  <si>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</si>
  <si>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</si>
  <si>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</si>
  <si>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</si>
  <si>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</si>
  <si>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</si>
  <si>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</si>
  <si>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</si>
  <si>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</si>
  <si>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</si>
  <si>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</si>
  <si>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</si>
  <si>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</si>
  <si>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</si>
  <si>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</si>
  <si>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</si>
  <si>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</si>
  <si>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</si>
  <si>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</si>
  <si>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</si>
  <si>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</si>
  <si>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</si>
  <si>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</si>
  <si>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</si>
  <si>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</si>
  <si>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</si>
  <si>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</si>
  <si>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</si>
  <si>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</si>
  <si>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</si>
  <si>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</si>
  <si>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</si>
  <si>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</si>
  <si>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</si>
  <si>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</si>
  <si>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</si>
  <si>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</si>
  <si>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</si>
  <si>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</si>
  <si>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</si>
  <si>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</si>
  <si>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</si>
  <si>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</si>
  <si>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</si>
  <si>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</si>
  <si>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</si>
  <si>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</si>
  <si>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</si>
  <si>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</si>
  <si>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</si>
  <si>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</si>
  <si>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</si>
  <si>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</si>
  <si>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</si>
  <si>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</si>
  <si>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</si>
  <si>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</si>
  <si>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</si>
  <si>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</si>
  <si>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</si>
  <si>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</si>
  <si>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</si>
  <si>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</si>
  <si>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</si>
  <si>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</si>
  <si>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</si>
  <si>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</si>
  <si>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</si>
  <si>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</si>
  <si>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</si>
  <si>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</si>
  <si>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</si>
  <si>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</si>
  <si>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</si>
  <si>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</si>
  <si>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</si>
  <si>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</si>
  <si>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</si>
  <si>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</si>
  <si>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CALLE 82 X CARRERA 43</t>
  </si>
  <si>
    <t xml:space="preserve">VOL MAX </t>
  </si>
  <si>
    <t>GEOVANNIS GONZALEZ</t>
  </si>
  <si>
    <t>VOLUMEN MAX    =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</si>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</sst>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0" fillId="3" borderId="0" xfId="0" applyFill="1"/>
    <xf numFmtId="0" fontId="2" fillId="3" borderId="0" xfId="0" applyFont="1" applyFill="1" applyProtection="1"/>
    <xf numFmtId="0" fontId="8" fillId="3" borderId="0" xfId="0" applyFont="1" applyFill="1" applyAlignment="1" applyProtection="1">
      <alignment vertical="center"/>
    </xf>
    <xf numFmtId="0" fontId="8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0" fontId="6" fillId="3" borderId="0" xfId="0" quotePrefix="1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2" fillId="3" borderId="5" xfId="0" applyNumberFormat="1" applyFont="1" applyFill="1" applyBorder="1" applyAlignment="1" applyProtection="1">
      <alignment horizontal="center" vertical="center"/>
    </xf>
    <xf numFmtId="1" fontId="2" fillId="3" borderId="0" xfId="0" applyNumberFormat="1" applyFont="1" applyFill="1" applyProtection="1"/>
    <xf numFmtId="0" fontId="2" fillId="3" borderId="3" xfId="0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4" fillId="3" borderId="1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20" fontId="4" fillId="3" borderId="10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NumberFormat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vertical="center"/>
    </xf>
    <xf numFmtId="49" fontId="7" fillId="3" borderId="9" xfId="0" applyNumberFormat="1" applyFont="1" applyFill="1" applyBorder="1" applyAlignment="1" applyProtection="1">
      <alignment horizontal="left" vertical="center"/>
    </xf>
    <xf numFmtId="0" fontId="8" fillId="3" borderId="9" xfId="0" applyFont="1" applyFill="1" applyBorder="1" applyAlignment="1" applyProtection="1">
      <alignment vertical="center"/>
    </xf>
    <xf numFmtId="0" fontId="7" fillId="3" borderId="9" xfId="0" applyFont="1" applyFill="1" applyBorder="1" applyAlignment="1" applyProtection="1">
      <alignment vertical="center"/>
    </xf>
    <xf numFmtId="49" fontId="6" fillId="3" borderId="9" xfId="0" applyNumberFormat="1" applyFont="1" applyFill="1" applyBorder="1" applyAlignment="1" applyProtection="1">
      <alignment vertical="center"/>
    </xf>
    <xf numFmtId="49" fontId="14" fillId="3" borderId="9" xfId="0" applyNumberFormat="1" applyFont="1" applyFill="1" applyBorder="1" applyAlignment="1" applyProtection="1">
      <alignment vertical="center"/>
    </xf>
    <xf numFmtId="49" fontId="6" fillId="3" borderId="0" xfId="0" applyNumberFormat="1" applyFont="1" applyFill="1" applyAlignment="1" applyProtection="1">
      <alignment vertical="center"/>
    </xf>
    <xf numFmtId="49" fontId="14" fillId="3" borderId="0" xfId="0" applyNumberFormat="1" applyFont="1" applyFill="1" applyAlignment="1" applyProtection="1">
      <alignment vertical="center"/>
    </xf>
    <xf numFmtId="0" fontId="8" fillId="3" borderId="10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vertical="center"/>
    </xf>
    <xf numFmtId="49" fontId="6" fillId="3" borderId="10" xfId="0" applyNumberFormat="1" applyFont="1" applyFill="1" applyBorder="1" applyAlignment="1" applyProtection="1">
      <alignment vertical="center"/>
    </xf>
    <xf numFmtId="49" fontId="14" fillId="3" borderId="10" xfId="0" applyNumberFormat="1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Continuous" vertical="center"/>
    </xf>
    <xf numFmtId="0" fontId="7" fillId="3" borderId="0" xfId="0" applyFont="1" applyFill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right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 vertical="center"/>
    </xf>
    <xf numFmtId="0" fontId="1" fillId="3" borderId="1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right" vertical="center"/>
    </xf>
    <xf numFmtId="0" fontId="6" fillId="3" borderId="17" xfId="0" applyFont="1" applyFill="1" applyBorder="1" applyAlignment="1" applyProtection="1">
      <alignment horizontal="right" vertical="center"/>
    </xf>
    <xf numFmtId="0" fontId="6" fillId="3" borderId="18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 applyProtection="1">
      <alignment horizontal="right" vertical="center"/>
    </xf>
    <xf numFmtId="0" fontId="6" fillId="3" borderId="12" xfId="0" applyFont="1" applyFill="1" applyBorder="1" applyAlignment="1" applyProtection="1">
      <alignment horizontal="right" vertical="center"/>
    </xf>
    <xf numFmtId="49" fontId="12" fillId="3" borderId="0" xfId="0" applyNumberFormat="1" applyFont="1" applyFill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348.5</c:v>
                </c:pt>
                <c:pt idx="1">
                  <c:v>395</c:v>
                </c:pt>
                <c:pt idx="2">
                  <c:v>455.5</c:v>
                </c:pt>
                <c:pt idx="3">
                  <c:v>421.5</c:v>
                </c:pt>
                <c:pt idx="4">
                  <c:v>359</c:v>
                </c:pt>
                <c:pt idx="5">
                  <c:v>363</c:v>
                </c:pt>
                <c:pt idx="6">
                  <c:v>330.5</c:v>
                </c:pt>
                <c:pt idx="7">
                  <c:v>301</c:v>
                </c:pt>
                <c:pt idx="8">
                  <c:v>284</c:v>
                </c:pt>
                <c:pt idx="9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12928"/>
        <c:axId val="161114104"/>
      </c:barChart>
      <c:catAx>
        <c:axId val="16111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1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1620.5</c:v>
                </c:pt>
                <c:pt idx="4">
                  <c:v>1631</c:v>
                </c:pt>
                <c:pt idx="5">
                  <c:v>1599</c:v>
                </c:pt>
                <c:pt idx="6">
                  <c:v>1474</c:v>
                </c:pt>
                <c:pt idx="7">
                  <c:v>1353.5</c:v>
                </c:pt>
                <c:pt idx="8">
                  <c:v>1278.5</c:v>
                </c:pt>
                <c:pt idx="9">
                  <c:v>1202</c:v>
                </c:pt>
                <c:pt idx="13">
                  <c:v>1466</c:v>
                </c:pt>
                <c:pt idx="14">
                  <c:v>1461</c:v>
                </c:pt>
                <c:pt idx="15">
                  <c:v>1426</c:v>
                </c:pt>
                <c:pt idx="16">
                  <c:v>1450.5</c:v>
                </c:pt>
                <c:pt idx="17">
                  <c:v>1428</c:v>
                </c:pt>
                <c:pt idx="18">
                  <c:v>1389.5</c:v>
                </c:pt>
                <c:pt idx="19">
                  <c:v>1393.5</c:v>
                </c:pt>
                <c:pt idx="20">
                  <c:v>1331.5</c:v>
                </c:pt>
                <c:pt idx="21">
                  <c:v>1346.5</c:v>
                </c:pt>
                <c:pt idx="22">
                  <c:v>1369</c:v>
                </c:pt>
                <c:pt idx="23">
                  <c:v>1430</c:v>
                </c:pt>
                <c:pt idx="24">
                  <c:v>1492</c:v>
                </c:pt>
                <c:pt idx="25">
                  <c:v>1503.5</c:v>
                </c:pt>
                <c:pt idx="29">
                  <c:v>1417</c:v>
                </c:pt>
                <c:pt idx="30">
                  <c:v>1495.5</c:v>
                </c:pt>
                <c:pt idx="31">
                  <c:v>1507.5</c:v>
                </c:pt>
                <c:pt idx="32">
                  <c:v>1557</c:v>
                </c:pt>
                <c:pt idx="33">
                  <c:v>1589</c:v>
                </c:pt>
                <c:pt idx="34">
                  <c:v>1617.5</c:v>
                </c:pt>
                <c:pt idx="35">
                  <c:v>1657.5</c:v>
                </c:pt>
                <c:pt idx="36">
                  <c:v>1612</c:v>
                </c:pt>
                <c:pt idx="37">
                  <c:v>1525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1086.5</c:v>
                </c:pt>
                <c:pt idx="4">
                  <c:v>1014.5</c:v>
                </c:pt>
                <c:pt idx="5">
                  <c:v>964</c:v>
                </c:pt>
                <c:pt idx="6">
                  <c:v>903.5</c:v>
                </c:pt>
                <c:pt idx="7">
                  <c:v>916.5</c:v>
                </c:pt>
                <c:pt idx="8">
                  <c:v>923</c:v>
                </c:pt>
                <c:pt idx="9">
                  <c:v>951</c:v>
                </c:pt>
                <c:pt idx="13">
                  <c:v>1091.5</c:v>
                </c:pt>
                <c:pt idx="14">
                  <c:v>1116</c:v>
                </c:pt>
                <c:pt idx="15">
                  <c:v>1168</c:v>
                </c:pt>
                <c:pt idx="16">
                  <c:v>1182.5</c:v>
                </c:pt>
                <c:pt idx="17">
                  <c:v>1203.5</c:v>
                </c:pt>
                <c:pt idx="18">
                  <c:v>1181</c:v>
                </c:pt>
                <c:pt idx="19">
                  <c:v>1127.5</c:v>
                </c:pt>
                <c:pt idx="20">
                  <c:v>1118</c:v>
                </c:pt>
                <c:pt idx="21">
                  <c:v>1061.5</c:v>
                </c:pt>
                <c:pt idx="22">
                  <c:v>1019</c:v>
                </c:pt>
                <c:pt idx="23">
                  <c:v>980.5</c:v>
                </c:pt>
                <c:pt idx="24">
                  <c:v>960</c:v>
                </c:pt>
                <c:pt idx="25">
                  <c:v>1028.5</c:v>
                </c:pt>
                <c:pt idx="29">
                  <c:v>1269</c:v>
                </c:pt>
                <c:pt idx="30">
                  <c:v>1257.5</c:v>
                </c:pt>
                <c:pt idx="31">
                  <c:v>1235</c:v>
                </c:pt>
                <c:pt idx="32">
                  <c:v>1126</c:v>
                </c:pt>
                <c:pt idx="33">
                  <c:v>1088.5</c:v>
                </c:pt>
                <c:pt idx="34">
                  <c:v>1145</c:v>
                </c:pt>
                <c:pt idx="35">
                  <c:v>1085</c:v>
                </c:pt>
                <c:pt idx="36">
                  <c:v>1061</c:v>
                </c:pt>
                <c:pt idx="37">
                  <c:v>1066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2707</c:v>
                </c:pt>
                <c:pt idx="4">
                  <c:v>2645.5</c:v>
                </c:pt>
                <c:pt idx="5">
                  <c:v>2563</c:v>
                </c:pt>
                <c:pt idx="6">
                  <c:v>2377.5</c:v>
                </c:pt>
                <c:pt idx="7">
                  <c:v>2270</c:v>
                </c:pt>
                <c:pt idx="8">
                  <c:v>2201.5</c:v>
                </c:pt>
                <c:pt idx="9">
                  <c:v>2153</c:v>
                </c:pt>
                <c:pt idx="13">
                  <c:v>2557.5</c:v>
                </c:pt>
                <c:pt idx="14">
                  <c:v>2577</c:v>
                </c:pt>
                <c:pt idx="15">
                  <c:v>2594</c:v>
                </c:pt>
                <c:pt idx="16">
                  <c:v>2633</c:v>
                </c:pt>
                <c:pt idx="17">
                  <c:v>2631.5</c:v>
                </c:pt>
                <c:pt idx="18">
                  <c:v>2570.5</c:v>
                </c:pt>
                <c:pt idx="19">
                  <c:v>2521</c:v>
                </c:pt>
                <c:pt idx="20">
                  <c:v>2449.5</c:v>
                </c:pt>
                <c:pt idx="21">
                  <c:v>2408</c:v>
                </c:pt>
                <c:pt idx="22">
                  <c:v>2388</c:v>
                </c:pt>
                <c:pt idx="23">
                  <c:v>2410.5</c:v>
                </c:pt>
                <c:pt idx="24">
                  <c:v>2452</c:v>
                </c:pt>
                <c:pt idx="25">
                  <c:v>2532</c:v>
                </c:pt>
                <c:pt idx="29">
                  <c:v>2686</c:v>
                </c:pt>
                <c:pt idx="30">
                  <c:v>2753</c:v>
                </c:pt>
                <c:pt idx="31">
                  <c:v>2742.5</c:v>
                </c:pt>
                <c:pt idx="32">
                  <c:v>2683</c:v>
                </c:pt>
                <c:pt idx="33">
                  <c:v>2677.5</c:v>
                </c:pt>
                <c:pt idx="34">
                  <c:v>2762.5</c:v>
                </c:pt>
                <c:pt idx="35">
                  <c:v>2742.5</c:v>
                </c:pt>
                <c:pt idx="36">
                  <c:v>2673</c:v>
                </c:pt>
                <c:pt idx="37">
                  <c:v>2591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94904"/>
        <c:axId val="162095296"/>
      </c:lineChart>
      <c:catAx>
        <c:axId val="162094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09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95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094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375</c:v>
                </c:pt>
                <c:pt idx="1">
                  <c:v>356.5</c:v>
                </c:pt>
                <c:pt idx="2">
                  <c:v>367</c:v>
                </c:pt>
                <c:pt idx="3">
                  <c:v>367.5</c:v>
                </c:pt>
                <c:pt idx="4">
                  <c:v>370</c:v>
                </c:pt>
                <c:pt idx="5">
                  <c:v>321.5</c:v>
                </c:pt>
                <c:pt idx="6">
                  <c:v>391.5</c:v>
                </c:pt>
                <c:pt idx="7">
                  <c:v>345</c:v>
                </c:pt>
                <c:pt idx="8">
                  <c:v>331.5</c:v>
                </c:pt>
                <c:pt idx="9">
                  <c:v>325.5</c:v>
                </c:pt>
                <c:pt idx="10">
                  <c:v>329.5</c:v>
                </c:pt>
                <c:pt idx="11">
                  <c:v>360</c:v>
                </c:pt>
                <c:pt idx="12">
                  <c:v>354</c:v>
                </c:pt>
                <c:pt idx="13">
                  <c:v>386.5</c:v>
                </c:pt>
                <c:pt idx="14">
                  <c:v>391.5</c:v>
                </c:pt>
                <c:pt idx="15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14888"/>
        <c:axId val="161115280"/>
      </c:barChart>
      <c:catAx>
        <c:axId val="16111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1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325</c:v>
                </c:pt>
                <c:pt idx="1">
                  <c:v>363</c:v>
                </c:pt>
                <c:pt idx="2">
                  <c:v>354.5</c:v>
                </c:pt>
                <c:pt idx="3">
                  <c:v>374.5</c:v>
                </c:pt>
                <c:pt idx="4">
                  <c:v>403.5</c:v>
                </c:pt>
                <c:pt idx="5">
                  <c:v>375</c:v>
                </c:pt>
                <c:pt idx="6">
                  <c:v>404</c:v>
                </c:pt>
                <c:pt idx="7">
                  <c:v>406.5</c:v>
                </c:pt>
                <c:pt idx="8">
                  <c:v>432</c:v>
                </c:pt>
                <c:pt idx="9">
                  <c:v>415</c:v>
                </c:pt>
                <c:pt idx="10">
                  <c:v>358.5</c:v>
                </c:pt>
                <c:pt idx="11">
                  <c:v>319.5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16064"/>
        <c:axId val="161116456"/>
      </c:barChart>
      <c:catAx>
        <c:axId val="16111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1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299</c:v>
                </c:pt>
                <c:pt idx="1">
                  <c:v>283.5</c:v>
                </c:pt>
                <c:pt idx="2">
                  <c:v>281.5</c:v>
                </c:pt>
                <c:pt idx="3">
                  <c:v>222.5</c:v>
                </c:pt>
                <c:pt idx="4">
                  <c:v>227</c:v>
                </c:pt>
                <c:pt idx="5">
                  <c:v>233</c:v>
                </c:pt>
                <c:pt idx="6">
                  <c:v>221</c:v>
                </c:pt>
                <c:pt idx="7">
                  <c:v>235.5</c:v>
                </c:pt>
                <c:pt idx="8">
                  <c:v>233.5</c:v>
                </c:pt>
                <c:pt idx="9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76016"/>
        <c:axId val="161676408"/>
      </c:barChart>
      <c:catAx>
        <c:axId val="16167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7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263.5</c:v>
                </c:pt>
                <c:pt idx="1">
                  <c:v>342.5</c:v>
                </c:pt>
                <c:pt idx="2">
                  <c:v>377.5</c:v>
                </c:pt>
                <c:pt idx="3">
                  <c:v>285.5</c:v>
                </c:pt>
                <c:pt idx="4">
                  <c:v>252</c:v>
                </c:pt>
                <c:pt idx="5">
                  <c:v>320</c:v>
                </c:pt>
                <c:pt idx="6">
                  <c:v>268.5</c:v>
                </c:pt>
                <c:pt idx="7">
                  <c:v>248</c:v>
                </c:pt>
                <c:pt idx="8">
                  <c:v>308.5</c:v>
                </c:pt>
                <c:pt idx="9">
                  <c:v>260</c:v>
                </c:pt>
                <c:pt idx="10">
                  <c:v>244.5</c:v>
                </c:pt>
                <c:pt idx="11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78760"/>
        <c:axId val="161679152"/>
      </c:barChart>
      <c:catAx>
        <c:axId val="16167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7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277</c:v>
                </c:pt>
                <c:pt idx="1">
                  <c:v>276</c:v>
                </c:pt>
                <c:pt idx="2">
                  <c:v>268.5</c:v>
                </c:pt>
                <c:pt idx="3">
                  <c:v>270</c:v>
                </c:pt>
                <c:pt idx="4">
                  <c:v>301.5</c:v>
                </c:pt>
                <c:pt idx="5">
                  <c:v>328</c:v>
                </c:pt>
                <c:pt idx="6">
                  <c:v>283</c:v>
                </c:pt>
                <c:pt idx="7">
                  <c:v>291</c:v>
                </c:pt>
                <c:pt idx="8">
                  <c:v>279</c:v>
                </c:pt>
                <c:pt idx="9">
                  <c:v>274.5</c:v>
                </c:pt>
                <c:pt idx="10">
                  <c:v>273.5</c:v>
                </c:pt>
                <c:pt idx="11">
                  <c:v>234.5</c:v>
                </c:pt>
                <c:pt idx="12">
                  <c:v>236.5</c:v>
                </c:pt>
                <c:pt idx="13">
                  <c:v>236</c:v>
                </c:pt>
                <c:pt idx="14">
                  <c:v>253</c:v>
                </c:pt>
                <c:pt idx="15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4344"/>
        <c:axId val="162764736"/>
      </c:barChart>
      <c:catAx>
        <c:axId val="16276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647.5</c:v>
                </c:pt>
                <c:pt idx="1">
                  <c:v>678.5</c:v>
                </c:pt>
                <c:pt idx="2">
                  <c:v>737</c:v>
                </c:pt>
                <c:pt idx="3">
                  <c:v>644</c:v>
                </c:pt>
                <c:pt idx="4">
                  <c:v>586</c:v>
                </c:pt>
                <c:pt idx="5">
                  <c:v>596</c:v>
                </c:pt>
                <c:pt idx="6">
                  <c:v>551.5</c:v>
                </c:pt>
                <c:pt idx="7">
                  <c:v>536.5</c:v>
                </c:pt>
                <c:pt idx="8">
                  <c:v>517.5</c:v>
                </c:pt>
                <c:pt idx="9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5520"/>
        <c:axId val="162765912"/>
      </c:barChart>
      <c:catAx>
        <c:axId val="1627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588.5</c:v>
                </c:pt>
                <c:pt idx="1">
                  <c:v>705.5</c:v>
                </c:pt>
                <c:pt idx="2">
                  <c:v>732</c:v>
                </c:pt>
                <c:pt idx="3">
                  <c:v>660</c:v>
                </c:pt>
                <c:pt idx="4">
                  <c:v>655.5</c:v>
                </c:pt>
                <c:pt idx="5">
                  <c:v>695</c:v>
                </c:pt>
                <c:pt idx="6">
                  <c:v>672.5</c:v>
                </c:pt>
                <c:pt idx="7">
                  <c:v>654.5</c:v>
                </c:pt>
                <c:pt idx="8">
                  <c:v>740.5</c:v>
                </c:pt>
                <c:pt idx="9">
                  <c:v>675</c:v>
                </c:pt>
                <c:pt idx="10">
                  <c:v>603</c:v>
                </c:pt>
                <c:pt idx="11">
                  <c:v>572.5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6696"/>
        <c:axId val="162767088"/>
      </c:barChart>
      <c:catAx>
        <c:axId val="16276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652</c:v>
                </c:pt>
                <c:pt idx="1">
                  <c:v>632.5</c:v>
                </c:pt>
                <c:pt idx="2">
                  <c:v>635.5</c:v>
                </c:pt>
                <c:pt idx="3">
                  <c:v>637.5</c:v>
                </c:pt>
                <c:pt idx="4">
                  <c:v>671.5</c:v>
                </c:pt>
                <c:pt idx="5">
                  <c:v>649.5</c:v>
                </c:pt>
                <c:pt idx="6">
                  <c:v>674.5</c:v>
                </c:pt>
                <c:pt idx="7">
                  <c:v>636</c:v>
                </c:pt>
                <c:pt idx="8">
                  <c:v>610.5</c:v>
                </c:pt>
                <c:pt idx="9">
                  <c:v>600</c:v>
                </c:pt>
                <c:pt idx="10">
                  <c:v>603</c:v>
                </c:pt>
                <c:pt idx="11">
                  <c:v>594.5</c:v>
                </c:pt>
                <c:pt idx="12">
                  <c:v>590.5</c:v>
                </c:pt>
                <c:pt idx="13">
                  <c:v>622.5</c:v>
                </c:pt>
                <c:pt idx="14">
                  <c:v>644.5</c:v>
                </c:pt>
                <c:pt idx="15">
                  <c:v>674.5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3952"/>
        <c:axId val="162094120"/>
      </c:barChart>
      <c:catAx>
        <c:axId val="16276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9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2814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29" customWidth="1"/>
    <col min="2" max="2" width="4.28515625" style="129" customWidth="1"/>
    <col min="3" max="3" width="4.140625" style="129" customWidth="1"/>
    <col min="4" max="4" width="4.5703125" style="129" customWidth="1"/>
    <col min="5" max="5" width="3.7109375" style="129" customWidth="1"/>
    <col min="6" max="7" width="6" style="129" customWidth="1"/>
    <col min="8" max="8" width="6.5703125" style="129" customWidth="1"/>
    <col min="9" max="10" width="4.28515625" style="129" customWidth="1"/>
    <col min="11" max="11" width="4.5703125" style="129" customWidth="1"/>
    <col min="12" max="12" width="4.140625" style="129" customWidth="1"/>
    <col min="13" max="13" width="5.42578125" style="129" customWidth="1"/>
    <col min="14" max="14" width="6" style="129" customWidth="1"/>
    <col min="15" max="15" width="6.42578125" style="129" customWidth="1"/>
    <col min="16" max="17" width="4.28515625" style="129" customWidth="1"/>
    <col min="18" max="18" width="4.5703125" style="129" customWidth="1"/>
    <col min="19" max="19" width="4" style="129" customWidth="1"/>
    <col min="20" max="21" width="6" style="129" customWidth="1"/>
    <col min="22" max="28" width="11.5703125" style="128" customWidth="1"/>
    <col min="29" max="16384" width="11.5703125" style="129"/>
  </cols>
  <sheetData>
    <row r="1" spans="1:28" ht="21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8" ht="12.75" customHeight="1" x14ac:dyDescent="0.2">
      <c r="A4" s="195" t="s">
        <v>54</v>
      </c>
      <c r="B4" s="195"/>
      <c r="C4" s="195"/>
      <c r="D4" s="130"/>
      <c r="E4" s="199" t="s">
        <v>60</v>
      </c>
      <c r="F4" s="199"/>
      <c r="G4" s="199"/>
      <c r="H4" s="199"/>
      <c r="I4" s="131"/>
      <c r="J4" s="131"/>
      <c r="K4" s="132"/>
      <c r="L4" s="127"/>
      <c r="M4" s="127"/>
      <c r="N4" s="127"/>
      <c r="O4" s="132"/>
      <c r="P4" s="132"/>
      <c r="Q4" s="132"/>
      <c r="R4" s="132"/>
      <c r="S4" s="132"/>
      <c r="T4" s="132"/>
      <c r="U4" s="132"/>
    </row>
    <row r="5" spans="1:28" ht="12.75" customHeight="1" x14ac:dyDescent="0.2">
      <c r="A5" s="189" t="s">
        <v>56</v>
      </c>
      <c r="B5" s="189"/>
      <c r="C5" s="189"/>
      <c r="D5" s="199" t="s">
        <v>149</v>
      </c>
      <c r="E5" s="199"/>
      <c r="F5" s="199"/>
      <c r="G5" s="199"/>
      <c r="H5" s="199"/>
      <c r="I5" s="189" t="s">
        <v>53</v>
      </c>
      <c r="J5" s="189"/>
      <c r="K5" s="189"/>
      <c r="L5" s="198">
        <v>1349</v>
      </c>
      <c r="M5" s="198"/>
      <c r="N5" s="198"/>
      <c r="O5" s="127"/>
      <c r="P5" s="189" t="s">
        <v>57</v>
      </c>
      <c r="Q5" s="189"/>
      <c r="R5" s="189"/>
      <c r="S5" s="198" t="s">
        <v>62</v>
      </c>
      <c r="T5" s="198"/>
      <c r="U5" s="198"/>
    </row>
    <row r="6" spans="1:28" ht="12.75" customHeight="1" x14ac:dyDescent="0.2">
      <c r="A6" s="189" t="s">
        <v>55</v>
      </c>
      <c r="B6" s="189"/>
      <c r="C6" s="189"/>
      <c r="D6" s="196" t="s">
        <v>148</v>
      </c>
      <c r="E6" s="196"/>
      <c r="F6" s="196"/>
      <c r="G6" s="196"/>
      <c r="H6" s="196"/>
      <c r="I6" s="189" t="s">
        <v>59</v>
      </c>
      <c r="J6" s="189"/>
      <c r="K6" s="189"/>
      <c r="L6" s="200">
        <v>2</v>
      </c>
      <c r="M6" s="200"/>
      <c r="N6" s="200"/>
      <c r="O6" s="133"/>
      <c r="P6" s="189" t="s">
        <v>58</v>
      </c>
      <c r="Q6" s="189"/>
      <c r="R6" s="189"/>
      <c r="S6" s="194">
        <v>43196</v>
      </c>
      <c r="T6" s="194"/>
      <c r="U6" s="194"/>
    </row>
    <row r="7" spans="1:28" ht="7.5" customHeight="1" x14ac:dyDescent="0.2">
      <c r="A7" s="134"/>
      <c r="B7" s="126"/>
      <c r="C7" s="126"/>
      <c r="D7" s="126"/>
      <c r="E7" s="193"/>
      <c r="F7" s="193"/>
      <c r="G7" s="193"/>
      <c r="H7" s="193"/>
      <c r="I7" s="193"/>
      <c r="J7" s="193"/>
      <c r="K7" s="193"/>
      <c r="L7" s="127"/>
      <c r="M7" s="127"/>
      <c r="N7" s="135"/>
      <c r="O7" s="127"/>
      <c r="P7" s="127"/>
      <c r="Q7" s="127"/>
      <c r="R7" s="127"/>
      <c r="S7" s="127"/>
      <c r="T7" s="127"/>
      <c r="U7" s="127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8"/>
      <c r="B9" s="136" t="s">
        <v>52</v>
      </c>
      <c r="C9" s="136" t="s">
        <v>0</v>
      </c>
      <c r="D9" s="136" t="s">
        <v>2</v>
      </c>
      <c r="E9" s="137" t="s">
        <v>3</v>
      </c>
      <c r="F9" s="188"/>
      <c r="G9" s="188"/>
      <c r="H9" s="188"/>
      <c r="I9" s="138" t="s">
        <v>52</v>
      </c>
      <c r="J9" s="138" t="s">
        <v>0</v>
      </c>
      <c r="K9" s="136" t="s">
        <v>2</v>
      </c>
      <c r="L9" s="137" t="s">
        <v>3</v>
      </c>
      <c r="M9" s="188"/>
      <c r="N9" s="188"/>
      <c r="O9" s="188"/>
      <c r="P9" s="138" t="s">
        <v>52</v>
      </c>
      <c r="Q9" s="138" t="s">
        <v>0</v>
      </c>
      <c r="R9" s="136" t="s">
        <v>2</v>
      </c>
      <c r="S9" s="137" t="s">
        <v>3</v>
      </c>
      <c r="T9" s="188"/>
      <c r="U9" s="188"/>
    </row>
    <row r="10" spans="1:28" ht="24" customHeight="1" x14ac:dyDescent="0.2">
      <c r="A10" s="139" t="s">
        <v>11</v>
      </c>
      <c r="B10" s="140">
        <v>36</v>
      </c>
      <c r="C10" s="140">
        <v>310</v>
      </c>
      <c r="D10" s="140">
        <v>9</v>
      </c>
      <c r="E10" s="140">
        <v>1</v>
      </c>
      <c r="F10" s="141">
        <f t="shared" ref="F10:F22" si="0">B10*0.5+C10*1+D10*2+E10*2.5</f>
        <v>348.5</v>
      </c>
      <c r="G10" s="142"/>
      <c r="H10" s="143" t="s">
        <v>4</v>
      </c>
      <c r="I10" s="140">
        <v>69</v>
      </c>
      <c r="J10" s="140">
        <v>306</v>
      </c>
      <c r="K10" s="140">
        <v>6</v>
      </c>
      <c r="L10" s="140">
        <v>6</v>
      </c>
      <c r="M10" s="141">
        <f t="shared" ref="M10:M22" si="1">I10*0.5+J10*1+K10*2+L10*2.5</f>
        <v>367.5</v>
      </c>
      <c r="N10" s="144">
        <f>F20+F21+F22+M10</f>
        <v>1466</v>
      </c>
      <c r="O10" s="143" t="s">
        <v>43</v>
      </c>
      <c r="P10" s="140">
        <v>41</v>
      </c>
      <c r="Q10" s="140">
        <v>277</v>
      </c>
      <c r="R10" s="140">
        <v>10</v>
      </c>
      <c r="S10" s="140">
        <v>3</v>
      </c>
      <c r="T10" s="141">
        <f t="shared" ref="T10:T21" si="2">P10*0.5+Q10*1+R10*2+S10*2.5</f>
        <v>325</v>
      </c>
      <c r="U10" s="145"/>
      <c r="AB10" s="129"/>
    </row>
    <row r="11" spans="1:28" ht="24" customHeight="1" x14ac:dyDescent="0.2">
      <c r="A11" s="139" t="s">
        <v>14</v>
      </c>
      <c r="B11" s="140">
        <v>42</v>
      </c>
      <c r="C11" s="140">
        <v>343</v>
      </c>
      <c r="D11" s="140">
        <v>13</v>
      </c>
      <c r="E11" s="140">
        <v>2</v>
      </c>
      <c r="F11" s="141">
        <f t="shared" si="0"/>
        <v>395</v>
      </c>
      <c r="G11" s="142"/>
      <c r="H11" s="143" t="s">
        <v>5</v>
      </c>
      <c r="I11" s="140">
        <v>78</v>
      </c>
      <c r="J11" s="140">
        <v>288</v>
      </c>
      <c r="K11" s="140">
        <v>9</v>
      </c>
      <c r="L11" s="140">
        <v>10</v>
      </c>
      <c r="M11" s="141">
        <f t="shared" si="1"/>
        <v>370</v>
      </c>
      <c r="N11" s="144">
        <f>F21+F22+M10+M11</f>
        <v>1461</v>
      </c>
      <c r="O11" s="143" t="s">
        <v>44</v>
      </c>
      <c r="P11" s="140">
        <v>70</v>
      </c>
      <c r="Q11" s="140">
        <v>300</v>
      </c>
      <c r="R11" s="140">
        <v>9</v>
      </c>
      <c r="S11" s="140">
        <v>4</v>
      </c>
      <c r="T11" s="141">
        <f t="shared" si="2"/>
        <v>363</v>
      </c>
      <c r="U11" s="142"/>
      <c r="AB11" s="129"/>
    </row>
    <row r="12" spans="1:28" ht="24" customHeight="1" x14ac:dyDescent="0.2">
      <c r="A12" s="139" t="s">
        <v>17</v>
      </c>
      <c r="B12" s="140">
        <v>56</v>
      </c>
      <c r="C12" s="140">
        <v>391</v>
      </c>
      <c r="D12" s="140">
        <v>12</v>
      </c>
      <c r="E12" s="140">
        <v>5</v>
      </c>
      <c r="F12" s="141">
        <f t="shared" si="0"/>
        <v>455.5</v>
      </c>
      <c r="G12" s="142"/>
      <c r="H12" s="143" t="s">
        <v>6</v>
      </c>
      <c r="I12" s="140">
        <v>65</v>
      </c>
      <c r="J12" s="140">
        <v>265</v>
      </c>
      <c r="K12" s="140">
        <v>7</v>
      </c>
      <c r="L12" s="140">
        <v>4</v>
      </c>
      <c r="M12" s="141">
        <f t="shared" si="1"/>
        <v>321.5</v>
      </c>
      <c r="N12" s="142">
        <f>F22+M10+M11+M12</f>
        <v>1426</v>
      </c>
      <c r="O12" s="143" t="s">
        <v>32</v>
      </c>
      <c r="P12" s="140">
        <v>72</v>
      </c>
      <c r="Q12" s="140">
        <v>295</v>
      </c>
      <c r="R12" s="140">
        <v>8</v>
      </c>
      <c r="S12" s="140">
        <v>3</v>
      </c>
      <c r="T12" s="141">
        <f t="shared" si="2"/>
        <v>354.5</v>
      </c>
      <c r="U12" s="142"/>
      <c r="AB12" s="129"/>
    </row>
    <row r="13" spans="1:28" ht="24" customHeight="1" x14ac:dyDescent="0.2">
      <c r="A13" s="139" t="s">
        <v>19</v>
      </c>
      <c r="B13" s="140">
        <v>53</v>
      </c>
      <c r="C13" s="140">
        <v>361</v>
      </c>
      <c r="D13" s="140">
        <v>12</v>
      </c>
      <c r="E13" s="140">
        <v>4</v>
      </c>
      <c r="F13" s="141">
        <f t="shared" si="0"/>
        <v>421.5</v>
      </c>
      <c r="G13" s="142">
        <f t="shared" ref="G13:G19" si="3">F10+F11+F12+F13</f>
        <v>1620.5</v>
      </c>
      <c r="H13" s="143" t="s">
        <v>7</v>
      </c>
      <c r="I13" s="140">
        <v>52</v>
      </c>
      <c r="J13" s="140">
        <v>331</v>
      </c>
      <c r="K13" s="140">
        <v>11</v>
      </c>
      <c r="L13" s="140">
        <v>5</v>
      </c>
      <c r="M13" s="141">
        <f t="shared" si="1"/>
        <v>391.5</v>
      </c>
      <c r="N13" s="142">
        <f t="shared" ref="N13:N18" si="4">M10+M11+M12+M13</f>
        <v>1450.5</v>
      </c>
      <c r="O13" s="143" t="s">
        <v>33</v>
      </c>
      <c r="P13" s="140">
        <v>73</v>
      </c>
      <c r="Q13" s="140">
        <v>310</v>
      </c>
      <c r="R13" s="140">
        <v>9</v>
      </c>
      <c r="S13" s="140">
        <v>4</v>
      </c>
      <c r="T13" s="141">
        <f t="shared" si="2"/>
        <v>374.5</v>
      </c>
      <c r="U13" s="142">
        <f t="shared" ref="U13:U21" si="5">T10+T11+T12+T13</f>
        <v>1417</v>
      </c>
      <c r="AB13" s="146">
        <v>241</v>
      </c>
    </row>
    <row r="14" spans="1:28" ht="24" customHeight="1" x14ac:dyDescent="0.2">
      <c r="A14" s="139" t="s">
        <v>21</v>
      </c>
      <c r="B14" s="140">
        <v>36</v>
      </c>
      <c r="C14" s="140">
        <v>310</v>
      </c>
      <c r="D14" s="140">
        <v>13</v>
      </c>
      <c r="E14" s="140">
        <v>2</v>
      </c>
      <c r="F14" s="141">
        <f t="shared" si="0"/>
        <v>359</v>
      </c>
      <c r="G14" s="142">
        <f>F11+F12+F13+F14</f>
        <v>1631</v>
      </c>
      <c r="H14" s="143" t="s">
        <v>9</v>
      </c>
      <c r="I14" s="140">
        <v>57</v>
      </c>
      <c r="J14" s="140">
        <v>291</v>
      </c>
      <c r="K14" s="140">
        <v>9</v>
      </c>
      <c r="L14" s="140">
        <v>3</v>
      </c>
      <c r="M14" s="141">
        <f t="shared" si="1"/>
        <v>345</v>
      </c>
      <c r="N14" s="142">
        <f t="shared" si="4"/>
        <v>1428</v>
      </c>
      <c r="O14" s="143" t="s">
        <v>29</v>
      </c>
      <c r="P14" s="147">
        <v>94</v>
      </c>
      <c r="Q14" s="147">
        <v>326</v>
      </c>
      <c r="R14" s="147">
        <v>9</v>
      </c>
      <c r="S14" s="147">
        <v>5</v>
      </c>
      <c r="T14" s="141">
        <f t="shared" si="2"/>
        <v>403.5</v>
      </c>
      <c r="U14" s="142">
        <f t="shared" si="5"/>
        <v>1495.5</v>
      </c>
      <c r="AB14" s="146">
        <v>250</v>
      </c>
    </row>
    <row r="15" spans="1:28" ht="24" customHeight="1" x14ac:dyDescent="0.2">
      <c r="A15" s="139" t="s">
        <v>23</v>
      </c>
      <c r="B15" s="140">
        <v>51</v>
      </c>
      <c r="C15" s="140">
        <v>309</v>
      </c>
      <c r="D15" s="140">
        <v>8</v>
      </c>
      <c r="E15" s="140">
        <v>5</v>
      </c>
      <c r="F15" s="141">
        <f t="shared" si="0"/>
        <v>363</v>
      </c>
      <c r="G15" s="142">
        <f t="shared" si="3"/>
        <v>1599</v>
      </c>
      <c r="H15" s="143" t="s">
        <v>12</v>
      </c>
      <c r="I15" s="140">
        <v>49</v>
      </c>
      <c r="J15" s="140">
        <v>286</v>
      </c>
      <c r="K15" s="140">
        <v>8</v>
      </c>
      <c r="L15" s="140">
        <v>2</v>
      </c>
      <c r="M15" s="141">
        <f t="shared" si="1"/>
        <v>331.5</v>
      </c>
      <c r="N15" s="142">
        <f t="shared" si="4"/>
        <v>1389.5</v>
      </c>
      <c r="O15" s="139" t="s">
        <v>30</v>
      </c>
      <c r="P15" s="140">
        <v>86</v>
      </c>
      <c r="Q15" s="140">
        <v>299</v>
      </c>
      <c r="R15" s="147">
        <v>9</v>
      </c>
      <c r="S15" s="140">
        <v>6</v>
      </c>
      <c r="T15" s="141">
        <f t="shared" si="2"/>
        <v>375</v>
      </c>
      <c r="U15" s="142">
        <f t="shared" si="5"/>
        <v>1507.5</v>
      </c>
      <c r="AB15" s="146">
        <v>262</v>
      </c>
    </row>
    <row r="16" spans="1:28" ht="24" customHeight="1" x14ac:dyDescent="0.2">
      <c r="A16" s="139" t="s">
        <v>39</v>
      </c>
      <c r="B16" s="140">
        <v>39</v>
      </c>
      <c r="C16" s="140">
        <v>286</v>
      </c>
      <c r="D16" s="140">
        <v>10</v>
      </c>
      <c r="E16" s="140">
        <v>2</v>
      </c>
      <c r="F16" s="141">
        <f t="shared" si="0"/>
        <v>330.5</v>
      </c>
      <c r="G16" s="142">
        <f t="shared" si="3"/>
        <v>1474</v>
      </c>
      <c r="H16" s="143" t="s">
        <v>15</v>
      </c>
      <c r="I16" s="140">
        <v>42</v>
      </c>
      <c r="J16" s="140">
        <v>290</v>
      </c>
      <c r="K16" s="140">
        <v>6</v>
      </c>
      <c r="L16" s="140">
        <v>1</v>
      </c>
      <c r="M16" s="141">
        <f t="shared" si="1"/>
        <v>325.5</v>
      </c>
      <c r="N16" s="142">
        <f t="shared" si="4"/>
        <v>1393.5</v>
      </c>
      <c r="O16" s="143" t="s">
        <v>8</v>
      </c>
      <c r="P16" s="140">
        <v>93</v>
      </c>
      <c r="Q16" s="140">
        <v>330</v>
      </c>
      <c r="R16" s="140">
        <v>10</v>
      </c>
      <c r="S16" s="140">
        <v>3</v>
      </c>
      <c r="T16" s="141">
        <f t="shared" si="2"/>
        <v>404</v>
      </c>
      <c r="U16" s="142">
        <f t="shared" si="5"/>
        <v>1557</v>
      </c>
      <c r="AB16" s="146">
        <v>270.5</v>
      </c>
    </row>
    <row r="17" spans="1:28" ht="24" customHeight="1" x14ac:dyDescent="0.2">
      <c r="A17" s="139" t="s">
        <v>40</v>
      </c>
      <c r="B17" s="140">
        <v>56</v>
      </c>
      <c r="C17" s="140">
        <v>249</v>
      </c>
      <c r="D17" s="140">
        <v>7</v>
      </c>
      <c r="E17" s="140">
        <v>4</v>
      </c>
      <c r="F17" s="141">
        <f t="shared" si="0"/>
        <v>301</v>
      </c>
      <c r="G17" s="142">
        <f t="shared" si="3"/>
        <v>1353.5</v>
      </c>
      <c r="H17" s="143" t="s">
        <v>18</v>
      </c>
      <c r="I17" s="140">
        <v>36</v>
      </c>
      <c r="J17" s="140">
        <v>295</v>
      </c>
      <c r="K17" s="140">
        <v>7</v>
      </c>
      <c r="L17" s="140">
        <v>1</v>
      </c>
      <c r="M17" s="141">
        <f t="shared" si="1"/>
        <v>329.5</v>
      </c>
      <c r="N17" s="142">
        <f t="shared" si="4"/>
        <v>1331.5</v>
      </c>
      <c r="O17" s="143" t="s">
        <v>10</v>
      </c>
      <c r="P17" s="140">
        <v>102</v>
      </c>
      <c r="Q17" s="140">
        <v>326</v>
      </c>
      <c r="R17" s="140">
        <v>11</v>
      </c>
      <c r="S17" s="140">
        <v>3</v>
      </c>
      <c r="T17" s="141">
        <f t="shared" si="2"/>
        <v>406.5</v>
      </c>
      <c r="U17" s="142">
        <f t="shared" si="5"/>
        <v>1589</v>
      </c>
      <c r="AB17" s="146">
        <v>289.5</v>
      </c>
    </row>
    <row r="18" spans="1:28" ht="24" customHeight="1" x14ac:dyDescent="0.2">
      <c r="A18" s="139" t="s">
        <v>41</v>
      </c>
      <c r="B18" s="140">
        <v>57</v>
      </c>
      <c r="C18" s="140">
        <v>236</v>
      </c>
      <c r="D18" s="140">
        <v>6</v>
      </c>
      <c r="E18" s="140">
        <v>3</v>
      </c>
      <c r="F18" s="141">
        <f t="shared" si="0"/>
        <v>284</v>
      </c>
      <c r="G18" s="142">
        <f t="shared" si="3"/>
        <v>1278.5</v>
      </c>
      <c r="H18" s="143" t="s">
        <v>20</v>
      </c>
      <c r="I18" s="140">
        <v>39</v>
      </c>
      <c r="J18" s="140">
        <v>315</v>
      </c>
      <c r="K18" s="140">
        <v>9</v>
      </c>
      <c r="L18" s="140">
        <v>3</v>
      </c>
      <c r="M18" s="141">
        <f t="shared" si="1"/>
        <v>360</v>
      </c>
      <c r="N18" s="142">
        <f t="shared" si="4"/>
        <v>1346.5</v>
      </c>
      <c r="O18" s="143" t="s">
        <v>13</v>
      </c>
      <c r="P18" s="140">
        <v>136</v>
      </c>
      <c r="Q18" s="140">
        <v>341</v>
      </c>
      <c r="R18" s="140">
        <v>9</v>
      </c>
      <c r="S18" s="140">
        <v>2</v>
      </c>
      <c r="T18" s="141">
        <f t="shared" si="2"/>
        <v>432</v>
      </c>
      <c r="U18" s="142">
        <f t="shared" si="5"/>
        <v>1617.5</v>
      </c>
      <c r="AB18" s="146">
        <v>291</v>
      </c>
    </row>
    <row r="19" spans="1:28" ht="24" customHeight="1" thickBot="1" x14ac:dyDescent="0.25">
      <c r="A19" s="148" t="s">
        <v>42</v>
      </c>
      <c r="B19" s="149">
        <v>45</v>
      </c>
      <c r="C19" s="149">
        <v>227</v>
      </c>
      <c r="D19" s="149">
        <v>11</v>
      </c>
      <c r="E19" s="149">
        <v>6</v>
      </c>
      <c r="F19" s="150">
        <f t="shared" si="0"/>
        <v>286.5</v>
      </c>
      <c r="G19" s="151">
        <f t="shared" si="3"/>
        <v>1202</v>
      </c>
      <c r="H19" s="152" t="s">
        <v>22</v>
      </c>
      <c r="I19" s="147">
        <v>36</v>
      </c>
      <c r="J19" s="147">
        <v>313</v>
      </c>
      <c r="K19" s="147">
        <v>9</v>
      </c>
      <c r="L19" s="147">
        <v>2</v>
      </c>
      <c r="M19" s="141">
        <f t="shared" si="1"/>
        <v>354</v>
      </c>
      <c r="N19" s="142">
        <f>M16+M17+M18+M19</f>
        <v>1369</v>
      </c>
      <c r="O19" s="143" t="s">
        <v>16</v>
      </c>
      <c r="P19" s="140">
        <v>116</v>
      </c>
      <c r="Q19" s="140">
        <v>330</v>
      </c>
      <c r="R19" s="140">
        <v>11</v>
      </c>
      <c r="S19" s="140">
        <v>2</v>
      </c>
      <c r="T19" s="141">
        <f t="shared" si="2"/>
        <v>415</v>
      </c>
      <c r="U19" s="142">
        <f t="shared" si="5"/>
        <v>1657.5</v>
      </c>
      <c r="AB19" s="146">
        <v>294</v>
      </c>
    </row>
    <row r="20" spans="1:28" ht="24" customHeight="1" x14ac:dyDescent="0.2">
      <c r="A20" s="143" t="s">
        <v>27</v>
      </c>
      <c r="B20" s="147">
        <v>55</v>
      </c>
      <c r="C20" s="147">
        <v>313</v>
      </c>
      <c r="D20" s="147">
        <v>6</v>
      </c>
      <c r="E20" s="147">
        <v>9</v>
      </c>
      <c r="F20" s="153">
        <f t="shared" si="0"/>
        <v>375</v>
      </c>
      <c r="G20" s="154"/>
      <c r="H20" s="143" t="s">
        <v>24</v>
      </c>
      <c r="I20" s="140">
        <v>60</v>
      </c>
      <c r="J20" s="140">
        <v>332</v>
      </c>
      <c r="K20" s="140">
        <v>6</v>
      </c>
      <c r="L20" s="140">
        <v>5</v>
      </c>
      <c r="M20" s="153">
        <f t="shared" si="1"/>
        <v>386.5</v>
      </c>
      <c r="N20" s="142">
        <f>M17+M18+M19+M20</f>
        <v>1430</v>
      </c>
      <c r="O20" s="143" t="s">
        <v>45</v>
      </c>
      <c r="P20" s="147">
        <v>91</v>
      </c>
      <c r="Q20" s="147">
        <v>286</v>
      </c>
      <c r="R20" s="140">
        <v>11</v>
      </c>
      <c r="S20" s="147">
        <v>2</v>
      </c>
      <c r="T20" s="153">
        <f t="shared" si="2"/>
        <v>358.5</v>
      </c>
      <c r="U20" s="142">
        <f t="shared" si="5"/>
        <v>1612</v>
      </c>
      <c r="AB20" s="146">
        <v>299</v>
      </c>
    </row>
    <row r="21" spans="1:28" ht="24" customHeight="1" thickBot="1" x14ac:dyDescent="0.25">
      <c r="A21" s="143" t="s">
        <v>28</v>
      </c>
      <c r="B21" s="140">
        <v>72</v>
      </c>
      <c r="C21" s="140">
        <v>292</v>
      </c>
      <c r="D21" s="140">
        <v>8</v>
      </c>
      <c r="E21" s="140">
        <v>5</v>
      </c>
      <c r="F21" s="141">
        <f t="shared" si="0"/>
        <v>356.5</v>
      </c>
      <c r="G21" s="155"/>
      <c r="H21" s="152" t="s">
        <v>25</v>
      </c>
      <c r="I21" s="140">
        <v>82</v>
      </c>
      <c r="J21" s="140">
        <v>326</v>
      </c>
      <c r="K21" s="140">
        <v>6</v>
      </c>
      <c r="L21" s="140">
        <v>5</v>
      </c>
      <c r="M21" s="141">
        <f t="shared" si="1"/>
        <v>391.5</v>
      </c>
      <c r="N21" s="142">
        <f>M18+M19+M20+M21</f>
        <v>1492</v>
      </c>
      <c r="O21" s="148" t="s">
        <v>46</v>
      </c>
      <c r="P21" s="149">
        <v>86</v>
      </c>
      <c r="Q21" s="149">
        <v>256</v>
      </c>
      <c r="R21" s="149">
        <v>9</v>
      </c>
      <c r="S21" s="149">
        <v>1</v>
      </c>
      <c r="T21" s="150">
        <f t="shared" si="2"/>
        <v>319.5</v>
      </c>
      <c r="U21" s="151">
        <f t="shared" si="5"/>
        <v>1525</v>
      </c>
      <c r="AB21" s="146">
        <v>299.5</v>
      </c>
    </row>
    <row r="22" spans="1:28" ht="24" customHeight="1" thickBot="1" x14ac:dyDescent="0.25">
      <c r="A22" s="143" t="s">
        <v>1</v>
      </c>
      <c r="B22" s="140">
        <v>86</v>
      </c>
      <c r="C22" s="140">
        <v>288</v>
      </c>
      <c r="D22" s="140">
        <v>8</v>
      </c>
      <c r="E22" s="140">
        <v>8</v>
      </c>
      <c r="F22" s="141">
        <f t="shared" si="0"/>
        <v>367</v>
      </c>
      <c r="G22" s="142"/>
      <c r="H22" s="148" t="s">
        <v>26</v>
      </c>
      <c r="I22" s="149">
        <v>71</v>
      </c>
      <c r="J22" s="149">
        <v>310</v>
      </c>
      <c r="K22" s="149">
        <v>8</v>
      </c>
      <c r="L22" s="149">
        <v>4</v>
      </c>
      <c r="M22" s="141">
        <f t="shared" si="1"/>
        <v>371.5</v>
      </c>
      <c r="N22" s="151">
        <f>M19+M20+M21+M22</f>
        <v>1503.5</v>
      </c>
      <c r="O22" s="143"/>
      <c r="P22" s="147"/>
      <c r="Q22" s="147"/>
      <c r="R22" s="147"/>
      <c r="S22" s="147"/>
      <c r="T22" s="153"/>
      <c r="U22" s="156"/>
      <c r="AB22" s="146"/>
    </row>
    <row r="23" spans="1:28" ht="13.5" customHeight="1" x14ac:dyDescent="0.2">
      <c r="A23" s="204" t="s">
        <v>47</v>
      </c>
      <c r="B23" s="205"/>
      <c r="C23" s="210" t="s">
        <v>152</v>
      </c>
      <c r="D23" s="211"/>
      <c r="E23" s="211"/>
      <c r="F23" s="212"/>
      <c r="G23" s="157">
        <f>MAX(G13:G19)</f>
        <v>1631</v>
      </c>
      <c r="H23" s="208" t="s">
        <v>48</v>
      </c>
      <c r="I23" s="209"/>
      <c r="J23" s="201" t="s">
        <v>50</v>
      </c>
      <c r="K23" s="202"/>
      <c r="L23" s="202"/>
      <c r="M23" s="203"/>
      <c r="N23" s="158">
        <f>MAX(N10:N22)</f>
        <v>1503.5</v>
      </c>
      <c r="O23" s="204" t="s">
        <v>49</v>
      </c>
      <c r="P23" s="205"/>
      <c r="Q23" s="210" t="s">
        <v>50</v>
      </c>
      <c r="R23" s="211"/>
      <c r="S23" s="211"/>
      <c r="T23" s="212"/>
      <c r="U23" s="157">
        <f>MAX(U13:U21)</f>
        <v>1657.5</v>
      </c>
      <c r="AB23" s="129"/>
    </row>
    <row r="24" spans="1:28" ht="13.5" customHeight="1" x14ac:dyDescent="0.2">
      <c r="A24" s="206"/>
      <c r="B24" s="207"/>
      <c r="C24" s="159" t="s">
        <v>72</v>
      </c>
      <c r="D24" s="160"/>
      <c r="E24" s="160"/>
      <c r="F24" s="161" t="s">
        <v>65</v>
      </c>
      <c r="G24" s="162"/>
      <c r="H24" s="206"/>
      <c r="I24" s="207"/>
      <c r="J24" s="159" t="s">
        <v>72</v>
      </c>
      <c r="K24" s="160"/>
      <c r="L24" s="160"/>
      <c r="M24" s="163" t="s">
        <v>92</v>
      </c>
      <c r="N24" s="162"/>
      <c r="O24" s="206"/>
      <c r="P24" s="207"/>
      <c r="Q24" s="159" t="s">
        <v>72</v>
      </c>
      <c r="R24" s="160"/>
      <c r="S24" s="160"/>
      <c r="T24" s="163" t="s">
        <v>90</v>
      </c>
      <c r="U24" s="162"/>
      <c r="AB24" s="129"/>
    </row>
    <row r="25" spans="1:28" ht="6.75" customHeight="1" x14ac:dyDescent="0.2">
      <c r="A25" s="164"/>
      <c r="B25" s="165"/>
      <c r="C25" s="165"/>
      <c r="D25" s="165"/>
      <c r="E25" s="165"/>
      <c r="F25" s="165"/>
      <c r="G25" s="166"/>
      <c r="H25" s="164"/>
      <c r="I25" s="167"/>
      <c r="J25" s="167"/>
      <c r="K25" s="165"/>
      <c r="L25" s="165"/>
      <c r="M25" s="165"/>
      <c r="N25" s="166"/>
      <c r="O25" s="164"/>
      <c r="P25" s="165"/>
      <c r="Q25" s="165"/>
      <c r="R25" s="165"/>
      <c r="S25" s="165"/>
      <c r="T25" s="165"/>
      <c r="U25" s="166"/>
    </row>
    <row r="26" spans="1:28" x14ac:dyDescent="0.2">
      <c r="A26" s="213" t="s">
        <v>51</v>
      </c>
      <c r="B26" s="213"/>
      <c r="C26" s="213"/>
      <c r="D26" s="213"/>
      <c r="E26" s="213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69"/>
      <c r="R26" s="170"/>
      <c r="S26" s="171"/>
      <c r="T26" s="172"/>
      <c r="U26" s="172"/>
    </row>
    <row r="27" spans="1:28" ht="12.75" customHeight="1" x14ac:dyDescent="0.2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30"/>
      <c r="Q27" s="130"/>
      <c r="R27" s="127"/>
      <c r="S27" s="173"/>
      <c r="T27" s="174"/>
      <c r="U27" s="174"/>
    </row>
    <row r="28" spans="1:28" x14ac:dyDescent="0.2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75"/>
      <c r="Q28" s="175"/>
      <c r="R28" s="176"/>
      <c r="S28" s="177"/>
      <c r="T28" s="178"/>
      <c r="U28" s="178"/>
    </row>
    <row r="29" spans="1:28" ht="9.7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75"/>
      <c r="Q29" s="175"/>
      <c r="R29" s="176"/>
      <c r="S29" s="177"/>
      <c r="T29" s="178"/>
      <c r="U29" s="178"/>
    </row>
    <row r="30" spans="1:28" x14ac:dyDescent="0.2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180"/>
      <c r="R30" s="180"/>
      <c r="S30" s="180"/>
      <c r="T30" s="180"/>
      <c r="U30" s="180"/>
    </row>
    <row r="31" spans="1:28" x14ac:dyDescent="0.2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</row>
    <row r="32" spans="1:28" x14ac:dyDescent="0.2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</row>
    <row r="33" spans="1:23" x14ac:dyDescent="0.2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</row>
    <row r="34" spans="1:23" x14ac:dyDescent="0.2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</row>
    <row r="35" spans="1:23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</row>
    <row r="36" spans="1:23" x14ac:dyDescent="0.2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W36" s="129" t="s">
        <v>27</v>
      </c>
    </row>
    <row r="37" spans="1:23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W37" s="129" t="s">
        <v>28</v>
      </c>
    </row>
    <row r="38" spans="1:23" x14ac:dyDescent="0.2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W38" s="129" t="s">
        <v>1</v>
      </c>
    </row>
    <row r="39" spans="1:23" ht="6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W39" s="129" t="s">
        <v>4</v>
      </c>
    </row>
    <row r="40" spans="1:23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W40" s="129" t="s">
        <v>5</v>
      </c>
    </row>
    <row r="41" spans="1:23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W41" s="129" t="s">
        <v>6</v>
      </c>
    </row>
    <row r="42" spans="1:23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W42" s="129" t="s">
        <v>7</v>
      </c>
    </row>
    <row r="43" spans="1:23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W43" s="129" t="s">
        <v>9</v>
      </c>
    </row>
    <row r="44" spans="1:23" x14ac:dyDescent="0.2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W44" s="129" t="s">
        <v>12</v>
      </c>
    </row>
    <row r="45" spans="1:23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W45" s="129" t="s">
        <v>15</v>
      </c>
    </row>
    <row r="46" spans="1:23" x14ac:dyDescent="0.2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W46" s="129" t="s">
        <v>18</v>
      </c>
    </row>
    <row r="47" spans="1:23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W47" s="129" t="s">
        <v>20</v>
      </c>
    </row>
    <row r="48" spans="1:23" x14ac:dyDescent="0.2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W48" s="129" t="s">
        <v>22</v>
      </c>
    </row>
    <row r="49" spans="1:23" ht="6" customHeight="1" x14ac:dyDescent="0.2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W49" s="129" t="s">
        <v>24</v>
      </c>
    </row>
    <row r="50" spans="1:23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W50" s="129" t="s">
        <v>25</v>
      </c>
    </row>
    <row r="51" spans="1:23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W51" s="129" t="s">
        <v>26</v>
      </c>
    </row>
    <row r="52" spans="1:23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</row>
    <row r="53" spans="1:23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</row>
    <row r="54" spans="1:23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</row>
    <row r="55" spans="1:23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</row>
    <row r="56" spans="1:23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</row>
    <row r="57" spans="1:23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</row>
    <row r="58" spans="1:23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</row>
    <row r="59" spans="1:23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</row>
    <row r="60" spans="1:23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</row>
    <row r="61" spans="1:23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</row>
    <row r="62" spans="1:23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</row>
    <row r="63" spans="1:23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</row>
    <row r="64" spans="1:23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</row>
    <row r="65" spans="1:2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</row>
    <row r="66" spans="1:21" x14ac:dyDescent="0.2">
      <c r="A66" s="179"/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</row>
    <row r="67" spans="1:21" x14ac:dyDescent="0.2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</row>
    <row r="68" spans="1:21" x14ac:dyDescent="0.2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x14ac:dyDescent="0.2">
      <c r="A69" s="179"/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x14ac:dyDescent="0.2">
      <c r="A70" s="179"/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x14ac:dyDescent="0.2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x14ac:dyDescent="0.2">
      <c r="A72" s="179"/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x14ac:dyDescent="0.2">
      <c r="A73" s="179"/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x14ac:dyDescent="0.2">
      <c r="A74" s="179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x14ac:dyDescent="0.2">
      <c r="A75" s="179"/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x14ac:dyDescent="0.2">
      <c r="A76" s="179"/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</row>
    <row r="77" spans="1:21" x14ac:dyDescent="0.2">
      <c r="A77" s="179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</row>
    <row r="78" spans="1:21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 x14ac:dyDescent="0.2">
      <c r="A79" s="179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</row>
    <row r="80" spans="1:21" x14ac:dyDescent="0.2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</row>
    <row r="81" spans="1:21" x14ac:dyDescent="0.2">
      <c r="A81" s="179"/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</row>
    <row r="82" spans="1:21" x14ac:dyDescent="0.2">
      <c r="A82" s="179"/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29" customWidth="1"/>
    <col min="2" max="3" width="4.28515625" style="129" customWidth="1"/>
    <col min="4" max="5" width="4.5703125" style="129" customWidth="1"/>
    <col min="6" max="7" width="6" style="129" customWidth="1"/>
    <col min="8" max="8" width="6.5703125" style="129" customWidth="1"/>
    <col min="9" max="10" width="4.28515625" style="129" customWidth="1"/>
    <col min="11" max="12" width="4.5703125" style="129" customWidth="1"/>
    <col min="13" max="13" width="5.85546875" style="129" customWidth="1"/>
    <col min="14" max="14" width="6" style="129" customWidth="1"/>
    <col min="15" max="15" width="6.28515625" style="129" customWidth="1"/>
    <col min="16" max="17" width="4.28515625" style="129" customWidth="1"/>
    <col min="18" max="19" width="4.5703125" style="129" customWidth="1"/>
    <col min="20" max="21" width="6" style="129" customWidth="1"/>
    <col min="22" max="28" width="11.5703125" style="128" customWidth="1"/>
    <col min="29" max="16384" width="11.5703125" style="129"/>
  </cols>
  <sheetData>
    <row r="1" spans="1:28" ht="21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8" ht="12.75" customHeight="1" x14ac:dyDescent="0.2">
      <c r="A4" s="195" t="s">
        <v>54</v>
      </c>
      <c r="B4" s="195"/>
      <c r="C4" s="195"/>
      <c r="D4" s="130"/>
      <c r="E4" s="199" t="str">
        <f>'G-1'!E4:H4</f>
        <v>DE OBRA</v>
      </c>
      <c r="F4" s="199"/>
      <c r="G4" s="199"/>
      <c r="H4" s="199"/>
      <c r="I4" s="131"/>
      <c r="J4" s="131"/>
      <c r="K4" s="132"/>
      <c r="L4" s="127"/>
      <c r="M4" s="127"/>
      <c r="N4" s="127"/>
      <c r="O4" s="132"/>
      <c r="P4" s="132"/>
      <c r="Q4" s="132"/>
      <c r="R4" s="132"/>
      <c r="S4" s="132"/>
      <c r="T4" s="132"/>
      <c r="U4" s="132"/>
    </row>
    <row r="5" spans="1:28" ht="12.75" customHeight="1" x14ac:dyDescent="0.2">
      <c r="A5" s="189" t="s">
        <v>56</v>
      </c>
      <c r="B5" s="189"/>
      <c r="C5" s="189"/>
      <c r="D5" s="199" t="str">
        <f>'G-1'!D5:H5</f>
        <v>CALLE 82 X CARRERA 43</v>
      </c>
      <c r="E5" s="199"/>
      <c r="F5" s="199"/>
      <c r="G5" s="199"/>
      <c r="H5" s="199"/>
      <c r="I5" s="189" t="s">
        <v>53</v>
      </c>
      <c r="J5" s="189"/>
      <c r="K5" s="189"/>
      <c r="L5" s="198">
        <f>'G-1'!L5:N5</f>
        <v>1349</v>
      </c>
      <c r="M5" s="198"/>
      <c r="N5" s="198"/>
      <c r="O5" s="127"/>
      <c r="P5" s="189" t="s">
        <v>57</v>
      </c>
      <c r="Q5" s="189"/>
      <c r="R5" s="189"/>
      <c r="S5" s="198" t="s">
        <v>93</v>
      </c>
      <c r="T5" s="198"/>
      <c r="U5" s="198"/>
    </row>
    <row r="6" spans="1:28" ht="12.75" customHeight="1" x14ac:dyDescent="0.2">
      <c r="A6" s="189" t="s">
        <v>55</v>
      </c>
      <c r="B6" s="189"/>
      <c r="C6" s="189"/>
      <c r="D6" s="196" t="s">
        <v>151</v>
      </c>
      <c r="E6" s="196"/>
      <c r="F6" s="196"/>
      <c r="G6" s="196"/>
      <c r="H6" s="196"/>
      <c r="I6" s="189" t="s">
        <v>59</v>
      </c>
      <c r="J6" s="189"/>
      <c r="K6" s="189"/>
      <c r="L6" s="200">
        <v>2</v>
      </c>
      <c r="M6" s="200"/>
      <c r="N6" s="200"/>
      <c r="O6" s="133"/>
      <c r="P6" s="189" t="s">
        <v>58</v>
      </c>
      <c r="Q6" s="189"/>
      <c r="R6" s="189"/>
      <c r="S6" s="194">
        <f>'G-1'!S6:U6</f>
        <v>43196</v>
      </c>
      <c r="T6" s="194"/>
      <c r="U6" s="194"/>
    </row>
    <row r="7" spans="1:28" ht="7.5" customHeight="1" x14ac:dyDescent="0.2">
      <c r="A7" s="134"/>
      <c r="B7" s="126"/>
      <c r="C7" s="126"/>
      <c r="D7" s="126"/>
      <c r="E7" s="193"/>
      <c r="F7" s="193"/>
      <c r="G7" s="193"/>
      <c r="H7" s="193"/>
      <c r="I7" s="193"/>
      <c r="J7" s="193"/>
      <c r="K7" s="193"/>
      <c r="L7" s="127"/>
      <c r="M7" s="127"/>
      <c r="N7" s="135"/>
      <c r="O7" s="127"/>
      <c r="P7" s="127"/>
      <c r="Q7" s="127"/>
      <c r="R7" s="127"/>
      <c r="S7" s="127"/>
      <c r="T7" s="127"/>
      <c r="U7" s="127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8"/>
      <c r="B9" s="136" t="s">
        <v>52</v>
      </c>
      <c r="C9" s="136" t="s">
        <v>0</v>
      </c>
      <c r="D9" s="136" t="s">
        <v>2</v>
      </c>
      <c r="E9" s="137" t="s">
        <v>3</v>
      </c>
      <c r="F9" s="188"/>
      <c r="G9" s="188"/>
      <c r="H9" s="188"/>
      <c r="I9" s="138" t="s">
        <v>52</v>
      </c>
      <c r="J9" s="138" t="s">
        <v>0</v>
      </c>
      <c r="K9" s="136" t="s">
        <v>2</v>
      </c>
      <c r="L9" s="137" t="s">
        <v>3</v>
      </c>
      <c r="M9" s="188"/>
      <c r="N9" s="188"/>
      <c r="O9" s="188"/>
      <c r="P9" s="138" t="s">
        <v>52</v>
      </c>
      <c r="Q9" s="138" t="s">
        <v>0</v>
      </c>
      <c r="R9" s="136" t="s">
        <v>2</v>
      </c>
      <c r="S9" s="137" t="s">
        <v>3</v>
      </c>
      <c r="T9" s="188"/>
      <c r="U9" s="188"/>
    </row>
    <row r="10" spans="1:28" ht="24" customHeight="1" x14ac:dyDescent="0.2">
      <c r="A10" s="139" t="s">
        <v>11</v>
      </c>
      <c r="B10" s="140">
        <v>66</v>
      </c>
      <c r="C10" s="140">
        <v>178</v>
      </c>
      <c r="D10" s="140">
        <v>39</v>
      </c>
      <c r="E10" s="140">
        <v>4</v>
      </c>
      <c r="F10" s="141">
        <f>B10*0.5+C10*1+D10*2+E10*2.5</f>
        <v>299</v>
      </c>
      <c r="G10" s="142"/>
      <c r="H10" s="143" t="s">
        <v>4</v>
      </c>
      <c r="I10" s="140">
        <v>48</v>
      </c>
      <c r="J10" s="140">
        <v>191</v>
      </c>
      <c r="K10" s="140">
        <v>25</v>
      </c>
      <c r="L10" s="140">
        <v>2</v>
      </c>
      <c r="M10" s="141">
        <f>I10*0.5+J10*1+K10*2+L10*2.5</f>
        <v>270</v>
      </c>
      <c r="N10" s="144">
        <f>F20+F21+F22+M10</f>
        <v>1091.5</v>
      </c>
      <c r="O10" s="143" t="s">
        <v>43</v>
      </c>
      <c r="P10" s="140">
        <v>49</v>
      </c>
      <c r="Q10" s="140">
        <v>183</v>
      </c>
      <c r="R10" s="140">
        <v>23</v>
      </c>
      <c r="S10" s="140">
        <v>4</v>
      </c>
      <c r="T10" s="141">
        <f>P10*0.5+Q10*1+R10*2+S10*2.5</f>
        <v>263.5</v>
      </c>
      <c r="U10" s="145"/>
      <c r="W10" s="129"/>
      <c r="X10" s="129"/>
      <c r="Y10" s="129" t="s">
        <v>84</v>
      </c>
      <c r="Z10" s="146">
        <v>929.5</v>
      </c>
      <c r="AA10" s="129"/>
      <c r="AB10" s="129"/>
    </row>
    <row r="11" spans="1:28" ht="24" customHeight="1" x14ac:dyDescent="0.2">
      <c r="A11" s="139" t="s">
        <v>14</v>
      </c>
      <c r="B11" s="140">
        <v>67</v>
      </c>
      <c r="C11" s="140">
        <v>158</v>
      </c>
      <c r="D11" s="140">
        <v>41</v>
      </c>
      <c r="E11" s="140">
        <v>4</v>
      </c>
      <c r="F11" s="141">
        <f t="shared" ref="F11:F22" si="0">B11*0.5+C11*1+D11*2+E11*2.5</f>
        <v>283.5</v>
      </c>
      <c r="G11" s="142"/>
      <c r="H11" s="143" t="s">
        <v>5</v>
      </c>
      <c r="I11" s="140">
        <v>38</v>
      </c>
      <c r="J11" s="140">
        <v>207</v>
      </c>
      <c r="K11" s="140">
        <v>29</v>
      </c>
      <c r="L11" s="140">
        <v>7</v>
      </c>
      <c r="M11" s="141">
        <f t="shared" ref="M11:M22" si="1">I11*0.5+J11*1+K11*2+L11*2.5</f>
        <v>301.5</v>
      </c>
      <c r="N11" s="144">
        <f>F21+F22+M10+M11</f>
        <v>1116</v>
      </c>
      <c r="O11" s="143" t="s">
        <v>44</v>
      </c>
      <c r="P11" s="140">
        <v>47</v>
      </c>
      <c r="Q11" s="140">
        <v>244</v>
      </c>
      <c r="R11" s="140">
        <v>35</v>
      </c>
      <c r="S11" s="140">
        <v>2</v>
      </c>
      <c r="T11" s="141">
        <f t="shared" ref="T11:T21" si="2">P11*0.5+Q11*1+R11*2+S11*2.5</f>
        <v>342.5</v>
      </c>
      <c r="U11" s="142"/>
      <c r="W11" s="129"/>
      <c r="X11" s="129"/>
      <c r="Y11" s="129" t="s">
        <v>66</v>
      </c>
      <c r="Z11" s="146">
        <v>932.5</v>
      </c>
      <c r="AA11" s="129"/>
      <c r="AB11" s="129"/>
    </row>
    <row r="12" spans="1:28" ht="24" customHeight="1" x14ac:dyDescent="0.2">
      <c r="A12" s="139" t="s">
        <v>17</v>
      </c>
      <c r="B12" s="140">
        <v>43</v>
      </c>
      <c r="C12" s="140">
        <v>152</v>
      </c>
      <c r="D12" s="140">
        <v>49</v>
      </c>
      <c r="E12" s="140">
        <v>4</v>
      </c>
      <c r="F12" s="141">
        <f t="shared" si="0"/>
        <v>281.5</v>
      </c>
      <c r="G12" s="142"/>
      <c r="H12" s="143" t="s">
        <v>6</v>
      </c>
      <c r="I12" s="140">
        <v>43</v>
      </c>
      <c r="J12" s="140">
        <v>243</v>
      </c>
      <c r="K12" s="140">
        <v>23</v>
      </c>
      <c r="L12" s="140">
        <v>7</v>
      </c>
      <c r="M12" s="141">
        <f t="shared" si="1"/>
        <v>328</v>
      </c>
      <c r="N12" s="142">
        <f>F22+M10+M11+M12</f>
        <v>1168</v>
      </c>
      <c r="O12" s="143" t="s">
        <v>32</v>
      </c>
      <c r="P12" s="140">
        <v>50</v>
      </c>
      <c r="Q12" s="140">
        <v>255</v>
      </c>
      <c r="R12" s="140">
        <v>40</v>
      </c>
      <c r="S12" s="140">
        <v>7</v>
      </c>
      <c r="T12" s="141">
        <f t="shared" si="2"/>
        <v>377.5</v>
      </c>
      <c r="U12" s="142"/>
      <c r="W12" s="129"/>
      <c r="X12" s="129"/>
      <c r="Y12" s="129" t="s">
        <v>67</v>
      </c>
      <c r="Z12" s="146">
        <v>944.5</v>
      </c>
      <c r="AA12" s="129"/>
      <c r="AB12" s="129"/>
    </row>
    <row r="13" spans="1:28" ht="24" customHeight="1" x14ac:dyDescent="0.2">
      <c r="A13" s="139" t="s">
        <v>19</v>
      </c>
      <c r="B13" s="140">
        <v>38</v>
      </c>
      <c r="C13" s="140">
        <v>130</v>
      </c>
      <c r="D13" s="140">
        <v>33</v>
      </c>
      <c r="E13" s="140">
        <v>3</v>
      </c>
      <c r="F13" s="141">
        <f t="shared" si="0"/>
        <v>222.5</v>
      </c>
      <c r="G13" s="142">
        <f>F10+F11+F12+F13</f>
        <v>1086.5</v>
      </c>
      <c r="H13" s="143" t="s">
        <v>7</v>
      </c>
      <c r="I13" s="140">
        <v>32</v>
      </c>
      <c r="J13" s="140">
        <v>212</v>
      </c>
      <c r="K13" s="140">
        <v>25</v>
      </c>
      <c r="L13" s="140">
        <v>2</v>
      </c>
      <c r="M13" s="141">
        <f t="shared" si="1"/>
        <v>283</v>
      </c>
      <c r="N13" s="142">
        <f t="shared" ref="N13:N18" si="3">M10+M11+M12+M13</f>
        <v>1182.5</v>
      </c>
      <c r="O13" s="143" t="s">
        <v>33</v>
      </c>
      <c r="P13" s="140">
        <v>45</v>
      </c>
      <c r="Q13" s="140">
        <v>196</v>
      </c>
      <c r="R13" s="140">
        <v>26</v>
      </c>
      <c r="S13" s="140">
        <v>6</v>
      </c>
      <c r="T13" s="141">
        <f t="shared" si="2"/>
        <v>285.5</v>
      </c>
      <c r="U13" s="142">
        <f t="shared" ref="U13:U21" si="4">T10+T11+T12+T13</f>
        <v>1269</v>
      </c>
      <c r="W13" s="129" t="s">
        <v>88</v>
      </c>
      <c r="X13" s="146">
        <v>1077.5</v>
      </c>
      <c r="Y13" s="129" t="s">
        <v>79</v>
      </c>
      <c r="Z13" s="146">
        <v>950</v>
      </c>
      <c r="AA13" s="129" t="s">
        <v>76</v>
      </c>
      <c r="AB13" s="146">
        <v>0</v>
      </c>
    </row>
    <row r="14" spans="1:28" ht="24" customHeight="1" x14ac:dyDescent="0.2">
      <c r="A14" s="139" t="s">
        <v>21</v>
      </c>
      <c r="B14" s="140">
        <v>42</v>
      </c>
      <c r="C14" s="140">
        <v>133</v>
      </c>
      <c r="D14" s="140">
        <v>34</v>
      </c>
      <c r="E14" s="140">
        <v>2</v>
      </c>
      <c r="F14" s="141">
        <f t="shared" si="0"/>
        <v>227</v>
      </c>
      <c r="G14" s="142">
        <f t="shared" ref="G14:G19" si="5">F11+F12+F13+F14</f>
        <v>1014.5</v>
      </c>
      <c r="H14" s="143" t="s">
        <v>9</v>
      </c>
      <c r="I14" s="140">
        <v>39</v>
      </c>
      <c r="J14" s="140">
        <v>220</v>
      </c>
      <c r="K14" s="140">
        <v>22</v>
      </c>
      <c r="L14" s="140">
        <v>3</v>
      </c>
      <c r="M14" s="141">
        <f t="shared" si="1"/>
        <v>291</v>
      </c>
      <c r="N14" s="142">
        <f t="shared" si="3"/>
        <v>1203.5</v>
      </c>
      <c r="O14" s="143" t="s">
        <v>29</v>
      </c>
      <c r="P14" s="147">
        <v>45</v>
      </c>
      <c r="Q14" s="147">
        <v>169</v>
      </c>
      <c r="R14" s="147">
        <v>24</v>
      </c>
      <c r="S14" s="147">
        <v>5</v>
      </c>
      <c r="T14" s="141">
        <f t="shared" si="2"/>
        <v>252</v>
      </c>
      <c r="U14" s="142">
        <f t="shared" si="4"/>
        <v>1257.5</v>
      </c>
      <c r="W14" s="129" t="s">
        <v>86</v>
      </c>
      <c r="X14" s="146">
        <v>1084</v>
      </c>
      <c r="Y14" s="129" t="s">
        <v>74</v>
      </c>
      <c r="Z14" s="146">
        <v>986</v>
      </c>
      <c r="AA14" s="129" t="s">
        <v>77</v>
      </c>
      <c r="AB14" s="146">
        <v>0</v>
      </c>
    </row>
    <row r="15" spans="1:28" ht="24" customHeight="1" x14ac:dyDescent="0.2">
      <c r="A15" s="139" t="s">
        <v>23</v>
      </c>
      <c r="B15" s="140">
        <v>54</v>
      </c>
      <c r="C15" s="140">
        <v>126</v>
      </c>
      <c r="D15" s="140">
        <v>30</v>
      </c>
      <c r="E15" s="140">
        <v>8</v>
      </c>
      <c r="F15" s="141">
        <f t="shared" si="0"/>
        <v>233</v>
      </c>
      <c r="G15" s="142">
        <f t="shared" si="5"/>
        <v>964</v>
      </c>
      <c r="H15" s="143" t="s">
        <v>12</v>
      </c>
      <c r="I15" s="140">
        <v>32</v>
      </c>
      <c r="J15" s="140">
        <v>218</v>
      </c>
      <c r="K15" s="140">
        <v>20</v>
      </c>
      <c r="L15" s="140">
        <v>2</v>
      </c>
      <c r="M15" s="141">
        <f t="shared" si="1"/>
        <v>279</v>
      </c>
      <c r="N15" s="142">
        <f t="shared" si="3"/>
        <v>1181</v>
      </c>
      <c r="O15" s="139" t="s">
        <v>30</v>
      </c>
      <c r="P15" s="140">
        <v>48</v>
      </c>
      <c r="Q15" s="140">
        <v>230</v>
      </c>
      <c r="R15" s="140">
        <v>28</v>
      </c>
      <c r="S15" s="140">
        <v>4</v>
      </c>
      <c r="T15" s="141">
        <f t="shared" si="2"/>
        <v>320</v>
      </c>
      <c r="U15" s="142">
        <f t="shared" si="4"/>
        <v>1235</v>
      </c>
      <c r="W15" s="129" t="s">
        <v>83</v>
      </c>
      <c r="X15" s="146">
        <v>1088</v>
      </c>
      <c r="Y15" s="129" t="s">
        <v>63</v>
      </c>
      <c r="Z15" s="146">
        <v>1007</v>
      </c>
      <c r="AA15" s="129" t="s">
        <v>80</v>
      </c>
      <c r="AB15" s="146">
        <v>0</v>
      </c>
    </row>
    <row r="16" spans="1:28" ht="24" customHeight="1" x14ac:dyDescent="0.2">
      <c r="A16" s="139" t="s">
        <v>39</v>
      </c>
      <c r="B16" s="140">
        <v>35</v>
      </c>
      <c r="C16" s="140">
        <v>130</v>
      </c>
      <c r="D16" s="140">
        <v>33</v>
      </c>
      <c r="E16" s="140">
        <v>3</v>
      </c>
      <c r="F16" s="141">
        <f t="shared" si="0"/>
        <v>221</v>
      </c>
      <c r="G16" s="142">
        <f t="shared" si="5"/>
        <v>903.5</v>
      </c>
      <c r="H16" s="143" t="s">
        <v>15</v>
      </c>
      <c r="I16" s="140">
        <v>35</v>
      </c>
      <c r="J16" s="147">
        <v>210</v>
      </c>
      <c r="K16" s="140">
        <v>21</v>
      </c>
      <c r="L16" s="140">
        <v>2</v>
      </c>
      <c r="M16" s="141">
        <f t="shared" si="1"/>
        <v>274.5</v>
      </c>
      <c r="N16" s="142">
        <f t="shared" si="3"/>
        <v>1127.5</v>
      </c>
      <c r="O16" s="143" t="s">
        <v>8</v>
      </c>
      <c r="P16" s="140">
        <v>54</v>
      </c>
      <c r="Q16" s="140">
        <v>178</v>
      </c>
      <c r="R16" s="140">
        <v>28</v>
      </c>
      <c r="S16" s="140">
        <v>3</v>
      </c>
      <c r="T16" s="141">
        <f t="shared" si="2"/>
        <v>268.5</v>
      </c>
      <c r="U16" s="142">
        <f t="shared" si="4"/>
        <v>1126</v>
      </c>
      <c r="W16" s="129" t="s">
        <v>81</v>
      </c>
      <c r="X16" s="146">
        <v>1121.5</v>
      </c>
      <c r="Y16" s="129" t="s">
        <v>75</v>
      </c>
      <c r="Z16" s="146">
        <v>1015.5</v>
      </c>
      <c r="AA16" s="129" t="s">
        <v>82</v>
      </c>
      <c r="AB16" s="146">
        <v>0</v>
      </c>
    </row>
    <row r="17" spans="1:28" ht="24" customHeight="1" x14ac:dyDescent="0.2">
      <c r="A17" s="139" t="s">
        <v>40</v>
      </c>
      <c r="B17" s="140">
        <v>49</v>
      </c>
      <c r="C17" s="140">
        <v>131</v>
      </c>
      <c r="D17" s="140">
        <v>35</v>
      </c>
      <c r="E17" s="140">
        <v>4</v>
      </c>
      <c r="F17" s="141">
        <f t="shared" si="0"/>
        <v>235.5</v>
      </c>
      <c r="G17" s="142">
        <f t="shared" si="5"/>
        <v>916.5</v>
      </c>
      <c r="H17" s="143" t="s">
        <v>18</v>
      </c>
      <c r="I17" s="140">
        <v>30</v>
      </c>
      <c r="J17" s="140">
        <v>179</v>
      </c>
      <c r="K17" s="140">
        <v>31</v>
      </c>
      <c r="L17" s="140">
        <v>7</v>
      </c>
      <c r="M17" s="141">
        <f t="shared" si="1"/>
        <v>273.5</v>
      </c>
      <c r="N17" s="142">
        <f t="shared" si="3"/>
        <v>1118</v>
      </c>
      <c r="O17" s="143" t="s">
        <v>10</v>
      </c>
      <c r="P17" s="140">
        <v>48</v>
      </c>
      <c r="Q17" s="140">
        <v>161</v>
      </c>
      <c r="R17" s="140">
        <v>24</v>
      </c>
      <c r="S17" s="140">
        <v>6</v>
      </c>
      <c r="T17" s="141">
        <f t="shared" si="2"/>
        <v>248</v>
      </c>
      <c r="U17" s="142">
        <f t="shared" si="4"/>
        <v>1088.5</v>
      </c>
      <c r="W17" s="129" t="s">
        <v>78</v>
      </c>
      <c r="X17" s="146">
        <v>1162.5</v>
      </c>
      <c r="Y17" s="129" t="s">
        <v>73</v>
      </c>
      <c r="Z17" s="146">
        <v>1028.5</v>
      </c>
      <c r="AA17" s="129" t="s">
        <v>85</v>
      </c>
      <c r="AB17" s="146">
        <v>0</v>
      </c>
    </row>
    <row r="18" spans="1:28" ht="24" customHeight="1" x14ac:dyDescent="0.2">
      <c r="A18" s="139" t="s">
        <v>41</v>
      </c>
      <c r="B18" s="140">
        <v>41</v>
      </c>
      <c r="C18" s="140">
        <v>138</v>
      </c>
      <c r="D18" s="140">
        <v>30</v>
      </c>
      <c r="E18" s="140">
        <v>6</v>
      </c>
      <c r="F18" s="141">
        <f t="shared" si="0"/>
        <v>233.5</v>
      </c>
      <c r="G18" s="142">
        <f t="shared" si="5"/>
        <v>923</v>
      </c>
      <c r="H18" s="143" t="s">
        <v>20</v>
      </c>
      <c r="I18" s="140">
        <v>41</v>
      </c>
      <c r="J18" s="140">
        <v>153</v>
      </c>
      <c r="K18" s="140">
        <v>23</v>
      </c>
      <c r="L18" s="140">
        <v>6</v>
      </c>
      <c r="M18" s="141">
        <f t="shared" si="1"/>
        <v>234.5</v>
      </c>
      <c r="N18" s="142">
        <f t="shared" si="3"/>
        <v>1061.5</v>
      </c>
      <c r="O18" s="143" t="s">
        <v>13</v>
      </c>
      <c r="P18" s="140">
        <v>58</v>
      </c>
      <c r="Q18" s="140">
        <v>216</v>
      </c>
      <c r="R18" s="140">
        <v>28</v>
      </c>
      <c r="S18" s="140">
        <v>3</v>
      </c>
      <c r="T18" s="141">
        <f t="shared" si="2"/>
        <v>308.5</v>
      </c>
      <c r="U18" s="142">
        <f t="shared" si="4"/>
        <v>1145</v>
      </c>
      <c r="W18" s="129" t="s">
        <v>65</v>
      </c>
      <c r="X18" s="146">
        <v>1171</v>
      </c>
      <c r="Y18" s="129" t="s">
        <v>87</v>
      </c>
      <c r="Z18" s="146">
        <v>1031</v>
      </c>
      <c r="AA18" s="129" t="s">
        <v>68</v>
      </c>
      <c r="AB18" s="146">
        <v>0</v>
      </c>
    </row>
    <row r="19" spans="1:28" ht="24" customHeight="1" thickBot="1" x14ac:dyDescent="0.25">
      <c r="A19" s="148" t="s">
        <v>42</v>
      </c>
      <c r="B19" s="149">
        <v>46</v>
      </c>
      <c r="C19" s="149">
        <v>182</v>
      </c>
      <c r="D19" s="149">
        <v>23</v>
      </c>
      <c r="E19" s="149">
        <v>4</v>
      </c>
      <c r="F19" s="150">
        <f t="shared" si="0"/>
        <v>261</v>
      </c>
      <c r="G19" s="151">
        <f t="shared" si="5"/>
        <v>951</v>
      </c>
      <c r="H19" s="152" t="s">
        <v>22</v>
      </c>
      <c r="I19" s="147">
        <v>29</v>
      </c>
      <c r="J19" s="147">
        <v>175</v>
      </c>
      <c r="K19" s="147">
        <v>21</v>
      </c>
      <c r="L19" s="147">
        <v>2</v>
      </c>
      <c r="M19" s="141">
        <f t="shared" si="1"/>
        <v>236.5</v>
      </c>
      <c r="N19" s="142">
        <f>M16+M17+M18+M19</f>
        <v>1019</v>
      </c>
      <c r="O19" s="143" t="s">
        <v>16</v>
      </c>
      <c r="P19" s="140">
        <v>57</v>
      </c>
      <c r="Q19" s="140">
        <v>180</v>
      </c>
      <c r="R19" s="140">
        <v>22</v>
      </c>
      <c r="S19" s="140">
        <v>3</v>
      </c>
      <c r="T19" s="141">
        <f t="shared" si="2"/>
        <v>260</v>
      </c>
      <c r="U19" s="142">
        <f t="shared" si="4"/>
        <v>1085</v>
      </c>
      <c r="W19" s="129" t="s">
        <v>64</v>
      </c>
      <c r="X19" s="146">
        <v>1205.5</v>
      </c>
      <c r="Y19" s="129" t="s">
        <v>89</v>
      </c>
      <c r="Z19" s="146">
        <v>1036.5</v>
      </c>
      <c r="AA19" s="129" t="s">
        <v>90</v>
      </c>
      <c r="AB19" s="146">
        <v>0</v>
      </c>
    </row>
    <row r="20" spans="1:28" ht="24" customHeight="1" x14ac:dyDescent="0.2">
      <c r="A20" s="143" t="s">
        <v>27</v>
      </c>
      <c r="B20" s="147">
        <v>51</v>
      </c>
      <c r="C20" s="147">
        <v>178</v>
      </c>
      <c r="D20" s="147">
        <v>28</v>
      </c>
      <c r="E20" s="147">
        <v>7</v>
      </c>
      <c r="F20" s="153">
        <f t="shared" si="0"/>
        <v>277</v>
      </c>
      <c r="G20" s="154"/>
      <c r="H20" s="143" t="s">
        <v>24</v>
      </c>
      <c r="I20" s="140">
        <v>46</v>
      </c>
      <c r="J20" s="140">
        <v>162</v>
      </c>
      <c r="K20" s="140">
        <v>23</v>
      </c>
      <c r="L20" s="140">
        <v>2</v>
      </c>
      <c r="M20" s="153">
        <f t="shared" si="1"/>
        <v>236</v>
      </c>
      <c r="N20" s="142">
        <f>M17+M18+M19+M20</f>
        <v>980.5</v>
      </c>
      <c r="O20" s="143" t="s">
        <v>45</v>
      </c>
      <c r="P20" s="147">
        <v>40</v>
      </c>
      <c r="Q20" s="147">
        <v>168</v>
      </c>
      <c r="R20" s="147">
        <v>27</v>
      </c>
      <c r="S20" s="147">
        <v>1</v>
      </c>
      <c r="T20" s="153">
        <f t="shared" si="2"/>
        <v>244.5</v>
      </c>
      <c r="U20" s="142">
        <f t="shared" si="4"/>
        <v>1061</v>
      </c>
      <c r="W20" s="129"/>
      <c r="X20" s="129"/>
      <c r="Y20" s="129" t="s">
        <v>91</v>
      </c>
      <c r="Z20" s="146">
        <v>1058.5</v>
      </c>
      <c r="AA20" s="129" t="s">
        <v>69</v>
      </c>
      <c r="AB20" s="146">
        <v>0</v>
      </c>
    </row>
    <row r="21" spans="1:28" ht="24" customHeight="1" thickBot="1" x14ac:dyDescent="0.25">
      <c r="A21" s="143" t="s">
        <v>28</v>
      </c>
      <c r="B21" s="140">
        <v>40</v>
      </c>
      <c r="C21" s="140">
        <v>181</v>
      </c>
      <c r="D21" s="140">
        <v>30</v>
      </c>
      <c r="E21" s="140">
        <v>6</v>
      </c>
      <c r="F21" s="141">
        <f t="shared" si="0"/>
        <v>276</v>
      </c>
      <c r="G21" s="155"/>
      <c r="H21" s="152" t="s">
        <v>25</v>
      </c>
      <c r="I21" s="140">
        <v>33</v>
      </c>
      <c r="J21" s="140">
        <v>169</v>
      </c>
      <c r="K21" s="140">
        <v>20</v>
      </c>
      <c r="L21" s="140">
        <v>11</v>
      </c>
      <c r="M21" s="141">
        <f t="shared" si="1"/>
        <v>253</v>
      </c>
      <c r="N21" s="142">
        <f>M18+M19+M20+M21</f>
        <v>960</v>
      </c>
      <c r="O21" s="148" t="s">
        <v>46</v>
      </c>
      <c r="P21" s="149">
        <v>51</v>
      </c>
      <c r="Q21" s="149">
        <v>177</v>
      </c>
      <c r="R21" s="149">
        <v>24</v>
      </c>
      <c r="S21" s="149">
        <v>1</v>
      </c>
      <c r="T21" s="150">
        <f t="shared" si="2"/>
        <v>253</v>
      </c>
      <c r="U21" s="151">
        <f t="shared" si="4"/>
        <v>1066</v>
      </c>
      <c r="W21" s="129"/>
      <c r="X21" s="129"/>
      <c r="Y21" s="129" t="s">
        <v>70</v>
      </c>
      <c r="Z21" s="146">
        <v>1091.5</v>
      </c>
      <c r="AA21" s="129" t="s">
        <v>71</v>
      </c>
      <c r="AB21" s="146">
        <v>0</v>
      </c>
    </row>
    <row r="22" spans="1:28" ht="24" customHeight="1" thickBot="1" x14ac:dyDescent="0.25">
      <c r="A22" s="143" t="s">
        <v>1</v>
      </c>
      <c r="B22" s="140">
        <v>48</v>
      </c>
      <c r="C22" s="140">
        <v>162</v>
      </c>
      <c r="D22" s="140">
        <v>30</v>
      </c>
      <c r="E22" s="140">
        <v>9</v>
      </c>
      <c r="F22" s="141">
        <f t="shared" si="0"/>
        <v>268.5</v>
      </c>
      <c r="G22" s="142"/>
      <c r="H22" s="148" t="s">
        <v>26</v>
      </c>
      <c r="I22" s="149">
        <v>53</v>
      </c>
      <c r="J22" s="149">
        <v>214</v>
      </c>
      <c r="K22" s="149">
        <v>25</v>
      </c>
      <c r="L22" s="149">
        <v>5</v>
      </c>
      <c r="M22" s="141">
        <f t="shared" si="1"/>
        <v>303</v>
      </c>
      <c r="N22" s="151">
        <f>M19+M20+M21+M22</f>
        <v>1028.5</v>
      </c>
      <c r="O22" s="143"/>
      <c r="P22" s="147"/>
      <c r="Q22" s="147"/>
      <c r="R22" s="147"/>
      <c r="S22" s="147"/>
      <c r="T22" s="153"/>
      <c r="U22" s="156"/>
      <c r="W22" s="129"/>
      <c r="X22" s="129"/>
      <c r="Y22" s="129" t="s">
        <v>92</v>
      </c>
      <c r="Z22" s="146">
        <v>1132</v>
      </c>
      <c r="AA22" s="129"/>
      <c r="AB22" s="146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157">
        <f>MAX(G13:G19)</f>
        <v>1086.5</v>
      </c>
      <c r="H23" s="208" t="s">
        <v>48</v>
      </c>
      <c r="I23" s="209"/>
      <c r="J23" s="201" t="s">
        <v>50</v>
      </c>
      <c r="K23" s="202"/>
      <c r="L23" s="202"/>
      <c r="M23" s="203"/>
      <c r="N23" s="158">
        <f>MAX(N10:N22)</f>
        <v>1203.5</v>
      </c>
      <c r="O23" s="204" t="s">
        <v>49</v>
      </c>
      <c r="P23" s="205"/>
      <c r="Q23" s="210" t="s">
        <v>50</v>
      </c>
      <c r="R23" s="211"/>
      <c r="S23" s="211"/>
      <c r="T23" s="212"/>
      <c r="U23" s="157">
        <f>MAX(U13:U21)</f>
        <v>1269</v>
      </c>
      <c r="W23" s="129"/>
      <c r="X23" s="129"/>
      <c r="Y23" s="129"/>
      <c r="Z23" s="129"/>
      <c r="AA23" s="129"/>
      <c r="AB23" s="129"/>
    </row>
    <row r="24" spans="1:28" ht="13.5" customHeight="1" x14ac:dyDescent="0.2">
      <c r="A24" s="206"/>
      <c r="B24" s="207"/>
      <c r="C24" s="159" t="s">
        <v>72</v>
      </c>
      <c r="D24" s="160"/>
      <c r="E24" s="160"/>
      <c r="F24" s="163" t="s">
        <v>64</v>
      </c>
      <c r="G24" s="162"/>
      <c r="H24" s="206"/>
      <c r="I24" s="207"/>
      <c r="J24" s="159" t="s">
        <v>72</v>
      </c>
      <c r="K24" s="160"/>
      <c r="L24" s="160"/>
      <c r="M24" s="163" t="s">
        <v>66</v>
      </c>
      <c r="N24" s="162"/>
      <c r="O24" s="206"/>
      <c r="P24" s="207"/>
      <c r="Q24" s="159" t="s">
        <v>72</v>
      </c>
      <c r="R24" s="160"/>
      <c r="S24" s="160"/>
      <c r="T24" s="163" t="s">
        <v>76</v>
      </c>
      <c r="U24" s="162"/>
      <c r="W24" s="129"/>
      <c r="X24" s="129"/>
      <c r="Y24" s="181" t="s">
        <v>72</v>
      </c>
      <c r="Z24" s="129"/>
      <c r="AA24" s="129"/>
      <c r="AB24" s="129"/>
    </row>
    <row r="25" spans="1:28" ht="6.75" customHeight="1" x14ac:dyDescent="0.2">
      <c r="A25" s="164"/>
      <c r="B25" s="165"/>
      <c r="C25" s="165"/>
      <c r="D25" s="165"/>
      <c r="E25" s="165"/>
      <c r="F25" s="165"/>
      <c r="G25" s="166"/>
      <c r="H25" s="164"/>
      <c r="I25" s="167"/>
      <c r="J25" s="167"/>
      <c r="K25" s="165"/>
      <c r="L25" s="165"/>
      <c r="M25" s="165"/>
      <c r="N25" s="166"/>
      <c r="O25" s="164"/>
      <c r="P25" s="165"/>
      <c r="Q25" s="165"/>
      <c r="R25" s="165"/>
      <c r="S25" s="165"/>
      <c r="T25" s="165"/>
      <c r="U25" s="166"/>
    </row>
    <row r="26" spans="1:28" x14ac:dyDescent="0.2">
      <c r="A26" s="213" t="s">
        <v>51</v>
      </c>
      <c r="B26" s="213"/>
      <c r="C26" s="213"/>
      <c r="D26" s="213"/>
      <c r="E26" s="213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69"/>
      <c r="R26" s="170"/>
      <c r="S26" s="171"/>
      <c r="T26" s="172"/>
      <c r="U26" s="172"/>
    </row>
    <row r="27" spans="1:28" ht="12.75" customHeight="1" x14ac:dyDescent="0.2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30"/>
      <c r="Q27" s="130"/>
      <c r="R27" s="127"/>
      <c r="S27" s="173"/>
      <c r="T27" s="174"/>
      <c r="U27" s="174"/>
    </row>
    <row r="28" spans="1:28" x14ac:dyDescent="0.2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75"/>
      <c r="Q28" s="175"/>
      <c r="R28" s="176"/>
      <c r="S28" s="177"/>
      <c r="T28" s="178"/>
      <c r="U28" s="178"/>
    </row>
    <row r="29" spans="1:28" ht="9.7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75"/>
      <c r="Q29" s="175"/>
      <c r="R29" s="176"/>
      <c r="S29" s="177"/>
      <c r="T29" s="178"/>
      <c r="U29" s="178"/>
    </row>
    <row r="30" spans="1:28" x14ac:dyDescent="0.2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180"/>
      <c r="R30" s="180"/>
      <c r="S30" s="180"/>
      <c r="T30" s="180"/>
      <c r="U30" s="180"/>
    </row>
    <row r="31" spans="1:28" x14ac:dyDescent="0.2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</row>
    <row r="32" spans="1:28" x14ac:dyDescent="0.2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</row>
    <row r="33" spans="1:23" x14ac:dyDescent="0.2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</row>
    <row r="34" spans="1:23" x14ac:dyDescent="0.2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</row>
    <row r="35" spans="1:23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</row>
    <row r="36" spans="1:23" x14ac:dyDescent="0.2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3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W37" s="129" t="s">
        <v>27</v>
      </c>
    </row>
    <row r="38" spans="1:23" x14ac:dyDescent="0.2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W38" s="129" t="s">
        <v>28</v>
      </c>
    </row>
    <row r="39" spans="1:23" ht="6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W39" s="129" t="s">
        <v>1</v>
      </c>
    </row>
    <row r="40" spans="1:23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W40" s="129" t="s">
        <v>4</v>
      </c>
    </row>
    <row r="41" spans="1:23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W41" s="129" t="s">
        <v>5</v>
      </c>
    </row>
    <row r="42" spans="1:23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W42" s="129" t="s">
        <v>6</v>
      </c>
    </row>
    <row r="43" spans="1:23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W43" s="129" t="s">
        <v>7</v>
      </c>
    </row>
    <row r="44" spans="1:23" x14ac:dyDescent="0.2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W44" s="129" t="s">
        <v>9</v>
      </c>
    </row>
    <row r="45" spans="1:23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W45" s="129" t="s">
        <v>12</v>
      </c>
    </row>
    <row r="46" spans="1:23" x14ac:dyDescent="0.2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W46" s="129" t="s">
        <v>15</v>
      </c>
    </row>
    <row r="47" spans="1:23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W47" s="129" t="s">
        <v>18</v>
      </c>
    </row>
    <row r="48" spans="1:23" x14ac:dyDescent="0.2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W48" s="129" t="s">
        <v>20</v>
      </c>
    </row>
    <row r="49" spans="1:23" ht="6" customHeight="1" x14ac:dyDescent="0.2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W49" s="129" t="s">
        <v>22</v>
      </c>
    </row>
    <row r="50" spans="1:23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W50" s="129" t="s">
        <v>24</v>
      </c>
    </row>
    <row r="51" spans="1:23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W51" s="129" t="s">
        <v>25</v>
      </c>
    </row>
    <row r="52" spans="1:23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W52" s="129" t="s">
        <v>26</v>
      </c>
    </row>
    <row r="53" spans="1:23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</row>
    <row r="54" spans="1:23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</row>
    <row r="55" spans="1:23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</row>
    <row r="56" spans="1:23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</row>
    <row r="57" spans="1:23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</row>
    <row r="58" spans="1:23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</row>
    <row r="59" spans="1:23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</row>
    <row r="60" spans="1:23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</row>
    <row r="61" spans="1:23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</row>
    <row r="62" spans="1:23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</row>
    <row r="63" spans="1:23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</row>
    <row r="64" spans="1:23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</row>
    <row r="65" spans="1:2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</row>
    <row r="66" spans="1:21" x14ac:dyDescent="0.2">
      <c r="A66" s="179"/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</row>
    <row r="67" spans="1:21" x14ac:dyDescent="0.2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</row>
    <row r="68" spans="1:21" x14ac:dyDescent="0.2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x14ac:dyDescent="0.2">
      <c r="A69" s="179"/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x14ac:dyDescent="0.2">
      <c r="A70" s="179"/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x14ac:dyDescent="0.2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x14ac:dyDescent="0.2">
      <c r="A72" s="179"/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x14ac:dyDescent="0.2">
      <c r="A73" s="179"/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x14ac:dyDescent="0.2">
      <c r="A74" s="179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x14ac:dyDescent="0.2">
      <c r="A75" s="179"/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x14ac:dyDescent="0.2">
      <c r="A76" s="179"/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</row>
    <row r="77" spans="1:21" x14ac:dyDescent="0.2">
      <c r="A77" s="179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</row>
    <row r="78" spans="1:21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 x14ac:dyDescent="0.2">
      <c r="A79" s="179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</row>
    <row r="80" spans="1:21" x14ac:dyDescent="0.2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</row>
    <row r="81" spans="1:21" x14ac:dyDescent="0.2">
      <c r="A81" s="179"/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</row>
    <row r="82" spans="1:21" x14ac:dyDescent="0.2">
      <c r="A82" s="179"/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31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224" t="s">
        <v>61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229" t="s">
        <v>54</v>
      </c>
      <c r="B5" s="229"/>
      <c r="C5" s="229"/>
      <c r="D5" s="26"/>
      <c r="E5" s="226" t="str">
        <f>'G-1'!E4:H4</f>
        <v>DE OBRA</v>
      </c>
      <c r="F5" s="226"/>
      <c r="G5" s="226"/>
      <c r="H5" s="226"/>
      <c r="I5" s="43"/>
      <c r="J5" s="43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228" t="s">
        <v>56</v>
      </c>
      <c r="B6" s="228"/>
      <c r="C6" s="228"/>
      <c r="D6" s="226" t="str">
        <f>'G-1'!D5:H5</f>
        <v>CALLE 82 X CARRERA 43</v>
      </c>
      <c r="E6" s="226"/>
      <c r="F6" s="226"/>
      <c r="G6" s="226"/>
      <c r="H6" s="226"/>
      <c r="I6" s="228" t="s">
        <v>53</v>
      </c>
      <c r="J6" s="228"/>
      <c r="K6" s="228"/>
      <c r="L6" s="227">
        <f>'G-1'!L5:N5</f>
        <v>1349</v>
      </c>
      <c r="M6" s="227"/>
      <c r="N6" s="227"/>
      <c r="O6" s="12"/>
      <c r="P6" s="228" t="s">
        <v>58</v>
      </c>
      <c r="Q6" s="228"/>
      <c r="R6" s="228"/>
      <c r="S6" s="225">
        <f>'G-1'!S6:U6</f>
        <v>43196</v>
      </c>
      <c r="T6" s="225"/>
      <c r="U6" s="225"/>
    </row>
    <row r="7" spans="1:28" ht="7.5" customHeight="1" x14ac:dyDescent="0.2">
      <c r="A7" s="13"/>
      <c r="B7" s="11"/>
      <c r="C7" s="11"/>
      <c r="D7" s="11"/>
      <c r="E7" s="235"/>
      <c r="F7" s="235"/>
      <c r="G7" s="235"/>
      <c r="H7" s="235"/>
      <c r="I7" s="235"/>
      <c r="J7" s="235"/>
      <c r="K7" s="23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30" t="s">
        <v>36</v>
      </c>
      <c r="B8" s="232" t="s">
        <v>34</v>
      </c>
      <c r="C8" s="233"/>
      <c r="D8" s="233"/>
      <c r="E8" s="234"/>
      <c r="F8" s="230" t="s">
        <v>35</v>
      </c>
      <c r="G8" s="230" t="s">
        <v>37</v>
      </c>
      <c r="H8" s="230" t="s">
        <v>36</v>
      </c>
      <c r="I8" s="232" t="s">
        <v>34</v>
      </c>
      <c r="J8" s="233"/>
      <c r="K8" s="233"/>
      <c r="L8" s="234"/>
      <c r="M8" s="230" t="s">
        <v>35</v>
      </c>
      <c r="N8" s="230" t="s">
        <v>37</v>
      </c>
      <c r="O8" s="230" t="s">
        <v>36</v>
      </c>
      <c r="P8" s="232" t="s">
        <v>34</v>
      </c>
      <c r="Q8" s="233"/>
      <c r="R8" s="233"/>
      <c r="S8" s="234"/>
      <c r="T8" s="230" t="s">
        <v>35</v>
      </c>
      <c r="U8" s="230" t="s">
        <v>37</v>
      </c>
    </row>
    <row r="9" spans="1:28" ht="12" customHeight="1" x14ac:dyDescent="0.2">
      <c r="A9" s="231"/>
      <c r="B9" s="15" t="s">
        <v>52</v>
      </c>
      <c r="C9" s="15" t="s">
        <v>0</v>
      </c>
      <c r="D9" s="15" t="s">
        <v>2</v>
      </c>
      <c r="E9" s="16" t="s">
        <v>3</v>
      </c>
      <c r="F9" s="231"/>
      <c r="G9" s="231"/>
      <c r="H9" s="231"/>
      <c r="I9" s="17" t="s">
        <v>52</v>
      </c>
      <c r="J9" s="17" t="s">
        <v>0</v>
      </c>
      <c r="K9" s="15" t="s">
        <v>2</v>
      </c>
      <c r="L9" s="16" t="s">
        <v>3</v>
      </c>
      <c r="M9" s="231"/>
      <c r="N9" s="231"/>
      <c r="O9" s="231"/>
      <c r="P9" s="17" t="s">
        <v>52</v>
      </c>
      <c r="Q9" s="17" t="s">
        <v>0</v>
      </c>
      <c r="R9" s="15" t="s">
        <v>2</v>
      </c>
      <c r="S9" s="16" t="s">
        <v>3</v>
      </c>
      <c r="T9" s="231"/>
      <c r="U9" s="231"/>
    </row>
    <row r="10" spans="1:28" ht="24" customHeight="1" x14ac:dyDescent="0.2">
      <c r="A10" s="18" t="s">
        <v>11</v>
      </c>
      <c r="B10" s="45">
        <f>'G-1'!B10+'G-4'!B10</f>
        <v>102</v>
      </c>
      <c r="C10" s="45">
        <f>'G-1'!C10+'G-4'!C10</f>
        <v>488</v>
      </c>
      <c r="D10" s="45">
        <f>'G-1'!D10+'G-4'!D10</f>
        <v>48</v>
      </c>
      <c r="E10" s="45">
        <f>'G-1'!E10+'G-4'!E10</f>
        <v>5</v>
      </c>
      <c r="F10" s="6">
        <f t="shared" ref="F10:F22" si="0">B10*0.5+C10*1+D10*2+E10*2.5</f>
        <v>647.5</v>
      </c>
      <c r="G10" s="2"/>
      <c r="H10" s="19" t="s">
        <v>4</v>
      </c>
      <c r="I10" s="45">
        <f>'G-1'!I10+'G-4'!I10</f>
        <v>117</v>
      </c>
      <c r="J10" s="45">
        <f>'G-1'!J10+'G-4'!J10</f>
        <v>497</v>
      </c>
      <c r="K10" s="45">
        <f>'G-1'!K10+'G-4'!K10</f>
        <v>31</v>
      </c>
      <c r="L10" s="45">
        <f>'G-1'!L10+'G-4'!L10</f>
        <v>8</v>
      </c>
      <c r="M10" s="6">
        <f t="shared" ref="M10:M22" si="1">I10*0.5+J10*1+K10*2+L10*2.5</f>
        <v>637.5</v>
      </c>
      <c r="N10" s="9">
        <f>F20+F21+F22+M10</f>
        <v>2557.5</v>
      </c>
      <c r="O10" s="19" t="s">
        <v>43</v>
      </c>
      <c r="P10" s="45">
        <f>'G-1'!P10+'G-4'!P10</f>
        <v>90</v>
      </c>
      <c r="Q10" s="45">
        <f>'G-1'!Q10+'G-4'!Q10</f>
        <v>460</v>
      </c>
      <c r="R10" s="45">
        <f>'G-1'!R10+'G-4'!R10</f>
        <v>33</v>
      </c>
      <c r="S10" s="45">
        <f>'G-1'!S10+'G-4'!S10</f>
        <v>7</v>
      </c>
      <c r="T10" s="6">
        <f t="shared" ref="T10:T21" si="2">P10*0.5+Q10*1+R10*2+S10*2.5</f>
        <v>588.5</v>
      </c>
      <c r="U10" s="10"/>
      <c r="W10" s="1"/>
      <c r="X10" s="1"/>
      <c r="Y10" s="1" t="s">
        <v>66</v>
      </c>
      <c r="Z10" s="49">
        <v>1745.5</v>
      </c>
      <c r="AA10" s="1"/>
      <c r="AB10" s="1"/>
    </row>
    <row r="11" spans="1:28" ht="24" customHeight="1" x14ac:dyDescent="0.2">
      <c r="A11" s="18" t="s">
        <v>14</v>
      </c>
      <c r="B11" s="45">
        <f>'G-1'!B11+'G-4'!B11</f>
        <v>109</v>
      </c>
      <c r="C11" s="45">
        <f>'G-1'!C11+'G-4'!C11</f>
        <v>501</v>
      </c>
      <c r="D11" s="45">
        <f>'G-1'!D11+'G-4'!D11</f>
        <v>54</v>
      </c>
      <c r="E11" s="45">
        <f>'G-1'!E11+'G-4'!E11</f>
        <v>6</v>
      </c>
      <c r="F11" s="6">
        <f t="shared" si="0"/>
        <v>678.5</v>
      </c>
      <c r="G11" s="2"/>
      <c r="H11" s="19" t="s">
        <v>5</v>
      </c>
      <c r="I11" s="45">
        <f>'G-1'!I11+'G-4'!I11</f>
        <v>116</v>
      </c>
      <c r="J11" s="45">
        <f>'G-1'!J11+'G-4'!J11</f>
        <v>495</v>
      </c>
      <c r="K11" s="45">
        <f>'G-1'!K11+'G-4'!K11</f>
        <v>38</v>
      </c>
      <c r="L11" s="45">
        <f>'G-1'!L11+'G-4'!L11</f>
        <v>17</v>
      </c>
      <c r="M11" s="6">
        <f t="shared" si="1"/>
        <v>671.5</v>
      </c>
      <c r="N11" s="9">
        <f>F21+F22+M10+M11</f>
        <v>2577</v>
      </c>
      <c r="O11" s="19" t="s">
        <v>44</v>
      </c>
      <c r="P11" s="45">
        <f>'G-1'!P11+'G-4'!P11</f>
        <v>117</v>
      </c>
      <c r="Q11" s="45">
        <f>'G-1'!Q11+'G-4'!Q11</f>
        <v>544</v>
      </c>
      <c r="R11" s="45">
        <f>'G-1'!R11+'G-4'!R11</f>
        <v>44</v>
      </c>
      <c r="S11" s="45">
        <f>'G-1'!S11+'G-4'!S11</f>
        <v>6</v>
      </c>
      <c r="T11" s="6">
        <f t="shared" si="2"/>
        <v>705.5</v>
      </c>
      <c r="U11" s="2"/>
      <c r="W11" s="1"/>
      <c r="X11" s="1"/>
      <c r="Y11" s="1" t="s">
        <v>67</v>
      </c>
      <c r="Z11" s="49">
        <v>1755</v>
      </c>
      <c r="AA11" s="1"/>
      <c r="AB11" s="1"/>
    </row>
    <row r="12" spans="1:28" ht="24" customHeight="1" x14ac:dyDescent="0.2">
      <c r="A12" s="18" t="s">
        <v>17</v>
      </c>
      <c r="B12" s="45">
        <f>'G-1'!B12+'G-4'!B12</f>
        <v>99</v>
      </c>
      <c r="C12" s="45">
        <f>'G-1'!C12+'G-4'!C12</f>
        <v>543</v>
      </c>
      <c r="D12" s="45">
        <f>'G-1'!D12+'G-4'!D12</f>
        <v>61</v>
      </c>
      <c r="E12" s="45">
        <f>'G-1'!E12+'G-4'!E12</f>
        <v>9</v>
      </c>
      <c r="F12" s="6">
        <f t="shared" si="0"/>
        <v>737</v>
      </c>
      <c r="G12" s="2"/>
      <c r="H12" s="19" t="s">
        <v>6</v>
      </c>
      <c r="I12" s="45">
        <f>'G-1'!I12+'G-4'!I12</f>
        <v>108</v>
      </c>
      <c r="J12" s="45">
        <f>'G-1'!J12+'G-4'!J12</f>
        <v>508</v>
      </c>
      <c r="K12" s="45">
        <f>'G-1'!K12+'G-4'!K12</f>
        <v>30</v>
      </c>
      <c r="L12" s="45">
        <f>'G-1'!L12+'G-4'!L12</f>
        <v>11</v>
      </c>
      <c r="M12" s="6">
        <f t="shared" si="1"/>
        <v>649.5</v>
      </c>
      <c r="N12" s="2">
        <f>F22+M10+M11+M12</f>
        <v>2594</v>
      </c>
      <c r="O12" s="19" t="s">
        <v>32</v>
      </c>
      <c r="P12" s="45">
        <f>'G-1'!P12+'G-4'!P12</f>
        <v>122</v>
      </c>
      <c r="Q12" s="45">
        <f>'G-1'!Q12+'G-4'!Q12</f>
        <v>550</v>
      </c>
      <c r="R12" s="45">
        <f>'G-1'!R12+'G-4'!R12</f>
        <v>48</v>
      </c>
      <c r="S12" s="45">
        <f>'G-1'!S12+'G-4'!S12</f>
        <v>10</v>
      </c>
      <c r="T12" s="6">
        <f t="shared" si="2"/>
        <v>732</v>
      </c>
      <c r="U12" s="2"/>
      <c r="W12" s="1"/>
      <c r="X12" s="1"/>
      <c r="Y12" s="1" t="s">
        <v>79</v>
      </c>
      <c r="Z12" s="49">
        <v>1763.5</v>
      </c>
      <c r="AA12" s="1"/>
      <c r="AB12" s="1"/>
    </row>
    <row r="13" spans="1:28" ht="24" customHeight="1" x14ac:dyDescent="0.2">
      <c r="A13" s="18" t="s">
        <v>19</v>
      </c>
      <c r="B13" s="45">
        <f>'G-1'!B13+'G-4'!B13</f>
        <v>91</v>
      </c>
      <c r="C13" s="45">
        <f>'G-1'!C13+'G-4'!C13</f>
        <v>491</v>
      </c>
      <c r="D13" s="45">
        <f>'G-1'!D13+'G-4'!D13</f>
        <v>45</v>
      </c>
      <c r="E13" s="45">
        <f>'G-1'!E13+'G-4'!E13</f>
        <v>7</v>
      </c>
      <c r="F13" s="6">
        <f t="shared" si="0"/>
        <v>644</v>
      </c>
      <c r="G13" s="2">
        <f t="shared" ref="G13:G19" si="3">F10+F11+F12+F13</f>
        <v>2707</v>
      </c>
      <c r="H13" s="19" t="s">
        <v>7</v>
      </c>
      <c r="I13" s="45">
        <f>'G-1'!I13+'G-4'!I13</f>
        <v>84</v>
      </c>
      <c r="J13" s="45">
        <f>'G-1'!J13+'G-4'!J13</f>
        <v>543</v>
      </c>
      <c r="K13" s="45">
        <f>'G-1'!K13+'G-4'!K13</f>
        <v>36</v>
      </c>
      <c r="L13" s="45">
        <f>'G-1'!L13+'G-4'!L13</f>
        <v>7</v>
      </c>
      <c r="M13" s="6">
        <f t="shared" si="1"/>
        <v>674.5</v>
      </c>
      <c r="N13" s="2">
        <f t="shared" ref="N13:N18" si="4">M10+M11+M12+M13</f>
        <v>2633</v>
      </c>
      <c r="O13" s="19" t="s">
        <v>33</v>
      </c>
      <c r="P13" s="45">
        <f>'G-1'!P13+'G-4'!P13</f>
        <v>118</v>
      </c>
      <c r="Q13" s="45">
        <f>'G-1'!Q13+'G-4'!Q13</f>
        <v>506</v>
      </c>
      <c r="R13" s="45">
        <f>'G-1'!R13+'G-4'!R13</f>
        <v>35</v>
      </c>
      <c r="S13" s="45">
        <f>'G-1'!S13+'G-4'!S13</f>
        <v>10</v>
      </c>
      <c r="T13" s="6">
        <f t="shared" si="2"/>
        <v>660</v>
      </c>
      <c r="U13" s="2">
        <f t="shared" ref="U13:U21" si="5">T10+T11+T12+T13</f>
        <v>2686</v>
      </c>
      <c r="W13" s="1" t="s">
        <v>83</v>
      </c>
      <c r="X13" s="49">
        <v>2015.5</v>
      </c>
      <c r="Y13" s="1" t="s">
        <v>84</v>
      </c>
      <c r="Z13" s="49">
        <v>1769</v>
      </c>
      <c r="AA13" s="1" t="s">
        <v>76</v>
      </c>
      <c r="AB13" s="49">
        <v>0</v>
      </c>
    </row>
    <row r="14" spans="1:28" ht="24" customHeight="1" x14ac:dyDescent="0.2">
      <c r="A14" s="18" t="s">
        <v>21</v>
      </c>
      <c r="B14" s="45">
        <f>'G-1'!B14+'G-4'!B14</f>
        <v>78</v>
      </c>
      <c r="C14" s="45">
        <f>'G-1'!C14+'G-4'!C14</f>
        <v>443</v>
      </c>
      <c r="D14" s="45">
        <f>'G-1'!D14+'G-4'!D14</f>
        <v>47</v>
      </c>
      <c r="E14" s="45">
        <f>'G-1'!E14+'G-4'!E14</f>
        <v>4</v>
      </c>
      <c r="F14" s="6">
        <f t="shared" si="0"/>
        <v>586</v>
      </c>
      <c r="G14" s="2">
        <f t="shared" si="3"/>
        <v>2645.5</v>
      </c>
      <c r="H14" s="19" t="s">
        <v>9</v>
      </c>
      <c r="I14" s="45">
        <f>'G-1'!I14+'G-4'!I14</f>
        <v>96</v>
      </c>
      <c r="J14" s="45">
        <f>'G-1'!J14+'G-4'!J14</f>
        <v>511</v>
      </c>
      <c r="K14" s="45">
        <f>'G-1'!K14+'G-4'!K14</f>
        <v>31</v>
      </c>
      <c r="L14" s="45">
        <f>'G-1'!L14+'G-4'!L14</f>
        <v>6</v>
      </c>
      <c r="M14" s="6">
        <f t="shared" si="1"/>
        <v>636</v>
      </c>
      <c r="N14" s="2">
        <f t="shared" si="4"/>
        <v>2631.5</v>
      </c>
      <c r="O14" s="19" t="s">
        <v>29</v>
      </c>
      <c r="P14" s="45">
        <f>'G-1'!P14+'G-4'!P14</f>
        <v>139</v>
      </c>
      <c r="Q14" s="45">
        <f>'G-1'!Q14+'G-4'!Q14</f>
        <v>495</v>
      </c>
      <c r="R14" s="45">
        <f>'G-1'!R14+'G-4'!R14</f>
        <v>33</v>
      </c>
      <c r="S14" s="45">
        <f>'G-1'!S14+'G-4'!S14</f>
        <v>10</v>
      </c>
      <c r="T14" s="6">
        <f t="shared" si="2"/>
        <v>655.5</v>
      </c>
      <c r="U14" s="2">
        <f t="shared" si="5"/>
        <v>2753</v>
      </c>
      <c r="W14" s="1" t="s">
        <v>88</v>
      </c>
      <c r="X14" s="49">
        <v>2044.5</v>
      </c>
      <c r="Y14" s="1" t="s">
        <v>74</v>
      </c>
      <c r="Z14" s="49">
        <v>1803.5</v>
      </c>
      <c r="AA14" s="1" t="s">
        <v>77</v>
      </c>
      <c r="AB14" s="49">
        <v>0</v>
      </c>
    </row>
    <row r="15" spans="1:28" ht="24" customHeight="1" x14ac:dyDescent="0.2">
      <c r="A15" s="18" t="s">
        <v>23</v>
      </c>
      <c r="B15" s="45">
        <f>'G-1'!B15+'G-4'!B15</f>
        <v>105</v>
      </c>
      <c r="C15" s="45">
        <f>'G-1'!C15+'G-4'!C15</f>
        <v>435</v>
      </c>
      <c r="D15" s="45">
        <f>'G-1'!D15+'G-4'!D15</f>
        <v>38</v>
      </c>
      <c r="E15" s="45">
        <f>'G-1'!E15+'G-4'!E15</f>
        <v>13</v>
      </c>
      <c r="F15" s="6">
        <f t="shared" si="0"/>
        <v>596</v>
      </c>
      <c r="G15" s="2">
        <f t="shared" si="3"/>
        <v>2563</v>
      </c>
      <c r="H15" s="19" t="s">
        <v>12</v>
      </c>
      <c r="I15" s="45">
        <f>'G-1'!I15+'G-4'!I15</f>
        <v>81</v>
      </c>
      <c r="J15" s="45">
        <f>'G-1'!J15+'G-4'!J15</f>
        <v>504</v>
      </c>
      <c r="K15" s="45">
        <f>'G-1'!K15+'G-4'!K15</f>
        <v>28</v>
      </c>
      <c r="L15" s="45">
        <f>'G-1'!L15+'G-4'!L15</f>
        <v>4</v>
      </c>
      <c r="M15" s="6">
        <f t="shared" si="1"/>
        <v>610.5</v>
      </c>
      <c r="N15" s="2">
        <f t="shared" si="4"/>
        <v>2570.5</v>
      </c>
      <c r="O15" s="18" t="s">
        <v>30</v>
      </c>
      <c r="P15" s="45">
        <f>'G-1'!P15+'G-4'!P15</f>
        <v>134</v>
      </c>
      <c r="Q15" s="45">
        <f>'G-1'!Q15+'G-4'!Q15</f>
        <v>529</v>
      </c>
      <c r="R15" s="45">
        <f>'G-1'!R15+'G-4'!R15</f>
        <v>37</v>
      </c>
      <c r="S15" s="45">
        <f>'G-1'!S15+'G-4'!S15</f>
        <v>10</v>
      </c>
      <c r="T15" s="6">
        <f t="shared" si="2"/>
        <v>695</v>
      </c>
      <c r="U15" s="2">
        <f t="shared" si="5"/>
        <v>2742.5</v>
      </c>
      <c r="W15" s="1" t="s">
        <v>86</v>
      </c>
      <c r="X15" s="49">
        <v>2047</v>
      </c>
      <c r="Y15" s="1" t="s">
        <v>63</v>
      </c>
      <c r="Z15" s="49">
        <v>1810.5</v>
      </c>
      <c r="AA15" s="1" t="s">
        <v>80</v>
      </c>
      <c r="AB15" s="49">
        <v>0</v>
      </c>
    </row>
    <row r="16" spans="1:28" ht="24" customHeight="1" x14ac:dyDescent="0.2">
      <c r="A16" s="18" t="s">
        <v>39</v>
      </c>
      <c r="B16" s="45">
        <f>'G-1'!B16+'G-4'!B16</f>
        <v>74</v>
      </c>
      <c r="C16" s="45">
        <f>'G-1'!C16+'G-4'!C16</f>
        <v>416</v>
      </c>
      <c r="D16" s="45">
        <f>'G-1'!D16+'G-4'!D16</f>
        <v>43</v>
      </c>
      <c r="E16" s="45">
        <f>'G-1'!E16+'G-4'!E16</f>
        <v>5</v>
      </c>
      <c r="F16" s="6">
        <f t="shared" si="0"/>
        <v>551.5</v>
      </c>
      <c r="G16" s="2">
        <f t="shared" si="3"/>
        <v>2377.5</v>
      </c>
      <c r="H16" s="19" t="s">
        <v>15</v>
      </c>
      <c r="I16" s="45">
        <f>'G-1'!I16+'G-4'!I16</f>
        <v>77</v>
      </c>
      <c r="J16" s="45">
        <f>'G-1'!J16+'G-4'!J16</f>
        <v>500</v>
      </c>
      <c r="K16" s="45">
        <f>'G-1'!K16+'G-4'!K16</f>
        <v>27</v>
      </c>
      <c r="L16" s="45">
        <f>'G-1'!L16+'G-4'!L16</f>
        <v>3</v>
      </c>
      <c r="M16" s="6">
        <f t="shared" si="1"/>
        <v>600</v>
      </c>
      <c r="N16" s="2">
        <f t="shared" si="4"/>
        <v>2521</v>
      </c>
      <c r="O16" s="19" t="s">
        <v>8</v>
      </c>
      <c r="P16" s="45">
        <f>'G-1'!P16+'G-4'!P16</f>
        <v>147</v>
      </c>
      <c r="Q16" s="45">
        <f>'G-1'!Q16+'G-4'!Q16</f>
        <v>508</v>
      </c>
      <c r="R16" s="45">
        <f>'G-1'!R16+'G-4'!R16</f>
        <v>38</v>
      </c>
      <c r="S16" s="45">
        <f>'G-1'!S16+'G-4'!S16</f>
        <v>6</v>
      </c>
      <c r="T16" s="6">
        <f t="shared" si="2"/>
        <v>672.5</v>
      </c>
      <c r="U16" s="2">
        <f t="shared" si="5"/>
        <v>2683</v>
      </c>
      <c r="W16" s="1" t="s">
        <v>81</v>
      </c>
      <c r="X16" s="49">
        <v>2067.5</v>
      </c>
      <c r="Y16" s="1" t="s">
        <v>75</v>
      </c>
      <c r="Z16" s="49">
        <v>1832</v>
      </c>
      <c r="AA16" s="1" t="s">
        <v>82</v>
      </c>
      <c r="AB16" s="49">
        <v>0</v>
      </c>
    </row>
    <row r="17" spans="1:28" ht="24" customHeight="1" x14ac:dyDescent="0.2">
      <c r="A17" s="18" t="s">
        <v>40</v>
      </c>
      <c r="B17" s="45">
        <f>'G-1'!B17+'G-4'!B17</f>
        <v>105</v>
      </c>
      <c r="C17" s="45">
        <f>'G-1'!C17+'G-4'!C17</f>
        <v>380</v>
      </c>
      <c r="D17" s="45">
        <f>'G-1'!D17+'G-4'!D17</f>
        <v>42</v>
      </c>
      <c r="E17" s="45">
        <f>'G-1'!E17+'G-4'!E17</f>
        <v>8</v>
      </c>
      <c r="F17" s="6">
        <f t="shared" si="0"/>
        <v>536.5</v>
      </c>
      <c r="G17" s="2">
        <f t="shared" si="3"/>
        <v>2270</v>
      </c>
      <c r="H17" s="19" t="s">
        <v>18</v>
      </c>
      <c r="I17" s="45">
        <f>'G-1'!I17+'G-4'!I17</f>
        <v>66</v>
      </c>
      <c r="J17" s="45">
        <f>'G-1'!J17+'G-4'!J17</f>
        <v>474</v>
      </c>
      <c r="K17" s="45">
        <f>'G-1'!K17+'G-4'!K17</f>
        <v>38</v>
      </c>
      <c r="L17" s="45">
        <f>'G-1'!L17+'G-4'!L17</f>
        <v>8</v>
      </c>
      <c r="M17" s="6">
        <f t="shared" si="1"/>
        <v>603</v>
      </c>
      <c r="N17" s="2">
        <f t="shared" si="4"/>
        <v>2449.5</v>
      </c>
      <c r="O17" s="19" t="s">
        <v>10</v>
      </c>
      <c r="P17" s="45">
        <f>'G-1'!P17+'G-4'!P17</f>
        <v>150</v>
      </c>
      <c r="Q17" s="45">
        <f>'G-1'!Q17+'G-4'!Q17</f>
        <v>487</v>
      </c>
      <c r="R17" s="45">
        <f>'G-1'!R17+'G-4'!R17</f>
        <v>35</v>
      </c>
      <c r="S17" s="45">
        <f>'G-1'!S17+'G-4'!S17</f>
        <v>9</v>
      </c>
      <c r="T17" s="6">
        <f t="shared" si="2"/>
        <v>654.5</v>
      </c>
      <c r="U17" s="2">
        <f t="shared" si="5"/>
        <v>2677.5</v>
      </c>
      <c r="W17" s="1" t="s">
        <v>78</v>
      </c>
      <c r="X17" s="49">
        <v>2079.5</v>
      </c>
      <c r="Y17" s="1" t="s">
        <v>73</v>
      </c>
      <c r="Z17" s="49">
        <v>1838.5</v>
      </c>
      <c r="AA17" s="1" t="s">
        <v>85</v>
      </c>
      <c r="AB17" s="49">
        <v>0</v>
      </c>
    </row>
    <row r="18" spans="1:28" ht="24" customHeight="1" x14ac:dyDescent="0.2">
      <c r="A18" s="18" t="s">
        <v>41</v>
      </c>
      <c r="B18" s="45">
        <f>'G-1'!B18+'G-4'!B18</f>
        <v>98</v>
      </c>
      <c r="C18" s="45">
        <f>'G-1'!C18+'G-4'!C18</f>
        <v>374</v>
      </c>
      <c r="D18" s="45">
        <f>'G-1'!D18+'G-4'!D18</f>
        <v>36</v>
      </c>
      <c r="E18" s="45">
        <f>'G-1'!E18+'G-4'!E18</f>
        <v>9</v>
      </c>
      <c r="F18" s="6">
        <f t="shared" si="0"/>
        <v>517.5</v>
      </c>
      <c r="G18" s="2">
        <f t="shared" si="3"/>
        <v>2201.5</v>
      </c>
      <c r="H18" s="19" t="s">
        <v>20</v>
      </c>
      <c r="I18" s="45">
        <f>'G-1'!I18+'G-4'!I18</f>
        <v>80</v>
      </c>
      <c r="J18" s="45">
        <f>'G-1'!J18+'G-4'!J18</f>
        <v>468</v>
      </c>
      <c r="K18" s="45">
        <f>'G-1'!K18+'G-4'!K18</f>
        <v>32</v>
      </c>
      <c r="L18" s="45">
        <f>'G-1'!L18+'G-4'!L18</f>
        <v>9</v>
      </c>
      <c r="M18" s="6">
        <f t="shared" si="1"/>
        <v>594.5</v>
      </c>
      <c r="N18" s="2">
        <f t="shared" si="4"/>
        <v>2408</v>
      </c>
      <c r="O18" s="19" t="s">
        <v>13</v>
      </c>
      <c r="P18" s="45">
        <f>'G-1'!P18+'G-4'!P18</f>
        <v>194</v>
      </c>
      <c r="Q18" s="45">
        <f>'G-1'!Q18+'G-4'!Q18</f>
        <v>557</v>
      </c>
      <c r="R18" s="45">
        <f>'G-1'!R18+'G-4'!R18</f>
        <v>37</v>
      </c>
      <c r="S18" s="45">
        <f>'G-1'!S18+'G-4'!S18</f>
        <v>5</v>
      </c>
      <c r="T18" s="6">
        <f t="shared" si="2"/>
        <v>740.5</v>
      </c>
      <c r="U18" s="2">
        <f t="shared" si="5"/>
        <v>2762.5</v>
      </c>
      <c r="W18" s="1" t="s">
        <v>65</v>
      </c>
      <c r="X18" s="49">
        <v>2112.5</v>
      </c>
      <c r="Y18" s="1" t="s">
        <v>89</v>
      </c>
      <c r="Z18" s="49">
        <v>1862.5</v>
      </c>
      <c r="AA18" s="1" t="s">
        <v>68</v>
      </c>
      <c r="AB18" s="49">
        <v>0</v>
      </c>
    </row>
    <row r="19" spans="1:28" ht="24" customHeight="1" thickBot="1" x14ac:dyDescent="0.25">
      <c r="A19" s="21" t="s">
        <v>42</v>
      </c>
      <c r="B19" s="46">
        <f>'G-1'!B19+'G-4'!B19</f>
        <v>91</v>
      </c>
      <c r="C19" s="46">
        <f>'G-1'!C19+'G-4'!C19</f>
        <v>409</v>
      </c>
      <c r="D19" s="46">
        <f>'G-1'!D19+'G-4'!D19</f>
        <v>34</v>
      </c>
      <c r="E19" s="46">
        <f>'G-1'!E19+'G-4'!E19</f>
        <v>10</v>
      </c>
      <c r="F19" s="7">
        <f t="shared" si="0"/>
        <v>547.5</v>
      </c>
      <c r="G19" s="3">
        <f t="shared" si="3"/>
        <v>2153</v>
      </c>
      <c r="H19" s="20" t="s">
        <v>22</v>
      </c>
      <c r="I19" s="45">
        <f>'G-1'!I19+'G-4'!I19</f>
        <v>65</v>
      </c>
      <c r="J19" s="45">
        <f>'G-1'!J19+'G-4'!J19</f>
        <v>488</v>
      </c>
      <c r="K19" s="45">
        <f>'G-1'!K19+'G-4'!K19</f>
        <v>30</v>
      </c>
      <c r="L19" s="45">
        <f>'G-1'!L19+'G-4'!L19</f>
        <v>4</v>
      </c>
      <c r="M19" s="6">
        <f t="shared" si="1"/>
        <v>590.5</v>
      </c>
      <c r="N19" s="2">
        <f>M16+M17+M18+M19</f>
        <v>2388</v>
      </c>
      <c r="O19" s="19" t="s">
        <v>16</v>
      </c>
      <c r="P19" s="45">
        <f>'G-1'!P19+'G-4'!P19</f>
        <v>173</v>
      </c>
      <c r="Q19" s="45">
        <f>'G-1'!Q19+'G-4'!Q19</f>
        <v>510</v>
      </c>
      <c r="R19" s="45">
        <f>'G-1'!R19+'G-4'!R19</f>
        <v>33</v>
      </c>
      <c r="S19" s="45">
        <f>'G-1'!S19+'G-4'!S19</f>
        <v>5</v>
      </c>
      <c r="T19" s="6">
        <f t="shared" si="2"/>
        <v>675</v>
      </c>
      <c r="U19" s="2">
        <f t="shared" si="5"/>
        <v>2742.5</v>
      </c>
      <c r="W19" s="1" t="s">
        <v>64</v>
      </c>
      <c r="X19" s="49">
        <v>2147.5</v>
      </c>
      <c r="Y19" s="1" t="s">
        <v>87</v>
      </c>
      <c r="Z19" s="49">
        <v>1876.5</v>
      </c>
      <c r="AA19" s="1" t="s">
        <v>90</v>
      </c>
      <c r="AB19" s="49">
        <v>0</v>
      </c>
    </row>
    <row r="20" spans="1:28" ht="24" customHeight="1" x14ac:dyDescent="0.2">
      <c r="A20" s="19" t="s">
        <v>27</v>
      </c>
      <c r="B20" s="44">
        <f>'G-1'!B20+'G-4'!B20</f>
        <v>106</v>
      </c>
      <c r="C20" s="44">
        <f>'G-1'!C20+'G-4'!C20</f>
        <v>491</v>
      </c>
      <c r="D20" s="44">
        <f>'G-1'!D20+'G-4'!D20</f>
        <v>34</v>
      </c>
      <c r="E20" s="44">
        <f>'G-1'!E20+'G-4'!E20</f>
        <v>16</v>
      </c>
      <c r="F20" s="8">
        <f t="shared" si="0"/>
        <v>652</v>
      </c>
      <c r="G20" s="35"/>
      <c r="H20" s="19" t="s">
        <v>24</v>
      </c>
      <c r="I20" s="45">
        <f>'G-1'!I20+'G-4'!I20</f>
        <v>106</v>
      </c>
      <c r="J20" s="45">
        <f>'G-1'!J20+'G-4'!J20</f>
        <v>494</v>
      </c>
      <c r="K20" s="45">
        <f>'G-1'!K20+'G-4'!K20</f>
        <v>29</v>
      </c>
      <c r="L20" s="45">
        <f>'G-1'!L20+'G-4'!L20</f>
        <v>7</v>
      </c>
      <c r="M20" s="8">
        <f t="shared" si="1"/>
        <v>622.5</v>
      </c>
      <c r="N20" s="2">
        <f>M17+M18+M19+M20</f>
        <v>2410.5</v>
      </c>
      <c r="O20" s="19" t="s">
        <v>45</v>
      </c>
      <c r="P20" s="45">
        <f>'G-1'!P20+'G-4'!P20</f>
        <v>131</v>
      </c>
      <c r="Q20" s="45">
        <f>'G-1'!Q20+'G-4'!Q20</f>
        <v>454</v>
      </c>
      <c r="R20" s="45">
        <f>'G-1'!R20+'G-4'!R20</f>
        <v>38</v>
      </c>
      <c r="S20" s="45">
        <f>'G-1'!S20+'G-4'!S20</f>
        <v>3</v>
      </c>
      <c r="T20" s="8">
        <f t="shared" si="2"/>
        <v>603</v>
      </c>
      <c r="U20" s="2">
        <f t="shared" si="5"/>
        <v>2673</v>
      </c>
      <c r="W20" s="1"/>
      <c r="X20" s="1"/>
      <c r="Y20" s="1" t="s">
        <v>91</v>
      </c>
      <c r="Z20" s="49">
        <v>1888.5</v>
      </c>
      <c r="AA20" s="1" t="s">
        <v>69</v>
      </c>
      <c r="AB20" s="49">
        <v>0</v>
      </c>
    </row>
    <row r="21" spans="1:28" ht="24" customHeight="1" thickBot="1" x14ac:dyDescent="0.25">
      <c r="A21" s="19" t="s">
        <v>28</v>
      </c>
      <c r="B21" s="44">
        <f>'G-1'!B21+'G-4'!B21</f>
        <v>112</v>
      </c>
      <c r="C21" s="44">
        <f>'G-1'!C21+'G-4'!C21</f>
        <v>473</v>
      </c>
      <c r="D21" s="44">
        <f>'G-1'!D21+'G-4'!D21</f>
        <v>38</v>
      </c>
      <c r="E21" s="44">
        <f>'G-1'!E21+'G-4'!E21</f>
        <v>11</v>
      </c>
      <c r="F21" s="6">
        <f t="shared" si="0"/>
        <v>632.5</v>
      </c>
      <c r="G21" s="36"/>
      <c r="H21" s="20" t="s">
        <v>25</v>
      </c>
      <c r="I21" s="45">
        <f>'G-1'!I21+'G-4'!I21</f>
        <v>115</v>
      </c>
      <c r="J21" s="45">
        <f>'G-1'!J21+'G-4'!J21</f>
        <v>495</v>
      </c>
      <c r="K21" s="45">
        <f>'G-1'!K21+'G-4'!K21</f>
        <v>26</v>
      </c>
      <c r="L21" s="45">
        <f>'G-1'!L21+'G-4'!L21</f>
        <v>16</v>
      </c>
      <c r="M21" s="6">
        <f t="shared" si="1"/>
        <v>644.5</v>
      </c>
      <c r="N21" s="2">
        <f>M18+M19+M20+M21</f>
        <v>2452</v>
      </c>
      <c r="O21" s="21" t="s">
        <v>46</v>
      </c>
      <c r="P21" s="46">
        <f>'G-1'!P21+'G-4'!P21</f>
        <v>137</v>
      </c>
      <c r="Q21" s="46">
        <f>'G-1'!Q21+'G-4'!Q21</f>
        <v>433</v>
      </c>
      <c r="R21" s="46">
        <f>'G-1'!R21+'G-4'!R21</f>
        <v>33</v>
      </c>
      <c r="S21" s="46">
        <f>'G-1'!S21+'G-4'!S21</f>
        <v>2</v>
      </c>
      <c r="T21" s="7">
        <f t="shared" si="2"/>
        <v>572.5</v>
      </c>
      <c r="U21" s="3">
        <f t="shared" si="5"/>
        <v>2591</v>
      </c>
      <c r="W21" s="1"/>
      <c r="X21" s="1"/>
      <c r="Y21" s="1" t="s">
        <v>70</v>
      </c>
      <c r="Z21" s="49">
        <v>1896</v>
      </c>
      <c r="AA21" s="1" t="s">
        <v>71</v>
      </c>
      <c r="AB21" s="49">
        <v>0</v>
      </c>
    </row>
    <row r="22" spans="1:28" ht="24" customHeight="1" thickBot="1" x14ac:dyDescent="0.25">
      <c r="A22" s="19" t="s">
        <v>1</v>
      </c>
      <c r="B22" s="44">
        <f>'G-1'!B22+'G-4'!B22</f>
        <v>134</v>
      </c>
      <c r="C22" s="44">
        <f>'G-1'!C22+'G-4'!C22</f>
        <v>450</v>
      </c>
      <c r="D22" s="44">
        <f>'G-1'!D22+'G-4'!D22</f>
        <v>38</v>
      </c>
      <c r="E22" s="44">
        <f>'G-1'!E22+'G-4'!E22</f>
        <v>17</v>
      </c>
      <c r="F22" s="6">
        <f t="shared" si="0"/>
        <v>635.5</v>
      </c>
      <c r="G22" s="2"/>
      <c r="H22" s="21" t="s">
        <v>26</v>
      </c>
      <c r="I22" s="45">
        <f>'G-1'!I22+'G-4'!I22</f>
        <v>124</v>
      </c>
      <c r="J22" s="45">
        <f>'G-1'!J22+'G-4'!J22</f>
        <v>524</v>
      </c>
      <c r="K22" s="45">
        <f>'G-1'!K22+'G-4'!K22</f>
        <v>33</v>
      </c>
      <c r="L22" s="45">
        <f>'G-1'!L22+'G-4'!L22</f>
        <v>9</v>
      </c>
      <c r="M22" s="6">
        <f t="shared" si="1"/>
        <v>674.5</v>
      </c>
      <c r="N22" s="3">
        <f>M19+M20+M21+M22</f>
        <v>2532</v>
      </c>
      <c r="O22" s="19"/>
      <c r="P22" s="44"/>
      <c r="Q22" s="44"/>
      <c r="R22" s="44"/>
      <c r="S22" s="44"/>
      <c r="T22" s="8"/>
      <c r="U22" s="34"/>
      <c r="W22" s="1"/>
      <c r="X22" s="1"/>
      <c r="Y22" s="1" t="s">
        <v>92</v>
      </c>
      <c r="Z22" s="49">
        <v>1946</v>
      </c>
      <c r="AA22" s="1"/>
      <c r="AB22" s="49"/>
    </row>
    <row r="23" spans="1:28" ht="13.5" customHeight="1" x14ac:dyDescent="0.2">
      <c r="A23" s="220" t="s">
        <v>47</v>
      </c>
      <c r="B23" s="221"/>
      <c r="C23" s="214" t="s">
        <v>50</v>
      </c>
      <c r="D23" s="215"/>
      <c r="E23" s="215"/>
      <c r="F23" s="216"/>
      <c r="G23" s="51">
        <f>MAX(G13:G19)</f>
        <v>2707</v>
      </c>
      <c r="H23" s="236" t="s">
        <v>48</v>
      </c>
      <c r="I23" s="237"/>
      <c r="J23" s="217" t="s">
        <v>50</v>
      </c>
      <c r="K23" s="218"/>
      <c r="L23" s="218"/>
      <c r="M23" s="219"/>
      <c r="N23" s="52">
        <f>MAX(N10:N22)</f>
        <v>2633</v>
      </c>
      <c r="O23" s="220" t="s">
        <v>49</v>
      </c>
      <c r="P23" s="221"/>
      <c r="Q23" s="214" t="s">
        <v>50</v>
      </c>
      <c r="R23" s="215"/>
      <c r="S23" s="215"/>
      <c r="T23" s="216"/>
      <c r="U23" s="51">
        <f>MAX(U13:U21)</f>
        <v>2762.5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22"/>
      <c r="B24" s="223"/>
      <c r="C24" s="50" t="s">
        <v>72</v>
      </c>
      <c r="D24" s="53"/>
      <c r="E24" s="53"/>
      <c r="F24" s="54" t="s">
        <v>64</v>
      </c>
      <c r="G24" s="55"/>
      <c r="H24" s="222"/>
      <c r="I24" s="223"/>
      <c r="J24" s="50" t="s">
        <v>72</v>
      </c>
      <c r="K24" s="53"/>
      <c r="L24" s="53"/>
      <c r="M24" s="54" t="s">
        <v>75</v>
      </c>
      <c r="N24" s="55"/>
      <c r="O24" s="222"/>
      <c r="P24" s="223"/>
      <c r="Q24" s="50" t="s">
        <v>72</v>
      </c>
      <c r="R24" s="53"/>
      <c r="S24" s="53"/>
      <c r="T24" s="54" t="s">
        <v>68</v>
      </c>
      <c r="U24" s="55"/>
      <c r="W24" s="1"/>
      <c r="X24" s="1"/>
      <c r="Y24" s="56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238" t="s">
        <v>51</v>
      </c>
      <c r="B26" s="238"/>
      <c r="C26" s="238"/>
      <c r="D26" s="238"/>
      <c r="E26" s="23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0" t="s">
        <v>31</v>
      </c>
      <c r="B1" s="70"/>
      <c r="C1" s="70"/>
      <c r="D1" s="70"/>
      <c r="E1" s="70"/>
      <c r="F1" s="71"/>
      <c r="G1" s="71"/>
      <c r="H1" s="71"/>
      <c r="I1" s="71"/>
      <c r="J1" s="71"/>
    </row>
    <row r="2" spans="1:10" ht="18.75" x14ac:dyDescent="0.2">
      <c r="A2" s="256" t="s">
        <v>111</v>
      </c>
      <c r="B2" s="256"/>
      <c r="C2" s="256"/>
      <c r="D2" s="256"/>
      <c r="E2" s="256"/>
      <c r="F2" s="256"/>
      <c r="G2" s="256"/>
      <c r="H2" s="256"/>
      <c r="I2" s="256"/>
      <c r="J2" s="256"/>
    </row>
    <row r="3" spans="1:10" ht="15" x14ac:dyDescent="0.2">
      <c r="A3" s="72"/>
      <c r="B3" s="72"/>
      <c r="C3" s="71"/>
      <c r="D3" s="71"/>
      <c r="E3" s="71"/>
      <c r="F3" s="71"/>
      <c r="G3" s="71"/>
      <c r="H3" s="71"/>
      <c r="I3" s="73"/>
      <c r="J3" s="74"/>
    </row>
    <row r="4" spans="1:10" x14ac:dyDescent="0.2">
      <c r="A4" s="257" t="s">
        <v>112</v>
      </c>
      <c r="B4" s="257"/>
      <c r="C4" s="258" t="s">
        <v>60</v>
      </c>
      <c r="D4" s="258"/>
      <c r="E4" s="258"/>
      <c r="F4" s="75"/>
      <c r="G4" s="71"/>
      <c r="H4" s="71"/>
      <c r="I4" s="71"/>
      <c r="J4" s="71"/>
    </row>
    <row r="5" spans="1:10" x14ac:dyDescent="0.2">
      <c r="A5" s="228" t="s">
        <v>56</v>
      </c>
      <c r="B5" s="228"/>
      <c r="C5" s="259" t="str">
        <f>'G-1'!D5</f>
        <v>CALLE 82 X CARRERA 43</v>
      </c>
      <c r="D5" s="259"/>
      <c r="E5" s="259"/>
      <c r="F5" s="76"/>
      <c r="G5" s="77"/>
      <c r="H5" s="68" t="s">
        <v>53</v>
      </c>
      <c r="I5" s="260">
        <f>'G-1'!L5</f>
        <v>1349</v>
      </c>
      <c r="J5" s="260"/>
    </row>
    <row r="6" spans="1:10" x14ac:dyDescent="0.2">
      <c r="A6" s="228" t="s">
        <v>113</v>
      </c>
      <c r="B6" s="228"/>
      <c r="C6" s="245" t="s">
        <v>153</v>
      </c>
      <c r="D6" s="245"/>
      <c r="E6" s="245"/>
      <c r="F6" s="76"/>
      <c r="G6" s="77"/>
      <c r="H6" s="68" t="s">
        <v>58</v>
      </c>
      <c r="I6" s="246">
        <f>'G-1'!S6</f>
        <v>43196</v>
      </c>
      <c r="J6" s="246"/>
    </row>
    <row r="7" spans="1:10" x14ac:dyDescent="0.2">
      <c r="A7" s="78"/>
      <c r="B7" s="78"/>
      <c r="C7" s="247"/>
      <c r="D7" s="247"/>
      <c r="E7" s="247"/>
      <c r="F7" s="247"/>
      <c r="G7" s="75"/>
      <c r="H7" s="79"/>
      <c r="I7" s="80"/>
      <c r="J7" s="71"/>
    </row>
    <row r="8" spans="1:10" x14ac:dyDescent="0.2">
      <c r="A8" s="248" t="s">
        <v>114</v>
      </c>
      <c r="B8" s="250" t="s">
        <v>115</v>
      </c>
      <c r="C8" s="248" t="s">
        <v>116</v>
      </c>
      <c r="D8" s="250" t="s">
        <v>117</v>
      </c>
      <c r="E8" s="81" t="s">
        <v>118</v>
      </c>
      <c r="F8" s="82" t="s">
        <v>119</v>
      </c>
      <c r="G8" s="83" t="s">
        <v>120</v>
      </c>
      <c r="H8" s="82" t="s">
        <v>121</v>
      </c>
      <c r="I8" s="252" t="s">
        <v>122</v>
      </c>
      <c r="J8" s="254" t="s">
        <v>123</v>
      </c>
    </row>
    <row r="9" spans="1:10" x14ac:dyDescent="0.2">
      <c r="A9" s="249"/>
      <c r="B9" s="251"/>
      <c r="C9" s="249"/>
      <c r="D9" s="251"/>
      <c r="E9" s="84" t="s">
        <v>52</v>
      </c>
      <c r="F9" s="85" t="s">
        <v>0</v>
      </c>
      <c r="G9" s="86" t="s">
        <v>2</v>
      </c>
      <c r="H9" s="85" t="s">
        <v>3</v>
      </c>
      <c r="I9" s="253"/>
      <c r="J9" s="255"/>
    </row>
    <row r="10" spans="1:10" x14ac:dyDescent="0.2">
      <c r="A10" s="239" t="s">
        <v>124</v>
      </c>
      <c r="B10" s="242">
        <v>2</v>
      </c>
      <c r="C10" s="87"/>
      <c r="D10" s="88" t="s">
        <v>125</v>
      </c>
      <c r="E10" s="48">
        <v>0</v>
      </c>
      <c r="F10" s="48">
        <v>0</v>
      </c>
      <c r="G10" s="48">
        <v>0</v>
      </c>
      <c r="H10" s="48">
        <v>0</v>
      </c>
      <c r="I10" s="48">
        <v>13</v>
      </c>
      <c r="J10" s="89">
        <f>IF(I10=0,"0,00",I10/SUM(I10:I12)*100)</f>
        <v>0.55189980895775848</v>
      </c>
    </row>
    <row r="11" spans="1:10" x14ac:dyDescent="0.2">
      <c r="A11" s="240"/>
      <c r="B11" s="243"/>
      <c r="C11" s="87" t="s">
        <v>126</v>
      </c>
      <c r="D11" s="90" t="s">
        <v>127</v>
      </c>
      <c r="E11" s="91">
        <v>254</v>
      </c>
      <c r="F11" s="91">
        <v>1874</v>
      </c>
      <c r="G11" s="91">
        <v>66</v>
      </c>
      <c r="H11" s="91">
        <v>13</v>
      </c>
      <c r="I11" s="91">
        <f t="shared" ref="I11:I45" si="0">E11*0.5+F11+G11*2+H11*2.5</f>
        <v>2165.5</v>
      </c>
      <c r="J11" s="92">
        <f>IF(I11=0,"0,00",I11/SUM(I10:I12)*100)</f>
        <v>91.933772022925069</v>
      </c>
    </row>
    <row r="12" spans="1:10" x14ac:dyDescent="0.2">
      <c r="A12" s="240"/>
      <c r="B12" s="243"/>
      <c r="C12" s="93" t="s">
        <v>136</v>
      </c>
      <c r="D12" s="94" t="s">
        <v>128</v>
      </c>
      <c r="E12" s="47">
        <v>20</v>
      </c>
      <c r="F12" s="47">
        <v>150</v>
      </c>
      <c r="G12" s="47">
        <v>1</v>
      </c>
      <c r="H12" s="47">
        <v>6</v>
      </c>
      <c r="I12" s="95">
        <f t="shared" si="0"/>
        <v>177</v>
      </c>
      <c r="J12" s="96">
        <f>IF(I12=0,"0,00",I12/SUM(I10:I12)*100)</f>
        <v>7.5143281681171725</v>
      </c>
    </row>
    <row r="13" spans="1:10" x14ac:dyDescent="0.2">
      <c r="A13" s="240"/>
      <c r="B13" s="243"/>
      <c r="C13" s="97"/>
      <c r="D13" s="88" t="s">
        <v>125</v>
      </c>
      <c r="E13" s="48">
        <v>0</v>
      </c>
      <c r="F13" s="48">
        <v>0</v>
      </c>
      <c r="G13" s="48">
        <v>0</v>
      </c>
      <c r="H13" s="48">
        <v>0</v>
      </c>
      <c r="I13" s="48">
        <f t="shared" si="0"/>
        <v>0</v>
      </c>
      <c r="J13" s="89" t="str">
        <f>IF(I13=0,"0,00",I13/SUM(I13:I15)*100)</f>
        <v>0,00</v>
      </c>
    </row>
    <row r="14" spans="1:10" x14ac:dyDescent="0.2">
      <c r="A14" s="240"/>
      <c r="B14" s="243"/>
      <c r="C14" s="87" t="s">
        <v>129</v>
      </c>
      <c r="D14" s="90" t="s">
        <v>127</v>
      </c>
      <c r="E14" s="91">
        <v>474</v>
      </c>
      <c r="F14" s="91">
        <v>2125</v>
      </c>
      <c r="G14" s="91">
        <v>62</v>
      </c>
      <c r="H14" s="91">
        <v>46</v>
      </c>
      <c r="I14" s="91">
        <f t="shared" si="0"/>
        <v>2601</v>
      </c>
      <c r="J14" s="92">
        <f>IF(I14=0,"0,00",I14/SUM(I13:I15)*100)</f>
        <v>89.875604699378016</v>
      </c>
    </row>
    <row r="15" spans="1:10" x14ac:dyDescent="0.2">
      <c r="A15" s="240"/>
      <c r="B15" s="243"/>
      <c r="C15" s="93" t="s">
        <v>137</v>
      </c>
      <c r="D15" s="94" t="s">
        <v>128</v>
      </c>
      <c r="E15" s="47">
        <v>60</v>
      </c>
      <c r="F15" s="47">
        <v>249</v>
      </c>
      <c r="G15" s="47">
        <v>2</v>
      </c>
      <c r="H15" s="47">
        <v>4</v>
      </c>
      <c r="I15" s="95">
        <f t="shared" si="0"/>
        <v>293</v>
      </c>
      <c r="J15" s="96">
        <f>IF(I15=0,"0,00",I15/SUM(I13:I15)*100)</f>
        <v>10.124395300621975</v>
      </c>
    </row>
    <row r="16" spans="1:10" x14ac:dyDescent="0.2">
      <c r="A16" s="240"/>
      <c r="B16" s="243"/>
      <c r="C16" s="97"/>
      <c r="D16" s="88" t="s">
        <v>125</v>
      </c>
      <c r="E16" s="48">
        <v>0</v>
      </c>
      <c r="F16" s="48">
        <v>0</v>
      </c>
      <c r="G16" s="48">
        <v>0</v>
      </c>
      <c r="H16" s="48">
        <v>0</v>
      </c>
      <c r="I16" s="48">
        <f t="shared" si="0"/>
        <v>0</v>
      </c>
      <c r="J16" s="89" t="str">
        <f>IF(I16=0,"0,00",I16/SUM(I16:I18)*100)</f>
        <v>0,00</v>
      </c>
    </row>
    <row r="17" spans="1:10" x14ac:dyDescent="0.2">
      <c r="A17" s="240"/>
      <c r="B17" s="243"/>
      <c r="C17" s="87" t="s">
        <v>130</v>
      </c>
      <c r="D17" s="90" t="s">
        <v>127</v>
      </c>
      <c r="E17" s="91">
        <v>394</v>
      </c>
      <c r="F17" s="91">
        <v>1597</v>
      </c>
      <c r="G17" s="91">
        <v>54</v>
      </c>
      <c r="H17" s="91">
        <v>21</v>
      </c>
      <c r="I17" s="91">
        <f t="shared" si="0"/>
        <v>1954.5</v>
      </c>
      <c r="J17" s="92">
        <f>IF(I17=0,"0,00",I17/SUM(I16:I18)*100)</f>
        <v>89.023001594169898</v>
      </c>
    </row>
    <row r="18" spans="1:10" x14ac:dyDescent="0.2">
      <c r="A18" s="241"/>
      <c r="B18" s="244"/>
      <c r="C18" s="98" t="s">
        <v>138</v>
      </c>
      <c r="D18" s="94" t="s">
        <v>128</v>
      </c>
      <c r="E18" s="47">
        <v>42</v>
      </c>
      <c r="F18" s="47">
        <v>210</v>
      </c>
      <c r="G18" s="47">
        <v>0</v>
      </c>
      <c r="H18" s="47">
        <v>4</v>
      </c>
      <c r="I18" s="95">
        <f t="shared" si="0"/>
        <v>241</v>
      </c>
      <c r="J18" s="96">
        <f>IF(I18=0,"0,00",I18/SUM(I16:I18)*100)</f>
        <v>10.976998405830107</v>
      </c>
    </row>
    <row r="19" spans="1:10" x14ac:dyDescent="0.2">
      <c r="A19" s="239" t="s">
        <v>131</v>
      </c>
      <c r="B19" s="242"/>
      <c r="C19" s="99"/>
      <c r="D19" s="88" t="s">
        <v>125</v>
      </c>
      <c r="E19" s="122">
        <v>0</v>
      </c>
      <c r="F19" s="122">
        <v>0</v>
      </c>
      <c r="G19" s="122">
        <v>0</v>
      </c>
      <c r="H19" s="122">
        <v>0</v>
      </c>
      <c r="I19" s="48">
        <f t="shared" si="0"/>
        <v>0</v>
      </c>
      <c r="J19" s="89" t="str">
        <f>IF(I19=0,"0,00",I19/SUM(I19:I21)*100)</f>
        <v>0,00</v>
      </c>
    </row>
    <row r="20" spans="1:10" x14ac:dyDescent="0.2">
      <c r="A20" s="240"/>
      <c r="B20" s="243"/>
      <c r="C20" s="87" t="s">
        <v>126</v>
      </c>
      <c r="D20" s="90" t="s">
        <v>127</v>
      </c>
      <c r="E20" s="124">
        <v>0</v>
      </c>
      <c r="F20" s="124">
        <v>0</v>
      </c>
      <c r="G20" s="124">
        <v>0</v>
      </c>
      <c r="H20" s="124">
        <v>0</v>
      </c>
      <c r="I20" s="91">
        <f t="shared" si="0"/>
        <v>0</v>
      </c>
      <c r="J20" s="92" t="str">
        <f>IF(I20=0,"0,00",I20/SUM(I19:I21)*100)</f>
        <v>0,00</v>
      </c>
    </row>
    <row r="21" spans="1:10" x14ac:dyDescent="0.2">
      <c r="A21" s="240"/>
      <c r="B21" s="243"/>
      <c r="C21" s="93" t="s">
        <v>139</v>
      </c>
      <c r="D21" s="94" t="s">
        <v>128</v>
      </c>
      <c r="E21" s="123">
        <v>0</v>
      </c>
      <c r="F21" s="123">
        <v>0</v>
      </c>
      <c r="G21" s="123">
        <v>0</v>
      </c>
      <c r="H21" s="123">
        <v>0</v>
      </c>
      <c r="I21" s="95">
        <f t="shared" si="0"/>
        <v>0</v>
      </c>
      <c r="J21" s="96" t="str">
        <f>IF(I21=0,"0,00",I21/SUM(I19:I21)*100)</f>
        <v>0,00</v>
      </c>
    </row>
    <row r="22" spans="1:10" x14ac:dyDescent="0.2">
      <c r="A22" s="240"/>
      <c r="B22" s="243"/>
      <c r="C22" s="97"/>
      <c r="D22" s="88" t="s">
        <v>125</v>
      </c>
      <c r="E22" s="122">
        <v>0</v>
      </c>
      <c r="F22" s="122">
        <v>0</v>
      </c>
      <c r="G22" s="122">
        <v>0</v>
      </c>
      <c r="H22" s="122">
        <v>0</v>
      </c>
      <c r="I22" s="48">
        <f t="shared" si="0"/>
        <v>0</v>
      </c>
      <c r="J22" s="89" t="str">
        <f>IF(I22=0,"0,00",I22/SUM(I22:I24)*100)</f>
        <v>0,00</v>
      </c>
    </row>
    <row r="23" spans="1:10" x14ac:dyDescent="0.2">
      <c r="A23" s="240"/>
      <c r="B23" s="243"/>
      <c r="C23" s="87" t="s">
        <v>129</v>
      </c>
      <c r="D23" s="90" t="s">
        <v>127</v>
      </c>
      <c r="E23" s="124">
        <v>0</v>
      </c>
      <c r="F23" s="124">
        <v>0</v>
      </c>
      <c r="G23" s="124">
        <v>0</v>
      </c>
      <c r="H23" s="124">
        <v>0</v>
      </c>
      <c r="I23" s="91">
        <f t="shared" si="0"/>
        <v>0</v>
      </c>
      <c r="J23" s="92" t="str">
        <f>IF(I23=0,"0,00",I23/SUM(I22:I24)*100)</f>
        <v>0,00</v>
      </c>
    </row>
    <row r="24" spans="1:10" x14ac:dyDescent="0.2">
      <c r="A24" s="240"/>
      <c r="B24" s="243"/>
      <c r="C24" s="93" t="s">
        <v>140</v>
      </c>
      <c r="D24" s="94" t="s">
        <v>128</v>
      </c>
      <c r="E24" s="123">
        <v>0</v>
      </c>
      <c r="F24" s="123">
        <v>0</v>
      </c>
      <c r="G24" s="123">
        <v>0</v>
      </c>
      <c r="H24" s="123">
        <v>0</v>
      </c>
      <c r="I24" s="95">
        <f t="shared" si="0"/>
        <v>0</v>
      </c>
      <c r="J24" s="96" t="str">
        <f>IF(I24=0,"0,00",I24/SUM(I22:I24)*100)</f>
        <v>0,00</v>
      </c>
    </row>
    <row r="25" spans="1:10" x14ac:dyDescent="0.2">
      <c r="A25" s="240"/>
      <c r="B25" s="243"/>
      <c r="C25" s="97"/>
      <c r="D25" s="88" t="s">
        <v>125</v>
      </c>
      <c r="E25" s="122">
        <v>0</v>
      </c>
      <c r="F25" s="122">
        <v>0</v>
      </c>
      <c r="G25" s="122">
        <v>0</v>
      </c>
      <c r="H25" s="122">
        <v>0</v>
      </c>
      <c r="I25" s="48">
        <f t="shared" si="0"/>
        <v>0</v>
      </c>
      <c r="J25" s="89" t="str">
        <f>IF(I25=0,"0,00",I25/SUM(I25:I27)*100)</f>
        <v>0,00</v>
      </c>
    </row>
    <row r="26" spans="1:10" x14ac:dyDescent="0.2">
      <c r="A26" s="240"/>
      <c r="B26" s="243"/>
      <c r="C26" s="87" t="s">
        <v>130</v>
      </c>
      <c r="D26" s="90" t="s">
        <v>127</v>
      </c>
      <c r="E26" s="124">
        <v>0</v>
      </c>
      <c r="F26" s="124">
        <v>0</v>
      </c>
      <c r="G26" s="124">
        <v>0</v>
      </c>
      <c r="H26" s="124">
        <v>0</v>
      </c>
      <c r="I26" s="91">
        <f t="shared" si="0"/>
        <v>0</v>
      </c>
      <c r="J26" s="92" t="str">
        <f>IF(I26=0,"0,00",I26/SUM(I25:I27)*100)</f>
        <v>0,00</v>
      </c>
    </row>
    <row r="27" spans="1:10" x14ac:dyDescent="0.2">
      <c r="A27" s="241"/>
      <c r="B27" s="244"/>
      <c r="C27" s="98" t="s">
        <v>141</v>
      </c>
      <c r="D27" s="94" t="s">
        <v>128</v>
      </c>
      <c r="E27" s="123">
        <v>0</v>
      </c>
      <c r="F27" s="123">
        <v>0</v>
      </c>
      <c r="G27" s="123">
        <v>0</v>
      </c>
      <c r="H27" s="123">
        <v>0</v>
      </c>
      <c r="I27" s="95">
        <f t="shared" si="0"/>
        <v>0</v>
      </c>
      <c r="J27" s="96" t="str">
        <f>IF(I27=0,"0,00",I27/SUM(I25:I27)*100)</f>
        <v>0,00</v>
      </c>
    </row>
    <row r="28" spans="1:10" x14ac:dyDescent="0.2">
      <c r="A28" s="239" t="s">
        <v>132</v>
      </c>
      <c r="B28" s="242"/>
      <c r="C28" s="99"/>
      <c r="D28" s="88" t="s">
        <v>125</v>
      </c>
      <c r="E28" s="122">
        <v>0</v>
      </c>
      <c r="F28" s="122">
        <v>0</v>
      </c>
      <c r="G28" s="122">
        <v>0</v>
      </c>
      <c r="H28" s="122">
        <v>0</v>
      </c>
      <c r="I28" s="48">
        <f t="shared" si="0"/>
        <v>0</v>
      </c>
      <c r="J28" s="89" t="str">
        <f>IF(I28=0,"0,00",I28/SUM(I28:I30)*100)</f>
        <v>0,00</v>
      </c>
    </row>
    <row r="29" spans="1:10" x14ac:dyDescent="0.2">
      <c r="A29" s="240"/>
      <c r="B29" s="243"/>
      <c r="C29" s="87" t="s">
        <v>126</v>
      </c>
      <c r="D29" s="90" t="s">
        <v>127</v>
      </c>
      <c r="E29" s="124">
        <v>0</v>
      </c>
      <c r="F29" s="124">
        <v>0</v>
      </c>
      <c r="G29" s="124">
        <v>0</v>
      </c>
      <c r="H29" s="124">
        <v>0</v>
      </c>
      <c r="I29" s="91">
        <f t="shared" si="0"/>
        <v>0</v>
      </c>
      <c r="J29" s="92" t="str">
        <f>IF(I29=0,"0,00",I29/SUM(I28:I30)*100)</f>
        <v>0,00</v>
      </c>
    </row>
    <row r="30" spans="1:10" x14ac:dyDescent="0.2">
      <c r="A30" s="240"/>
      <c r="B30" s="243"/>
      <c r="C30" s="93" t="s">
        <v>142</v>
      </c>
      <c r="D30" s="94" t="s">
        <v>128</v>
      </c>
      <c r="E30" s="123">
        <v>0</v>
      </c>
      <c r="F30" s="123">
        <v>0</v>
      </c>
      <c r="G30" s="123">
        <v>0</v>
      </c>
      <c r="H30" s="123">
        <v>0</v>
      </c>
      <c r="I30" s="95">
        <f t="shared" si="0"/>
        <v>0</v>
      </c>
      <c r="J30" s="96" t="str">
        <f>IF(I30=0,"0,00",I30/SUM(I28:I30)*100)</f>
        <v>0,00</v>
      </c>
    </row>
    <row r="31" spans="1:10" x14ac:dyDescent="0.2">
      <c r="A31" s="240"/>
      <c r="B31" s="243"/>
      <c r="C31" s="97"/>
      <c r="D31" s="88" t="s">
        <v>125</v>
      </c>
      <c r="E31" s="122">
        <v>0</v>
      </c>
      <c r="F31" s="122">
        <v>0</v>
      </c>
      <c r="G31" s="122">
        <v>0</v>
      </c>
      <c r="H31" s="122">
        <v>0</v>
      </c>
      <c r="I31" s="48">
        <f t="shared" si="0"/>
        <v>0</v>
      </c>
      <c r="J31" s="89" t="str">
        <f>IF(I31=0,"0,00",I31/SUM(I31:I33)*100)</f>
        <v>0,00</v>
      </c>
    </row>
    <row r="32" spans="1:10" x14ac:dyDescent="0.2">
      <c r="A32" s="240"/>
      <c r="B32" s="243"/>
      <c r="C32" s="87" t="s">
        <v>129</v>
      </c>
      <c r="D32" s="90" t="s">
        <v>127</v>
      </c>
      <c r="E32" s="124">
        <v>0</v>
      </c>
      <c r="F32" s="124">
        <v>0</v>
      </c>
      <c r="G32" s="124">
        <v>0</v>
      </c>
      <c r="H32" s="124">
        <v>0</v>
      </c>
      <c r="I32" s="91">
        <f t="shared" si="0"/>
        <v>0</v>
      </c>
      <c r="J32" s="92" t="str">
        <f>IF(I32=0,"0,00",I32/SUM(I31:I33)*100)</f>
        <v>0,00</v>
      </c>
    </row>
    <row r="33" spans="1:10" x14ac:dyDescent="0.2">
      <c r="A33" s="240"/>
      <c r="B33" s="243"/>
      <c r="C33" s="93" t="s">
        <v>143</v>
      </c>
      <c r="D33" s="94" t="s">
        <v>128</v>
      </c>
      <c r="E33" s="123">
        <v>0</v>
      </c>
      <c r="F33" s="123">
        <v>0</v>
      </c>
      <c r="G33" s="123">
        <v>0</v>
      </c>
      <c r="H33" s="123">
        <v>0</v>
      </c>
      <c r="I33" s="95">
        <f t="shared" si="0"/>
        <v>0</v>
      </c>
      <c r="J33" s="96" t="str">
        <f>IF(I33=0,"0,00",I33/SUM(I31:I33)*100)</f>
        <v>0,00</v>
      </c>
    </row>
    <row r="34" spans="1:10" x14ac:dyDescent="0.2">
      <c r="A34" s="240"/>
      <c r="B34" s="243"/>
      <c r="C34" s="97"/>
      <c r="D34" s="88" t="s">
        <v>125</v>
      </c>
      <c r="E34" s="122">
        <v>0</v>
      </c>
      <c r="F34" s="122">
        <v>0</v>
      </c>
      <c r="G34" s="122">
        <v>0</v>
      </c>
      <c r="H34" s="122">
        <v>0</v>
      </c>
      <c r="I34" s="48">
        <f t="shared" si="0"/>
        <v>0</v>
      </c>
      <c r="J34" s="89" t="str">
        <f>IF(I34=0,"0,00",I34/SUM(I34:I36)*100)</f>
        <v>0,00</v>
      </c>
    </row>
    <row r="35" spans="1:10" x14ac:dyDescent="0.2">
      <c r="A35" s="240"/>
      <c r="B35" s="243"/>
      <c r="C35" s="87" t="s">
        <v>130</v>
      </c>
      <c r="D35" s="90" t="s">
        <v>127</v>
      </c>
      <c r="E35" s="124">
        <v>0</v>
      </c>
      <c r="F35" s="124">
        <v>0</v>
      </c>
      <c r="G35" s="124">
        <v>0</v>
      </c>
      <c r="H35" s="124">
        <v>0</v>
      </c>
      <c r="I35" s="91">
        <f t="shared" si="0"/>
        <v>0</v>
      </c>
      <c r="J35" s="92" t="str">
        <f>IF(I35=0,"0,00",I35/SUM(I34:I36)*100)</f>
        <v>0,00</v>
      </c>
    </row>
    <row r="36" spans="1:10" x14ac:dyDescent="0.2">
      <c r="A36" s="241"/>
      <c r="B36" s="244"/>
      <c r="C36" s="98" t="s">
        <v>144</v>
      </c>
      <c r="D36" s="94" t="s">
        <v>128</v>
      </c>
      <c r="E36" s="123">
        <v>0</v>
      </c>
      <c r="F36" s="123">
        <v>0</v>
      </c>
      <c r="G36" s="123">
        <v>0</v>
      </c>
      <c r="H36" s="123">
        <v>0</v>
      </c>
      <c r="I36" s="95">
        <f t="shared" si="0"/>
        <v>0</v>
      </c>
      <c r="J36" s="96" t="str">
        <f>IF(I36=0,"0,00",I36/SUM(I34:I36)*100)</f>
        <v>0,00</v>
      </c>
    </row>
    <row r="37" spans="1:10" x14ac:dyDescent="0.2">
      <c r="A37" s="239" t="s">
        <v>133</v>
      </c>
      <c r="B37" s="242">
        <v>2</v>
      </c>
      <c r="C37" s="99"/>
      <c r="D37" s="88" t="s">
        <v>125</v>
      </c>
      <c r="E37" s="48">
        <v>27</v>
      </c>
      <c r="F37" s="48">
        <v>161</v>
      </c>
      <c r="G37" s="48">
        <v>11</v>
      </c>
      <c r="H37" s="48">
        <v>4</v>
      </c>
      <c r="I37" s="48">
        <f t="shared" si="0"/>
        <v>206.5</v>
      </c>
      <c r="J37" s="89">
        <f>IF(I37=0,"0,00",I37/SUM(I37:I39)*100)</f>
        <v>14.739471805852963</v>
      </c>
    </row>
    <row r="38" spans="1:10" x14ac:dyDescent="0.2">
      <c r="A38" s="240"/>
      <c r="B38" s="243"/>
      <c r="C38" s="87" t="s">
        <v>126</v>
      </c>
      <c r="D38" s="90" t="s">
        <v>127</v>
      </c>
      <c r="E38" s="91">
        <v>218</v>
      </c>
      <c r="F38" s="91">
        <v>706</v>
      </c>
      <c r="G38" s="91">
        <v>161</v>
      </c>
      <c r="H38" s="91">
        <v>23</v>
      </c>
      <c r="I38" s="91">
        <f t="shared" si="0"/>
        <v>1194.5</v>
      </c>
      <c r="J38" s="92">
        <f>IF(I38=0,"0,00",I38/SUM(I37:I39)*100)</f>
        <v>85.260528194147028</v>
      </c>
    </row>
    <row r="39" spans="1:10" x14ac:dyDescent="0.2">
      <c r="A39" s="240"/>
      <c r="B39" s="243"/>
      <c r="C39" s="93" t="s">
        <v>145</v>
      </c>
      <c r="D39" s="94" t="s">
        <v>128</v>
      </c>
      <c r="E39" s="47">
        <v>0</v>
      </c>
      <c r="F39" s="47">
        <v>0</v>
      </c>
      <c r="G39" s="47">
        <v>0</v>
      </c>
      <c r="H39" s="47">
        <v>0</v>
      </c>
      <c r="I39" s="95">
        <f t="shared" si="0"/>
        <v>0</v>
      </c>
      <c r="J39" s="96" t="str">
        <f>IF(I39=0,"0,00",I39/SUM(I37:I39)*100)</f>
        <v>0,00</v>
      </c>
    </row>
    <row r="40" spans="1:10" x14ac:dyDescent="0.2">
      <c r="A40" s="240"/>
      <c r="B40" s="243"/>
      <c r="C40" s="97"/>
      <c r="D40" s="88" t="s">
        <v>125</v>
      </c>
      <c r="E40" s="48">
        <v>21</v>
      </c>
      <c r="F40" s="48">
        <v>135</v>
      </c>
      <c r="G40" s="48">
        <v>6</v>
      </c>
      <c r="H40" s="48">
        <v>7</v>
      </c>
      <c r="I40" s="48">
        <f t="shared" si="0"/>
        <v>175</v>
      </c>
      <c r="J40" s="89">
        <f>IF(I40=0,"0,00",I40/SUM(I40:I42)*100)</f>
        <v>11.501807426881367</v>
      </c>
    </row>
    <row r="41" spans="1:10" x14ac:dyDescent="0.2">
      <c r="A41" s="240"/>
      <c r="B41" s="243"/>
      <c r="C41" s="87" t="s">
        <v>129</v>
      </c>
      <c r="D41" s="90" t="s">
        <v>127</v>
      </c>
      <c r="E41" s="91">
        <v>213</v>
      </c>
      <c r="F41" s="91">
        <v>917</v>
      </c>
      <c r="G41" s="91">
        <v>129</v>
      </c>
      <c r="H41" s="91">
        <v>26</v>
      </c>
      <c r="I41" s="91">
        <f t="shared" si="0"/>
        <v>1346.5</v>
      </c>
      <c r="J41" s="92">
        <f>IF(I41=0,"0,00",I41/SUM(I40:I42)*100)</f>
        <v>88.498192573118629</v>
      </c>
    </row>
    <row r="42" spans="1:10" x14ac:dyDescent="0.2">
      <c r="A42" s="240"/>
      <c r="B42" s="243"/>
      <c r="C42" s="93" t="s">
        <v>146</v>
      </c>
      <c r="D42" s="94" t="s">
        <v>128</v>
      </c>
      <c r="E42" s="47">
        <v>0</v>
      </c>
      <c r="F42" s="47">
        <v>0</v>
      </c>
      <c r="G42" s="47">
        <v>0</v>
      </c>
      <c r="H42" s="47">
        <v>0</v>
      </c>
      <c r="I42" s="95">
        <f t="shared" si="0"/>
        <v>0</v>
      </c>
      <c r="J42" s="96" t="str">
        <f>IF(I42=0,"0,00",I42/SUM(I40:I42)*100)</f>
        <v>0,00</v>
      </c>
    </row>
    <row r="43" spans="1:10" x14ac:dyDescent="0.2">
      <c r="A43" s="240"/>
      <c r="B43" s="243"/>
      <c r="C43" s="97"/>
      <c r="D43" s="88" t="s">
        <v>125</v>
      </c>
      <c r="E43" s="48">
        <v>53</v>
      </c>
      <c r="F43" s="48">
        <v>179</v>
      </c>
      <c r="G43" s="48">
        <v>4</v>
      </c>
      <c r="H43" s="48">
        <v>3</v>
      </c>
      <c r="I43" s="48">
        <f t="shared" si="0"/>
        <v>221</v>
      </c>
      <c r="J43" s="89">
        <f>IF(I43=0,"0,00",I43/SUM(I43:I45)*100)</f>
        <v>14.000633512828633</v>
      </c>
    </row>
    <row r="44" spans="1:10" x14ac:dyDescent="0.2">
      <c r="A44" s="240"/>
      <c r="B44" s="243"/>
      <c r="C44" s="87" t="s">
        <v>130</v>
      </c>
      <c r="D44" s="90" t="s">
        <v>127</v>
      </c>
      <c r="E44" s="91">
        <v>255</v>
      </c>
      <c r="F44" s="91">
        <v>901</v>
      </c>
      <c r="G44" s="91">
        <v>147</v>
      </c>
      <c r="H44" s="91">
        <v>14</v>
      </c>
      <c r="I44" s="91">
        <f t="shared" si="0"/>
        <v>1357.5</v>
      </c>
      <c r="J44" s="92">
        <f>IF(I44=0,"0,00",I44/SUM(I43:I45)*100)</f>
        <v>85.999366487171372</v>
      </c>
    </row>
    <row r="45" spans="1:10" x14ac:dyDescent="0.2">
      <c r="A45" s="241"/>
      <c r="B45" s="244"/>
      <c r="C45" s="98" t="s">
        <v>147</v>
      </c>
      <c r="D45" s="94" t="s">
        <v>128</v>
      </c>
      <c r="E45" s="47">
        <v>0</v>
      </c>
      <c r="F45" s="47">
        <v>0</v>
      </c>
      <c r="G45" s="47">
        <v>0</v>
      </c>
      <c r="H45" s="47">
        <v>0</v>
      </c>
      <c r="I45" s="100">
        <f t="shared" si="0"/>
        <v>0</v>
      </c>
      <c r="J45" s="96" t="str">
        <f>IF(I45=0,"0,00",I45/SUM(I43:I45)*100)</f>
        <v>0,00</v>
      </c>
    </row>
    <row r="46" spans="1:10" x14ac:dyDescent="0.2">
      <c r="A46" s="101"/>
      <c r="B46" s="102"/>
      <c r="C46" s="103"/>
      <c r="D46" s="104"/>
      <c r="E46" s="104"/>
      <c r="F46" s="105"/>
      <c r="G46" s="105"/>
      <c r="H46" s="105"/>
      <c r="I46" s="105"/>
      <c r="J46" s="106"/>
    </row>
    <row r="47" spans="1:10" x14ac:dyDescent="0.2">
      <c r="A47" s="69" t="s">
        <v>51</v>
      </c>
      <c r="B47" s="69"/>
      <c r="C47" s="107"/>
      <c r="D47" s="107"/>
      <c r="E47" s="107"/>
      <c r="F47" s="107"/>
      <c r="G47" s="108"/>
      <c r="H47" s="108"/>
      <c r="I47" s="108"/>
      <c r="J47" s="108"/>
    </row>
    <row r="48" spans="1:10" x14ac:dyDescent="0.2">
      <c r="A48" s="29"/>
      <c r="B48" s="29"/>
      <c r="C48" s="29"/>
      <c r="D48" s="29"/>
      <c r="E48" s="29"/>
      <c r="F48" s="29"/>
      <c r="G48" s="109"/>
      <c r="H48" s="109"/>
      <c r="I48" s="109"/>
      <c r="J48" s="109"/>
    </row>
    <row r="49" spans="1:10" x14ac:dyDescent="0.2">
      <c r="A49" s="29"/>
      <c r="B49" s="29"/>
      <c r="C49" s="29"/>
      <c r="D49" s="29"/>
      <c r="E49" s="29"/>
      <c r="F49" s="29"/>
      <c r="G49" s="109"/>
      <c r="H49" s="109"/>
      <c r="I49" s="109"/>
      <c r="J49" s="109"/>
    </row>
    <row r="50" spans="1:10" x14ac:dyDescent="0.2">
      <c r="A50" s="110"/>
      <c r="B50" s="110"/>
      <c r="C50" s="110"/>
      <c r="D50" s="110"/>
      <c r="E50" s="110"/>
      <c r="F50" s="110"/>
      <c r="G50" s="110"/>
      <c r="H50" s="110"/>
      <c r="I50" s="110"/>
      <c r="J50" s="11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7" zoomScale="91" zoomScaleNormal="91" workbookViewId="0">
      <selection activeCell="B7" sqref="B1:K1048576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7"/>
      <c r="B1" s="58"/>
      <c r="C1" s="58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</row>
    <row r="2" spans="1:81" ht="15.75" x14ac:dyDescent="0.25">
      <c r="A2" s="59"/>
      <c r="B2" s="59"/>
      <c r="C2" s="59"/>
      <c r="D2" s="59"/>
      <c r="E2" s="59"/>
      <c r="F2" s="59"/>
      <c r="G2" s="59"/>
      <c r="H2" s="59"/>
      <c r="I2" s="57"/>
      <c r="J2" s="57"/>
      <c r="K2" s="57"/>
      <c r="L2" s="57"/>
      <c r="M2" s="268" t="s">
        <v>94</v>
      </c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</row>
    <row r="3" spans="1:81" ht="15.75" x14ac:dyDescent="0.25">
      <c r="A3" s="59"/>
      <c r="B3" s="59"/>
      <c r="C3" s="59"/>
      <c r="D3" s="59"/>
      <c r="E3" s="59"/>
      <c r="F3" s="59"/>
      <c r="G3" s="59"/>
      <c r="H3" s="59"/>
      <c r="I3" s="57"/>
      <c r="J3" s="57"/>
      <c r="K3" s="57"/>
      <c r="L3" s="57"/>
      <c r="M3" s="268" t="s">
        <v>95</v>
      </c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</row>
    <row r="4" spans="1:81" ht="15.75" x14ac:dyDescent="0.25">
      <c r="A4" s="59"/>
      <c r="B4" s="59"/>
      <c r="C4" s="59"/>
      <c r="D4" s="59"/>
      <c r="E4" s="59"/>
      <c r="F4" s="59"/>
      <c r="G4" s="59"/>
      <c r="H4" s="59"/>
      <c r="I4" s="57"/>
      <c r="J4" s="57"/>
      <c r="K4" s="57"/>
      <c r="L4" s="57"/>
      <c r="M4" s="268" t="s">
        <v>96</v>
      </c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</row>
    <row r="5" spans="1:8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</row>
    <row r="6" spans="1:81" x14ac:dyDescent="0.2">
      <c r="A6" s="60"/>
      <c r="B6" s="60"/>
      <c r="C6" s="61"/>
      <c r="D6" s="61"/>
      <c r="E6" s="61"/>
      <c r="F6" s="61"/>
      <c r="G6" s="61"/>
      <c r="H6" s="61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</row>
    <row r="7" spans="1:81" x14ac:dyDescent="0.2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</row>
    <row r="8" spans="1:81" x14ac:dyDescent="0.2">
      <c r="A8" s="264" t="s">
        <v>97</v>
      </c>
      <c r="B8" s="264"/>
      <c r="C8" s="263" t="s">
        <v>98</v>
      </c>
      <c r="D8" s="263"/>
      <c r="E8" s="263"/>
      <c r="F8" s="263"/>
      <c r="G8" s="263"/>
      <c r="H8" s="263"/>
      <c r="I8" s="57"/>
      <c r="J8" s="57"/>
      <c r="K8" s="57"/>
      <c r="L8" s="264" t="s">
        <v>99</v>
      </c>
      <c r="M8" s="264"/>
      <c r="N8" s="264"/>
      <c r="O8" s="263" t="str">
        <f>'G-1'!D5</f>
        <v>CALLE 82 X CARRERA 43</v>
      </c>
      <c r="P8" s="263"/>
      <c r="Q8" s="263"/>
      <c r="R8" s="263"/>
      <c r="S8" s="263"/>
      <c r="T8" s="57"/>
      <c r="U8" s="57"/>
      <c r="V8" s="264" t="s">
        <v>100</v>
      </c>
      <c r="W8" s="264"/>
      <c r="X8" s="264"/>
      <c r="Y8" s="263">
        <f>'G-1'!L5</f>
        <v>1349</v>
      </c>
      <c r="Z8" s="263"/>
      <c r="AA8" s="263"/>
      <c r="AB8" s="57"/>
      <c r="AC8" s="57"/>
      <c r="AD8" s="57"/>
      <c r="AE8" s="57"/>
      <c r="AF8" s="57"/>
      <c r="AG8" s="57"/>
      <c r="AH8" s="264" t="s">
        <v>101</v>
      </c>
      <c r="AI8" s="264"/>
      <c r="AJ8" s="265">
        <f>'G-1'!S6</f>
        <v>43196</v>
      </c>
      <c r="AK8" s="265"/>
      <c r="AL8" s="265"/>
      <c r="AM8" s="265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</row>
    <row r="9" spans="1:8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</row>
    <row r="10" spans="1:81" x14ac:dyDescent="0.2">
      <c r="A10" s="57"/>
      <c r="B10" s="57"/>
      <c r="C10" s="57"/>
      <c r="D10" s="267" t="s">
        <v>134</v>
      </c>
      <c r="E10" s="267"/>
      <c r="F10" s="267"/>
      <c r="G10" s="26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267" t="s">
        <v>135</v>
      </c>
      <c r="T10" s="267"/>
      <c r="U10" s="267"/>
      <c r="V10" s="26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267" t="s">
        <v>49</v>
      </c>
      <c r="AI10" s="267"/>
      <c r="AJ10" s="267"/>
      <c r="AK10" s="26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</row>
    <row r="11" spans="1:81" ht="16.5" customHeight="1" x14ac:dyDescent="0.2">
      <c r="A11" s="62" t="s">
        <v>102</v>
      </c>
      <c r="B11" s="63">
        <v>0.32291666666666669</v>
      </c>
      <c r="C11" s="63">
        <v>0.33333333333333331</v>
      </c>
      <c r="D11" s="63">
        <v>0.34375</v>
      </c>
      <c r="E11" s="63">
        <v>0.35416666666666669</v>
      </c>
      <c r="F11" s="63">
        <v>0.36458333333333331</v>
      </c>
      <c r="G11" s="63">
        <v>0.375</v>
      </c>
      <c r="H11" s="63">
        <v>0.38541666666666669</v>
      </c>
      <c r="I11" s="63">
        <v>0.39583333333333331</v>
      </c>
      <c r="J11" s="63">
        <v>0.40625</v>
      </c>
      <c r="K11" s="63">
        <v>0.41666666666666669</v>
      </c>
      <c r="L11" s="57"/>
      <c r="M11" s="63">
        <v>0.46875</v>
      </c>
      <c r="N11" s="63">
        <v>0.47916666666666669</v>
      </c>
      <c r="O11" s="63">
        <v>0.48958333333333331</v>
      </c>
      <c r="P11" s="63">
        <v>0.5</v>
      </c>
      <c r="Q11" s="63">
        <v>0.51041666666666663</v>
      </c>
      <c r="R11" s="63">
        <v>0.52083333333333337</v>
      </c>
      <c r="S11" s="63">
        <v>0.53125</v>
      </c>
      <c r="T11" s="63">
        <v>0.54166666666666663</v>
      </c>
      <c r="U11" s="63">
        <v>0.55208333333333337</v>
      </c>
      <c r="V11" s="63">
        <v>0.5625</v>
      </c>
      <c r="W11" s="63">
        <v>0.57291666666666663</v>
      </c>
      <c r="X11" s="63">
        <v>0.58333333333333337</v>
      </c>
      <c r="Y11" s="63">
        <v>0.59375</v>
      </c>
      <c r="Z11" s="63">
        <v>0.60416666666666663</v>
      </c>
      <c r="AA11" s="63">
        <v>0.61458333333333337</v>
      </c>
      <c r="AB11" s="63">
        <v>0.625</v>
      </c>
      <c r="AC11" s="57"/>
      <c r="AD11" s="63">
        <v>0.67708333333333337</v>
      </c>
      <c r="AE11" s="63">
        <v>0.6875</v>
      </c>
      <c r="AF11" s="63">
        <v>0.69791666666666663</v>
      </c>
      <c r="AG11" s="63">
        <v>0.70833333333333337</v>
      </c>
      <c r="AH11" s="63">
        <v>0.71875</v>
      </c>
      <c r="AI11" s="63">
        <v>0.72916666666666663</v>
      </c>
      <c r="AJ11" s="63">
        <v>0.73958333333333337</v>
      </c>
      <c r="AK11" s="63">
        <v>0.75</v>
      </c>
      <c r="AL11" s="63">
        <v>0.76041666666666663</v>
      </c>
      <c r="AM11" s="63">
        <v>0.77083333333333337</v>
      </c>
      <c r="AN11" s="63">
        <v>0.78125</v>
      </c>
      <c r="AO11" s="63">
        <v>0.79166666666666663</v>
      </c>
      <c r="AP11" s="64"/>
      <c r="AQ11" s="57"/>
      <c r="AR11" s="63">
        <v>0.32291666666666669</v>
      </c>
      <c r="AS11" s="63">
        <v>0.33333333333333331</v>
      </c>
      <c r="AT11" s="63">
        <v>0.34375</v>
      </c>
      <c r="AU11" s="63">
        <v>0.35416666666666669</v>
      </c>
      <c r="AV11" s="63">
        <v>0.36458333333333331</v>
      </c>
      <c r="AW11" s="63">
        <v>0.375</v>
      </c>
      <c r="AX11" s="63">
        <v>0.38541666666666669</v>
      </c>
      <c r="AY11" s="63">
        <v>0.39583333333333331</v>
      </c>
      <c r="AZ11" s="63">
        <v>0.40625</v>
      </c>
      <c r="BA11" s="63">
        <v>0.41666666666666669</v>
      </c>
      <c r="BB11" s="63">
        <v>0.46875</v>
      </c>
      <c r="BC11" s="63">
        <v>0.47916666666666669</v>
      </c>
      <c r="BD11" s="63">
        <v>0.48958333333333331</v>
      </c>
      <c r="BE11" s="63">
        <v>0.5</v>
      </c>
      <c r="BF11" s="63">
        <v>0.51041666666666663</v>
      </c>
      <c r="BG11" s="63">
        <v>0.52083333333333337</v>
      </c>
      <c r="BH11" s="63">
        <v>0.53125</v>
      </c>
      <c r="BI11" s="63">
        <v>0.54166666666666663</v>
      </c>
      <c r="BJ11" s="63">
        <v>0.55208333333333337</v>
      </c>
      <c r="BK11" s="63">
        <v>0.5625</v>
      </c>
      <c r="BL11" s="63">
        <v>0.57291666666666663</v>
      </c>
      <c r="BM11" s="63">
        <v>0.58333333333333337</v>
      </c>
      <c r="BN11" s="63">
        <v>0.59375</v>
      </c>
      <c r="BO11" s="63">
        <v>0.60416666666666663</v>
      </c>
      <c r="BP11" s="63">
        <v>0.61458333333333337</v>
      </c>
      <c r="BQ11" s="63">
        <v>0.625</v>
      </c>
      <c r="BR11" s="63">
        <v>0.67708333333333337</v>
      </c>
      <c r="BS11" s="63">
        <v>0.6875</v>
      </c>
      <c r="BT11" s="63">
        <v>0.69791666666666663</v>
      </c>
      <c r="BU11" s="63">
        <v>0.70833333333333337</v>
      </c>
      <c r="BV11" s="63">
        <v>0.71875</v>
      </c>
      <c r="BW11" s="63">
        <v>0.72916666666666663</v>
      </c>
      <c r="BX11" s="63">
        <v>0.73958333333333337</v>
      </c>
      <c r="BY11" s="63">
        <v>0.75</v>
      </c>
      <c r="BZ11" s="63">
        <v>0.76041666666666663</v>
      </c>
      <c r="CA11" s="63">
        <v>0.77083333333333337</v>
      </c>
      <c r="CB11" s="63">
        <v>0.78125</v>
      </c>
      <c r="CC11" s="63">
        <v>0.79166666666666663</v>
      </c>
    </row>
    <row r="12" spans="1:81" x14ac:dyDescent="0.2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266" t="s">
        <v>103</v>
      </c>
      <c r="U12" s="266"/>
      <c r="V12" s="111">
        <v>1</v>
      </c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62"/>
      <c r="AS12" s="62"/>
      <c r="AT12" s="62"/>
      <c r="AU12" s="62">
        <f t="shared" ref="AU12:BA12" si="0">E14</f>
        <v>1620.5</v>
      </c>
      <c r="AV12" s="62">
        <f t="shared" si="0"/>
        <v>1631</v>
      </c>
      <c r="AW12" s="62">
        <f t="shared" si="0"/>
        <v>1599</v>
      </c>
      <c r="AX12" s="62">
        <f t="shared" si="0"/>
        <v>1474</v>
      </c>
      <c r="AY12" s="62">
        <f t="shared" si="0"/>
        <v>1353.5</v>
      </c>
      <c r="AZ12" s="62">
        <f t="shared" si="0"/>
        <v>1278.5</v>
      </c>
      <c r="BA12" s="62">
        <f t="shared" si="0"/>
        <v>1202</v>
      </c>
      <c r="BB12" s="62"/>
      <c r="BC12" s="62"/>
      <c r="BD12" s="62"/>
      <c r="BE12" s="62">
        <f t="shared" ref="BE12:BQ12" si="1">P14</f>
        <v>1466</v>
      </c>
      <c r="BF12" s="62">
        <f t="shared" si="1"/>
        <v>1461</v>
      </c>
      <c r="BG12" s="62">
        <f t="shared" si="1"/>
        <v>1426</v>
      </c>
      <c r="BH12" s="62">
        <f t="shared" si="1"/>
        <v>1450.5</v>
      </c>
      <c r="BI12" s="62">
        <f t="shared" si="1"/>
        <v>1428</v>
      </c>
      <c r="BJ12" s="62">
        <f t="shared" si="1"/>
        <v>1389.5</v>
      </c>
      <c r="BK12" s="62">
        <f t="shared" si="1"/>
        <v>1393.5</v>
      </c>
      <c r="BL12" s="62">
        <f t="shared" si="1"/>
        <v>1331.5</v>
      </c>
      <c r="BM12" s="62">
        <f t="shared" si="1"/>
        <v>1346.5</v>
      </c>
      <c r="BN12" s="62">
        <f t="shared" si="1"/>
        <v>1369</v>
      </c>
      <c r="BO12" s="62">
        <f t="shared" si="1"/>
        <v>1430</v>
      </c>
      <c r="BP12" s="62">
        <f t="shared" si="1"/>
        <v>1492</v>
      </c>
      <c r="BQ12" s="62">
        <f t="shared" si="1"/>
        <v>1503.5</v>
      </c>
      <c r="BR12" s="62"/>
      <c r="BS12" s="62"/>
      <c r="BT12" s="62"/>
      <c r="BU12" s="62">
        <f t="shared" ref="BU12:CC12" si="2">AG14</f>
        <v>1417</v>
      </c>
      <c r="BV12" s="62">
        <f t="shared" si="2"/>
        <v>1495.5</v>
      </c>
      <c r="BW12" s="62">
        <f t="shared" si="2"/>
        <v>1507.5</v>
      </c>
      <c r="BX12" s="62">
        <f t="shared" si="2"/>
        <v>1557</v>
      </c>
      <c r="BY12" s="62">
        <f t="shared" si="2"/>
        <v>1589</v>
      </c>
      <c r="BZ12" s="62">
        <f t="shared" si="2"/>
        <v>1617.5</v>
      </c>
      <c r="CA12" s="62">
        <f t="shared" si="2"/>
        <v>1657.5</v>
      </c>
      <c r="CB12" s="62">
        <f t="shared" si="2"/>
        <v>1612</v>
      </c>
      <c r="CC12" s="62">
        <f t="shared" si="2"/>
        <v>1525</v>
      </c>
    </row>
    <row r="13" spans="1:81" ht="16.5" customHeight="1" x14ac:dyDescent="0.2">
      <c r="A13" s="65" t="s">
        <v>104</v>
      </c>
      <c r="B13" s="114">
        <f>'G-1'!F10</f>
        <v>348.5</v>
      </c>
      <c r="C13" s="114">
        <f>'G-1'!F11</f>
        <v>395</v>
      </c>
      <c r="D13" s="114">
        <f>'G-1'!F12</f>
        <v>455.5</v>
      </c>
      <c r="E13" s="114">
        <f>'G-1'!F13</f>
        <v>421.5</v>
      </c>
      <c r="F13" s="114">
        <f>'G-1'!F14</f>
        <v>359</v>
      </c>
      <c r="G13" s="114">
        <f>'G-1'!F15</f>
        <v>363</v>
      </c>
      <c r="H13" s="114">
        <f>'G-1'!F16</f>
        <v>330.5</v>
      </c>
      <c r="I13" s="114">
        <f>'G-1'!F17</f>
        <v>301</v>
      </c>
      <c r="J13" s="114">
        <f>'G-1'!F18</f>
        <v>284</v>
      </c>
      <c r="K13" s="114">
        <f>'G-1'!F19</f>
        <v>286.5</v>
      </c>
      <c r="L13" s="115"/>
      <c r="M13" s="114">
        <f>'G-1'!F20</f>
        <v>375</v>
      </c>
      <c r="N13" s="114">
        <f>'G-1'!F21</f>
        <v>356.5</v>
      </c>
      <c r="O13" s="114">
        <f>'G-1'!F22</f>
        <v>367</v>
      </c>
      <c r="P13" s="114">
        <f>'G-1'!M10</f>
        <v>367.5</v>
      </c>
      <c r="Q13" s="114">
        <f>'G-1'!M11</f>
        <v>370</v>
      </c>
      <c r="R13" s="114">
        <f>'G-1'!M12</f>
        <v>321.5</v>
      </c>
      <c r="S13" s="114">
        <f>'G-1'!M13</f>
        <v>391.5</v>
      </c>
      <c r="T13" s="114">
        <f>'G-1'!M14</f>
        <v>345</v>
      </c>
      <c r="U13" s="114">
        <f>'G-1'!M15</f>
        <v>331.5</v>
      </c>
      <c r="V13" s="114">
        <f>'G-1'!M16</f>
        <v>325.5</v>
      </c>
      <c r="W13" s="114">
        <f>'G-1'!M17</f>
        <v>329.5</v>
      </c>
      <c r="X13" s="114">
        <f>'G-1'!M18</f>
        <v>360</v>
      </c>
      <c r="Y13" s="114">
        <f>'G-1'!M19</f>
        <v>354</v>
      </c>
      <c r="Z13" s="114">
        <f>'G-1'!M20</f>
        <v>386.5</v>
      </c>
      <c r="AA13" s="114">
        <f>'G-1'!M21</f>
        <v>391.5</v>
      </c>
      <c r="AB13" s="114">
        <f>'G-1'!M22</f>
        <v>371.5</v>
      </c>
      <c r="AC13" s="115"/>
      <c r="AD13" s="114">
        <f>'G-1'!T10</f>
        <v>325</v>
      </c>
      <c r="AE13" s="114">
        <f>'G-1'!T11</f>
        <v>363</v>
      </c>
      <c r="AF13" s="114">
        <f>'G-1'!T12</f>
        <v>354.5</v>
      </c>
      <c r="AG13" s="114">
        <f>'G-1'!T13</f>
        <v>374.5</v>
      </c>
      <c r="AH13" s="114">
        <f>'G-1'!T14</f>
        <v>403.5</v>
      </c>
      <c r="AI13" s="114">
        <f>'G-1'!T15</f>
        <v>375</v>
      </c>
      <c r="AJ13" s="114">
        <f>'G-1'!T16</f>
        <v>404</v>
      </c>
      <c r="AK13" s="114">
        <f>'G-1'!T17</f>
        <v>406.5</v>
      </c>
      <c r="AL13" s="114">
        <f>'G-1'!T18</f>
        <v>432</v>
      </c>
      <c r="AM13" s="114">
        <f>'G-1'!T19</f>
        <v>415</v>
      </c>
      <c r="AN13" s="114">
        <f>'G-1'!T20</f>
        <v>358.5</v>
      </c>
      <c r="AO13" s="114">
        <f>'G-1'!T21</f>
        <v>319.5</v>
      </c>
      <c r="AP13" s="66"/>
      <c r="AQ13" s="66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6"/>
      <c r="CB13" s="66"/>
      <c r="CC13" s="66"/>
    </row>
    <row r="14" spans="1:81" ht="16.5" customHeight="1" x14ac:dyDescent="0.2">
      <c r="A14" s="65" t="s">
        <v>105</v>
      </c>
      <c r="B14" s="114"/>
      <c r="C14" s="114"/>
      <c r="D14" s="114"/>
      <c r="E14" s="114">
        <f>B13+C13+D13+E13</f>
        <v>1620.5</v>
      </c>
      <c r="F14" s="114">
        <f t="shared" ref="F14:K14" si="3">C13+D13+E13+F13</f>
        <v>1631</v>
      </c>
      <c r="G14" s="114">
        <f t="shared" si="3"/>
        <v>1599</v>
      </c>
      <c r="H14" s="114">
        <f t="shared" si="3"/>
        <v>1474</v>
      </c>
      <c r="I14" s="114">
        <f t="shared" si="3"/>
        <v>1353.5</v>
      </c>
      <c r="J14" s="114">
        <f t="shared" si="3"/>
        <v>1278.5</v>
      </c>
      <c r="K14" s="114">
        <f t="shared" si="3"/>
        <v>1202</v>
      </c>
      <c r="L14" s="115"/>
      <c r="M14" s="114"/>
      <c r="N14" s="114"/>
      <c r="O14" s="114"/>
      <c r="P14" s="114">
        <f>M13+N13+O13+P13</f>
        <v>1466</v>
      </c>
      <c r="Q14" s="114">
        <f t="shared" ref="Q14:AB14" si="4">N13+O13+P13+Q13</f>
        <v>1461</v>
      </c>
      <c r="R14" s="114">
        <f t="shared" si="4"/>
        <v>1426</v>
      </c>
      <c r="S14" s="114">
        <f t="shared" si="4"/>
        <v>1450.5</v>
      </c>
      <c r="T14" s="114">
        <f t="shared" si="4"/>
        <v>1428</v>
      </c>
      <c r="U14" s="114">
        <f t="shared" si="4"/>
        <v>1389.5</v>
      </c>
      <c r="V14" s="114">
        <f t="shared" si="4"/>
        <v>1393.5</v>
      </c>
      <c r="W14" s="114">
        <f t="shared" si="4"/>
        <v>1331.5</v>
      </c>
      <c r="X14" s="114">
        <f t="shared" si="4"/>
        <v>1346.5</v>
      </c>
      <c r="Y14" s="114">
        <f t="shared" si="4"/>
        <v>1369</v>
      </c>
      <c r="Z14" s="114">
        <f t="shared" si="4"/>
        <v>1430</v>
      </c>
      <c r="AA14" s="114">
        <f t="shared" si="4"/>
        <v>1492</v>
      </c>
      <c r="AB14" s="114">
        <f t="shared" si="4"/>
        <v>1503.5</v>
      </c>
      <c r="AC14" s="115"/>
      <c r="AD14" s="114"/>
      <c r="AE14" s="114"/>
      <c r="AF14" s="114"/>
      <c r="AG14" s="114">
        <f>AD13+AE13+AF13+AG13</f>
        <v>1417</v>
      </c>
      <c r="AH14" s="114">
        <f t="shared" ref="AH14:AO14" si="5">AE13+AF13+AG13+AH13</f>
        <v>1495.5</v>
      </c>
      <c r="AI14" s="114">
        <f t="shared" si="5"/>
        <v>1507.5</v>
      </c>
      <c r="AJ14" s="114">
        <f t="shared" si="5"/>
        <v>1557</v>
      </c>
      <c r="AK14" s="114">
        <f t="shared" si="5"/>
        <v>1589</v>
      </c>
      <c r="AL14" s="114">
        <f t="shared" si="5"/>
        <v>1617.5</v>
      </c>
      <c r="AM14" s="114">
        <f t="shared" si="5"/>
        <v>1657.5</v>
      </c>
      <c r="AN14" s="114">
        <f t="shared" si="5"/>
        <v>1612</v>
      </c>
      <c r="AO14" s="114">
        <f t="shared" si="5"/>
        <v>1525</v>
      </c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</row>
    <row r="15" spans="1:81" ht="16.5" customHeight="1" x14ac:dyDescent="0.2">
      <c r="A15" s="62" t="s">
        <v>106</v>
      </c>
      <c r="B15" s="116"/>
      <c r="C15" s="117" t="s">
        <v>107</v>
      </c>
      <c r="D15" s="118">
        <f>DIRECCIONALIDAD!J10/100</f>
        <v>5.5189980895775847E-3</v>
      </c>
      <c r="E15" s="117"/>
      <c r="F15" s="117" t="s">
        <v>108</v>
      </c>
      <c r="G15" s="118">
        <f>DIRECCIONALIDAD!J11/100</f>
        <v>0.91933772022925064</v>
      </c>
      <c r="H15" s="117"/>
      <c r="I15" s="117" t="s">
        <v>109</v>
      </c>
      <c r="J15" s="118">
        <f>DIRECCIONALIDAD!J12/100</f>
        <v>7.5143281681171722E-2</v>
      </c>
      <c r="K15" s="119"/>
      <c r="L15" s="113"/>
      <c r="M15" s="116"/>
      <c r="N15" s="117"/>
      <c r="O15" s="117" t="s">
        <v>107</v>
      </c>
      <c r="P15" s="118">
        <f>DIRECCIONALIDAD!J13/100</f>
        <v>0</v>
      </c>
      <c r="Q15" s="117"/>
      <c r="R15" s="117"/>
      <c r="S15" s="117"/>
      <c r="T15" s="117" t="s">
        <v>108</v>
      </c>
      <c r="U15" s="118">
        <f>DIRECCIONALIDAD!J14/100</f>
        <v>0.8987560469937802</v>
      </c>
      <c r="V15" s="117"/>
      <c r="W15" s="117"/>
      <c r="X15" s="117"/>
      <c r="Y15" s="117" t="s">
        <v>109</v>
      </c>
      <c r="Z15" s="118">
        <f>DIRECCIONALIDAD!J15/100</f>
        <v>0.10124395300621974</v>
      </c>
      <c r="AA15" s="117"/>
      <c r="AB15" s="119"/>
      <c r="AC15" s="113"/>
      <c r="AD15" s="116"/>
      <c r="AE15" s="117" t="s">
        <v>107</v>
      </c>
      <c r="AF15" s="118">
        <f>DIRECCIONALIDAD!J16/100</f>
        <v>0</v>
      </c>
      <c r="AG15" s="117"/>
      <c r="AH15" s="117"/>
      <c r="AI15" s="117"/>
      <c r="AJ15" s="117" t="s">
        <v>108</v>
      </c>
      <c r="AK15" s="118">
        <f>DIRECCIONALIDAD!J17/100</f>
        <v>0.89023001594169893</v>
      </c>
      <c r="AL15" s="117"/>
      <c r="AM15" s="117"/>
      <c r="AN15" s="117" t="s">
        <v>109</v>
      </c>
      <c r="AO15" s="120">
        <f>DIRECCIONALIDAD!J18/100</f>
        <v>0.10976998405830107</v>
      </c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</row>
    <row r="16" spans="1:81" ht="16.5" customHeight="1" x14ac:dyDescent="0.2">
      <c r="A16" s="182" t="s">
        <v>150</v>
      </c>
      <c r="B16" s="183">
        <f>MAX(B14:K14)</f>
        <v>1631</v>
      </c>
      <c r="C16" s="117" t="s">
        <v>107</v>
      </c>
      <c r="D16" s="184">
        <f>+B16*D15</f>
        <v>9.0014858841010401</v>
      </c>
      <c r="E16" s="117"/>
      <c r="F16" s="117" t="s">
        <v>108</v>
      </c>
      <c r="G16" s="184">
        <f>+B16*G15</f>
        <v>1499.4398216939078</v>
      </c>
      <c r="H16" s="117"/>
      <c r="I16" s="117" t="s">
        <v>109</v>
      </c>
      <c r="J16" s="184">
        <f>+B16*J15</f>
        <v>122.55869242199108</v>
      </c>
      <c r="K16" s="119"/>
      <c r="L16" s="113"/>
      <c r="M16" s="183">
        <f>MAX(M14:AB14)</f>
        <v>1503.5</v>
      </c>
      <c r="N16" s="117"/>
      <c r="O16" s="117" t="s">
        <v>107</v>
      </c>
      <c r="P16" s="185">
        <f>+M16*P15</f>
        <v>0</v>
      </c>
      <c r="Q16" s="117"/>
      <c r="R16" s="117"/>
      <c r="S16" s="117"/>
      <c r="T16" s="117" t="s">
        <v>108</v>
      </c>
      <c r="U16" s="185">
        <f>+M16*U15</f>
        <v>1351.2797166551486</v>
      </c>
      <c r="V16" s="117"/>
      <c r="W16" s="117"/>
      <c r="X16" s="117"/>
      <c r="Y16" s="117" t="s">
        <v>109</v>
      </c>
      <c r="Z16" s="185">
        <f>+M16*Z15</f>
        <v>152.2202833448514</v>
      </c>
      <c r="AA16" s="117"/>
      <c r="AB16" s="119"/>
      <c r="AC16" s="113"/>
      <c r="AD16" s="183">
        <f>MAX(AD14:AO14)</f>
        <v>1657.5</v>
      </c>
      <c r="AE16" s="117" t="s">
        <v>107</v>
      </c>
      <c r="AF16" s="184">
        <f>+AD16*AF15</f>
        <v>0</v>
      </c>
      <c r="AG16" s="117"/>
      <c r="AH16" s="117"/>
      <c r="AI16" s="117"/>
      <c r="AJ16" s="117" t="s">
        <v>108</v>
      </c>
      <c r="AK16" s="184">
        <f>+AD16*AK15</f>
        <v>1475.5562514233659</v>
      </c>
      <c r="AL16" s="117"/>
      <c r="AM16" s="117"/>
      <c r="AN16" s="117" t="s">
        <v>109</v>
      </c>
      <c r="AO16" s="186">
        <f>+AD16*AO15</f>
        <v>181.94374857663402</v>
      </c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</row>
    <row r="17" spans="1:81" ht="16.5" customHeight="1" x14ac:dyDescent="0.2">
      <c r="A17" s="57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261" t="s">
        <v>103</v>
      </c>
      <c r="U17" s="261"/>
      <c r="V17" s="121">
        <v>2</v>
      </c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</row>
    <row r="18" spans="1:81" ht="16.5" customHeight="1" x14ac:dyDescent="0.2">
      <c r="A18" s="65" t="s">
        <v>104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66"/>
      <c r="AQ18" s="66"/>
      <c r="AR18" s="66"/>
      <c r="AS18" s="66"/>
      <c r="AT18" s="66"/>
      <c r="AU18" s="66">
        <f t="shared" ref="AU18:BA18" si="6">E19</f>
        <v>0</v>
      </c>
      <c r="AV18" s="66">
        <f t="shared" si="6"/>
        <v>0</v>
      </c>
      <c r="AW18" s="66">
        <f t="shared" si="6"/>
        <v>0</v>
      </c>
      <c r="AX18" s="66">
        <f t="shared" si="6"/>
        <v>0</v>
      </c>
      <c r="AY18" s="66">
        <f t="shared" si="6"/>
        <v>0</v>
      </c>
      <c r="AZ18" s="66">
        <f t="shared" si="6"/>
        <v>0</v>
      </c>
      <c r="BA18" s="66">
        <f t="shared" si="6"/>
        <v>0</v>
      </c>
      <c r="BB18" s="66"/>
      <c r="BC18" s="66"/>
      <c r="BD18" s="66"/>
      <c r="BE18" s="66">
        <f t="shared" ref="BE18:BQ18" si="7">P19</f>
        <v>0</v>
      </c>
      <c r="BF18" s="66">
        <f t="shared" si="7"/>
        <v>0</v>
      </c>
      <c r="BG18" s="66">
        <f t="shared" si="7"/>
        <v>0</v>
      </c>
      <c r="BH18" s="66">
        <f t="shared" si="7"/>
        <v>0</v>
      </c>
      <c r="BI18" s="66">
        <f t="shared" si="7"/>
        <v>0</v>
      </c>
      <c r="BJ18" s="66">
        <f t="shared" si="7"/>
        <v>0</v>
      </c>
      <c r="BK18" s="66">
        <f t="shared" si="7"/>
        <v>0</v>
      </c>
      <c r="BL18" s="66">
        <f t="shared" si="7"/>
        <v>0</v>
      </c>
      <c r="BM18" s="66">
        <f t="shared" si="7"/>
        <v>0</v>
      </c>
      <c r="BN18" s="66">
        <f t="shared" si="7"/>
        <v>0</v>
      </c>
      <c r="BO18" s="66">
        <f t="shared" si="7"/>
        <v>0</v>
      </c>
      <c r="BP18" s="66">
        <f t="shared" si="7"/>
        <v>0</v>
      </c>
      <c r="BQ18" s="66">
        <f t="shared" si="7"/>
        <v>0</v>
      </c>
      <c r="BR18" s="66"/>
      <c r="BS18" s="66"/>
      <c r="BT18" s="66"/>
      <c r="BU18" s="66">
        <f t="shared" ref="BU18:CC18" si="8">AG19</f>
        <v>0</v>
      </c>
      <c r="BV18" s="66">
        <f t="shared" si="8"/>
        <v>0</v>
      </c>
      <c r="BW18" s="66">
        <f t="shared" si="8"/>
        <v>0</v>
      </c>
      <c r="BX18" s="66">
        <f t="shared" si="8"/>
        <v>0</v>
      </c>
      <c r="BY18" s="66">
        <f t="shared" si="8"/>
        <v>0</v>
      </c>
      <c r="BZ18" s="66">
        <f t="shared" si="8"/>
        <v>0</v>
      </c>
      <c r="CA18" s="66">
        <f t="shared" si="8"/>
        <v>0</v>
      </c>
      <c r="CB18" s="66">
        <f t="shared" si="8"/>
        <v>0</v>
      </c>
      <c r="CC18" s="66">
        <f t="shared" si="8"/>
        <v>0</v>
      </c>
    </row>
    <row r="19" spans="1:81" ht="16.5" customHeight="1" x14ac:dyDescent="0.2">
      <c r="A19" s="65" t="s">
        <v>105</v>
      </c>
      <c r="B19" s="114"/>
      <c r="C19" s="114"/>
      <c r="D19" s="114"/>
      <c r="E19" s="114">
        <f>B18+C18+D18+E18</f>
        <v>0</v>
      </c>
      <c r="F19" s="114">
        <f t="shared" ref="F19:K19" si="9">C18+D18+E18+F18</f>
        <v>0</v>
      </c>
      <c r="G19" s="114">
        <f t="shared" si="9"/>
        <v>0</v>
      </c>
      <c r="H19" s="114">
        <f t="shared" si="9"/>
        <v>0</v>
      </c>
      <c r="I19" s="114">
        <f t="shared" si="9"/>
        <v>0</v>
      </c>
      <c r="J19" s="114">
        <f t="shared" si="9"/>
        <v>0</v>
      </c>
      <c r="K19" s="114">
        <f t="shared" si="9"/>
        <v>0</v>
      </c>
      <c r="L19" s="115"/>
      <c r="M19" s="114"/>
      <c r="N19" s="114"/>
      <c r="O19" s="114"/>
      <c r="P19" s="114">
        <f>M18+N18+O18+P18</f>
        <v>0</v>
      </c>
      <c r="Q19" s="114">
        <f t="shared" ref="Q19:AB19" si="10">N18+O18+P18+Q18</f>
        <v>0</v>
      </c>
      <c r="R19" s="114">
        <f t="shared" si="10"/>
        <v>0</v>
      </c>
      <c r="S19" s="114">
        <f t="shared" si="10"/>
        <v>0</v>
      </c>
      <c r="T19" s="114">
        <f t="shared" si="10"/>
        <v>0</v>
      </c>
      <c r="U19" s="114">
        <f t="shared" si="10"/>
        <v>0</v>
      </c>
      <c r="V19" s="114">
        <f t="shared" si="10"/>
        <v>0</v>
      </c>
      <c r="W19" s="114">
        <f t="shared" si="10"/>
        <v>0</v>
      </c>
      <c r="X19" s="114">
        <f t="shared" si="10"/>
        <v>0</v>
      </c>
      <c r="Y19" s="114">
        <f t="shared" si="10"/>
        <v>0</v>
      </c>
      <c r="Z19" s="114">
        <f t="shared" si="10"/>
        <v>0</v>
      </c>
      <c r="AA19" s="114">
        <f t="shared" si="10"/>
        <v>0</v>
      </c>
      <c r="AB19" s="114">
        <f t="shared" si="10"/>
        <v>0</v>
      </c>
      <c r="AC19" s="115"/>
      <c r="AD19" s="114"/>
      <c r="AE19" s="114"/>
      <c r="AF19" s="114"/>
      <c r="AG19" s="114">
        <f>AD18+AE18+AF18+AG18</f>
        <v>0</v>
      </c>
      <c r="AH19" s="114">
        <f t="shared" ref="AH19:AO19" si="11">AE18+AF18+AG18+AH18</f>
        <v>0</v>
      </c>
      <c r="AI19" s="114">
        <f t="shared" si="11"/>
        <v>0</v>
      </c>
      <c r="AJ19" s="114">
        <f t="shared" si="11"/>
        <v>0</v>
      </c>
      <c r="AK19" s="114">
        <f t="shared" si="11"/>
        <v>0</v>
      </c>
      <c r="AL19" s="114">
        <f t="shared" si="11"/>
        <v>0</v>
      </c>
      <c r="AM19" s="114">
        <f t="shared" si="11"/>
        <v>0</v>
      </c>
      <c r="AN19" s="114">
        <f t="shared" si="11"/>
        <v>0</v>
      </c>
      <c r="AO19" s="114">
        <f t="shared" si="11"/>
        <v>0</v>
      </c>
      <c r="AP19" s="66"/>
      <c r="AQ19" s="66"/>
      <c r="AR19" s="66"/>
      <c r="AS19" s="66"/>
      <c r="AT19" s="66"/>
      <c r="AU19" s="66">
        <f t="shared" ref="AU19:BA19" si="12">E27</f>
        <v>1086.5</v>
      </c>
      <c r="AV19" s="66">
        <f t="shared" si="12"/>
        <v>1014.5</v>
      </c>
      <c r="AW19" s="66">
        <f t="shared" si="12"/>
        <v>964</v>
      </c>
      <c r="AX19" s="66">
        <f t="shared" si="12"/>
        <v>903.5</v>
      </c>
      <c r="AY19" s="66">
        <f t="shared" si="12"/>
        <v>916.5</v>
      </c>
      <c r="AZ19" s="66">
        <f t="shared" si="12"/>
        <v>923</v>
      </c>
      <c r="BA19" s="66">
        <f t="shared" si="12"/>
        <v>951</v>
      </c>
      <c r="BB19" s="66"/>
      <c r="BC19" s="66"/>
      <c r="BD19" s="66"/>
      <c r="BE19" s="66">
        <f t="shared" ref="BE19:BQ19" si="13">P27</f>
        <v>1091.5</v>
      </c>
      <c r="BF19" s="66">
        <f t="shared" si="13"/>
        <v>1116</v>
      </c>
      <c r="BG19" s="66">
        <f t="shared" si="13"/>
        <v>1168</v>
      </c>
      <c r="BH19" s="66">
        <f t="shared" si="13"/>
        <v>1182.5</v>
      </c>
      <c r="BI19" s="66">
        <f t="shared" si="13"/>
        <v>1203.5</v>
      </c>
      <c r="BJ19" s="66">
        <f t="shared" si="13"/>
        <v>1181</v>
      </c>
      <c r="BK19" s="66">
        <f t="shared" si="13"/>
        <v>1127.5</v>
      </c>
      <c r="BL19" s="66">
        <f t="shared" si="13"/>
        <v>1118</v>
      </c>
      <c r="BM19" s="66">
        <f t="shared" si="13"/>
        <v>1061.5</v>
      </c>
      <c r="BN19" s="66">
        <f t="shared" si="13"/>
        <v>1019</v>
      </c>
      <c r="BO19" s="66">
        <f t="shared" si="13"/>
        <v>980.5</v>
      </c>
      <c r="BP19" s="66">
        <f t="shared" si="13"/>
        <v>960</v>
      </c>
      <c r="BQ19" s="66">
        <f t="shared" si="13"/>
        <v>1028.5</v>
      </c>
      <c r="BR19" s="66"/>
      <c r="BS19" s="66"/>
      <c r="BT19" s="66"/>
      <c r="BU19" s="66">
        <f t="shared" ref="BU19:CC19" si="14">AG27</f>
        <v>1269</v>
      </c>
      <c r="BV19" s="66">
        <f t="shared" si="14"/>
        <v>1257.5</v>
      </c>
      <c r="BW19" s="66">
        <f t="shared" si="14"/>
        <v>1235</v>
      </c>
      <c r="BX19" s="66">
        <f t="shared" si="14"/>
        <v>1126</v>
      </c>
      <c r="BY19" s="66">
        <f t="shared" si="14"/>
        <v>1088.5</v>
      </c>
      <c r="BZ19" s="66">
        <f t="shared" si="14"/>
        <v>1145</v>
      </c>
      <c r="CA19" s="66">
        <f t="shared" si="14"/>
        <v>1085</v>
      </c>
      <c r="CB19" s="66">
        <f t="shared" si="14"/>
        <v>1061</v>
      </c>
      <c r="CC19" s="66">
        <f t="shared" si="14"/>
        <v>1066</v>
      </c>
    </row>
    <row r="20" spans="1:81" ht="16.5" customHeight="1" x14ac:dyDescent="0.2">
      <c r="A20" s="62" t="s">
        <v>106</v>
      </c>
      <c r="B20" s="116"/>
      <c r="C20" s="117" t="s">
        <v>107</v>
      </c>
      <c r="D20" s="118">
        <f>DIRECCIONALIDAD!J19/100</f>
        <v>0</v>
      </c>
      <c r="E20" s="117"/>
      <c r="F20" s="117" t="s">
        <v>108</v>
      </c>
      <c r="G20" s="118">
        <f>DIRECCIONALIDAD!J20/100</f>
        <v>0</v>
      </c>
      <c r="H20" s="117"/>
      <c r="I20" s="117" t="s">
        <v>109</v>
      </c>
      <c r="J20" s="118">
        <f>DIRECCIONALIDAD!J21/100</f>
        <v>0</v>
      </c>
      <c r="K20" s="119"/>
      <c r="L20" s="113"/>
      <c r="M20" s="116"/>
      <c r="N20" s="117"/>
      <c r="O20" s="117" t="s">
        <v>107</v>
      </c>
      <c r="P20" s="118">
        <f>DIRECCIONALIDAD!J22/100</f>
        <v>0</v>
      </c>
      <c r="Q20" s="117"/>
      <c r="R20" s="117"/>
      <c r="S20" s="117"/>
      <c r="T20" s="117" t="s">
        <v>108</v>
      </c>
      <c r="U20" s="118">
        <f>DIRECCIONALIDAD!J23/100</f>
        <v>0</v>
      </c>
      <c r="V20" s="117"/>
      <c r="W20" s="117"/>
      <c r="X20" s="117"/>
      <c r="Y20" s="117" t="s">
        <v>109</v>
      </c>
      <c r="Z20" s="118">
        <f>DIRECCIONALIDAD!J24/100</f>
        <v>0</v>
      </c>
      <c r="AA20" s="117"/>
      <c r="AB20" s="119"/>
      <c r="AC20" s="113"/>
      <c r="AD20" s="116"/>
      <c r="AE20" s="117" t="s">
        <v>107</v>
      </c>
      <c r="AF20" s="118">
        <f>DIRECCIONALIDAD!J25/100</f>
        <v>0</v>
      </c>
      <c r="AG20" s="117"/>
      <c r="AH20" s="117"/>
      <c r="AI20" s="117"/>
      <c r="AJ20" s="117" t="s">
        <v>108</v>
      </c>
      <c r="AK20" s="118">
        <f>DIRECCIONALIDAD!J26/100</f>
        <v>0</v>
      </c>
      <c r="AL20" s="117"/>
      <c r="AM20" s="117"/>
      <c r="AN20" s="117" t="s">
        <v>109</v>
      </c>
      <c r="AO20" s="120">
        <f>DIRECCIONALIDAD!J27/100</f>
        <v>0</v>
      </c>
      <c r="AP20" s="57"/>
      <c r="AQ20" s="57"/>
      <c r="AR20" s="57"/>
      <c r="AS20" s="57"/>
      <c r="AT20" s="57"/>
      <c r="AU20" s="57">
        <f t="shared" ref="AU20:BA20" si="15">E23</f>
        <v>0</v>
      </c>
      <c r="AV20" s="57">
        <f t="shared" si="15"/>
        <v>0</v>
      </c>
      <c r="AW20" s="57">
        <f t="shared" si="15"/>
        <v>0</v>
      </c>
      <c r="AX20" s="57">
        <f t="shared" si="15"/>
        <v>0</v>
      </c>
      <c r="AY20" s="57">
        <f t="shared" si="15"/>
        <v>0</v>
      </c>
      <c r="AZ20" s="57">
        <f t="shared" si="15"/>
        <v>0</v>
      </c>
      <c r="BA20" s="57">
        <f t="shared" si="15"/>
        <v>0</v>
      </c>
      <c r="BB20" s="57"/>
      <c r="BC20" s="57"/>
      <c r="BD20" s="57"/>
      <c r="BE20" s="57">
        <f t="shared" ref="BE20:BQ20" si="16">P23</f>
        <v>0</v>
      </c>
      <c r="BF20" s="57">
        <f t="shared" si="16"/>
        <v>0</v>
      </c>
      <c r="BG20" s="57">
        <f t="shared" si="16"/>
        <v>0</v>
      </c>
      <c r="BH20" s="57">
        <f t="shared" si="16"/>
        <v>0</v>
      </c>
      <c r="BI20" s="57">
        <f t="shared" si="16"/>
        <v>0</v>
      </c>
      <c r="BJ20" s="57">
        <f t="shared" si="16"/>
        <v>0</v>
      </c>
      <c r="BK20" s="57">
        <f t="shared" si="16"/>
        <v>0</v>
      </c>
      <c r="BL20" s="57">
        <f t="shared" si="16"/>
        <v>0</v>
      </c>
      <c r="BM20" s="57">
        <f t="shared" si="16"/>
        <v>0</v>
      </c>
      <c r="BN20" s="57">
        <f t="shared" si="16"/>
        <v>0</v>
      </c>
      <c r="BO20" s="57">
        <f t="shared" si="16"/>
        <v>0</v>
      </c>
      <c r="BP20" s="57">
        <f t="shared" si="16"/>
        <v>0</v>
      </c>
      <c r="BQ20" s="57">
        <f t="shared" si="16"/>
        <v>0</v>
      </c>
      <c r="BR20" s="57"/>
      <c r="BS20" s="57"/>
      <c r="BT20" s="57"/>
      <c r="BU20" s="57">
        <f t="shared" ref="BU20:CC20" si="17">AG23</f>
        <v>0</v>
      </c>
      <c r="BV20" s="57">
        <f t="shared" si="17"/>
        <v>0</v>
      </c>
      <c r="BW20" s="57">
        <f t="shared" si="17"/>
        <v>0</v>
      </c>
      <c r="BX20" s="57">
        <f t="shared" si="17"/>
        <v>0</v>
      </c>
      <c r="BY20" s="57">
        <f t="shared" si="17"/>
        <v>0</v>
      </c>
      <c r="BZ20" s="57">
        <f t="shared" si="17"/>
        <v>0</v>
      </c>
      <c r="CA20" s="57">
        <f t="shared" si="17"/>
        <v>0</v>
      </c>
      <c r="CB20" s="57">
        <f t="shared" si="17"/>
        <v>0</v>
      </c>
      <c r="CC20" s="57">
        <f t="shared" si="17"/>
        <v>0</v>
      </c>
    </row>
    <row r="21" spans="1:81" ht="16.5" customHeight="1" x14ac:dyDescent="0.2">
      <c r="A21" s="57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261" t="s">
        <v>103</v>
      </c>
      <c r="U21" s="261"/>
      <c r="V21" s="121">
        <v>3</v>
      </c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57"/>
      <c r="AQ21" s="57"/>
      <c r="AR21" s="57"/>
      <c r="AS21" s="57"/>
      <c r="AT21" s="57"/>
      <c r="AU21" s="57">
        <f t="shared" ref="AU21:BA21" si="18">E32</f>
        <v>2707</v>
      </c>
      <c r="AV21" s="57">
        <f t="shared" si="18"/>
        <v>2645.5</v>
      </c>
      <c r="AW21" s="57">
        <f t="shared" si="18"/>
        <v>2563</v>
      </c>
      <c r="AX21" s="57">
        <f t="shared" si="18"/>
        <v>2377.5</v>
      </c>
      <c r="AY21" s="57">
        <f t="shared" si="18"/>
        <v>2270</v>
      </c>
      <c r="AZ21" s="57">
        <f t="shared" si="18"/>
        <v>2201.5</v>
      </c>
      <c r="BA21" s="57">
        <f t="shared" si="18"/>
        <v>2153</v>
      </c>
      <c r="BB21" s="57"/>
      <c r="BC21" s="57"/>
      <c r="BD21" s="57"/>
      <c r="BE21" s="57">
        <f t="shared" ref="BE21:BQ21" si="19">P32</f>
        <v>2557.5</v>
      </c>
      <c r="BF21" s="57">
        <f t="shared" si="19"/>
        <v>2577</v>
      </c>
      <c r="BG21" s="57">
        <f t="shared" si="19"/>
        <v>2594</v>
      </c>
      <c r="BH21" s="57">
        <f t="shared" si="19"/>
        <v>2633</v>
      </c>
      <c r="BI21" s="57">
        <f t="shared" si="19"/>
        <v>2631.5</v>
      </c>
      <c r="BJ21" s="57">
        <f t="shared" si="19"/>
        <v>2570.5</v>
      </c>
      <c r="BK21" s="57">
        <f t="shared" si="19"/>
        <v>2521</v>
      </c>
      <c r="BL21" s="57">
        <f t="shared" si="19"/>
        <v>2449.5</v>
      </c>
      <c r="BM21" s="57">
        <f t="shared" si="19"/>
        <v>2408</v>
      </c>
      <c r="BN21" s="57">
        <f t="shared" si="19"/>
        <v>2388</v>
      </c>
      <c r="BO21" s="57">
        <f t="shared" si="19"/>
        <v>2410.5</v>
      </c>
      <c r="BP21" s="57">
        <f t="shared" si="19"/>
        <v>2452</v>
      </c>
      <c r="BQ21" s="57">
        <f t="shared" si="19"/>
        <v>2532</v>
      </c>
      <c r="BR21" s="57"/>
      <c r="BS21" s="57"/>
      <c r="BT21" s="57"/>
      <c r="BU21" s="57">
        <f t="shared" ref="BU21:CC21" si="20">AG32</f>
        <v>2686</v>
      </c>
      <c r="BV21" s="57">
        <f t="shared" si="20"/>
        <v>2753</v>
      </c>
      <c r="BW21" s="57">
        <f t="shared" si="20"/>
        <v>2742.5</v>
      </c>
      <c r="BX21" s="57">
        <f t="shared" si="20"/>
        <v>2683</v>
      </c>
      <c r="BY21" s="57">
        <f t="shared" si="20"/>
        <v>2677.5</v>
      </c>
      <c r="BZ21" s="57">
        <f t="shared" si="20"/>
        <v>2762.5</v>
      </c>
      <c r="CA21" s="57">
        <f t="shared" si="20"/>
        <v>2742.5</v>
      </c>
      <c r="CB21" s="57">
        <f t="shared" si="20"/>
        <v>2673</v>
      </c>
      <c r="CC21" s="57">
        <f t="shared" si="20"/>
        <v>2591</v>
      </c>
    </row>
    <row r="22" spans="1:81" ht="16.5" customHeight="1" x14ac:dyDescent="0.2">
      <c r="A22" s="65" t="s">
        <v>104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5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5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</row>
    <row r="23" spans="1:81" ht="16.5" customHeight="1" x14ac:dyDescent="0.2">
      <c r="A23" s="65" t="s">
        <v>105</v>
      </c>
      <c r="B23" s="114"/>
      <c r="C23" s="114"/>
      <c r="D23" s="114"/>
      <c r="E23" s="114">
        <f>B22+C22+D22+E22</f>
        <v>0</v>
      </c>
      <c r="F23" s="114">
        <f t="shared" ref="F23:K23" si="21">C22+D22+E22+F22</f>
        <v>0</v>
      </c>
      <c r="G23" s="114">
        <f t="shared" si="21"/>
        <v>0</v>
      </c>
      <c r="H23" s="114">
        <f t="shared" si="21"/>
        <v>0</v>
      </c>
      <c r="I23" s="114">
        <f t="shared" si="21"/>
        <v>0</v>
      </c>
      <c r="J23" s="114">
        <f t="shared" si="21"/>
        <v>0</v>
      </c>
      <c r="K23" s="114">
        <f t="shared" si="21"/>
        <v>0</v>
      </c>
      <c r="L23" s="115"/>
      <c r="M23" s="114"/>
      <c r="N23" s="114"/>
      <c r="O23" s="114"/>
      <c r="P23" s="114">
        <f>M22+N22+O22+P22</f>
        <v>0</v>
      </c>
      <c r="Q23" s="114">
        <f t="shared" ref="Q23:AB23" si="22">N22+O22+P22+Q22</f>
        <v>0</v>
      </c>
      <c r="R23" s="114">
        <f t="shared" si="22"/>
        <v>0</v>
      </c>
      <c r="S23" s="114">
        <f t="shared" si="22"/>
        <v>0</v>
      </c>
      <c r="T23" s="114">
        <f t="shared" si="22"/>
        <v>0</v>
      </c>
      <c r="U23" s="114">
        <f t="shared" si="22"/>
        <v>0</v>
      </c>
      <c r="V23" s="114">
        <f t="shared" si="22"/>
        <v>0</v>
      </c>
      <c r="W23" s="114">
        <f t="shared" si="22"/>
        <v>0</v>
      </c>
      <c r="X23" s="114">
        <f t="shared" si="22"/>
        <v>0</v>
      </c>
      <c r="Y23" s="114">
        <f t="shared" si="22"/>
        <v>0</v>
      </c>
      <c r="Z23" s="114">
        <f t="shared" si="22"/>
        <v>0</v>
      </c>
      <c r="AA23" s="114">
        <f t="shared" si="22"/>
        <v>0</v>
      </c>
      <c r="AB23" s="114">
        <f t="shared" si="22"/>
        <v>0</v>
      </c>
      <c r="AC23" s="115"/>
      <c r="AD23" s="114"/>
      <c r="AE23" s="114"/>
      <c r="AF23" s="114"/>
      <c r="AG23" s="114">
        <f>AD22+AE22+AF22+AG22</f>
        <v>0</v>
      </c>
      <c r="AH23" s="114">
        <f t="shared" ref="AH23:AO23" si="23">AE22+AF22+AG22+AH22</f>
        <v>0</v>
      </c>
      <c r="AI23" s="114">
        <f t="shared" si="23"/>
        <v>0</v>
      </c>
      <c r="AJ23" s="114">
        <f t="shared" si="23"/>
        <v>0</v>
      </c>
      <c r="AK23" s="114">
        <f t="shared" si="23"/>
        <v>0</v>
      </c>
      <c r="AL23" s="114">
        <f t="shared" si="23"/>
        <v>0</v>
      </c>
      <c r="AM23" s="114">
        <f t="shared" si="23"/>
        <v>0</v>
      </c>
      <c r="AN23" s="114">
        <f t="shared" si="23"/>
        <v>0</v>
      </c>
      <c r="AO23" s="114">
        <f t="shared" si="23"/>
        <v>0</v>
      </c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</row>
    <row r="24" spans="1:81" ht="16.5" customHeight="1" x14ac:dyDescent="0.2">
      <c r="A24" s="62" t="s">
        <v>106</v>
      </c>
      <c r="B24" s="116"/>
      <c r="C24" s="117" t="s">
        <v>107</v>
      </c>
      <c r="D24" s="118">
        <f>DIRECCIONALIDAD!J28/100</f>
        <v>0</v>
      </c>
      <c r="E24" s="117"/>
      <c r="F24" s="117" t="s">
        <v>108</v>
      </c>
      <c r="G24" s="118">
        <f>DIRECCIONALIDAD!J29/100</f>
        <v>0</v>
      </c>
      <c r="H24" s="117"/>
      <c r="I24" s="117" t="s">
        <v>109</v>
      </c>
      <c r="J24" s="118">
        <f>DIRECCIONALIDAD!J30/100</f>
        <v>0</v>
      </c>
      <c r="K24" s="119"/>
      <c r="L24" s="113"/>
      <c r="M24" s="116"/>
      <c r="N24" s="117"/>
      <c r="O24" s="117" t="s">
        <v>107</v>
      </c>
      <c r="P24" s="118">
        <f>DIRECCIONALIDAD!J31/100</f>
        <v>0</v>
      </c>
      <c r="Q24" s="117"/>
      <c r="R24" s="117"/>
      <c r="S24" s="117"/>
      <c r="T24" s="117" t="s">
        <v>108</v>
      </c>
      <c r="U24" s="118">
        <f>DIRECCIONALIDAD!J32/100</f>
        <v>0</v>
      </c>
      <c r="V24" s="117"/>
      <c r="W24" s="117"/>
      <c r="X24" s="117"/>
      <c r="Y24" s="117" t="s">
        <v>109</v>
      </c>
      <c r="Z24" s="118">
        <f>DIRECCIONALIDAD!J33/100</f>
        <v>0</v>
      </c>
      <c r="AA24" s="117"/>
      <c r="AB24" s="117"/>
      <c r="AC24" s="113"/>
      <c r="AD24" s="116"/>
      <c r="AE24" s="117" t="s">
        <v>107</v>
      </c>
      <c r="AF24" s="118">
        <f>DIRECCIONALIDAD!J34/100</f>
        <v>0</v>
      </c>
      <c r="AG24" s="117"/>
      <c r="AH24" s="117"/>
      <c r="AI24" s="117"/>
      <c r="AJ24" s="117" t="s">
        <v>108</v>
      </c>
      <c r="AK24" s="118">
        <f>DIRECCIONALIDAD!J35/100</f>
        <v>0</v>
      </c>
      <c r="AL24" s="117"/>
      <c r="AM24" s="117"/>
      <c r="AN24" s="117" t="s">
        <v>109</v>
      </c>
      <c r="AO24" s="118">
        <f>DIRECCIONALIDAD!J36/100</f>
        <v>0</v>
      </c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</row>
    <row r="25" spans="1:81" ht="16.5" customHeight="1" x14ac:dyDescent="0.2">
      <c r="A25" s="57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261" t="s">
        <v>103</v>
      </c>
      <c r="U25" s="261"/>
      <c r="V25" s="121">
        <v>4</v>
      </c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</row>
    <row r="26" spans="1:81" ht="16.5" customHeight="1" x14ac:dyDescent="0.2">
      <c r="A26" s="65" t="s">
        <v>104</v>
      </c>
      <c r="B26" s="114">
        <f>'G-4'!F10</f>
        <v>299</v>
      </c>
      <c r="C26" s="114">
        <f>'G-4'!F11</f>
        <v>283.5</v>
      </c>
      <c r="D26" s="114">
        <f>'G-4'!F12</f>
        <v>281.5</v>
      </c>
      <c r="E26" s="114">
        <f>'G-4'!F13</f>
        <v>222.5</v>
      </c>
      <c r="F26" s="114">
        <f>'G-4'!F14</f>
        <v>227</v>
      </c>
      <c r="G26" s="114">
        <f>'G-4'!F15</f>
        <v>233</v>
      </c>
      <c r="H26" s="114">
        <f>'G-4'!F16</f>
        <v>221</v>
      </c>
      <c r="I26" s="114">
        <f>'G-4'!F17</f>
        <v>235.5</v>
      </c>
      <c r="J26" s="114">
        <f>'G-4'!F18</f>
        <v>233.5</v>
      </c>
      <c r="K26" s="114">
        <f>'G-4'!F19</f>
        <v>261</v>
      </c>
      <c r="L26" s="115"/>
      <c r="M26" s="114">
        <f>'G-4'!F20</f>
        <v>277</v>
      </c>
      <c r="N26" s="114">
        <f>'G-4'!F21</f>
        <v>276</v>
      </c>
      <c r="O26" s="114">
        <f>'G-4'!F22</f>
        <v>268.5</v>
      </c>
      <c r="P26" s="114">
        <f>'G-4'!M10</f>
        <v>270</v>
      </c>
      <c r="Q26" s="114">
        <f>'G-4'!M11</f>
        <v>301.5</v>
      </c>
      <c r="R26" s="114">
        <f>'G-4'!M12</f>
        <v>328</v>
      </c>
      <c r="S26" s="114">
        <f>'G-4'!M13</f>
        <v>283</v>
      </c>
      <c r="T26" s="114">
        <f>'G-4'!M14</f>
        <v>291</v>
      </c>
      <c r="U26" s="114">
        <f>'G-4'!M15</f>
        <v>279</v>
      </c>
      <c r="V26" s="114">
        <f>'G-4'!M16</f>
        <v>274.5</v>
      </c>
      <c r="W26" s="114">
        <f>'G-4'!M17</f>
        <v>273.5</v>
      </c>
      <c r="X26" s="114">
        <f>'G-4'!M18</f>
        <v>234.5</v>
      </c>
      <c r="Y26" s="114">
        <f>'G-4'!M19</f>
        <v>236.5</v>
      </c>
      <c r="Z26" s="114">
        <f>'G-4'!M20</f>
        <v>236</v>
      </c>
      <c r="AA26" s="114">
        <f>'G-4'!M21</f>
        <v>253</v>
      </c>
      <c r="AB26" s="114">
        <f>'G-4'!M22</f>
        <v>303</v>
      </c>
      <c r="AC26" s="115"/>
      <c r="AD26" s="114">
        <f>'G-4'!T10</f>
        <v>263.5</v>
      </c>
      <c r="AE26" s="114">
        <f>'G-4'!T11</f>
        <v>342.5</v>
      </c>
      <c r="AF26" s="114">
        <f>'G-4'!T12</f>
        <v>377.5</v>
      </c>
      <c r="AG26" s="114">
        <f>'G-4'!T13</f>
        <v>285.5</v>
      </c>
      <c r="AH26" s="114">
        <f>'G-4'!T14</f>
        <v>252</v>
      </c>
      <c r="AI26" s="114">
        <f>'G-4'!T15</f>
        <v>320</v>
      </c>
      <c r="AJ26" s="114">
        <f>'G-4'!T16</f>
        <v>268.5</v>
      </c>
      <c r="AK26" s="114">
        <f>'G-4'!T17</f>
        <v>248</v>
      </c>
      <c r="AL26" s="114">
        <f>'G-4'!T18</f>
        <v>308.5</v>
      </c>
      <c r="AM26" s="114">
        <f>'G-4'!T19</f>
        <v>260</v>
      </c>
      <c r="AN26" s="114">
        <f>'G-4'!T20</f>
        <v>244.5</v>
      </c>
      <c r="AO26" s="114">
        <f>'G-4'!T21</f>
        <v>253</v>
      </c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</row>
    <row r="27" spans="1:81" ht="16.5" customHeight="1" x14ac:dyDescent="0.2">
      <c r="A27" s="65" t="s">
        <v>105</v>
      </c>
      <c r="B27" s="114"/>
      <c r="C27" s="114"/>
      <c r="D27" s="114"/>
      <c r="E27" s="114">
        <f>B26+C26+D26+E26</f>
        <v>1086.5</v>
      </c>
      <c r="F27" s="114">
        <f t="shared" ref="F27:K27" si="24">C26+D26+E26+F26</f>
        <v>1014.5</v>
      </c>
      <c r="G27" s="114">
        <f t="shared" si="24"/>
        <v>964</v>
      </c>
      <c r="H27" s="114">
        <f t="shared" si="24"/>
        <v>903.5</v>
      </c>
      <c r="I27" s="114">
        <f t="shared" si="24"/>
        <v>916.5</v>
      </c>
      <c r="J27" s="114">
        <f t="shared" si="24"/>
        <v>923</v>
      </c>
      <c r="K27" s="114">
        <f t="shared" si="24"/>
        <v>951</v>
      </c>
      <c r="L27" s="115"/>
      <c r="M27" s="114"/>
      <c r="N27" s="114"/>
      <c r="O27" s="114"/>
      <c r="P27" s="114">
        <f>M26+N26+O26+P26</f>
        <v>1091.5</v>
      </c>
      <c r="Q27" s="114">
        <f t="shared" ref="Q27:AB27" si="25">N26+O26+P26+Q26</f>
        <v>1116</v>
      </c>
      <c r="R27" s="114">
        <f t="shared" si="25"/>
        <v>1168</v>
      </c>
      <c r="S27" s="114">
        <f t="shared" si="25"/>
        <v>1182.5</v>
      </c>
      <c r="T27" s="114">
        <f t="shared" si="25"/>
        <v>1203.5</v>
      </c>
      <c r="U27" s="114">
        <f t="shared" si="25"/>
        <v>1181</v>
      </c>
      <c r="V27" s="114">
        <f t="shared" si="25"/>
        <v>1127.5</v>
      </c>
      <c r="W27" s="114">
        <f t="shared" si="25"/>
        <v>1118</v>
      </c>
      <c r="X27" s="114">
        <f t="shared" si="25"/>
        <v>1061.5</v>
      </c>
      <c r="Y27" s="114">
        <f t="shared" si="25"/>
        <v>1019</v>
      </c>
      <c r="Z27" s="114">
        <f t="shared" si="25"/>
        <v>980.5</v>
      </c>
      <c r="AA27" s="114">
        <f t="shared" si="25"/>
        <v>960</v>
      </c>
      <c r="AB27" s="114">
        <f t="shared" si="25"/>
        <v>1028.5</v>
      </c>
      <c r="AC27" s="115"/>
      <c r="AD27" s="114"/>
      <c r="AE27" s="114"/>
      <c r="AF27" s="114"/>
      <c r="AG27" s="114">
        <f>AD26+AE26+AF26+AG26</f>
        <v>1269</v>
      </c>
      <c r="AH27" s="114">
        <f t="shared" ref="AH27:AO27" si="26">AE26+AF26+AG26+AH26</f>
        <v>1257.5</v>
      </c>
      <c r="AI27" s="114">
        <f t="shared" si="26"/>
        <v>1235</v>
      </c>
      <c r="AJ27" s="114">
        <f t="shared" si="26"/>
        <v>1126</v>
      </c>
      <c r="AK27" s="114">
        <f t="shared" si="26"/>
        <v>1088.5</v>
      </c>
      <c r="AL27" s="114">
        <f t="shared" si="26"/>
        <v>1145</v>
      </c>
      <c r="AM27" s="114">
        <f t="shared" si="26"/>
        <v>1085</v>
      </c>
      <c r="AN27" s="114">
        <f t="shared" si="26"/>
        <v>1061</v>
      </c>
      <c r="AO27" s="114">
        <f t="shared" si="26"/>
        <v>1066</v>
      </c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</row>
    <row r="28" spans="1:81" ht="16.5" customHeight="1" x14ac:dyDescent="0.2">
      <c r="A28" s="62" t="s">
        <v>106</v>
      </c>
      <c r="B28" s="116"/>
      <c r="C28" s="117" t="s">
        <v>107</v>
      </c>
      <c r="D28" s="118">
        <f>DIRECCIONALIDAD!J37/100</f>
        <v>0.14739471805852963</v>
      </c>
      <c r="E28" s="117"/>
      <c r="F28" s="117" t="s">
        <v>108</v>
      </c>
      <c r="G28" s="118">
        <f>DIRECCIONALIDAD!J38/100</f>
        <v>0.85260528194147023</v>
      </c>
      <c r="H28" s="117"/>
      <c r="I28" s="117" t="s">
        <v>109</v>
      </c>
      <c r="J28" s="118">
        <f>DIRECCIONALIDAD!J39/100</f>
        <v>0</v>
      </c>
      <c r="K28" s="119"/>
      <c r="L28" s="113"/>
      <c r="M28" s="116"/>
      <c r="N28" s="117"/>
      <c r="O28" s="117" t="s">
        <v>107</v>
      </c>
      <c r="P28" s="118">
        <f>DIRECCIONALIDAD!J40/100</f>
        <v>0.11501807426881366</v>
      </c>
      <c r="Q28" s="117"/>
      <c r="R28" s="117"/>
      <c r="S28" s="117"/>
      <c r="T28" s="117" t="s">
        <v>108</v>
      </c>
      <c r="U28" s="118">
        <f>DIRECCIONALIDAD!J41/100</f>
        <v>0.88498192573118628</v>
      </c>
      <c r="V28" s="117"/>
      <c r="W28" s="117"/>
      <c r="X28" s="117"/>
      <c r="Y28" s="117" t="s">
        <v>109</v>
      </c>
      <c r="Z28" s="118">
        <f>DIRECCIONALIDAD!J42/100</f>
        <v>0</v>
      </c>
      <c r="AA28" s="117"/>
      <c r="AB28" s="119"/>
      <c r="AC28" s="113"/>
      <c r="AD28" s="116"/>
      <c r="AE28" s="117" t="s">
        <v>107</v>
      </c>
      <c r="AF28" s="118">
        <f>DIRECCIONALIDAD!J43/100</f>
        <v>0.14000633512828634</v>
      </c>
      <c r="AG28" s="117"/>
      <c r="AH28" s="117"/>
      <c r="AI28" s="117"/>
      <c r="AJ28" s="117" t="s">
        <v>108</v>
      </c>
      <c r="AK28" s="118">
        <f>DIRECCIONALIDAD!J44/100</f>
        <v>0.85999366487171369</v>
      </c>
      <c r="AL28" s="117"/>
      <c r="AM28" s="117"/>
      <c r="AN28" s="117" t="s">
        <v>109</v>
      </c>
      <c r="AO28" s="120">
        <f>DIRECCIONALIDAD!J45/100</f>
        <v>0</v>
      </c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</row>
    <row r="29" spans="1:81" ht="16.5" customHeight="1" x14ac:dyDescent="0.2">
      <c r="A29" s="182" t="s">
        <v>150</v>
      </c>
      <c r="B29" s="183">
        <f>MAX(B27:K27)</f>
        <v>1086.5</v>
      </c>
      <c r="C29" s="117" t="s">
        <v>107</v>
      </c>
      <c r="D29" s="184">
        <f>+B29*D28</f>
        <v>160.14436117059245</v>
      </c>
      <c r="E29" s="117"/>
      <c r="F29" s="117" t="s">
        <v>108</v>
      </c>
      <c r="G29" s="184">
        <f>+B29*G28</f>
        <v>926.35563882940744</v>
      </c>
      <c r="H29" s="117"/>
      <c r="I29" s="117" t="s">
        <v>109</v>
      </c>
      <c r="J29" s="184">
        <f>+B29*J28</f>
        <v>0</v>
      </c>
      <c r="K29" s="119"/>
      <c r="L29" s="113"/>
      <c r="M29" s="183">
        <f>MAX(M27:AB27)</f>
        <v>1203.5</v>
      </c>
      <c r="N29" s="117"/>
      <c r="O29" s="117" t="s">
        <v>107</v>
      </c>
      <c r="P29" s="185">
        <f>+M29*P28</f>
        <v>138.42425238251724</v>
      </c>
      <c r="Q29" s="117"/>
      <c r="R29" s="117"/>
      <c r="S29" s="117"/>
      <c r="T29" s="117" t="s">
        <v>108</v>
      </c>
      <c r="U29" s="185">
        <f>+M29*U28</f>
        <v>1065.0757476174826</v>
      </c>
      <c r="V29" s="117"/>
      <c r="W29" s="117"/>
      <c r="X29" s="117"/>
      <c r="Y29" s="117" t="s">
        <v>109</v>
      </c>
      <c r="Z29" s="185">
        <f>+M29*Z28</f>
        <v>0</v>
      </c>
      <c r="AA29" s="117"/>
      <c r="AB29" s="119"/>
      <c r="AC29" s="113"/>
      <c r="AD29" s="183">
        <f>MAX(AD27:AO27)</f>
        <v>1269</v>
      </c>
      <c r="AE29" s="117" t="s">
        <v>107</v>
      </c>
      <c r="AF29" s="184">
        <f>+AD29*AF28</f>
        <v>177.66803927779537</v>
      </c>
      <c r="AG29" s="117"/>
      <c r="AH29" s="117"/>
      <c r="AI29" s="117"/>
      <c r="AJ29" s="117" t="s">
        <v>108</v>
      </c>
      <c r="AK29" s="184">
        <f>+AD29*AK28</f>
        <v>1091.3319607222047</v>
      </c>
      <c r="AL29" s="117"/>
      <c r="AM29" s="117"/>
      <c r="AN29" s="117" t="s">
        <v>109</v>
      </c>
      <c r="AO29" s="186">
        <f>+AD29*AO28</f>
        <v>0</v>
      </c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</row>
    <row r="30" spans="1:81" ht="16.5" customHeight="1" x14ac:dyDescent="0.2">
      <c r="A30" s="57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261" t="s">
        <v>103</v>
      </c>
      <c r="U30" s="261"/>
      <c r="V30" s="112" t="s">
        <v>110</v>
      </c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</row>
    <row r="31" spans="1:81" ht="16.5" customHeight="1" x14ac:dyDescent="0.2">
      <c r="A31" s="65" t="s">
        <v>104</v>
      </c>
      <c r="B31" s="114">
        <f>B13+B18+B22+B26</f>
        <v>647.5</v>
      </c>
      <c r="C31" s="114">
        <f t="shared" ref="C31:K31" si="27">C13+C18+C22+C26</f>
        <v>678.5</v>
      </c>
      <c r="D31" s="114">
        <f t="shared" si="27"/>
        <v>737</v>
      </c>
      <c r="E31" s="114">
        <f t="shared" si="27"/>
        <v>644</v>
      </c>
      <c r="F31" s="114">
        <f t="shared" si="27"/>
        <v>586</v>
      </c>
      <c r="G31" s="114">
        <f t="shared" si="27"/>
        <v>596</v>
      </c>
      <c r="H31" s="114">
        <f t="shared" si="27"/>
        <v>551.5</v>
      </c>
      <c r="I31" s="114">
        <f t="shared" si="27"/>
        <v>536.5</v>
      </c>
      <c r="J31" s="114">
        <f t="shared" si="27"/>
        <v>517.5</v>
      </c>
      <c r="K31" s="114">
        <f t="shared" si="27"/>
        <v>547.5</v>
      </c>
      <c r="L31" s="115"/>
      <c r="M31" s="114">
        <f>M13+M18+M22+M26</f>
        <v>652</v>
      </c>
      <c r="N31" s="114">
        <f t="shared" ref="N31:AB31" si="28">N13+N18+N22+N26</f>
        <v>632.5</v>
      </c>
      <c r="O31" s="114">
        <f t="shared" si="28"/>
        <v>635.5</v>
      </c>
      <c r="P31" s="114">
        <f t="shared" si="28"/>
        <v>637.5</v>
      </c>
      <c r="Q31" s="114">
        <f t="shared" si="28"/>
        <v>671.5</v>
      </c>
      <c r="R31" s="114">
        <f t="shared" si="28"/>
        <v>649.5</v>
      </c>
      <c r="S31" s="114">
        <f t="shared" si="28"/>
        <v>674.5</v>
      </c>
      <c r="T31" s="114">
        <f t="shared" si="28"/>
        <v>636</v>
      </c>
      <c r="U31" s="114">
        <f t="shared" si="28"/>
        <v>610.5</v>
      </c>
      <c r="V31" s="114">
        <f t="shared" si="28"/>
        <v>600</v>
      </c>
      <c r="W31" s="114">
        <f t="shared" si="28"/>
        <v>603</v>
      </c>
      <c r="X31" s="114">
        <f t="shared" si="28"/>
        <v>594.5</v>
      </c>
      <c r="Y31" s="114">
        <f t="shared" si="28"/>
        <v>590.5</v>
      </c>
      <c r="Z31" s="114">
        <f t="shared" si="28"/>
        <v>622.5</v>
      </c>
      <c r="AA31" s="114">
        <f t="shared" si="28"/>
        <v>644.5</v>
      </c>
      <c r="AB31" s="114">
        <f t="shared" si="28"/>
        <v>674.5</v>
      </c>
      <c r="AC31" s="115"/>
      <c r="AD31" s="114">
        <f>AD13+AD18+AD22+AD26</f>
        <v>588.5</v>
      </c>
      <c r="AE31" s="114">
        <f t="shared" ref="AE31:AO31" si="29">AE13+AE18+AE22+AE26</f>
        <v>705.5</v>
      </c>
      <c r="AF31" s="114">
        <f t="shared" si="29"/>
        <v>732</v>
      </c>
      <c r="AG31" s="114">
        <f t="shared" si="29"/>
        <v>660</v>
      </c>
      <c r="AH31" s="114">
        <f t="shared" si="29"/>
        <v>655.5</v>
      </c>
      <c r="AI31" s="114">
        <f t="shared" si="29"/>
        <v>695</v>
      </c>
      <c r="AJ31" s="114">
        <f t="shared" si="29"/>
        <v>672.5</v>
      </c>
      <c r="AK31" s="114">
        <f t="shared" si="29"/>
        <v>654.5</v>
      </c>
      <c r="AL31" s="114">
        <f t="shared" si="29"/>
        <v>740.5</v>
      </c>
      <c r="AM31" s="114">
        <f t="shared" si="29"/>
        <v>675</v>
      </c>
      <c r="AN31" s="114">
        <f t="shared" si="29"/>
        <v>603</v>
      </c>
      <c r="AO31" s="114">
        <f t="shared" si="29"/>
        <v>572.5</v>
      </c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</row>
    <row r="32" spans="1:81" ht="16.5" customHeight="1" x14ac:dyDescent="0.2">
      <c r="A32" s="65" t="s">
        <v>105</v>
      </c>
      <c r="B32" s="114"/>
      <c r="C32" s="114"/>
      <c r="D32" s="114"/>
      <c r="E32" s="114">
        <f>B31+C31+D31+E31</f>
        <v>2707</v>
      </c>
      <c r="F32" s="114">
        <f t="shared" ref="F32:K32" si="30">C31+D31+E31+F31</f>
        <v>2645.5</v>
      </c>
      <c r="G32" s="114">
        <f t="shared" si="30"/>
        <v>2563</v>
      </c>
      <c r="H32" s="114">
        <f t="shared" si="30"/>
        <v>2377.5</v>
      </c>
      <c r="I32" s="114">
        <f t="shared" si="30"/>
        <v>2270</v>
      </c>
      <c r="J32" s="114">
        <f t="shared" si="30"/>
        <v>2201.5</v>
      </c>
      <c r="K32" s="114">
        <f t="shared" si="30"/>
        <v>2153</v>
      </c>
      <c r="L32" s="115"/>
      <c r="M32" s="114"/>
      <c r="N32" s="114"/>
      <c r="O32" s="114"/>
      <c r="P32" s="114">
        <f>M31+N31+O31+P31</f>
        <v>2557.5</v>
      </c>
      <c r="Q32" s="114">
        <f t="shared" ref="Q32:AB32" si="31">N31+O31+P31+Q31</f>
        <v>2577</v>
      </c>
      <c r="R32" s="114">
        <f t="shared" si="31"/>
        <v>2594</v>
      </c>
      <c r="S32" s="114">
        <f t="shared" si="31"/>
        <v>2633</v>
      </c>
      <c r="T32" s="114">
        <f t="shared" si="31"/>
        <v>2631.5</v>
      </c>
      <c r="U32" s="114">
        <f t="shared" si="31"/>
        <v>2570.5</v>
      </c>
      <c r="V32" s="114">
        <f t="shared" si="31"/>
        <v>2521</v>
      </c>
      <c r="W32" s="114">
        <f t="shared" si="31"/>
        <v>2449.5</v>
      </c>
      <c r="X32" s="114">
        <f t="shared" si="31"/>
        <v>2408</v>
      </c>
      <c r="Y32" s="114">
        <f t="shared" si="31"/>
        <v>2388</v>
      </c>
      <c r="Z32" s="114">
        <f t="shared" si="31"/>
        <v>2410.5</v>
      </c>
      <c r="AA32" s="114">
        <f t="shared" si="31"/>
        <v>2452</v>
      </c>
      <c r="AB32" s="114">
        <f t="shared" si="31"/>
        <v>2532</v>
      </c>
      <c r="AC32" s="115"/>
      <c r="AD32" s="114"/>
      <c r="AE32" s="114"/>
      <c r="AF32" s="114"/>
      <c r="AG32" s="114">
        <f>AD31+AE31+AF31+AG31</f>
        <v>2686</v>
      </c>
      <c r="AH32" s="114">
        <f t="shared" ref="AH32:AO32" si="32">AE31+AF31+AG31+AH31</f>
        <v>2753</v>
      </c>
      <c r="AI32" s="114">
        <f t="shared" si="32"/>
        <v>2742.5</v>
      </c>
      <c r="AJ32" s="114">
        <f t="shared" si="32"/>
        <v>2683</v>
      </c>
      <c r="AK32" s="114">
        <f t="shared" si="32"/>
        <v>2677.5</v>
      </c>
      <c r="AL32" s="114">
        <f t="shared" si="32"/>
        <v>2762.5</v>
      </c>
      <c r="AM32" s="114">
        <f t="shared" si="32"/>
        <v>2742.5</v>
      </c>
      <c r="AN32" s="114">
        <f t="shared" si="32"/>
        <v>2673</v>
      </c>
      <c r="AO32" s="114">
        <f t="shared" si="32"/>
        <v>2591</v>
      </c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</row>
    <row r="33" spans="1:81" x14ac:dyDescent="0.2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</row>
    <row r="34" spans="1:81" x14ac:dyDescent="0.2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262"/>
      <c r="R34" s="262"/>
      <c r="S34" s="262"/>
      <c r="T34" s="262"/>
      <c r="U34" s="262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</row>
    <row r="35" spans="1:81" x14ac:dyDescent="0.2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66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</row>
    <row r="36" spans="1:81" x14ac:dyDescent="0.2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66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</row>
    <row r="37" spans="1:81" x14ac:dyDescent="0.2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66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</row>
    <row r="38" spans="1:81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66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</row>
    <row r="39" spans="1:81" x14ac:dyDescent="0.2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66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</row>
    <row r="40" spans="1:81" x14ac:dyDescent="0.2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66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</row>
    <row r="41" spans="1:81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66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</row>
    <row r="42" spans="1:81" x14ac:dyDescent="0.2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66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</row>
    <row r="43" spans="1:81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66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</row>
    <row r="44" spans="1:81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66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</row>
    <row r="45" spans="1:8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66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</row>
    <row r="46" spans="1:8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66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</row>
    <row r="47" spans="1:81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66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</row>
    <row r="48" spans="1:81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66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</row>
    <row r="49" spans="1:81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</row>
    <row r="50" spans="1:81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</row>
    <row r="51" spans="1:81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</row>
    <row r="52" spans="1:81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</row>
    <row r="53" spans="1:8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</row>
    <row r="54" spans="1:81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</row>
    <row r="55" spans="1:8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</row>
    <row r="56" spans="1:81" x14ac:dyDescent="0.2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</row>
    <row r="57" spans="1:81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</row>
    <row r="58" spans="1:81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</row>
    <row r="59" spans="1:81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</row>
    <row r="60" spans="1:8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</row>
    <row r="61" spans="1:8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</row>
    <row r="62" spans="1:8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</row>
    <row r="63" spans="1:81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</row>
    <row r="64" spans="1:81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</row>
    <row r="65" spans="1:81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</row>
    <row r="66" spans="1:81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</row>
    <row r="67" spans="1:81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</row>
    <row r="68" spans="1:81" x14ac:dyDescent="0.2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</row>
    <row r="69" spans="1:81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</row>
    <row r="70" spans="1:81" x14ac:dyDescent="0.2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</row>
    <row r="71" spans="1:81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</row>
    <row r="72" spans="1:81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</row>
    <row r="73" spans="1:81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</row>
    <row r="74" spans="1:81" x14ac:dyDescent="0.2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</row>
    <row r="75" spans="1:81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</row>
    <row r="76" spans="1:81" x14ac:dyDescent="0.2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</row>
    <row r="77" spans="1:81" x14ac:dyDescent="0.2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</row>
    <row r="78" spans="1:81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</row>
    <row r="79" spans="1:81" x14ac:dyDescent="0.2">
      <c r="A79" s="57"/>
      <c r="B79" s="57"/>
      <c r="C79" s="57"/>
      <c r="D79" s="57"/>
      <c r="E79" s="57"/>
      <c r="F79" s="57"/>
      <c r="G79" s="6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</row>
    <row r="80" spans="1:81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</row>
    <row r="81" spans="1:81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2016-07-19T14:30:57Z</cp:lastPrinted>
  <dcterms:created xsi:type="dcterms:W3CDTF">1998-04-02T13:38:56Z</dcterms:created>
  <dcterms:modified xsi:type="dcterms:W3CDTF">2018-04-25T16:22:23Z</dcterms:modified>
</cp:coreProperties>
</file>