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85 - CR 49C\2018\"/>
    </mc:Choice>
  </mc:AlternateContent>
  <bookViews>
    <workbookView xWindow="240" yWindow="90" windowWidth="9135" windowHeight="4965" tabRatio="736" activeTab="3"/>
  </bookViews>
  <sheets>
    <sheet name="G-1" sheetId="4678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B10" i="4681" l="1"/>
  <c r="B11" i="4681"/>
  <c r="I38" i="4689"/>
  <c r="I39" i="4689"/>
  <c r="I40" i="4689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C5" i="4689"/>
  <c r="I6" i="4689"/>
  <c r="I5" i="4689"/>
  <c r="J43" i="4689"/>
  <c r="J40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J13" i="4689" s="1"/>
  <c r="I12" i="4689"/>
  <c r="I11" i="4689"/>
  <c r="I10" i="4689"/>
  <c r="AJ8" i="4688"/>
  <c r="O8" i="4688"/>
  <c r="Y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AN26" i="4688"/>
  <c r="CB18" i="4688" s="1"/>
  <c r="AL26" i="4688"/>
  <c r="BZ18" i="4688" s="1"/>
  <c r="L6" i="4681"/>
  <c r="D6" i="4681"/>
  <c r="E5" i="4681"/>
  <c r="J36" i="4689" l="1"/>
  <c r="J33" i="4689"/>
  <c r="Z23" i="4688" s="1"/>
  <c r="J30" i="4689"/>
  <c r="J32" i="4689"/>
  <c r="U23" i="4688" s="1"/>
  <c r="J16" i="4689"/>
  <c r="AF15" i="4688" s="1"/>
  <c r="J14" i="4689"/>
  <c r="U15" i="4688" s="1"/>
  <c r="J10" i="4689"/>
  <c r="D15" i="4688" s="1"/>
  <c r="AL22" i="4688"/>
  <c r="BZ19" i="4688" s="1"/>
  <c r="AH22" i="4688"/>
  <c r="BV19" i="4688" s="1"/>
  <c r="AJ22" i="4688"/>
  <c r="BX19" i="4688" s="1"/>
  <c r="AN22" i="4688"/>
  <c r="CB19" i="4688" s="1"/>
  <c r="AM22" i="4688"/>
  <c r="CA19" i="4688" s="1"/>
  <c r="AO22" i="4688"/>
  <c r="CC19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P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J18" i="4689"/>
  <c r="J17" i="4689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H30" i="4688" l="1"/>
  <c r="BV20" i="4688" s="1"/>
  <c r="AK30" i="4688"/>
  <c r="BY20" i="4688" s="1"/>
  <c r="Z30" i="4688"/>
  <c r="BO20" i="4688" s="1"/>
  <c r="W30" i="4688"/>
  <c r="BL20" i="4688" s="1"/>
  <c r="R30" i="4688"/>
  <c r="BG20" i="4688" s="1"/>
  <c r="I30" i="4688"/>
  <c r="AY20" i="4688" s="1"/>
  <c r="H30" i="4688"/>
  <c r="AX20" i="4688" s="1"/>
  <c r="U23" i="4678"/>
  <c r="AI30" i="4688"/>
  <c r="BW20" i="4688" s="1"/>
  <c r="V30" i="4688"/>
  <c r="BK20" i="4688" s="1"/>
  <c r="S30" i="4688"/>
  <c r="BH20" i="4688" s="1"/>
  <c r="AA30" i="4688"/>
  <c r="BP20" i="4688" s="1"/>
  <c r="AL30" i="4688"/>
  <c r="BZ20" i="4688" s="1"/>
  <c r="AM30" i="4688"/>
  <c r="CA20" i="4688" s="1"/>
  <c r="AO30" i="4688"/>
  <c r="CC20" i="4688" s="1"/>
  <c r="AJ30" i="4688"/>
  <c r="BX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<sst xmlns="http://schemas.openxmlformats.org/spreadsheetml/2006/main" count="520" uniqueCount="153">
  <si>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</si>
  <si>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</si>
  <si>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</si>
  <si>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</si>
  <si>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</si>
  <si>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</si>
  <si>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</si>
  <si>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</si>
  <si>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</si>
  <si>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</si>
  <si>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</si>
  <si>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</si>
  <si>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</si>
  <si>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</si>
  <si>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</si>
  <si>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</si>
  <si>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</si>
  <si>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</si>
  <si>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</si>
  <si>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</si>
  <si>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</si>
  <si>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</si>
  <si>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</si>
  <si>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</si>
  <si>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</si>
  <si>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</si>
  <si>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</si>
  <si>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</si>
  <si>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</si>
  <si>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</si>
  <si>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</si>
  <si>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</si>
  <si>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</si>
  <si>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</si>
  <si>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</si>
  <si>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</si>
  <si>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</si>
  <si>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</si>
  <si>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</si>
  <si>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</si>
  <si>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</si>
  <si>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</si>
  <si>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</si>
  <si>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</si>
  <si>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</si>
  <si>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</si>
  <si>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</si>
  <si>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</si>
  <si>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</si>
  <si>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</si>
  <si>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</si>
  <si>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</si>
  <si>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</si>
  <si>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</si>
  <si>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</si>
  <si>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</si>
  <si>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</si>
  <si>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</si>
  <si>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</si>
  <si>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</si>
  <si>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</si>
  <si>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</si>
  <si>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</si>
  <si>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</si>
  <si>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</si>
  <si>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</si>
  <si>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</si>
  <si>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</si>
  <si>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</si>
  <si>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</si>
  <si>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</si>
  <si>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</si>
  <si>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</si>
  <si>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</si>
  <si>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</si>
  <si>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</si>
  <si>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</si>
  <si>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</si>
  <si>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</si>
  <si>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</si>
  <si>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</si>
  <si>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</si>
  <si>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</si>
  <si>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</si>
  <si>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</si>
  <si>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</si>
  <si>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</si>
  <si>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</si>
  <si>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</si>
  <si>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</si>
  <si>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</si>
  <si>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</si>
  <si>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</si>
  <si>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</si>
  <si>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</si>
  <si>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</si>
  <si>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</si>
  <si>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</si>
  <si>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</si>
  <si>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</si>
  <si>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</si>
  <si>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</si>
  <si>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</si>
  <si>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</si>
  <si>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</si>
  <si>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</si>
  <si>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</si>
  <si>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</si>
  <si>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</si>
  <si>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</si>
  <si>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</si>
  <si>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</si>
  <si>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</si>
  <si>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</si>
  <si>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</si>
  <si>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</si>
  <si>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</si>
  <si>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</si>
  <si>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</si>
  <si>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</si>
  <si>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</si>
  <si>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</si>
  <si>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</si>
  <si>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</si>
  <si>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</si>
  <si>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</si>
  <si>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</si>
  <si>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</si>
  <si>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</si>
  <si>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</si>
  <si>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</si>
  <si>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</si>
  <si>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</si>
  <si>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</si>
  <si>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</si>
  <si>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</si>
  <si>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</si>
  <si>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</si>
  <si>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</si>
  <si>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</si>
  <si>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</si>
  <si>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</si>
  <si>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</si>
  <si>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</si>
  <si>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</si>
  <si>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</si>
  <si>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</si>
  <si>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</si>
  <si>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85 - CR 49C</t>
  </si>
  <si>
    <t>GEOVANNIS GONZALEZ</t>
  </si>
  <si>
    <t>8549C</t>
  </si>
  <si>
    <t>ADOLFREDO FLOREZ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</si>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</sst>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237.5</c:v>
                </c:pt>
                <c:pt idx="1">
                  <c:v>297.5</c:v>
                </c:pt>
                <c:pt idx="2">
                  <c:v>294.5</c:v>
                </c:pt>
                <c:pt idx="3">
                  <c:v>289.5</c:v>
                </c:pt>
                <c:pt idx="4">
                  <c:v>288</c:v>
                </c:pt>
                <c:pt idx="5">
                  <c:v>325.5</c:v>
                </c:pt>
                <c:pt idx="6">
                  <c:v>293</c:v>
                </c:pt>
                <c:pt idx="7">
                  <c:v>289.5</c:v>
                </c:pt>
                <c:pt idx="8">
                  <c:v>291.5</c:v>
                </c:pt>
                <c:pt idx="9">
                  <c:v>295.5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614648"/>
        <c:axId val="160724736"/>
      </c:barChart>
      <c:catAx>
        <c:axId val="160614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724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724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614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1119</c:v>
                </c:pt>
                <c:pt idx="4">
                  <c:v>1169.5</c:v>
                </c:pt>
                <c:pt idx="5">
                  <c:v>1197.5</c:v>
                </c:pt>
                <c:pt idx="6">
                  <c:v>1196</c:v>
                </c:pt>
                <c:pt idx="7">
                  <c:v>1196</c:v>
                </c:pt>
                <c:pt idx="8">
                  <c:v>1199.5</c:v>
                </c:pt>
                <c:pt idx="9">
                  <c:v>1169.5</c:v>
                </c:pt>
                <c:pt idx="13">
                  <c:v>1222</c:v>
                </c:pt>
                <c:pt idx="14">
                  <c:v>1223</c:v>
                </c:pt>
                <c:pt idx="15">
                  <c:v>1138</c:v>
                </c:pt>
                <c:pt idx="16">
                  <c:v>1142</c:v>
                </c:pt>
                <c:pt idx="17">
                  <c:v>1149.5</c:v>
                </c:pt>
                <c:pt idx="18">
                  <c:v>1160.5</c:v>
                </c:pt>
                <c:pt idx="19">
                  <c:v>1250</c:v>
                </c:pt>
                <c:pt idx="20">
                  <c:v>1199.5</c:v>
                </c:pt>
                <c:pt idx="21">
                  <c:v>1130.5</c:v>
                </c:pt>
                <c:pt idx="22">
                  <c:v>1102</c:v>
                </c:pt>
                <c:pt idx="23">
                  <c:v>1079</c:v>
                </c:pt>
                <c:pt idx="24">
                  <c:v>1109</c:v>
                </c:pt>
                <c:pt idx="25">
                  <c:v>1137.5</c:v>
                </c:pt>
                <c:pt idx="29">
                  <c:v>1198</c:v>
                </c:pt>
                <c:pt idx="30">
                  <c:v>1197</c:v>
                </c:pt>
                <c:pt idx="31">
                  <c:v>1178.5</c:v>
                </c:pt>
                <c:pt idx="32">
                  <c:v>1219.5</c:v>
                </c:pt>
                <c:pt idx="33">
                  <c:v>1212.5</c:v>
                </c:pt>
                <c:pt idx="34">
                  <c:v>1223</c:v>
                </c:pt>
                <c:pt idx="35">
                  <c:v>1249.5</c:v>
                </c:pt>
                <c:pt idx="36">
                  <c:v>1229</c:v>
                </c:pt>
                <c:pt idx="37">
                  <c:v>1250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1006.5</c:v>
                </c:pt>
                <c:pt idx="4">
                  <c:v>1028.5</c:v>
                </c:pt>
                <c:pt idx="5">
                  <c:v>1001</c:v>
                </c:pt>
                <c:pt idx="6">
                  <c:v>1004</c:v>
                </c:pt>
                <c:pt idx="7">
                  <c:v>1007.5</c:v>
                </c:pt>
                <c:pt idx="8">
                  <c:v>988.5</c:v>
                </c:pt>
                <c:pt idx="9">
                  <c:v>993.5</c:v>
                </c:pt>
                <c:pt idx="13">
                  <c:v>824</c:v>
                </c:pt>
                <c:pt idx="14">
                  <c:v>889.5</c:v>
                </c:pt>
                <c:pt idx="15">
                  <c:v>916.5</c:v>
                </c:pt>
                <c:pt idx="16">
                  <c:v>929.5</c:v>
                </c:pt>
                <c:pt idx="17">
                  <c:v>892</c:v>
                </c:pt>
                <c:pt idx="18">
                  <c:v>811.5</c:v>
                </c:pt>
                <c:pt idx="19">
                  <c:v>735.5</c:v>
                </c:pt>
                <c:pt idx="20">
                  <c:v>712</c:v>
                </c:pt>
                <c:pt idx="21">
                  <c:v>748.5</c:v>
                </c:pt>
                <c:pt idx="22">
                  <c:v>833</c:v>
                </c:pt>
                <c:pt idx="23">
                  <c:v>923.5</c:v>
                </c:pt>
                <c:pt idx="24">
                  <c:v>991.5</c:v>
                </c:pt>
                <c:pt idx="25">
                  <c:v>1012</c:v>
                </c:pt>
                <c:pt idx="29">
                  <c:v>1031.5</c:v>
                </c:pt>
                <c:pt idx="30">
                  <c:v>1005</c:v>
                </c:pt>
                <c:pt idx="31">
                  <c:v>978.5</c:v>
                </c:pt>
                <c:pt idx="32">
                  <c:v>947</c:v>
                </c:pt>
                <c:pt idx="33">
                  <c:v>942</c:v>
                </c:pt>
                <c:pt idx="34">
                  <c:v>939.5</c:v>
                </c:pt>
                <c:pt idx="35">
                  <c:v>914.5</c:v>
                </c:pt>
                <c:pt idx="36">
                  <c:v>898</c:v>
                </c:pt>
                <c:pt idx="37">
                  <c:v>843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2125.5</c:v>
                </c:pt>
                <c:pt idx="4">
                  <c:v>2198</c:v>
                </c:pt>
                <c:pt idx="5">
                  <c:v>2198.5</c:v>
                </c:pt>
                <c:pt idx="6">
                  <c:v>2200</c:v>
                </c:pt>
                <c:pt idx="7">
                  <c:v>2203.5</c:v>
                </c:pt>
                <c:pt idx="8">
                  <c:v>2188</c:v>
                </c:pt>
                <c:pt idx="9">
                  <c:v>2163</c:v>
                </c:pt>
                <c:pt idx="13">
                  <c:v>2046</c:v>
                </c:pt>
                <c:pt idx="14">
                  <c:v>2112.5</c:v>
                </c:pt>
                <c:pt idx="15">
                  <c:v>2054.5</c:v>
                </c:pt>
                <c:pt idx="16">
                  <c:v>2071.5</c:v>
                </c:pt>
                <c:pt idx="17">
                  <c:v>2041.5</c:v>
                </c:pt>
                <c:pt idx="18">
                  <c:v>1972</c:v>
                </c:pt>
                <c:pt idx="19">
                  <c:v>1985.5</c:v>
                </c:pt>
                <c:pt idx="20">
                  <c:v>1911.5</c:v>
                </c:pt>
                <c:pt idx="21">
                  <c:v>1879</c:v>
                </c:pt>
                <c:pt idx="22">
                  <c:v>1935</c:v>
                </c:pt>
                <c:pt idx="23">
                  <c:v>2002.5</c:v>
                </c:pt>
                <c:pt idx="24">
                  <c:v>2100.5</c:v>
                </c:pt>
                <c:pt idx="25">
                  <c:v>2149.5</c:v>
                </c:pt>
                <c:pt idx="29">
                  <c:v>2229.5</c:v>
                </c:pt>
                <c:pt idx="30">
                  <c:v>2202</c:v>
                </c:pt>
                <c:pt idx="31">
                  <c:v>2157</c:v>
                </c:pt>
                <c:pt idx="32">
                  <c:v>2166.5</c:v>
                </c:pt>
                <c:pt idx="33">
                  <c:v>2154.5</c:v>
                </c:pt>
                <c:pt idx="34">
                  <c:v>2162.5</c:v>
                </c:pt>
                <c:pt idx="35">
                  <c:v>2164</c:v>
                </c:pt>
                <c:pt idx="36">
                  <c:v>2127</c:v>
                </c:pt>
                <c:pt idx="37">
                  <c:v>2093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467808"/>
        <c:axId val="163425904"/>
      </c:lineChart>
      <c:catAx>
        <c:axId val="16146780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3425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42590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146780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304.5</c:v>
                </c:pt>
                <c:pt idx="1">
                  <c:v>299</c:v>
                </c:pt>
                <c:pt idx="2">
                  <c:v>296</c:v>
                </c:pt>
                <c:pt idx="3">
                  <c:v>322.5</c:v>
                </c:pt>
                <c:pt idx="4">
                  <c:v>305.5</c:v>
                </c:pt>
                <c:pt idx="5">
                  <c:v>214</c:v>
                </c:pt>
                <c:pt idx="6">
                  <c:v>300</c:v>
                </c:pt>
                <c:pt idx="7">
                  <c:v>330</c:v>
                </c:pt>
                <c:pt idx="8">
                  <c:v>316.5</c:v>
                </c:pt>
                <c:pt idx="9">
                  <c:v>303.5</c:v>
                </c:pt>
                <c:pt idx="10">
                  <c:v>249.5</c:v>
                </c:pt>
                <c:pt idx="11">
                  <c:v>261</c:v>
                </c:pt>
                <c:pt idx="12">
                  <c:v>288</c:v>
                </c:pt>
                <c:pt idx="13">
                  <c:v>280.5</c:v>
                </c:pt>
                <c:pt idx="14">
                  <c:v>279.5</c:v>
                </c:pt>
                <c:pt idx="15">
                  <c:v>289.5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811408"/>
        <c:axId val="161824080"/>
      </c:barChart>
      <c:catAx>
        <c:axId val="161811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824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824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811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294.5</c:v>
                </c:pt>
                <c:pt idx="1">
                  <c:v>294</c:v>
                </c:pt>
                <c:pt idx="2">
                  <c:v>296.5</c:v>
                </c:pt>
                <c:pt idx="3">
                  <c:v>313</c:v>
                </c:pt>
                <c:pt idx="4">
                  <c:v>293.5</c:v>
                </c:pt>
                <c:pt idx="5">
                  <c:v>275.5</c:v>
                </c:pt>
                <c:pt idx="6">
                  <c:v>337.5</c:v>
                </c:pt>
                <c:pt idx="7">
                  <c:v>306</c:v>
                </c:pt>
                <c:pt idx="8">
                  <c:v>304</c:v>
                </c:pt>
                <c:pt idx="9">
                  <c:v>302</c:v>
                </c:pt>
                <c:pt idx="10">
                  <c:v>317</c:v>
                </c:pt>
                <c:pt idx="11">
                  <c:v>327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792560"/>
        <c:axId val="161792952"/>
      </c:barChart>
      <c:catAx>
        <c:axId val="161792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792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792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792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230.5</c:v>
                </c:pt>
                <c:pt idx="1">
                  <c:v>277.5</c:v>
                </c:pt>
                <c:pt idx="2">
                  <c:v>257</c:v>
                </c:pt>
                <c:pt idx="3">
                  <c:v>241.5</c:v>
                </c:pt>
                <c:pt idx="4">
                  <c:v>252.5</c:v>
                </c:pt>
                <c:pt idx="5">
                  <c:v>250</c:v>
                </c:pt>
                <c:pt idx="6">
                  <c:v>260</c:v>
                </c:pt>
                <c:pt idx="7">
                  <c:v>245</c:v>
                </c:pt>
                <c:pt idx="8">
                  <c:v>233.5</c:v>
                </c:pt>
                <c:pt idx="9">
                  <c:v>255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793736"/>
        <c:axId val="162519792"/>
      </c:barChart>
      <c:catAx>
        <c:axId val="161793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19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519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793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262</c:v>
                </c:pt>
                <c:pt idx="1">
                  <c:v>269.5</c:v>
                </c:pt>
                <c:pt idx="2">
                  <c:v>263.5</c:v>
                </c:pt>
                <c:pt idx="3">
                  <c:v>236.5</c:v>
                </c:pt>
                <c:pt idx="4">
                  <c:v>235.5</c:v>
                </c:pt>
                <c:pt idx="5">
                  <c:v>243</c:v>
                </c:pt>
                <c:pt idx="6">
                  <c:v>232</c:v>
                </c:pt>
                <c:pt idx="7">
                  <c:v>231.5</c:v>
                </c:pt>
                <c:pt idx="8">
                  <c:v>233</c:v>
                </c:pt>
                <c:pt idx="9">
                  <c:v>218</c:v>
                </c:pt>
                <c:pt idx="10">
                  <c:v>215.5</c:v>
                </c:pt>
                <c:pt idx="11">
                  <c:v>176.5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520576"/>
        <c:axId val="162520968"/>
      </c:barChart>
      <c:catAx>
        <c:axId val="162520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20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520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20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190</c:v>
                </c:pt>
                <c:pt idx="1">
                  <c:v>213.5</c:v>
                </c:pt>
                <c:pt idx="2">
                  <c:v>205</c:v>
                </c:pt>
                <c:pt idx="3">
                  <c:v>215.5</c:v>
                </c:pt>
                <c:pt idx="4">
                  <c:v>255.5</c:v>
                </c:pt>
                <c:pt idx="5">
                  <c:v>240.5</c:v>
                </c:pt>
                <c:pt idx="6">
                  <c:v>218</c:v>
                </c:pt>
                <c:pt idx="7">
                  <c:v>178</c:v>
                </c:pt>
                <c:pt idx="8">
                  <c:v>175</c:v>
                </c:pt>
                <c:pt idx="9">
                  <c:v>164.5</c:v>
                </c:pt>
                <c:pt idx="10">
                  <c:v>194.5</c:v>
                </c:pt>
                <c:pt idx="11">
                  <c:v>214.5</c:v>
                </c:pt>
                <c:pt idx="12">
                  <c:v>259.5</c:v>
                </c:pt>
                <c:pt idx="13">
                  <c:v>255</c:v>
                </c:pt>
                <c:pt idx="14">
                  <c:v>262.5</c:v>
                </c:pt>
                <c:pt idx="15">
                  <c:v>235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521752"/>
        <c:axId val="162522144"/>
      </c:barChart>
      <c:catAx>
        <c:axId val="162521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22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522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21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468</c:v>
                </c:pt>
                <c:pt idx="1">
                  <c:v>575</c:v>
                </c:pt>
                <c:pt idx="2">
                  <c:v>551.5</c:v>
                </c:pt>
                <c:pt idx="3">
                  <c:v>531</c:v>
                </c:pt>
                <c:pt idx="4">
                  <c:v>540.5</c:v>
                </c:pt>
                <c:pt idx="5">
                  <c:v>575.5</c:v>
                </c:pt>
                <c:pt idx="6">
                  <c:v>553</c:v>
                </c:pt>
                <c:pt idx="7">
                  <c:v>534.5</c:v>
                </c:pt>
                <c:pt idx="8">
                  <c:v>525</c:v>
                </c:pt>
                <c:pt idx="9">
                  <c:v>550.5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522928"/>
        <c:axId val="162523320"/>
      </c:barChart>
      <c:catAx>
        <c:axId val="162522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23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523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2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556.5</c:v>
                </c:pt>
                <c:pt idx="1">
                  <c:v>563.5</c:v>
                </c:pt>
                <c:pt idx="2">
                  <c:v>560</c:v>
                </c:pt>
                <c:pt idx="3">
                  <c:v>549.5</c:v>
                </c:pt>
                <c:pt idx="4">
                  <c:v>529</c:v>
                </c:pt>
                <c:pt idx="5">
                  <c:v>518.5</c:v>
                </c:pt>
                <c:pt idx="6">
                  <c:v>569.5</c:v>
                </c:pt>
                <c:pt idx="7">
                  <c:v>537.5</c:v>
                </c:pt>
                <c:pt idx="8">
                  <c:v>537</c:v>
                </c:pt>
                <c:pt idx="9">
                  <c:v>520</c:v>
                </c:pt>
                <c:pt idx="10">
                  <c:v>532.5</c:v>
                </c:pt>
                <c:pt idx="11">
                  <c:v>503.5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465064"/>
        <c:axId val="161465456"/>
      </c:barChart>
      <c:catAx>
        <c:axId val="161465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6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465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65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494.5</c:v>
                </c:pt>
                <c:pt idx="1">
                  <c:v>512.5</c:v>
                </c:pt>
                <c:pt idx="2">
                  <c:v>501</c:v>
                </c:pt>
                <c:pt idx="3">
                  <c:v>538</c:v>
                </c:pt>
                <c:pt idx="4">
                  <c:v>561</c:v>
                </c:pt>
                <c:pt idx="5">
                  <c:v>454.5</c:v>
                </c:pt>
                <c:pt idx="6">
                  <c:v>518</c:v>
                </c:pt>
                <c:pt idx="7">
                  <c:v>508</c:v>
                </c:pt>
                <c:pt idx="8">
                  <c:v>491.5</c:v>
                </c:pt>
                <c:pt idx="9">
                  <c:v>468</c:v>
                </c:pt>
                <c:pt idx="10">
                  <c:v>444</c:v>
                </c:pt>
                <c:pt idx="11">
                  <c:v>475.5</c:v>
                </c:pt>
                <c:pt idx="12">
                  <c:v>547.5</c:v>
                </c:pt>
                <c:pt idx="13">
                  <c:v>535.5</c:v>
                </c:pt>
                <c:pt idx="14">
                  <c:v>542</c:v>
                </c:pt>
                <c:pt idx="15">
                  <c:v>524.5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466240"/>
        <c:axId val="161466632"/>
      </c:barChart>
      <c:catAx>
        <c:axId val="161466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66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466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66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11" sqref="X11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">
        <v>60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">
        <v>148</v>
      </c>
      <c r="E5" s="172"/>
      <c r="F5" s="172"/>
      <c r="G5" s="172"/>
      <c r="H5" s="172"/>
      <c r="I5" s="162" t="s">
        <v>53</v>
      </c>
      <c r="J5" s="162"/>
      <c r="K5" s="162"/>
      <c r="L5" s="173" t="s">
        <v>150</v>
      </c>
      <c r="M5" s="173"/>
      <c r="N5" s="173"/>
      <c r="O5" s="12"/>
      <c r="P5" s="162" t="s">
        <v>57</v>
      </c>
      <c r="Q5" s="162"/>
      <c r="R5" s="162"/>
      <c r="S5" s="171" t="s">
        <v>62</v>
      </c>
      <c r="T5" s="171"/>
      <c r="U5" s="171"/>
    </row>
    <row r="6" spans="1:28" ht="12.75" customHeight="1" x14ac:dyDescent="0.2">
      <c r="A6" s="162" t="s">
        <v>55</v>
      </c>
      <c r="B6" s="162"/>
      <c r="C6" s="162"/>
      <c r="D6" s="169" t="s">
        <v>149</v>
      </c>
      <c r="E6" s="169"/>
      <c r="F6" s="169"/>
      <c r="G6" s="169"/>
      <c r="H6" s="169"/>
      <c r="I6" s="162" t="s">
        <v>59</v>
      </c>
      <c r="J6" s="162"/>
      <c r="K6" s="162"/>
      <c r="L6" s="174">
        <v>2</v>
      </c>
      <c r="M6" s="174"/>
      <c r="N6" s="174"/>
      <c r="O6" s="42"/>
      <c r="P6" s="162" t="s">
        <v>58</v>
      </c>
      <c r="Q6" s="162"/>
      <c r="R6" s="162"/>
      <c r="S6" s="167">
        <v>43161</v>
      </c>
      <c r="T6" s="167"/>
      <c r="U6" s="167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v>38</v>
      </c>
      <c r="C10" s="46">
        <v>201</v>
      </c>
      <c r="D10" s="46">
        <v>5</v>
      </c>
      <c r="E10" s="46">
        <v>3</v>
      </c>
      <c r="F10" s="6">
        <f t="shared" ref="F10:F22" si="0">B10*0.5+C10*1+D10*2+E10*2.5</f>
        <v>237.5</v>
      </c>
      <c r="G10" s="2"/>
      <c r="H10" s="19" t="s">
        <v>4</v>
      </c>
      <c r="I10" s="46">
        <v>70</v>
      </c>
      <c r="J10" s="46">
        <v>271</v>
      </c>
      <c r="K10" s="46">
        <v>2</v>
      </c>
      <c r="L10" s="46">
        <v>5</v>
      </c>
      <c r="M10" s="6">
        <f t="shared" ref="M10:M22" si="1">I10*0.5+J10*1+K10*2+L10*2.5</f>
        <v>322.5</v>
      </c>
      <c r="N10" s="9">
        <f>F20+F21+F22+M10</f>
        <v>1222</v>
      </c>
      <c r="O10" s="19" t="s">
        <v>43</v>
      </c>
      <c r="P10" s="46">
        <v>51</v>
      </c>
      <c r="Q10" s="46">
        <v>258</v>
      </c>
      <c r="R10" s="46">
        <v>3</v>
      </c>
      <c r="S10" s="46">
        <v>2</v>
      </c>
      <c r="T10" s="6">
        <f t="shared" ref="T10:T21" si="2">P10*0.5+Q10*1+R10*2+S10*2.5</f>
        <v>294.5</v>
      </c>
      <c r="U10" s="10"/>
      <c r="AB10" s="1"/>
    </row>
    <row r="11" spans="1:28" ht="24" customHeight="1" x14ac:dyDescent="0.2">
      <c r="A11" s="18" t="s">
        <v>14</v>
      </c>
      <c r="B11" s="46">
        <v>54</v>
      </c>
      <c r="C11" s="46">
        <v>250</v>
      </c>
      <c r="D11" s="46">
        <v>4</v>
      </c>
      <c r="E11" s="46">
        <v>5</v>
      </c>
      <c r="F11" s="6">
        <f t="shared" si="0"/>
        <v>297.5</v>
      </c>
      <c r="G11" s="2"/>
      <c r="H11" s="19" t="s">
        <v>5</v>
      </c>
      <c r="I11" s="46">
        <v>65</v>
      </c>
      <c r="J11" s="46">
        <v>255</v>
      </c>
      <c r="K11" s="46">
        <v>4</v>
      </c>
      <c r="L11" s="46">
        <v>4</v>
      </c>
      <c r="M11" s="6">
        <f t="shared" si="1"/>
        <v>305.5</v>
      </c>
      <c r="N11" s="9">
        <f>F21+F22+M10+M11</f>
        <v>1223</v>
      </c>
      <c r="O11" s="19" t="s">
        <v>44</v>
      </c>
      <c r="P11" s="46">
        <v>63</v>
      </c>
      <c r="Q11" s="46">
        <v>249</v>
      </c>
      <c r="R11" s="46">
        <v>3</v>
      </c>
      <c r="S11" s="46">
        <v>3</v>
      </c>
      <c r="T11" s="6">
        <f t="shared" si="2"/>
        <v>294</v>
      </c>
      <c r="U11" s="2"/>
      <c r="AB11" s="1"/>
    </row>
    <row r="12" spans="1:28" ht="24" customHeight="1" x14ac:dyDescent="0.2">
      <c r="A12" s="18" t="s">
        <v>17</v>
      </c>
      <c r="B12" s="46">
        <v>42</v>
      </c>
      <c r="C12" s="46">
        <v>258</v>
      </c>
      <c r="D12" s="46">
        <v>4</v>
      </c>
      <c r="E12" s="46">
        <v>3</v>
      </c>
      <c r="F12" s="6">
        <f t="shared" si="0"/>
        <v>294.5</v>
      </c>
      <c r="G12" s="2"/>
      <c r="H12" s="19" t="s">
        <v>6</v>
      </c>
      <c r="I12" s="46">
        <v>50</v>
      </c>
      <c r="J12" s="46">
        <v>168</v>
      </c>
      <c r="K12" s="46">
        <v>3</v>
      </c>
      <c r="L12" s="46">
        <v>6</v>
      </c>
      <c r="M12" s="6">
        <f t="shared" si="1"/>
        <v>214</v>
      </c>
      <c r="N12" s="2">
        <f>F22+M10+M11+M12</f>
        <v>1138</v>
      </c>
      <c r="O12" s="19" t="s">
        <v>32</v>
      </c>
      <c r="P12" s="46">
        <v>65</v>
      </c>
      <c r="Q12" s="46">
        <v>253</v>
      </c>
      <c r="R12" s="46">
        <v>3</v>
      </c>
      <c r="S12" s="46">
        <v>2</v>
      </c>
      <c r="T12" s="6">
        <f t="shared" si="2"/>
        <v>296.5</v>
      </c>
      <c r="U12" s="2"/>
      <c r="AB12" s="1"/>
    </row>
    <row r="13" spans="1:28" ht="24" customHeight="1" x14ac:dyDescent="0.2">
      <c r="A13" s="18" t="s">
        <v>19</v>
      </c>
      <c r="B13" s="46">
        <v>25</v>
      </c>
      <c r="C13" s="46">
        <v>266</v>
      </c>
      <c r="D13" s="46">
        <v>3</v>
      </c>
      <c r="E13" s="46">
        <v>2</v>
      </c>
      <c r="F13" s="6">
        <f t="shared" si="0"/>
        <v>289.5</v>
      </c>
      <c r="G13" s="2">
        <f t="shared" ref="G13:G19" si="3">F10+F11+F12+F13</f>
        <v>1119</v>
      </c>
      <c r="H13" s="19" t="s">
        <v>7</v>
      </c>
      <c r="I13" s="46">
        <v>54</v>
      </c>
      <c r="J13" s="46">
        <v>257</v>
      </c>
      <c r="K13" s="46">
        <v>3</v>
      </c>
      <c r="L13" s="46">
        <v>4</v>
      </c>
      <c r="M13" s="6">
        <f t="shared" si="1"/>
        <v>300</v>
      </c>
      <c r="N13" s="2">
        <f t="shared" ref="N13:N18" si="4">M10+M11+M12+M13</f>
        <v>1142</v>
      </c>
      <c r="O13" s="19" t="s">
        <v>33</v>
      </c>
      <c r="P13" s="46">
        <v>68</v>
      </c>
      <c r="Q13" s="46">
        <v>263</v>
      </c>
      <c r="R13" s="46">
        <v>3</v>
      </c>
      <c r="S13" s="46">
        <v>4</v>
      </c>
      <c r="T13" s="6">
        <f t="shared" si="2"/>
        <v>313</v>
      </c>
      <c r="U13" s="2">
        <f t="shared" ref="U13:U21" si="5">T10+T11+T12+T13</f>
        <v>1198</v>
      </c>
      <c r="AB13" s="81">
        <v>241</v>
      </c>
    </row>
    <row r="14" spans="1:28" ht="24" customHeight="1" x14ac:dyDescent="0.2">
      <c r="A14" s="18" t="s">
        <v>21</v>
      </c>
      <c r="B14" s="46">
        <v>48</v>
      </c>
      <c r="C14" s="46">
        <v>249</v>
      </c>
      <c r="D14" s="46">
        <v>5</v>
      </c>
      <c r="E14" s="46">
        <v>2</v>
      </c>
      <c r="F14" s="6">
        <f t="shared" si="0"/>
        <v>288</v>
      </c>
      <c r="G14" s="2">
        <f t="shared" si="3"/>
        <v>1169.5</v>
      </c>
      <c r="H14" s="19" t="s">
        <v>9</v>
      </c>
      <c r="I14" s="46">
        <v>52</v>
      </c>
      <c r="J14" s="46">
        <v>281</v>
      </c>
      <c r="K14" s="46">
        <v>4</v>
      </c>
      <c r="L14" s="46">
        <v>6</v>
      </c>
      <c r="M14" s="6">
        <f t="shared" si="1"/>
        <v>330</v>
      </c>
      <c r="N14" s="2">
        <f t="shared" si="4"/>
        <v>1149.5</v>
      </c>
      <c r="O14" s="19" t="s">
        <v>29</v>
      </c>
      <c r="P14" s="45">
        <v>54</v>
      </c>
      <c r="Q14" s="45">
        <v>251</v>
      </c>
      <c r="R14" s="45">
        <v>4</v>
      </c>
      <c r="S14" s="45">
        <v>3</v>
      </c>
      <c r="T14" s="6">
        <f t="shared" si="2"/>
        <v>293.5</v>
      </c>
      <c r="U14" s="2">
        <f t="shared" si="5"/>
        <v>1197</v>
      </c>
      <c r="AB14" s="81">
        <v>250</v>
      </c>
    </row>
    <row r="15" spans="1:28" ht="24" customHeight="1" x14ac:dyDescent="0.2">
      <c r="A15" s="18" t="s">
        <v>23</v>
      </c>
      <c r="B15" s="46">
        <v>50</v>
      </c>
      <c r="C15" s="46">
        <v>276</v>
      </c>
      <c r="D15" s="46">
        <v>6</v>
      </c>
      <c r="E15" s="46">
        <v>5</v>
      </c>
      <c r="F15" s="6">
        <f t="shared" si="0"/>
        <v>325.5</v>
      </c>
      <c r="G15" s="2">
        <f t="shared" si="3"/>
        <v>1197.5</v>
      </c>
      <c r="H15" s="19" t="s">
        <v>12</v>
      </c>
      <c r="I15" s="46">
        <v>51</v>
      </c>
      <c r="J15" s="46">
        <v>277</v>
      </c>
      <c r="K15" s="46">
        <v>2</v>
      </c>
      <c r="L15" s="46">
        <v>4</v>
      </c>
      <c r="M15" s="6">
        <f t="shared" si="1"/>
        <v>316.5</v>
      </c>
      <c r="N15" s="2">
        <f t="shared" si="4"/>
        <v>1160.5</v>
      </c>
      <c r="O15" s="18" t="s">
        <v>30</v>
      </c>
      <c r="P15" s="46">
        <v>48</v>
      </c>
      <c r="Q15" s="46">
        <v>236</v>
      </c>
      <c r="R15" s="45">
        <v>4</v>
      </c>
      <c r="S15" s="46">
        <v>3</v>
      </c>
      <c r="T15" s="6">
        <f t="shared" si="2"/>
        <v>275.5</v>
      </c>
      <c r="U15" s="2">
        <f t="shared" si="5"/>
        <v>1178.5</v>
      </c>
      <c r="AB15" s="81">
        <v>262</v>
      </c>
    </row>
    <row r="16" spans="1:28" ht="24" customHeight="1" x14ac:dyDescent="0.2">
      <c r="A16" s="18" t="s">
        <v>39</v>
      </c>
      <c r="B16" s="46">
        <v>36</v>
      </c>
      <c r="C16" s="46">
        <v>251</v>
      </c>
      <c r="D16" s="46">
        <v>7</v>
      </c>
      <c r="E16" s="46">
        <v>4</v>
      </c>
      <c r="F16" s="6">
        <f t="shared" si="0"/>
        <v>293</v>
      </c>
      <c r="G16" s="2">
        <f t="shared" si="3"/>
        <v>1196</v>
      </c>
      <c r="H16" s="19" t="s">
        <v>15</v>
      </c>
      <c r="I16" s="46">
        <v>49</v>
      </c>
      <c r="J16" s="46">
        <v>268</v>
      </c>
      <c r="K16" s="46">
        <v>3</v>
      </c>
      <c r="L16" s="46">
        <v>2</v>
      </c>
      <c r="M16" s="6">
        <f t="shared" si="1"/>
        <v>303.5</v>
      </c>
      <c r="N16" s="2">
        <f t="shared" si="4"/>
        <v>1250</v>
      </c>
      <c r="O16" s="19" t="s">
        <v>8</v>
      </c>
      <c r="P16" s="46">
        <v>89</v>
      </c>
      <c r="Q16" s="46">
        <v>284</v>
      </c>
      <c r="R16" s="46">
        <v>2</v>
      </c>
      <c r="S16" s="46">
        <v>2</v>
      </c>
      <c r="T16" s="6">
        <f t="shared" si="2"/>
        <v>337.5</v>
      </c>
      <c r="U16" s="2">
        <f t="shared" si="5"/>
        <v>1219.5</v>
      </c>
      <c r="AB16" s="81">
        <v>270.5</v>
      </c>
    </row>
    <row r="17" spans="1:28" ht="24" customHeight="1" x14ac:dyDescent="0.2">
      <c r="A17" s="18" t="s">
        <v>40</v>
      </c>
      <c r="B17" s="46">
        <v>50</v>
      </c>
      <c r="C17" s="46">
        <v>241</v>
      </c>
      <c r="D17" s="46">
        <v>3</v>
      </c>
      <c r="E17" s="46">
        <v>7</v>
      </c>
      <c r="F17" s="6">
        <f t="shared" si="0"/>
        <v>289.5</v>
      </c>
      <c r="G17" s="2">
        <f t="shared" si="3"/>
        <v>1196</v>
      </c>
      <c r="H17" s="19" t="s">
        <v>18</v>
      </c>
      <c r="I17" s="46">
        <v>37</v>
      </c>
      <c r="J17" s="46">
        <v>220</v>
      </c>
      <c r="K17" s="46">
        <v>3</v>
      </c>
      <c r="L17" s="46">
        <v>2</v>
      </c>
      <c r="M17" s="6">
        <f t="shared" si="1"/>
        <v>249.5</v>
      </c>
      <c r="N17" s="2">
        <f t="shared" si="4"/>
        <v>1199.5</v>
      </c>
      <c r="O17" s="19" t="s">
        <v>10</v>
      </c>
      <c r="P17" s="46">
        <v>86</v>
      </c>
      <c r="Q17" s="46">
        <v>252</v>
      </c>
      <c r="R17" s="46">
        <v>3</v>
      </c>
      <c r="S17" s="46">
        <v>2</v>
      </c>
      <c r="T17" s="6">
        <f t="shared" si="2"/>
        <v>306</v>
      </c>
      <c r="U17" s="2">
        <f t="shared" si="5"/>
        <v>1212.5</v>
      </c>
      <c r="AB17" s="81">
        <v>289.5</v>
      </c>
    </row>
    <row r="18" spans="1:28" ht="24" customHeight="1" x14ac:dyDescent="0.2">
      <c r="A18" s="18" t="s">
        <v>41</v>
      </c>
      <c r="B18" s="46">
        <v>50</v>
      </c>
      <c r="C18" s="46">
        <v>247</v>
      </c>
      <c r="D18" s="46">
        <v>6</v>
      </c>
      <c r="E18" s="46">
        <v>3</v>
      </c>
      <c r="F18" s="6">
        <f t="shared" si="0"/>
        <v>291.5</v>
      </c>
      <c r="G18" s="2">
        <f t="shared" si="3"/>
        <v>1199.5</v>
      </c>
      <c r="H18" s="19" t="s">
        <v>20</v>
      </c>
      <c r="I18" s="46">
        <v>51</v>
      </c>
      <c r="J18" s="46">
        <v>227</v>
      </c>
      <c r="K18" s="46">
        <v>3</v>
      </c>
      <c r="L18" s="46">
        <v>1</v>
      </c>
      <c r="M18" s="6">
        <f t="shared" si="1"/>
        <v>261</v>
      </c>
      <c r="N18" s="2">
        <f t="shared" si="4"/>
        <v>1130.5</v>
      </c>
      <c r="O18" s="19" t="s">
        <v>13</v>
      </c>
      <c r="P18" s="46">
        <v>73</v>
      </c>
      <c r="Q18" s="46">
        <v>263</v>
      </c>
      <c r="R18" s="46">
        <v>1</v>
      </c>
      <c r="S18" s="46">
        <v>1</v>
      </c>
      <c r="T18" s="6">
        <f t="shared" si="2"/>
        <v>304</v>
      </c>
      <c r="U18" s="2">
        <f t="shared" si="5"/>
        <v>1223</v>
      </c>
      <c r="AB18" s="81">
        <v>291</v>
      </c>
    </row>
    <row r="19" spans="1:28" ht="24" customHeight="1" thickBot="1" x14ac:dyDescent="0.25">
      <c r="A19" s="21" t="s">
        <v>42</v>
      </c>
      <c r="B19" s="47">
        <v>39</v>
      </c>
      <c r="C19" s="47">
        <v>265</v>
      </c>
      <c r="D19" s="47">
        <v>3</v>
      </c>
      <c r="E19" s="47">
        <v>2</v>
      </c>
      <c r="F19" s="7">
        <f t="shared" si="0"/>
        <v>295.5</v>
      </c>
      <c r="G19" s="3">
        <f t="shared" si="3"/>
        <v>1169.5</v>
      </c>
      <c r="H19" s="20" t="s">
        <v>22</v>
      </c>
      <c r="I19" s="45">
        <v>58</v>
      </c>
      <c r="J19" s="45">
        <v>236</v>
      </c>
      <c r="K19" s="45">
        <v>4</v>
      </c>
      <c r="L19" s="45">
        <v>6</v>
      </c>
      <c r="M19" s="6">
        <f t="shared" si="1"/>
        <v>288</v>
      </c>
      <c r="N19" s="2">
        <f>M16+M17+M18+M19</f>
        <v>1102</v>
      </c>
      <c r="O19" s="19" t="s">
        <v>16</v>
      </c>
      <c r="P19" s="46">
        <v>70</v>
      </c>
      <c r="Q19" s="46">
        <v>261</v>
      </c>
      <c r="R19" s="46">
        <v>3</v>
      </c>
      <c r="S19" s="46">
        <v>0</v>
      </c>
      <c r="T19" s="6">
        <f t="shared" si="2"/>
        <v>302</v>
      </c>
      <c r="U19" s="2">
        <f t="shared" si="5"/>
        <v>1249.5</v>
      </c>
      <c r="AB19" s="81">
        <v>294</v>
      </c>
    </row>
    <row r="20" spans="1:28" ht="24" customHeight="1" x14ac:dyDescent="0.2">
      <c r="A20" s="19" t="s">
        <v>27</v>
      </c>
      <c r="B20" s="45">
        <v>55</v>
      </c>
      <c r="C20" s="45">
        <v>261</v>
      </c>
      <c r="D20" s="45">
        <v>3</v>
      </c>
      <c r="E20" s="45">
        <v>4</v>
      </c>
      <c r="F20" s="8">
        <f t="shared" si="0"/>
        <v>304.5</v>
      </c>
      <c r="G20" s="35"/>
      <c r="H20" s="19" t="s">
        <v>24</v>
      </c>
      <c r="I20" s="46">
        <v>47</v>
      </c>
      <c r="J20" s="46">
        <v>250</v>
      </c>
      <c r="K20" s="46">
        <v>1</v>
      </c>
      <c r="L20" s="46">
        <v>2</v>
      </c>
      <c r="M20" s="8">
        <f t="shared" si="1"/>
        <v>280.5</v>
      </c>
      <c r="N20" s="2">
        <f>M17+M18+M19+M20</f>
        <v>1079</v>
      </c>
      <c r="O20" s="19" t="s">
        <v>45</v>
      </c>
      <c r="P20" s="45">
        <v>53</v>
      </c>
      <c r="Q20" s="45">
        <v>272</v>
      </c>
      <c r="R20" s="46">
        <v>3</v>
      </c>
      <c r="S20" s="45">
        <v>5</v>
      </c>
      <c r="T20" s="8">
        <f t="shared" si="2"/>
        <v>317</v>
      </c>
      <c r="U20" s="2">
        <f t="shared" si="5"/>
        <v>1229</v>
      </c>
      <c r="AB20" s="81">
        <v>299</v>
      </c>
    </row>
    <row r="21" spans="1:28" ht="24" customHeight="1" thickBot="1" x14ac:dyDescent="0.25">
      <c r="A21" s="19" t="s">
        <v>28</v>
      </c>
      <c r="B21" s="46">
        <v>64</v>
      </c>
      <c r="C21" s="46">
        <v>258</v>
      </c>
      <c r="D21" s="46">
        <v>2</v>
      </c>
      <c r="E21" s="46">
        <v>2</v>
      </c>
      <c r="F21" s="6">
        <f t="shared" si="0"/>
        <v>299</v>
      </c>
      <c r="G21" s="36"/>
      <c r="H21" s="20" t="s">
        <v>25</v>
      </c>
      <c r="I21" s="46">
        <v>52</v>
      </c>
      <c r="J21" s="46">
        <v>235</v>
      </c>
      <c r="K21" s="46">
        <v>3</v>
      </c>
      <c r="L21" s="46">
        <v>5</v>
      </c>
      <c r="M21" s="6">
        <f t="shared" si="1"/>
        <v>279.5</v>
      </c>
      <c r="N21" s="2">
        <f>M18+M19+M20+M21</f>
        <v>1109</v>
      </c>
      <c r="O21" s="21" t="s">
        <v>46</v>
      </c>
      <c r="P21" s="47">
        <v>60</v>
      </c>
      <c r="Q21" s="47">
        <v>286</v>
      </c>
      <c r="R21" s="47">
        <v>3</v>
      </c>
      <c r="S21" s="47">
        <v>2</v>
      </c>
      <c r="T21" s="7">
        <f t="shared" si="2"/>
        <v>327</v>
      </c>
      <c r="U21" s="3">
        <f t="shared" si="5"/>
        <v>1250</v>
      </c>
      <c r="AB21" s="81">
        <v>299.5</v>
      </c>
    </row>
    <row r="22" spans="1:28" ht="24" customHeight="1" thickBot="1" x14ac:dyDescent="0.25">
      <c r="A22" s="19" t="s">
        <v>1</v>
      </c>
      <c r="B22" s="46">
        <v>46</v>
      </c>
      <c r="C22" s="46">
        <v>252</v>
      </c>
      <c r="D22" s="46">
        <v>3</v>
      </c>
      <c r="E22" s="46">
        <v>6</v>
      </c>
      <c r="F22" s="6">
        <f t="shared" si="0"/>
        <v>296</v>
      </c>
      <c r="G22" s="2"/>
      <c r="H22" s="21" t="s">
        <v>26</v>
      </c>
      <c r="I22" s="47">
        <v>47</v>
      </c>
      <c r="J22" s="47">
        <v>255</v>
      </c>
      <c r="K22" s="47">
        <v>3</v>
      </c>
      <c r="L22" s="47">
        <v>2</v>
      </c>
      <c r="M22" s="6">
        <f t="shared" si="1"/>
        <v>289.5</v>
      </c>
      <c r="N22" s="3">
        <f>M19+M20+M21+M22</f>
        <v>1137.5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1199.5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1250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1250</v>
      </c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86</v>
      </c>
      <c r="G24" s="88"/>
      <c r="H24" s="180"/>
      <c r="I24" s="181"/>
      <c r="J24" s="82" t="s">
        <v>72</v>
      </c>
      <c r="K24" s="86"/>
      <c r="L24" s="86"/>
      <c r="M24" s="87" t="s">
        <v>67</v>
      </c>
      <c r="N24" s="88"/>
      <c r="O24" s="180"/>
      <c r="P24" s="181"/>
      <c r="Q24" s="82" t="s">
        <v>72</v>
      </c>
      <c r="R24" s="86"/>
      <c r="S24" s="86"/>
      <c r="T24" s="87" t="s">
        <v>71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V24" sqref="V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8" t="s">
        <v>38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9" t="str">
        <f>'G-1'!E4:H4</f>
        <v>DE OBRA</v>
      </c>
      <c r="F4" s="199"/>
      <c r="G4" s="199"/>
      <c r="H4" s="19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9" t="str">
        <f>'G-1'!D5:H5</f>
        <v>CL 85 - CR 49C</v>
      </c>
      <c r="E5" s="199"/>
      <c r="F5" s="199"/>
      <c r="G5" s="199"/>
      <c r="H5" s="199"/>
      <c r="I5" s="194" t="s">
        <v>53</v>
      </c>
      <c r="J5" s="194"/>
      <c r="K5" s="194"/>
      <c r="L5" s="173" t="str">
        <f>'G-1'!L5:N5</f>
        <v>8549C</v>
      </c>
      <c r="M5" s="173"/>
      <c r="N5" s="173"/>
      <c r="O5" s="50"/>
      <c r="P5" s="194" t="s">
        <v>57</v>
      </c>
      <c r="Q5" s="194"/>
      <c r="R5" s="194"/>
      <c r="S5" s="173" t="s">
        <v>133</v>
      </c>
      <c r="T5" s="173"/>
      <c r="U5" s="173"/>
    </row>
    <row r="6" spans="1:28" ht="12.75" customHeight="1" x14ac:dyDescent="0.2">
      <c r="A6" s="194" t="s">
        <v>55</v>
      </c>
      <c r="B6" s="194"/>
      <c r="C6" s="194"/>
      <c r="D6" s="197" t="s">
        <v>151</v>
      </c>
      <c r="E6" s="197"/>
      <c r="F6" s="197"/>
      <c r="G6" s="197"/>
      <c r="H6" s="197"/>
      <c r="I6" s="194" t="s">
        <v>59</v>
      </c>
      <c r="J6" s="194"/>
      <c r="K6" s="194"/>
      <c r="L6" s="193">
        <v>2</v>
      </c>
      <c r="M6" s="193"/>
      <c r="N6" s="193"/>
      <c r="O6" s="54"/>
      <c r="P6" s="194" t="s">
        <v>58</v>
      </c>
      <c r="Q6" s="194"/>
      <c r="R6" s="194"/>
      <c r="S6" s="200">
        <f>'G-1'!S6:U6</f>
        <v>43161</v>
      </c>
      <c r="T6" s="200"/>
      <c r="U6" s="200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21</v>
      </c>
      <c r="C10" s="61">
        <v>210</v>
      </c>
      <c r="D10" s="61">
        <v>5</v>
      </c>
      <c r="E10" s="61">
        <v>0</v>
      </c>
      <c r="F10" s="62">
        <f t="shared" ref="F10:F22" si="0">B10*0.5+C10*1+D10*2+E10*2.5</f>
        <v>230.5</v>
      </c>
      <c r="G10" s="63"/>
      <c r="H10" s="64" t="s">
        <v>4</v>
      </c>
      <c r="I10" s="46">
        <v>36</v>
      </c>
      <c r="J10" s="46">
        <v>170</v>
      </c>
      <c r="K10" s="46">
        <v>10</v>
      </c>
      <c r="L10" s="46">
        <v>3</v>
      </c>
      <c r="M10" s="62">
        <f t="shared" ref="M10:M22" si="1">I10*0.5+J10*1+K10*2+L10*2.5</f>
        <v>215.5</v>
      </c>
      <c r="N10" s="65">
        <f>F20+F21+F22+M10</f>
        <v>824</v>
      </c>
      <c r="O10" s="64" t="s">
        <v>43</v>
      </c>
      <c r="P10" s="46">
        <v>45</v>
      </c>
      <c r="Q10" s="46">
        <v>185</v>
      </c>
      <c r="R10" s="46">
        <v>26</v>
      </c>
      <c r="S10" s="46">
        <v>1</v>
      </c>
      <c r="T10" s="62">
        <f t="shared" ref="T10:T21" si="2">P10*0.5+Q10*1+R10*2+S10*2.5</f>
        <v>262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30</v>
      </c>
      <c r="C11" s="61">
        <v>246</v>
      </c>
      <c r="D11" s="61">
        <v>7</v>
      </c>
      <c r="E11" s="61">
        <v>1</v>
      </c>
      <c r="F11" s="62">
        <f t="shared" si="0"/>
        <v>277.5</v>
      </c>
      <c r="G11" s="63"/>
      <c r="H11" s="64" t="s">
        <v>5</v>
      </c>
      <c r="I11" s="46">
        <v>50</v>
      </c>
      <c r="J11" s="46">
        <v>187</v>
      </c>
      <c r="K11" s="46">
        <v>13</v>
      </c>
      <c r="L11" s="46">
        <v>7</v>
      </c>
      <c r="M11" s="62">
        <f t="shared" si="1"/>
        <v>255.5</v>
      </c>
      <c r="N11" s="65">
        <f>F21+F22+M10+M11</f>
        <v>889.5</v>
      </c>
      <c r="O11" s="64" t="s">
        <v>44</v>
      </c>
      <c r="P11" s="46">
        <v>41</v>
      </c>
      <c r="Q11" s="46">
        <v>191</v>
      </c>
      <c r="R11" s="46">
        <v>29</v>
      </c>
      <c r="S11" s="46">
        <v>0</v>
      </c>
      <c r="T11" s="62">
        <f t="shared" si="2"/>
        <v>269.5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30</v>
      </c>
      <c r="C12" s="61">
        <v>218</v>
      </c>
      <c r="D12" s="61">
        <v>12</v>
      </c>
      <c r="E12" s="61">
        <v>0</v>
      </c>
      <c r="F12" s="62">
        <f t="shared" si="0"/>
        <v>257</v>
      </c>
      <c r="G12" s="63"/>
      <c r="H12" s="64" t="s">
        <v>6</v>
      </c>
      <c r="I12" s="46">
        <v>47</v>
      </c>
      <c r="J12" s="46">
        <v>189</v>
      </c>
      <c r="K12" s="46">
        <v>14</v>
      </c>
      <c r="L12" s="46">
        <v>0</v>
      </c>
      <c r="M12" s="62">
        <f t="shared" si="1"/>
        <v>240.5</v>
      </c>
      <c r="N12" s="63">
        <f>F22+M10+M11+M12</f>
        <v>916.5</v>
      </c>
      <c r="O12" s="64" t="s">
        <v>32</v>
      </c>
      <c r="P12" s="46">
        <v>35</v>
      </c>
      <c r="Q12" s="46">
        <v>201</v>
      </c>
      <c r="R12" s="46">
        <v>20</v>
      </c>
      <c r="S12" s="46">
        <v>2</v>
      </c>
      <c r="T12" s="62">
        <f t="shared" si="2"/>
        <v>263.5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26</v>
      </c>
      <c r="C13" s="61">
        <v>194</v>
      </c>
      <c r="D13" s="61">
        <v>16</v>
      </c>
      <c r="E13" s="61">
        <v>1</v>
      </c>
      <c r="F13" s="62">
        <f t="shared" si="0"/>
        <v>241.5</v>
      </c>
      <c r="G13" s="63">
        <f t="shared" ref="G13:G19" si="3">F10+F11+F12+F13</f>
        <v>1006.5</v>
      </c>
      <c r="H13" s="64" t="s">
        <v>7</v>
      </c>
      <c r="I13" s="46">
        <v>31</v>
      </c>
      <c r="J13" s="46">
        <v>169</v>
      </c>
      <c r="K13" s="46">
        <v>13</v>
      </c>
      <c r="L13" s="46">
        <v>3</v>
      </c>
      <c r="M13" s="62">
        <f t="shared" si="1"/>
        <v>218</v>
      </c>
      <c r="N13" s="63">
        <f t="shared" ref="N13:N18" si="4">M10+M11+M12+M13</f>
        <v>929.5</v>
      </c>
      <c r="O13" s="64" t="s">
        <v>33</v>
      </c>
      <c r="P13" s="46">
        <v>35</v>
      </c>
      <c r="Q13" s="46">
        <v>188</v>
      </c>
      <c r="R13" s="46">
        <v>13</v>
      </c>
      <c r="S13" s="46">
        <v>2</v>
      </c>
      <c r="T13" s="62">
        <f t="shared" si="2"/>
        <v>236.5</v>
      </c>
      <c r="U13" s="63">
        <f t="shared" ref="U13:U21" si="5">T10+T11+T12+T13</f>
        <v>1031.5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31</v>
      </c>
      <c r="C14" s="61">
        <v>210</v>
      </c>
      <c r="D14" s="61">
        <v>11</v>
      </c>
      <c r="E14" s="61">
        <v>2</v>
      </c>
      <c r="F14" s="62">
        <f t="shared" si="0"/>
        <v>252.5</v>
      </c>
      <c r="G14" s="63">
        <f t="shared" si="3"/>
        <v>1028.5</v>
      </c>
      <c r="H14" s="64" t="s">
        <v>9</v>
      </c>
      <c r="I14" s="46">
        <v>26</v>
      </c>
      <c r="J14" s="46">
        <v>141</v>
      </c>
      <c r="K14" s="46">
        <v>12</v>
      </c>
      <c r="L14" s="46">
        <v>0</v>
      </c>
      <c r="M14" s="62">
        <f t="shared" si="1"/>
        <v>178</v>
      </c>
      <c r="N14" s="63">
        <f t="shared" si="4"/>
        <v>892</v>
      </c>
      <c r="O14" s="64" t="s">
        <v>29</v>
      </c>
      <c r="P14" s="45">
        <v>40</v>
      </c>
      <c r="Q14" s="45">
        <v>180</v>
      </c>
      <c r="R14" s="45">
        <v>14</v>
      </c>
      <c r="S14" s="45">
        <v>3</v>
      </c>
      <c r="T14" s="62">
        <f t="shared" si="2"/>
        <v>235.5</v>
      </c>
      <c r="U14" s="63">
        <f t="shared" si="5"/>
        <v>1005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26</v>
      </c>
      <c r="C15" s="61">
        <v>201</v>
      </c>
      <c r="D15" s="61">
        <v>18</v>
      </c>
      <c r="E15" s="61">
        <v>0</v>
      </c>
      <c r="F15" s="62">
        <f t="shared" si="0"/>
        <v>250</v>
      </c>
      <c r="G15" s="63">
        <f t="shared" si="3"/>
        <v>1001</v>
      </c>
      <c r="H15" s="64" t="s">
        <v>12</v>
      </c>
      <c r="I15" s="46">
        <v>22</v>
      </c>
      <c r="J15" s="46">
        <v>139</v>
      </c>
      <c r="K15" s="46">
        <v>10</v>
      </c>
      <c r="L15" s="46">
        <v>2</v>
      </c>
      <c r="M15" s="62">
        <f t="shared" si="1"/>
        <v>175</v>
      </c>
      <c r="N15" s="63">
        <f t="shared" si="4"/>
        <v>811.5</v>
      </c>
      <c r="O15" s="60" t="s">
        <v>30</v>
      </c>
      <c r="P15" s="46">
        <v>41</v>
      </c>
      <c r="Q15" s="46">
        <v>185</v>
      </c>
      <c r="R15" s="46">
        <v>15</v>
      </c>
      <c r="S15" s="46">
        <v>3</v>
      </c>
      <c r="T15" s="62">
        <f t="shared" si="2"/>
        <v>243</v>
      </c>
      <c r="U15" s="63">
        <f t="shared" si="5"/>
        <v>978.5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38</v>
      </c>
      <c r="C16" s="61">
        <v>197</v>
      </c>
      <c r="D16" s="61">
        <v>22</v>
      </c>
      <c r="E16" s="61">
        <v>0</v>
      </c>
      <c r="F16" s="62">
        <f t="shared" si="0"/>
        <v>260</v>
      </c>
      <c r="G16" s="63">
        <f t="shared" si="3"/>
        <v>1004</v>
      </c>
      <c r="H16" s="64" t="s">
        <v>15</v>
      </c>
      <c r="I16" s="46">
        <v>20</v>
      </c>
      <c r="J16" s="46">
        <v>130</v>
      </c>
      <c r="K16" s="46">
        <v>11</v>
      </c>
      <c r="L16" s="46">
        <v>1</v>
      </c>
      <c r="M16" s="62">
        <f t="shared" si="1"/>
        <v>164.5</v>
      </c>
      <c r="N16" s="63">
        <f t="shared" si="4"/>
        <v>735.5</v>
      </c>
      <c r="O16" s="64" t="s">
        <v>8</v>
      </c>
      <c r="P16" s="46">
        <v>42</v>
      </c>
      <c r="Q16" s="46">
        <v>185</v>
      </c>
      <c r="R16" s="46">
        <v>13</v>
      </c>
      <c r="S16" s="46">
        <v>0</v>
      </c>
      <c r="T16" s="62">
        <f t="shared" si="2"/>
        <v>232</v>
      </c>
      <c r="U16" s="63">
        <f t="shared" si="5"/>
        <v>947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25</v>
      </c>
      <c r="C17" s="61">
        <v>194</v>
      </c>
      <c r="D17" s="61">
        <v>18</v>
      </c>
      <c r="E17" s="61">
        <v>1</v>
      </c>
      <c r="F17" s="62">
        <f t="shared" si="0"/>
        <v>245</v>
      </c>
      <c r="G17" s="63">
        <f t="shared" si="3"/>
        <v>1007.5</v>
      </c>
      <c r="H17" s="64" t="s">
        <v>18</v>
      </c>
      <c r="I17" s="46">
        <v>21</v>
      </c>
      <c r="J17" s="46">
        <v>153</v>
      </c>
      <c r="K17" s="46">
        <v>13</v>
      </c>
      <c r="L17" s="46">
        <v>2</v>
      </c>
      <c r="M17" s="62">
        <f t="shared" si="1"/>
        <v>194.5</v>
      </c>
      <c r="N17" s="63">
        <f t="shared" si="4"/>
        <v>712</v>
      </c>
      <c r="O17" s="64" t="s">
        <v>10</v>
      </c>
      <c r="P17" s="46">
        <v>43</v>
      </c>
      <c r="Q17" s="46">
        <v>180</v>
      </c>
      <c r="R17" s="46">
        <v>15</v>
      </c>
      <c r="S17" s="46">
        <v>0</v>
      </c>
      <c r="T17" s="62">
        <f t="shared" si="2"/>
        <v>231.5</v>
      </c>
      <c r="U17" s="63">
        <f t="shared" si="5"/>
        <v>942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18</v>
      </c>
      <c r="C18" s="61">
        <v>182</v>
      </c>
      <c r="D18" s="61">
        <v>20</v>
      </c>
      <c r="E18" s="61">
        <v>1</v>
      </c>
      <c r="F18" s="62">
        <f t="shared" si="0"/>
        <v>233.5</v>
      </c>
      <c r="G18" s="63">
        <f t="shared" si="3"/>
        <v>988.5</v>
      </c>
      <c r="H18" s="64" t="s">
        <v>20</v>
      </c>
      <c r="I18" s="46">
        <v>28</v>
      </c>
      <c r="J18" s="46">
        <v>168</v>
      </c>
      <c r="K18" s="46">
        <v>15</v>
      </c>
      <c r="L18" s="46">
        <v>1</v>
      </c>
      <c r="M18" s="62">
        <f t="shared" si="1"/>
        <v>214.5</v>
      </c>
      <c r="N18" s="63">
        <f t="shared" si="4"/>
        <v>748.5</v>
      </c>
      <c r="O18" s="64" t="s">
        <v>13</v>
      </c>
      <c r="P18" s="46">
        <v>48</v>
      </c>
      <c r="Q18" s="46">
        <v>185</v>
      </c>
      <c r="R18" s="46">
        <v>12</v>
      </c>
      <c r="S18" s="46">
        <v>0</v>
      </c>
      <c r="T18" s="62">
        <f t="shared" si="2"/>
        <v>233</v>
      </c>
      <c r="U18" s="63">
        <f t="shared" si="5"/>
        <v>939.5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29</v>
      </c>
      <c r="C19" s="69">
        <v>207</v>
      </c>
      <c r="D19" s="69">
        <v>13</v>
      </c>
      <c r="E19" s="69">
        <v>3</v>
      </c>
      <c r="F19" s="70">
        <f t="shared" si="0"/>
        <v>255</v>
      </c>
      <c r="G19" s="71">
        <f t="shared" si="3"/>
        <v>993.5</v>
      </c>
      <c r="H19" s="72" t="s">
        <v>22</v>
      </c>
      <c r="I19" s="45">
        <v>27</v>
      </c>
      <c r="J19" s="45">
        <v>202</v>
      </c>
      <c r="K19" s="45">
        <v>17</v>
      </c>
      <c r="L19" s="45">
        <v>4</v>
      </c>
      <c r="M19" s="62">
        <f t="shared" si="1"/>
        <v>259.5</v>
      </c>
      <c r="N19" s="63">
        <f>M16+M17+M18+M19</f>
        <v>833</v>
      </c>
      <c r="O19" s="64" t="s">
        <v>16</v>
      </c>
      <c r="P19" s="46">
        <v>38</v>
      </c>
      <c r="Q19" s="46">
        <v>171</v>
      </c>
      <c r="R19" s="46">
        <v>14</v>
      </c>
      <c r="S19" s="46">
        <v>0</v>
      </c>
      <c r="T19" s="62">
        <f t="shared" si="2"/>
        <v>218</v>
      </c>
      <c r="U19" s="63">
        <f t="shared" si="5"/>
        <v>914.5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21</v>
      </c>
      <c r="C20" s="67">
        <v>157</v>
      </c>
      <c r="D20" s="67">
        <v>10</v>
      </c>
      <c r="E20" s="67">
        <v>1</v>
      </c>
      <c r="F20" s="73">
        <f t="shared" si="0"/>
        <v>190</v>
      </c>
      <c r="G20" s="74"/>
      <c r="H20" s="64" t="s">
        <v>24</v>
      </c>
      <c r="I20" s="46">
        <v>38</v>
      </c>
      <c r="J20" s="46">
        <v>202</v>
      </c>
      <c r="K20" s="46">
        <v>12</v>
      </c>
      <c r="L20" s="46">
        <v>4</v>
      </c>
      <c r="M20" s="73">
        <f t="shared" si="1"/>
        <v>255</v>
      </c>
      <c r="N20" s="63">
        <f>M17+M18+M19+M20</f>
        <v>923.5</v>
      </c>
      <c r="O20" s="64" t="s">
        <v>45</v>
      </c>
      <c r="P20" s="45">
        <v>36</v>
      </c>
      <c r="Q20" s="45">
        <v>165</v>
      </c>
      <c r="R20" s="45">
        <v>15</v>
      </c>
      <c r="S20" s="45">
        <v>1</v>
      </c>
      <c r="T20" s="73">
        <f t="shared" si="2"/>
        <v>215.5</v>
      </c>
      <c r="U20" s="63">
        <f t="shared" si="5"/>
        <v>898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28</v>
      </c>
      <c r="C21" s="61">
        <v>166</v>
      </c>
      <c r="D21" s="61">
        <v>13</v>
      </c>
      <c r="E21" s="61">
        <v>3</v>
      </c>
      <c r="F21" s="62">
        <f t="shared" si="0"/>
        <v>213.5</v>
      </c>
      <c r="G21" s="75"/>
      <c r="H21" s="72" t="s">
        <v>25</v>
      </c>
      <c r="I21" s="46">
        <v>40</v>
      </c>
      <c r="J21" s="46">
        <v>210</v>
      </c>
      <c r="K21" s="46">
        <v>10</v>
      </c>
      <c r="L21" s="46">
        <v>5</v>
      </c>
      <c r="M21" s="62">
        <f t="shared" si="1"/>
        <v>262.5</v>
      </c>
      <c r="N21" s="63">
        <f>M18+M19+M20+M21</f>
        <v>991.5</v>
      </c>
      <c r="O21" s="68" t="s">
        <v>46</v>
      </c>
      <c r="P21" s="47">
        <v>33</v>
      </c>
      <c r="Q21" s="47">
        <v>136</v>
      </c>
      <c r="R21" s="47">
        <v>12</v>
      </c>
      <c r="S21" s="47">
        <v>0</v>
      </c>
      <c r="T21" s="70">
        <f t="shared" si="2"/>
        <v>176.5</v>
      </c>
      <c r="U21" s="71">
        <f t="shared" si="5"/>
        <v>843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30</v>
      </c>
      <c r="C22" s="61">
        <v>164</v>
      </c>
      <c r="D22" s="61">
        <v>8</v>
      </c>
      <c r="E22" s="61">
        <v>4</v>
      </c>
      <c r="F22" s="62">
        <f t="shared" si="0"/>
        <v>205</v>
      </c>
      <c r="G22" s="63"/>
      <c r="H22" s="68" t="s">
        <v>26</v>
      </c>
      <c r="I22" s="47">
        <v>35</v>
      </c>
      <c r="J22" s="47">
        <v>197</v>
      </c>
      <c r="K22" s="47">
        <v>9</v>
      </c>
      <c r="L22" s="47">
        <v>1</v>
      </c>
      <c r="M22" s="62">
        <f t="shared" si="1"/>
        <v>235</v>
      </c>
      <c r="N22" s="71">
        <f>M19+M20+M21+M22</f>
        <v>1012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4" t="s">
        <v>47</v>
      </c>
      <c r="B23" s="205"/>
      <c r="C23" s="210" t="s">
        <v>50</v>
      </c>
      <c r="D23" s="211"/>
      <c r="E23" s="211"/>
      <c r="F23" s="212"/>
      <c r="G23" s="89">
        <f>MAX(G13:G19)</f>
        <v>1028.5</v>
      </c>
      <c r="H23" s="208" t="s">
        <v>48</v>
      </c>
      <c r="I23" s="209"/>
      <c r="J23" s="201" t="s">
        <v>50</v>
      </c>
      <c r="K23" s="202"/>
      <c r="L23" s="202"/>
      <c r="M23" s="203"/>
      <c r="N23" s="90">
        <f>MAX(N10:N22)</f>
        <v>1012</v>
      </c>
      <c r="O23" s="204" t="s">
        <v>49</v>
      </c>
      <c r="P23" s="205"/>
      <c r="Q23" s="210" t="s">
        <v>50</v>
      </c>
      <c r="R23" s="211"/>
      <c r="S23" s="211"/>
      <c r="T23" s="212"/>
      <c r="U23" s="89">
        <f>MAX(U13:U21)</f>
        <v>1031.5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6"/>
      <c r="B24" s="207"/>
      <c r="C24" s="83" t="s">
        <v>72</v>
      </c>
      <c r="D24" s="86"/>
      <c r="E24" s="86"/>
      <c r="F24" s="87" t="s">
        <v>65</v>
      </c>
      <c r="G24" s="88"/>
      <c r="H24" s="206"/>
      <c r="I24" s="207"/>
      <c r="J24" s="83" t="s">
        <v>72</v>
      </c>
      <c r="K24" s="86"/>
      <c r="L24" s="86"/>
      <c r="M24" s="87" t="s">
        <v>92</v>
      </c>
      <c r="N24" s="88"/>
      <c r="O24" s="206"/>
      <c r="P24" s="207"/>
      <c r="Q24" s="83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0" t="s">
        <v>61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8" t="s">
        <v>54</v>
      </c>
      <c r="B5" s="168"/>
      <c r="C5" s="168"/>
      <c r="D5" s="26"/>
      <c r="E5" s="172" t="str">
        <f>'G-1'!E4:H4</f>
        <v>DE OBRA</v>
      </c>
      <c r="F5" s="172"/>
      <c r="G5" s="172"/>
      <c r="H5" s="17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2" t="s">
        <v>56</v>
      </c>
      <c r="B6" s="162"/>
      <c r="C6" s="162"/>
      <c r="D6" s="172" t="str">
        <f>'G-1'!D5:H5</f>
        <v>CL 85 - CR 49C</v>
      </c>
      <c r="E6" s="172"/>
      <c r="F6" s="172"/>
      <c r="G6" s="172"/>
      <c r="H6" s="172"/>
      <c r="I6" s="162" t="s">
        <v>53</v>
      </c>
      <c r="J6" s="162"/>
      <c r="K6" s="162"/>
      <c r="L6" s="173" t="str">
        <f>'G-1'!L5:N5</f>
        <v>8549C</v>
      </c>
      <c r="M6" s="173"/>
      <c r="N6" s="173"/>
      <c r="O6" s="12"/>
      <c r="P6" s="162" t="s">
        <v>58</v>
      </c>
      <c r="Q6" s="162"/>
      <c r="R6" s="162"/>
      <c r="S6" s="213">
        <f>'G-1'!S6:U6</f>
        <v>43161</v>
      </c>
      <c r="T6" s="213"/>
      <c r="U6" s="213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f>'G-1'!B10+'G-3'!B10</f>
        <v>59</v>
      </c>
      <c r="C10" s="46">
        <f>'G-1'!C10+'G-3'!C10</f>
        <v>411</v>
      </c>
      <c r="D10" s="46">
        <f>'G-1'!D10+'G-3'!D10</f>
        <v>10</v>
      </c>
      <c r="E10" s="46">
        <f>'G-1'!E10+'G-3'!E10</f>
        <v>3</v>
      </c>
      <c r="F10" s="6">
        <f t="shared" ref="F10:F22" si="0">B10*0.5+C10*1+D10*2+E10*2.5</f>
        <v>468</v>
      </c>
      <c r="G10" s="2"/>
      <c r="H10" s="19" t="s">
        <v>4</v>
      </c>
      <c r="I10" s="46">
        <f>'G-1'!I10+'G-3'!I10</f>
        <v>106</v>
      </c>
      <c r="J10" s="46">
        <f>'G-1'!J10+'G-3'!J10</f>
        <v>441</v>
      </c>
      <c r="K10" s="46">
        <f>'G-1'!K10+'G-3'!K10</f>
        <v>12</v>
      </c>
      <c r="L10" s="46">
        <f>'G-1'!L10+'G-3'!L10</f>
        <v>8</v>
      </c>
      <c r="M10" s="6">
        <f t="shared" ref="M10:M22" si="1">I10*0.5+J10*1+K10*2+L10*2.5</f>
        <v>538</v>
      </c>
      <c r="N10" s="9">
        <f>F20+F21+F22+M10</f>
        <v>2046</v>
      </c>
      <c r="O10" s="19" t="s">
        <v>43</v>
      </c>
      <c r="P10" s="46">
        <f>'G-1'!P10+'G-3'!P10</f>
        <v>96</v>
      </c>
      <c r="Q10" s="46">
        <f>'G-1'!Q10+'G-3'!Q10</f>
        <v>443</v>
      </c>
      <c r="R10" s="46">
        <f>'G-1'!R10+'G-3'!R10</f>
        <v>29</v>
      </c>
      <c r="S10" s="46">
        <f>'G-1'!S10+'G-3'!S10</f>
        <v>3</v>
      </c>
      <c r="T10" s="6">
        <f t="shared" ref="T10:T21" si="2">P10*0.5+Q10*1+R10*2+S10*2.5</f>
        <v>556.5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84</v>
      </c>
      <c r="C11" s="46">
        <f>'G-1'!C11+'G-3'!C11</f>
        <v>496</v>
      </c>
      <c r="D11" s="46">
        <f>'G-1'!D11+'G-3'!D11</f>
        <v>11</v>
      </c>
      <c r="E11" s="46">
        <f>'G-1'!E11+'G-3'!E11</f>
        <v>6</v>
      </c>
      <c r="F11" s="6">
        <f t="shared" si="0"/>
        <v>575</v>
      </c>
      <c r="G11" s="2"/>
      <c r="H11" s="19" t="s">
        <v>5</v>
      </c>
      <c r="I11" s="46">
        <f>'G-1'!I11+'G-3'!I11</f>
        <v>115</v>
      </c>
      <c r="J11" s="46">
        <f>'G-1'!J11+'G-3'!J11</f>
        <v>442</v>
      </c>
      <c r="K11" s="46">
        <f>'G-1'!K11+'G-3'!K11</f>
        <v>17</v>
      </c>
      <c r="L11" s="46">
        <f>'G-1'!L11+'G-3'!L11</f>
        <v>11</v>
      </c>
      <c r="M11" s="6">
        <f t="shared" si="1"/>
        <v>561</v>
      </c>
      <c r="N11" s="9">
        <f>F21+F22+M10+M11</f>
        <v>2112.5</v>
      </c>
      <c r="O11" s="19" t="s">
        <v>44</v>
      </c>
      <c r="P11" s="46">
        <f>'G-1'!P11+'G-3'!P11</f>
        <v>104</v>
      </c>
      <c r="Q11" s="46">
        <f>'G-1'!Q11+'G-3'!Q11</f>
        <v>440</v>
      </c>
      <c r="R11" s="46">
        <f>'G-1'!R11+'G-3'!R11</f>
        <v>32</v>
      </c>
      <c r="S11" s="46">
        <f>'G-1'!S11+'G-3'!S11</f>
        <v>3</v>
      </c>
      <c r="T11" s="6">
        <f t="shared" si="2"/>
        <v>563.5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72</v>
      </c>
      <c r="C12" s="46">
        <f>'G-1'!C12+'G-3'!C12</f>
        <v>476</v>
      </c>
      <c r="D12" s="46">
        <f>'G-1'!D12+'G-3'!D12</f>
        <v>16</v>
      </c>
      <c r="E12" s="46">
        <f>'G-1'!E12+'G-3'!E12</f>
        <v>3</v>
      </c>
      <c r="F12" s="6">
        <f t="shared" si="0"/>
        <v>551.5</v>
      </c>
      <c r="G12" s="2"/>
      <c r="H12" s="19" t="s">
        <v>6</v>
      </c>
      <c r="I12" s="46">
        <f>'G-1'!I12+'G-3'!I12</f>
        <v>97</v>
      </c>
      <c r="J12" s="46">
        <f>'G-1'!J12+'G-3'!J12</f>
        <v>357</v>
      </c>
      <c r="K12" s="46">
        <f>'G-1'!K12+'G-3'!K12</f>
        <v>17</v>
      </c>
      <c r="L12" s="46">
        <f>'G-1'!L12+'G-3'!L12</f>
        <v>6</v>
      </c>
      <c r="M12" s="6">
        <f t="shared" si="1"/>
        <v>454.5</v>
      </c>
      <c r="N12" s="2">
        <f>F22+M10+M11+M12</f>
        <v>2054.5</v>
      </c>
      <c r="O12" s="19" t="s">
        <v>32</v>
      </c>
      <c r="P12" s="46">
        <f>'G-1'!P12+'G-3'!P12</f>
        <v>100</v>
      </c>
      <c r="Q12" s="46">
        <f>'G-1'!Q12+'G-3'!Q12</f>
        <v>454</v>
      </c>
      <c r="R12" s="46">
        <f>'G-1'!R12+'G-3'!R12</f>
        <v>23</v>
      </c>
      <c r="S12" s="46">
        <f>'G-1'!S12+'G-3'!S12</f>
        <v>4</v>
      </c>
      <c r="T12" s="6">
        <f t="shared" si="2"/>
        <v>560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51</v>
      </c>
      <c r="C13" s="46">
        <f>'G-1'!C13+'G-3'!C13</f>
        <v>460</v>
      </c>
      <c r="D13" s="46">
        <f>'G-1'!D13+'G-3'!D13</f>
        <v>19</v>
      </c>
      <c r="E13" s="46">
        <f>'G-1'!E13+'G-3'!E13</f>
        <v>3</v>
      </c>
      <c r="F13" s="6">
        <f t="shared" si="0"/>
        <v>531</v>
      </c>
      <c r="G13" s="2">
        <f t="shared" ref="G13:G19" si="3">F10+F11+F12+F13</f>
        <v>2125.5</v>
      </c>
      <c r="H13" s="19" t="s">
        <v>7</v>
      </c>
      <c r="I13" s="46">
        <f>'G-1'!I13+'G-3'!I13</f>
        <v>85</v>
      </c>
      <c r="J13" s="46">
        <f>'G-1'!J13+'G-3'!J13</f>
        <v>426</v>
      </c>
      <c r="K13" s="46">
        <f>'G-1'!K13+'G-3'!K13</f>
        <v>16</v>
      </c>
      <c r="L13" s="46">
        <f>'G-1'!L13+'G-3'!L13</f>
        <v>7</v>
      </c>
      <c r="M13" s="6">
        <f t="shared" si="1"/>
        <v>518</v>
      </c>
      <c r="N13" s="2">
        <f t="shared" ref="N13:N18" si="4">M10+M11+M12+M13</f>
        <v>2071.5</v>
      </c>
      <c r="O13" s="19" t="s">
        <v>33</v>
      </c>
      <c r="P13" s="46">
        <f>'G-1'!P13+'G-3'!P13</f>
        <v>103</v>
      </c>
      <c r="Q13" s="46">
        <f>'G-1'!Q13+'G-3'!Q13</f>
        <v>451</v>
      </c>
      <c r="R13" s="46">
        <f>'G-1'!R13+'G-3'!R13</f>
        <v>16</v>
      </c>
      <c r="S13" s="46">
        <f>'G-1'!S13+'G-3'!S13</f>
        <v>6</v>
      </c>
      <c r="T13" s="6">
        <f t="shared" si="2"/>
        <v>549.5</v>
      </c>
      <c r="U13" s="2">
        <f t="shared" ref="U13:U21" si="5">T10+T11+T12+T13</f>
        <v>2229.5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</f>
        <v>79</v>
      </c>
      <c r="C14" s="46">
        <f>'G-1'!C14+'G-3'!C14</f>
        <v>459</v>
      </c>
      <c r="D14" s="46">
        <f>'G-1'!D14+'G-3'!D14</f>
        <v>16</v>
      </c>
      <c r="E14" s="46">
        <f>'G-1'!E14+'G-3'!E14</f>
        <v>4</v>
      </c>
      <c r="F14" s="6">
        <f t="shared" si="0"/>
        <v>540.5</v>
      </c>
      <c r="G14" s="2">
        <f t="shared" si="3"/>
        <v>2198</v>
      </c>
      <c r="H14" s="19" t="s">
        <v>9</v>
      </c>
      <c r="I14" s="46">
        <f>'G-1'!I14+'G-3'!I14</f>
        <v>78</v>
      </c>
      <c r="J14" s="46">
        <f>'G-1'!J14+'G-3'!J14</f>
        <v>422</v>
      </c>
      <c r="K14" s="46">
        <f>'G-1'!K14+'G-3'!K14</f>
        <v>16</v>
      </c>
      <c r="L14" s="46">
        <f>'G-1'!L14+'G-3'!L14</f>
        <v>6</v>
      </c>
      <c r="M14" s="6">
        <f t="shared" si="1"/>
        <v>508</v>
      </c>
      <c r="N14" s="2">
        <f t="shared" si="4"/>
        <v>2041.5</v>
      </c>
      <c r="O14" s="19" t="s">
        <v>29</v>
      </c>
      <c r="P14" s="46">
        <f>'G-1'!P14+'G-3'!P14</f>
        <v>94</v>
      </c>
      <c r="Q14" s="46">
        <f>'G-1'!Q14+'G-3'!Q14</f>
        <v>431</v>
      </c>
      <c r="R14" s="46">
        <f>'G-1'!R14+'G-3'!R14</f>
        <v>18</v>
      </c>
      <c r="S14" s="46">
        <f>'G-1'!S14+'G-3'!S14</f>
        <v>6</v>
      </c>
      <c r="T14" s="6">
        <f t="shared" si="2"/>
        <v>529</v>
      </c>
      <c r="U14" s="2">
        <f t="shared" si="5"/>
        <v>2202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</f>
        <v>76</v>
      </c>
      <c r="C15" s="46">
        <f>'G-1'!C15+'G-3'!C15</f>
        <v>477</v>
      </c>
      <c r="D15" s="46">
        <f>'G-1'!D15+'G-3'!D15</f>
        <v>24</v>
      </c>
      <c r="E15" s="46">
        <f>'G-1'!E15+'G-3'!E15</f>
        <v>5</v>
      </c>
      <c r="F15" s="6">
        <f t="shared" si="0"/>
        <v>575.5</v>
      </c>
      <c r="G15" s="2">
        <f t="shared" si="3"/>
        <v>2198.5</v>
      </c>
      <c r="H15" s="19" t="s">
        <v>12</v>
      </c>
      <c r="I15" s="46">
        <f>'G-1'!I15+'G-3'!I15</f>
        <v>73</v>
      </c>
      <c r="J15" s="46">
        <f>'G-1'!J15+'G-3'!J15</f>
        <v>416</v>
      </c>
      <c r="K15" s="46">
        <f>'G-1'!K15+'G-3'!K15</f>
        <v>12</v>
      </c>
      <c r="L15" s="46">
        <f>'G-1'!L15+'G-3'!L15</f>
        <v>6</v>
      </c>
      <c r="M15" s="6">
        <f t="shared" si="1"/>
        <v>491.5</v>
      </c>
      <c r="N15" s="2">
        <f t="shared" si="4"/>
        <v>1972</v>
      </c>
      <c r="O15" s="18" t="s">
        <v>30</v>
      </c>
      <c r="P15" s="46">
        <f>'G-1'!P15+'G-3'!P15</f>
        <v>89</v>
      </c>
      <c r="Q15" s="46">
        <f>'G-1'!Q15+'G-3'!Q15</f>
        <v>421</v>
      </c>
      <c r="R15" s="46">
        <f>'G-1'!R15+'G-3'!R15</f>
        <v>19</v>
      </c>
      <c r="S15" s="46">
        <f>'G-1'!S15+'G-3'!S15</f>
        <v>6</v>
      </c>
      <c r="T15" s="6">
        <f t="shared" si="2"/>
        <v>518.5</v>
      </c>
      <c r="U15" s="2">
        <f t="shared" si="5"/>
        <v>2157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</f>
        <v>74</v>
      </c>
      <c r="C16" s="46">
        <f>'G-1'!C16+'G-3'!C16</f>
        <v>448</v>
      </c>
      <c r="D16" s="46">
        <f>'G-1'!D16+'G-3'!D16</f>
        <v>29</v>
      </c>
      <c r="E16" s="46">
        <f>'G-1'!E16+'G-3'!E16</f>
        <v>4</v>
      </c>
      <c r="F16" s="6">
        <f t="shared" si="0"/>
        <v>553</v>
      </c>
      <c r="G16" s="2">
        <f t="shared" si="3"/>
        <v>2200</v>
      </c>
      <c r="H16" s="19" t="s">
        <v>15</v>
      </c>
      <c r="I16" s="46">
        <f>'G-1'!I16+'G-3'!I16</f>
        <v>69</v>
      </c>
      <c r="J16" s="46">
        <f>'G-1'!J16+'G-3'!J16</f>
        <v>398</v>
      </c>
      <c r="K16" s="46">
        <f>'G-1'!K16+'G-3'!K16</f>
        <v>14</v>
      </c>
      <c r="L16" s="46">
        <f>'G-1'!L16+'G-3'!L16</f>
        <v>3</v>
      </c>
      <c r="M16" s="6">
        <f t="shared" si="1"/>
        <v>468</v>
      </c>
      <c r="N16" s="2">
        <f t="shared" si="4"/>
        <v>1985.5</v>
      </c>
      <c r="O16" s="19" t="s">
        <v>8</v>
      </c>
      <c r="P16" s="46">
        <f>'G-1'!P16+'G-3'!P16</f>
        <v>131</v>
      </c>
      <c r="Q16" s="46">
        <f>'G-1'!Q16+'G-3'!Q16</f>
        <v>469</v>
      </c>
      <c r="R16" s="46">
        <f>'G-1'!R16+'G-3'!R16</f>
        <v>15</v>
      </c>
      <c r="S16" s="46">
        <f>'G-1'!S16+'G-3'!S16</f>
        <v>2</v>
      </c>
      <c r="T16" s="6">
        <f t="shared" si="2"/>
        <v>569.5</v>
      </c>
      <c r="U16" s="2">
        <f t="shared" si="5"/>
        <v>2166.5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</f>
        <v>75</v>
      </c>
      <c r="C17" s="46">
        <f>'G-1'!C17+'G-3'!C17</f>
        <v>435</v>
      </c>
      <c r="D17" s="46">
        <f>'G-1'!D17+'G-3'!D17</f>
        <v>21</v>
      </c>
      <c r="E17" s="46">
        <f>'G-1'!E17+'G-3'!E17</f>
        <v>8</v>
      </c>
      <c r="F17" s="6">
        <f t="shared" si="0"/>
        <v>534.5</v>
      </c>
      <c r="G17" s="2">
        <f t="shared" si="3"/>
        <v>2203.5</v>
      </c>
      <c r="H17" s="19" t="s">
        <v>18</v>
      </c>
      <c r="I17" s="46">
        <f>'G-1'!I17+'G-3'!I17</f>
        <v>58</v>
      </c>
      <c r="J17" s="46">
        <f>'G-1'!J17+'G-3'!J17</f>
        <v>373</v>
      </c>
      <c r="K17" s="46">
        <f>'G-1'!K17+'G-3'!K17</f>
        <v>16</v>
      </c>
      <c r="L17" s="46">
        <f>'G-1'!L17+'G-3'!L17</f>
        <v>4</v>
      </c>
      <c r="M17" s="6">
        <f t="shared" si="1"/>
        <v>444</v>
      </c>
      <c r="N17" s="2">
        <f t="shared" si="4"/>
        <v>1911.5</v>
      </c>
      <c r="O17" s="19" t="s">
        <v>10</v>
      </c>
      <c r="P17" s="46">
        <f>'G-1'!P17+'G-3'!P17</f>
        <v>129</v>
      </c>
      <c r="Q17" s="46">
        <f>'G-1'!Q17+'G-3'!Q17</f>
        <v>432</v>
      </c>
      <c r="R17" s="46">
        <f>'G-1'!R17+'G-3'!R17</f>
        <v>18</v>
      </c>
      <c r="S17" s="46">
        <f>'G-1'!S17+'G-3'!S17</f>
        <v>2</v>
      </c>
      <c r="T17" s="6">
        <f t="shared" si="2"/>
        <v>537.5</v>
      </c>
      <c r="U17" s="2">
        <f t="shared" si="5"/>
        <v>2154.5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</f>
        <v>68</v>
      </c>
      <c r="C18" s="46">
        <f>'G-1'!C18+'G-3'!C18</f>
        <v>429</v>
      </c>
      <c r="D18" s="46">
        <f>'G-1'!D18+'G-3'!D18</f>
        <v>26</v>
      </c>
      <c r="E18" s="46">
        <f>'G-1'!E18+'G-3'!E18</f>
        <v>4</v>
      </c>
      <c r="F18" s="6">
        <f t="shared" si="0"/>
        <v>525</v>
      </c>
      <c r="G18" s="2">
        <f t="shared" si="3"/>
        <v>2188</v>
      </c>
      <c r="H18" s="19" t="s">
        <v>20</v>
      </c>
      <c r="I18" s="46">
        <f>'G-1'!I18+'G-3'!I18</f>
        <v>79</v>
      </c>
      <c r="J18" s="46">
        <f>'G-1'!J18+'G-3'!J18</f>
        <v>395</v>
      </c>
      <c r="K18" s="46">
        <f>'G-1'!K18+'G-3'!K18</f>
        <v>18</v>
      </c>
      <c r="L18" s="46">
        <f>'G-1'!L18+'G-3'!L18</f>
        <v>2</v>
      </c>
      <c r="M18" s="6">
        <f t="shared" si="1"/>
        <v>475.5</v>
      </c>
      <c r="N18" s="2">
        <f t="shared" si="4"/>
        <v>1879</v>
      </c>
      <c r="O18" s="19" t="s">
        <v>13</v>
      </c>
      <c r="P18" s="46">
        <f>'G-1'!P18+'G-3'!P18</f>
        <v>121</v>
      </c>
      <c r="Q18" s="46">
        <f>'G-1'!Q18+'G-3'!Q18</f>
        <v>448</v>
      </c>
      <c r="R18" s="46">
        <f>'G-1'!R18+'G-3'!R18</f>
        <v>13</v>
      </c>
      <c r="S18" s="46">
        <f>'G-1'!S18+'G-3'!S18</f>
        <v>1</v>
      </c>
      <c r="T18" s="6">
        <f t="shared" si="2"/>
        <v>537</v>
      </c>
      <c r="U18" s="2">
        <f t="shared" si="5"/>
        <v>2162.5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</f>
        <v>68</v>
      </c>
      <c r="C19" s="47">
        <f>'G-1'!C19+'G-3'!C19</f>
        <v>472</v>
      </c>
      <c r="D19" s="47">
        <f>'G-1'!D19+'G-3'!D19</f>
        <v>16</v>
      </c>
      <c r="E19" s="47">
        <f>'G-1'!E19+'G-3'!E19</f>
        <v>5</v>
      </c>
      <c r="F19" s="7">
        <f t="shared" si="0"/>
        <v>550.5</v>
      </c>
      <c r="G19" s="3">
        <f t="shared" si="3"/>
        <v>2163</v>
      </c>
      <c r="H19" s="20" t="s">
        <v>22</v>
      </c>
      <c r="I19" s="46">
        <f>'G-1'!I19+'G-3'!I19</f>
        <v>85</v>
      </c>
      <c r="J19" s="46">
        <f>'G-1'!J19+'G-3'!J19</f>
        <v>438</v>
      </c>
      <c r="K19" s="46">
        <f>'G-1'!K19+'G-3'!K19</f>
        <v>21</v>
      </c>
      <c r="L19" s="46">
        <f>'G-1'!L19+'G-3'!L19</f>
        <v>10</v>
      </c>
      <c r="M19" s="6">
        <f t="shared" si="1"/>
        <v>547.5</v>
      </c>
      <c r="N19" s="2">
        <f>M16+M17+M18+M19</f>
        <v>1935</v>
      </c>
      <c r="O19" s="19" t="s">
        <v>16</v>
      </c>
      <c r="P19" s="46">
        <f>'G-1'!P19+'G-3'!P19</f>
        <v>108</v>
      </c>
      <c r="Q19" s="46">
        <f>'G-1'!Q19+'G-3'!Q19</f>
        <v>432</v>
      </c>
      <c r="R19" s="46">
        <f>'G-1'!R19+'G-3'!R19</f>
        <v>17</v>
      </c>
      <c r="S19" s="46">
        <f>'G-1'!S19+'G-3'!S19</f>
        <v>0</v>
      </c>
      <c r="T19" s="6">
        <f t="shared" si="2"/>
        <v>520</v>
      </c>
      <c r="U19" s="2">
        <f t="shared" si="5"/>
        <v>2164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</f>
        <v>76</v>
      </c>
      <c r="C20" s="45">
        <f>'G-1'!C20+'G-3'!C20</f>
        <v>418</v>
      </c>
      <c r="D20" s="45">
        <f>'G-1'!D20+'G-3'!D20</f>
        <v>13</v>
      </c>
      <c r="E20" s="45">
        <f>'G-1'!E20+'G-3'!E20</f>
        <v>5</v>
      </c>
      <c r="F20" s="8">
        <f t="shared" si="0"/>
        <v>494.5</v>
      </c>
      <c r="G20" s="35"/>
      <c r="H20" s="19" t="s">
        <v>24</v>
      </c>
      <c r="I20" s="46">
        <f>'G-1'!I20+'G-3'!I20</f>
        <v>85</v>
      </c>
      <c r="J20" s="46">
        <f>'G-1'!J20+'G-3'!J20</f>
        <v>452</v>
      </c>
      <c r="K20" s="46">
        <f>'G-1'!K20+'G-3'!K20</f>
        <v>13</v>
      </c>
      <c r="L20" s="46">
        <f>'G-1'!L20+'G-3'!L20</f>
        <v>6</v>
      </c>
      <c r="M20" s="8">
        <f t="shared" si="1"/>
        <v>535.5</v>
      </c>
      <c r="N20" s="2">
        <f>M17+M18+M19+M20</f>
        <v>2002.5</v>
      </c>
      <c r="O20" s="19" t="s">
        <v>45</v>
      </c>
      <c r="P20" s="46">
        <f>'G-1'!P20+'G-3'!P20</f>
        <v>89</v>
      </c>
      <c r="Q20" s="46">
        <f>'G-1'!Q20+'G-3'!Q20</f>
        <v>437</v>
      </c>
      <c r="R20" s="46">
        <f>'G-1'!R20+'G-3'!R20</f>
        <v>18</v>
      </c>
      <c r="S20" s="46">
        <f>'G-1'!S20+'G-3'!S20</f>
        <v>6</v>
      </c>
      <c r="T20" s="8">
        <f t="shared" si="2"/>
        <v>532.5</v>
      </c>
      <c r="U20" s="2">
        <f t="shared" si="5"/>
        <v>2127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</f>
        <v>92</v>
      </c>
      <c r="C21" s="45">
        <f>'G-1'!C21+'G-3'!C21</f>
        <v>424</v>
      </c>
      <c r="D21" s="45">
        <f>'G-1'!D21+'G-3'!D21</f>
        <v>15</v>
      </c>
      <c r="E21" s="45">
        <f>'G-1'!E21+'G-3'!E21</f>
        <v>5</v>
      </c>
      <c r="F21" s="6">
        <f t="shared" si="0"/>
        <v>512.5</v>
      </c>
      <c r="G21" s="36"/>
      <c r="H21" s="20" t="s">
        <v>25</v>
      </c>
      <c r="I21" s="46">
        <f>'G-1'!I21+'G-3'!I21</f>
        <v>92</v>
      </c>
      <c r="J21" s="46">
        <f>'G-1'!J21+'G-3'!J21</f>
        <v>445</v>
      </c>
      <c r="K21" s="46">
        <f>'G-1'!K21+'G-3'!K21</f>
        <v>13</v>
      </c>
      <c r="L21" s="46">
        <f>'G-1'!L21+'G-3'!L21</f>
        <v>10</v>
      </c>
      <c r="M21" s="6">
        <f t="shared" si="1"/>
        <v>542</v>
      </c>
      <c r="N21" s="2">
        <f>M18+M19+M20+M21</f>
        <v>2100.5</v>
      </c>
      <c r="O21" s="21" t="s">
        <v>46</v>
      </c>
      <c r="P21" s="47">
        <f>'G-1'!P21+'G-3'!P21</f>
        <v>93</v>
      </c>
      <c r="Q21" s="47">
        <f>'G-1'!Q21+'G-3'!Q21</f>
        <v>422</v>
      </c>
      <c r="R21" s="47">
        <f>'G-1'!R21+'G-3'!R21</f>
        <v>15</v>
      </c>
      <c r="S21" s="47">
        <f>'G-1'!S21+'G-3'!S21</f>
        <v>2</v>
      </c>
      <c r="T21" s="7">
        <f t="shared" si="2"/>
        <v>503.5</v>
      </c>
      <c r="U21" s="3">
        <f t="shared" si="5"/>
        <v>2093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</f>
        <v>76</v>
      </c>
      <c r="C22" s="45">
        <f>'G-1'!C22+'G-3'!C22</f>
        <v>416</v>
      </c>
      <c r="D22" s="45">
        <f>'G-1'!D22+'G-3'!D22</f>
        <v>11</v>
      </c>
      <c r="E22" s="45">
        <f>'G-1'!E22+'G-3'!E22</f>
        <v>10</v>
      </c>
      <c r="F22" s="6">
        <f t="shared" si="0"/>
        <v>501</v>
      </c>
      <c r="G22" s="2"/>
      <c r="H22" s="21" t="s">
        <v>26</v>
      </c>
      <c r="I22" s="46">
        <f>'G-1'!I22+'G-3'!I22</f>
        <v>82</v>
      </c>
      <c r="J22" s="46">
        <f>'G-1'!J22+'G-3'!J22</f>
        <v>452</v>
      </c>
      <c r="K22" s="46">
        <f>'G-1'!K22+'G-3'!K22</f>
        <v>12</v>
      </c>
      <c r="L22" s="46">
        <f>'G-1'!L22+'G-3'!L22</f>
        <v>3</v>
      </c>
      <c r="M22" s="6">
        <f t="shared" si="1"/>
        <v>524.5</v>
      </c>
      <c r="N22" s="3">
        <f>M19+M20+M21+M22</f>
        <v>2149.5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2203.5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2149.5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2229.5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83</v>
      </c>
      <c r="G24" s="88"/>
      <c r="H24" s="180"/>
      <c r="I24" s="181"/>
      <c r="J24" s="82" t="s">
        <v>72</v>
      </c>
      <c r="K24" s="86"/>
      <c r="L24" s="86"/>
      <c r="M24" s="87" t="s">
        <v>92</v>
      </c>
      <c r="N24" s="88"/>
      <c r="O24" s="180"/>
      <c r="P24" s="181"/>
      <c r="Q24" s="82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1" t="s">
        <v>110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2" t="s">
        <v>111</v>
      </c>
      <c r="B4" s="232"/>
      <c r="C4" s="233" t="s">
        <v>60</v>
      </c>
      <c r="D4" s="233"/>
      <c r="E4" s="233"/>
      <c r="F4" s="110"/>
      <c r="G4" s="106"/>
      <c r="H4" s="106"/>
      <c r="I4" s="106"/>
      <c r="J4" s="106"/>
    </row>
    <row r="5" spans="1:10" x14ac:dyDescent="0.2">
      <c r="A5" s="162" t="s">
        <v>56</v>
      </c>
      <c r="B5" s="162"/>
      <c r="C5" s="234" t="str">
        <f>'G-1'!D5</f>
        <v>CL 85 - CR 49C</v>
      </c>
      <c r="D5" s="234"/>
      <c r="E5" s="234"/>
      <c r="F5" s="111"/>
      <c r="G5" s="112"/>
      <c r="H5" s="103" t="s">
        <v>53</v>
      </c>
      <c r="I5" s="235" t="str">
        <f>'G-1'!L5</f>
        <v>8549C</v>
      </c>
      <c r="J5" s="235"/>
    </row>
    <row r="6" spans="1:10" x14ac:dyDescent="0.2">
      <c r="A6" s="162" t="s">
        <v>112</v>
      </c>
      <c r="B6" s="162"/>
      <c r="C6" s="220" t="s">
        <v>152</v>
      </c>
      <c r="D6" s="220"/>
      <c r="E6" s="220"/>
      <c r="F6" s="111"/>
      <c r="G6" s="112"/>
      <c r="H6" s="103" t="s">
        <v>58</v>
      </c>
      <c r="I6" s="221">
        <f>'G-1'!S6</f>
        <v>43161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113</v>
      </c>
      <c r="B8" s="225" t="s">
        <v>114</v>
      </c>
      <c r="C8" s="223" t="s">
        <v>115</v>
      </c>
      <c r="D8" s="225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7" t="s">
        <v>121</v>
      </c>
      <c r="J8" s="229" t="s">
        <v>122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14" t="s">
        <v>123</v>
      </c>
      <c r="B10" s="217">
        <v>2</v>
      </c>
      <c r="C10" s="122"/>
      <c r="D10" s="123" t="s">
        <v>124</v>
      </c>
      <c r="E10" s="75">
        <v>34</v>
      </c>
      <c r="F10" s="75">
        <v>260</v>
      </c>
      <c r="G10" s="75">
        <v>0</v>
      </c>
      <c r="H10" s="75">
        <v>3</v>
      </c>
      <c r="I10" s="75">
        <f>E10*0.5+F10+G10*2+H10*2.5</f>
        <v>284.5</v>
      </c>
      <c r="J10" s="124">
        <f>IF(I10=0,"0,00",I10/SUM(I10:I12)*100)</f>
        <v>16.421356421356421</v>
      </c>
    </row>
    <row r="11" spans="1:10" x14ac:dyDescent="0.2">
      <c r="A11" s="215"/>
      <c r="B11" s="218"/>
      <c r="C11" s="122" t="s">
        <v>125</v>
      </c>
      <c r="D11" s="125" t="s">
        <v>126</v>
      </c>
      <c r="E11" s="126">
        <v>223</v>
      </c>
      <c r="F11" s="126">
        <v>1240</v>
      </c>
      <c r="G11" s="126">
        <v>27</v>
      </c>
      <c r="H11" s="126">
        <v>17</v>
      </c>
      <c r="I11" s="126">
        <f t="shared" ref="I11:I37" si="0">E11*0.5+F11+G11*2+H11*2.5</f>
        <v>1448</v>
      </c>
      <c r="J11" s="127">
        <f>IF(I11=0,"0,00",I11/SUM(I10:I12)*100)</f>
        <v>83.578643578643579</v>
      </c>
    </row>
    <row r="12" spans="1:10" x14ac:dyDescent="0.2">
      <c r="A12" s="215"/>
      <c r="B12" s="218"/>
      <c r="C12" s="128" t="s">
        <v>136</v>
      </c>
      <c r="D12" s="129" t="s">
        <v>127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5"/>
      <c r="B13" s="218"/>
      <c r="C13" s="132"/>
      <c r="D13" s="123" t="s">
        <v>124</v>
      </c>
      <c r="E13" s="75">
        <v>69</v>
      </c>
      <c r="F13" s="75">
        <v>306</v>
      </c>
      <c r="G13" s="75">
        <v>0</v>
      </c>
      <c r="H13" s="75">
        <v>0</v>
      </c>
      <c r="I13" s="75">
        <f t="shared" si="0"/>
        <v>340.5</v>
      </c>
      <c r="J13" s="124">
        <f>IF(I13=0,"0,00",I13/SUM(I13:I15)*100)</f>
        <v>14.388337206845552</v>
      </c>
    </row>
    <row r="14" spans="1:10" x14ac:dyDescent="0.2">
      <c r="A14" s="215"/>
      <c r="B14" s="218"/>
      <c r="C14" s="122" t="s">
        <v>128</v>
      </c>
      <c r="D14" s="125" t="s">
        <v>126</v>
      </c>
      <c r="E14" s="126">
        <v>387</v>
      </c>
      <c r="F14" s="126">
        <v>1697</v>
      </c>
      <c r="G14" s="126">
        <v>24</v>
      </c>
      <c r="H14" s="126">
        <v>35</v>
      </c>
      <c r="I14" s="126">
        <f t="shared" si="0"/>
        <v>2026</v>
      </c>
      <c r="J14" s="127">
        <f>IF(I14=0,"0,00",I14/SUM(I13:I15)*100)</f>
        <v>85.611662793154451</v>
      </c>
    </row>
    <row r="15" spans="1:10" x14ac:dyDescent="0.2">
      <c r="A15" s="215"/>
      <c r="B15" s="218"/>
      <c r="C15" s="128" t="s">
        <v>137</v>
      </c>
      <c r="D15" s="129" t="s">
        <v>127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5"/>
      <c r="B16" s="218"/>
      <c r="C16" s="132"/>
      <c r="D16" s="123" t="s">
        <v>124</v>
      </c>
      <c r="E16" s="75">
        <v>66</v>
      </c>
      <c r="F16" s="75">
        <v>183</v>
      </c>
      <c r="G16" s="75">
        <v>0</v>
      </c>
      <c r="H16" s="75">
        <v>1</v>
      </c>
      <c r="I16" s="75">
        <f t="shared" si="0"/>
        <v>218.5</v>
      </c>
      <c r="J16" s="124">
        <f>IF(I16=0,"0,00",I16/SUM(I16:I18)*100)</f>
        <v>12.365591397849462</v>
      </c>
    </row>
    <row r="17" spans="1:10" x14ac:dyDescent="0.2">
      <c r="A17" s="215"/>
      <c r="B17" s="218"/>
      <c r="C17" s="122" t="s">
        <v>129</v>
      </c>
      <c r="D17" s="125" t="s">
        <v>126</v>
      </c>
      <c r="E17" s="126">
        <v>283</v>
      </c>
      <c r="F17" s="126">
        <v>1327</v>
      </c>
      <c r="G17" s="126">
        <v>20</v>
      </c>
      <c r="H17" s="126">
        <v>16</v>
      </c>
      <c r="I17" s="126">
        <f t="shared" si="0"/>
        <v>1548.5</v>
      </c>
      <c r="J17" s="127">
        <f>IF(I17=0,"0,00",I17/SUM(I16:I18)*100)</f>
        <v>87.634408602150543</v>
      </c>
    </row>
    <row r="18" spans="1:10" x14ac:dyDescent="0.2">
      <c r="A18" s="216"/>
      <c r="B18" s="219"/>
      <c r="C18" s="133" t="s">
        <v>138</v>
      </c>
      <c r="D18" s="129" t="s">
        <v>127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4" t="s">
        <v>130</v>
      </c>
      <c r="B19" s="217"/>
      <c r="C19" s="134"/>
      <c r="D19" s="123" t="s">
        <v>124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5"/>
      <c r="B20" s="218"/>
      <c r="C20" s="122" t="s">
        <v>125</v>
      </c>
      <c r="D20" s="125" t="s">
        <v>126</v>
      </c>
      <c r="E20" s="158">
        <v>0</v>
      </c>
      <c r="F20" s="158">
        <v>0</v>
      </c>
      <c r="G20" s="158">
        <v>0</v>
      </c>
      <c r="H20" s="158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5"/>
      <c r="B21" s="218"/>
      <c r="C21" s="128" t="s">
        <v>139</v>
      </c>
      <c r="D21" s="129" t="s">
        <v>127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15"/>
      <c r="B22" s="218"/>
      <c r="C22" s="132"/>
      <c r="D22" s="123" t="s">
        <v>124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5"/>
      <c r="B23" s="218"/>
      <c r="C23" s="122" t="s">
        <v>128</v>
      </c>
      <c r="D23" s="125" t="s">
        <v>126</v>
      </c>
      <c r="E23" s="158">
        <v>0</v>
      </c>
      <c r="F23" s="158">
        <v>0</v>
      </c>
      <c r="G23" s="158">
        <v>0</v>
      </c>
      <c r="H23" s="158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15"/>
      <c r="B24" s="218"/>
      <c r="C24" s="128" t="s">
        <v>140</v>
      </c>
      <c r="D24" s="129" t="s">
        <v>127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15"/>
      <c r="B25" s="218"/>
      <c r="C25" s="132"/>
      <c r="D25" s="123" t="s">
        <v>124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5"/>
      <c r="B26" s="218"/>
      <c r="C26" s="122" t="s">
        <v>129</v>
      </c>
      <c r="D26" s="125" t="s">
        <v>126</v>
      </c>
      <c r="E26" s="158">
        <v>0</v>
      </c>
      <c r="F26" s="158">
        <v>0</v>
      </c>
      <c r="G26" s="158">
        <v>0</v>
      </c>
      <c r="H26" s="158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16"/>
      <c r="B27" s="219"/>
      <c r="C27" s="133" t="s">
        <v>141</v>
      </c>
      <c r="D27" s="129" t="s">
        <v>127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4" t="s">
        <v>131</v>
      </c>
      <c r="B28" s="217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5"/>
      <c r="B29" s="218"/>
      <c r="C29" s="122" t="s">
        <v>125</v>
      </c>
      <c r="D29" s="125" t="s">
        <v>126</v>
      </c>
      <c r="E29" s="126">
        <v>127</v>
      </c>
      <c r="F29" s="126">
        <v>780</v>
      </c>
      <c r="G29" s="126">
        <v>110</v>
      </c>
      <c r="H29" s="126">
        <v>5</v>
      </c>
      <c r="I29" s="126">
        <f t="shared" si="0"/>
        <v>1076</v>
      </c>
      <c r="J29" s="127">
        <f>IF(I29=0,"0,00",I29/SUM(I28:I30)*100)</f>
        <v>79.762787249814679</v>
      </c>
    </row>
    <row r="30" spans="1:10" x14ac:dyDescent="0.2">
      <c r="A30" s="215"/>
      <c r="B30" s="218"/>
      <c r="C30" s="128" t="s">
        <v>142</v>
      </c>
      <c r="D30" s="129" t="s">
        <v>127</v>
      </c>
      <c r="E30" s="74">
        <v>45</v>
      </c>
      <c r="F30" s="74">
        <v>243</v>
      </c>
      <c r="G30" s="74">
        <v>0</v>
      </c>
      <c r="H30" s="74">
        <v>3</v>
      </c>
      <c r="I30" s="130">
        <f t="shared" si="0"/>
        <v>273</v>
      </c>
      <c r="J30" s="131">
        <f>IF(I30=0,"0,00",I30/SUM(I28:I30)*100)</f>
        <v>20.237212750185325</v>
      </c>
    </row>
    <row r="31" spans="1:10" x14ac:dyDescent="0.2">
      <c r="A31" s="215"/>
      <c r="B31" s="218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5"/>
      <c r="B32" s="218"/>
      <c r="C32" s="122" t="s">
        <v>128</v>
      </c>
      <c r="D32" s="125" t="s">
        <v>126</v>
      </c>
      <c r="E32" s="126">
        <v>143</v>
      </c>
      <c r="F32" s="126">
        <v>854</v>
      </c>
      <c r="G32" s="126">
        <v>76</v>
      </c>
      <c r="H32" s="126">
        <v>12</v>
      </c>
      <c r="I32" s="126">
        <f t="shared" si="0"/>
        <v>1107.5</v>
      </c>
      <c r="J32" s="127">
        <f>IF(I32=0,"0,00",I32/SUM(I31:I33)*100)</f>
        <v>77.938071780436317</v>
      </c>
    </row>
    <row r="33" spans="1:10" x14ac:dyDescent="0.2">
      <c r="A33" s="215"/>
      <c r="B33" s="218"/>
      <c r="C33" s="128" t="s">
        <v>143</v>
      </c>
      <c r="D33" s="129" t="s">
        <v>127</v>
      </c>
      <c r="E33" s="74">
        <v>46</v>
      </c>
      <c r="F33" s="74">
        <v>278</v>
      </c>
      <c r="G33" s="74">
        <v>0</v>
      </c>
      <c r="H33" s="74">
        <v>5</v>
      </c>
      <c r="I33" s="130">
        <f t="shared" si="0"/>
        <v>313.5</v>
      </c>
      <c r="J33" s="131">
        <f>IF(I33=0,"0,00",I33/SUM(I31:I33)*100)</f>
        <v>22.061928219563686</v>
      </c>
    </row>
    <row r="34" spans="1:10" x14ac:dyDescent="0.2">
      <c r="A34" s="215"/>
      <c r="B34" s="218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5"/>
      <c r="B35" s="218"/>
      <c r="C35" s="122" t="s">
        <v>129</v>
      </c>
      <c r="D35" s="125" t="s">
        <v>126</v>
      </c>
      <c r="E35" s="126">
        <v>207</v>
      </c>
      <c r="F35" s="126">
        <v>801</v>
      </c>
      <c r="G35" s="126">
        <v>81</v>
      </c>
      <c r="H35" s="126">
        <v>1</v>
      </c>
      <c r="I35" s="126">
        <f t="shared" si="0"/>
        <v>1069</v>
      </c>
      <c r="J35" s="127">
        <f>IF(I35=0,"0,00",I35/SUM(I34:I36)*100)</f>
        <v>81.821660926138534</v>
      </c>
    </row>
    <row r="36" spans="1:10" x14ac:dyDescent="0.2">
      <c r="A36" s="216"/>
      <c r="B36" s="219"/>
      <c r="C36" s="133" t="s">
        <v>144</v>
      </c>
      <c r="D36" s="129" t="s">
        <v>127</v>
      </c>
      <c r="E36" s="74">
        <v>33</v>
      </c>
      <c r="F36" s="74">
        <v>221</v>
      </c>
      <c r="G36" s="74">
        <v>0</v>
      </c>
      <c r="H36" s="74">
        <v>0</v>
      </c>
      <c r="I36" s="130">
        <f t="shared" si="0"/>
        <v>237.5</v>
      </c>
      <c r="J36" s="131">
        <f>IF(I36=0,"0,00",I36/SUM(I34:I36)*100)</f>
        <v>18.178339073861462</v>
      </c>
    </row>
    <row r="37" spans="1:10" x14ac:dyDescent="0.2">
      <c r="A37" s="214" t="s">
        <v>132</v>
      </c>
      <c r="B37" s="217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5"/>
      <c r="B38" s="218"/>
      <c r="C38" s="122" t="s">
        <v>125</v>
      </c>
      <c r="D38" s="125" t="s">
        <v>126</v>
      </c>
      <c r="E38" s="158">
        <v>0</v>
      </c>
      <c r="F38" s="158">
        <v>0</v>
      </c>
      <c r="G38" s="158">
        <v>0</v>
      </c>
      <c r="H38" s="158">
        <v>0</v>
      </c>
      <c r="I38" s="126">
        <f t="shared" ref="I38:I45" si="1">E38*0.5+F38+G38*2+H38*2.5</f>
        <v>0</v>
      </c>
      <c r="J38" s="127" t="str">
        <f>IF(I38=0,"0,00",I38/SUM(I37:I39)*100)</f>
        <v>0,00</v>
      </c>
    </row>
    <row r="39" spans="1:10" x14ac:dyDescent="0.2">
      <c r="A39" s="215"/>
      <c r="B39" s="218"/>
      <c r="C39" s="128" t="s">
        <v>145</v>
      </c>
      <c r="D39" s="129" t="s">
        <v>127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1"/>
        <v>0</v>
      </c>
      <c r="J39" s="131" t="str">
        <f>IF(I39=0,"0,00",I39/SUM(I37:I39)*100)</f>
        <v>0,00</v>
      </c>
    </row>
    <row r="40" spans="1:10" x14ac:dyDescent="0.2">
      <c r="A40" s="215"/>
      <c r="B40" s="218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15"/>
      <c r="B41" s="218"/>
      <c r="C41" s="122" t="s">
        <v>128</v>
      </c>
      <c r="D41" s="125" t="s">
        <v>126</v>
      </c>
      <c r="E41" s="158">
        <v>0</v>
      </c>
      <c r="F41" s="158">
        <v>0</v>
      </c>
      <c r="G41" s="158">
        <v>0</v>
      </c>
      <c r="H41" s="158">
        <v>0</v>
      </c>
      <c r="I41" s="126">
        <f t="shared" si="1"/>
        <v>0</v>
      </c>
      <c r="J41" s="127" t="str">
        <f>IF(I41=0,"0,00",I41/SUM(I40:I42)*100)</f>
        <v>0,00</v>
      </c>
    </row>
    <row r="42" spans="1:10" x14ac:dyDescent="0.2">
      <c r="A42" s="215"/>
      <c r="B42" s="218"/>
      <c r="C42" s="128" t="s">
        <v>146</v>
      </c>
      <c r="D42" s="129" t="s">
        <v>127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1"/>
        <v>0</v>
      </c>
      <c r="J42" s="131" t="str">
        <f>IF(I42=0,"0,00",I42/SUM(I40:I42)*100)</f>
        <v>0,00</v>
      </c>
    </row>
    <row r="43" spans="1:10" x14ac:dyDescent="0.2">
      <c r="A43" s="215"/>
      <c r="B43" s="218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15"/>
      <c r="B44" s="218"/>
      <c r="C44" s="122" t="s">
        <v>129</v>
      </c>
      <c r="D44" s="125" t="s">
        <v>126</v>
      </c>
      <c r="E44" s="158">
        <v>0</v>
      </c>
      <c r="F44" s="158">
        <v>0</v>
      </c>
      <c r="G44" s="158">
        <v>0</v>
      </c>
      <c r="H44" s="158">
        <v>0</v>
      </c>
      <c r="I44" s="126">
        <f t="shared" si="1"/>
        <v>0</v>
      </c>
      <c r="J44" s="127" t="str">
        <f>IF(I44=0,"0,00",I44/SUM(I43:I45)*100)</f>
        <v>0,00</v>
      </c>
    </row>
    <row r="45" spans="1:10" x14ac:dyDescent="0.2">
      <c r="A45" s="216"/>
      <c r="B45" s="219"/>
      <c r="C45" s="133" t="s">
        <v>147</v>
      </c>
      <c r="D45" s="129" t="s">
        <v>127</v>
      </c>
      <c r="E45" s="159">
        <v>0</v>
      </c>
      <c r="F45" s="159">
        <v>0</v>
      </c>
      <c r="G45" s="159">
        <v>0</v>
      </c>
      <c r="H45" s="159">
        <v>0</v>
      </c>
      <c r="I45" s="74">
        <f t="shared" si="1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H8" sqref="AH8:AI8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93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94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95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96</v>
      </c>
      <c r="B8" s="239"/>
      <c r="C8" s="238" t="s">
        <v>97</v>
      </c>
      <c r="D8" s="238"/>
      <c r="E8" s="238"/>
      <c r="F8" s="238"/>
      <c r="G8" s="238"/>
      <c r="H8" s="238"/>
      <c r="I8" s="92"/>
      <c r="J8" s="92"/>
      <c r="K8" s="92"/>
      <c r="L8" s="239" t="s">
        <v>98</v>
      </c>
      <c r="M8" s="239"/>
      <c r="N8" s="239"/>
      <c r="O8" s="238" t="str">
        <f>'G-1'!D5</f>
        <v>CL 85 - CR 49C</v>
      </c>
      <c r="P8" s="238"/>
      <c r="Q8" s="238"/>
      <c r="R8" s="238"/>
      <c r="S8" s="238"/>
      <c r="T8" s="92"/>
      <c r="U8" s="92"/>
      <c r="V8" s="239" t="s">
        <v>99</v>
      </c>
      <c r="W8" s="239"/>
      <c r="X8" s="239"/>
      <c r="Y8" s="238" t="str">
        <f>'G-1'!L5</f>
        <v>8549C</v>
      </c>
      <c r="Z8" s="238"/>
      <c r="AA8" s="238"/>
      <c r="AB8" s="92"/>
      <c r="AC8" s="92"/>
      <c r="AD8" s="92"/>
      <c r="AE8" s="92"/>
      <c r="AF8" s="92"/>
      <c r="AG8" s="92"/>
      <c r="AH8" s="239" t="s">
        <v>100</v>
      </c>
      <c r="AI8" s="239"/>
      <c r="AJ8" s="240">
        <f>'G-1'!S6</f>
        <v>43161</v>
      </c>
      <c r="AK8" s="240"/>
      <c r="AL8" s="240"/>
      <c r="AM8" s="24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134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135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1" t="s">
        <v>102</v>
      </c>
      <c r="U12" s="241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1119</v>
      </c>
      <c r="AV12" s="97">
        <f t="shared" si="0"/>
        <v>1169.5</v>
      </c>
      <c r="AW12" s="97">
        <f t="shared" si="0"/>
        <v>1197.5</v>
      </c>
      <c r="AX12" s="97">
        <f t="shared" si="0"/>
        <v>1196</v>
      </c>
      <c r="AY12" s="97">
        <f t="shared" si="0"/>
        <v>1196</v>
      </c>
      <c r="AZ12" s="97">
        <f t="shared" si="0"/>
        <v>1199.5</v>
      </c>
      <c r="BA12" s="97">
        <f t="shared" si="0"/>
        <v>1169.5</v>
      </c>
      <c r="BB12" s="97"/>
      <c r="BC12" s="97"/>
      <c r="BD12" s="97"/>
      <c r="BE12" s="97">
        <f t="shared" ref="BE12:BQ12" si="1">P14</f>
        <v>1222</v>
      </c>
      <c r="BF12" s="97">
        <f t="shared" si="1"/>
        <v>1223</v>
      </c>
      <c r="BG12" s="97">
        <f t="shared" si="1"/>
        <v>1138</v>
      </c>
      <c r="BH12" s="97">
        <f t="shared" si="1"/>
        <v>1142</v>
      </c>
      <c r="BI12" s="97">
        <f t="shared" si="1"/>
        <v>1149.5</v>
      </c>
      <c r="BJ12" s="97">
        <f t="shared" si="1"/>
        <v>1160.5</v>
      </c>
      <c r="BK12" s="97">
        <f t="shared" si="1"/>
        <v>1250</v>
      </c>
      <c r="BL12" s="97">
        <f t="shared" si="1"/>
        <v>1199.5</v>
      </c>
      <c r="BM12" s="97">
        <f t="shared" si="1"/>
        <v>1130.5</v>
      </c>
      <c r="BN12" s="97">
        <f t="shared" si="1"/>
        <v>1102</v>
      </c>
      <c r="BO12" s="97">
        <f t="shared" si="1"/>
        <v>1079</v>
      </c>
      <c r="BP12" s="97">
        <f t="shared" si="1"/>
        <v>1109</v>
      </c>
      <c r="BQ12" s="97">
        <f t="shared" si="1"/>
        <v>1137.5</v>
      </c>
      <c r="BR12" s="97"/>
      <c r="BS12" s="97"/>
      <c r="BT12" s="97"/>
      <c r="BU12" s="97">
        <f t="shared" ref="BU12:CC12" si="2">AG14</f>
        <v>1198</v>
      </c>
      <c r="BV12" s="97">
        <f t="shared" si="2"/>
        <v>1197</v>
      </c>
      <c r="BW12" s="97">
        <f t="shared" si="2"/>
        <v>1178.5</v>
      </c>
      <c r="BX12" s="97">
        <f t="shared" si="2"/>
        <v>1219.5</v>
      </c>
      <c r="BY12" s="97">
        <f t="shared" si="2"/>
        <v>1212.5</v>
      </c>
      <c r="BZ12" s="97">
        <f t="shared" si="2"/>
        <v>1223</v>
      </c>
      <c r="CA12" s="97">
        <f t="shared" si="2"/>
        <v>1249.5</v>
      </c>
      <c r="CB12" s="97">
        <f t="shared" si="2"/>
        <v>1229</v>
      </c>
      <c r="CC12" s="97">
        <f t="shared" si="2"/>
        <v>1250</v>
      </c>
    </row>
    <row r="13" spans="1:81" ht="16.5" customHeight="1" x14ac:dyDescent="0.2">
      <c r="A13" s="100" t="s">
        <v>103</v>
      </c>
      <c r="B13" s="148">
        <f>'G-1'!F10</f>
        <v>237.5</v>
      </c>
      <c r="C13" s="148">
        <f>'G-1'!F11</f>
        <v>297.5</v>
      </c>
      <c r="D13" s="148">
        <f>'G-1'!F12</f>
        <v>294.5</v>
      </c>
      <c r="E13" s="148">
        <f>'G-1'!F13</f>
        <v>289.5</v>
      </c>
      <c r="F13" s="148">
        <f>'G-1'!F14</f>
        <v>288</v>
      </c>
      <c r="G13" s="148">
        <f>'G-1'!F15</f>
        <v>325.5</v>
      </c>
      <c r="H13" s="148">
        <f>'G-1'!F16</f>
        <v>293</v>
      </c>
      <c r="I13" s="148">
        <f>'G-1'!F17</f>
        <v>289.5</v>
      </c>
      <c r="J13" s="148">
        <f>'G-1'!F18</f>
        <v>291.5</v>
      </c>
      <c r="K13" s="148">
        <f>'G-1'!F19</f>
        <v>295.5</v>
      </c>
      <c r="L13" s="149"/>
      <c r="M13" s="148">
        <f>'G-1'!F20</f>
        <v>304.5</v>
      </c>
      <c r="N13" s="148">
        <f>'G-1'!F21</f>
        <v>299</v>
      </c>
      <c r="O13" s="148">
        <f>'G-1'!F22</f>
        <v>296</v>
      </c>
      <c r="P13" s="148">
        <f>'G-1'!M10</f>
        <v>322.5</v>
      </c>
      <c r="Q13" s="148">
        <f>'G-1'!M11</f>
        <v>305.5</v>
      </c>
      <c r="R13" s="148">
        <f>'G-1'!M12</f>
        <v>214</v>
      </c>
      <c r="S13" s="148">
        <f>'G-1'!M13</f>
        <v>300</v>
      </c>
      <c r="T13" s="148">
        <f>'G-1'!M14</f>
        <v>330</v>
      </c>
      <c r="U13" s="148">
        <f>'G-1'!M15</f>
        <v>316.5</v>
      </c>
      <c r="V13" s="148">
        <f>'G-1'!M16</f>
        <v>303.5</v>
      </c>
      <c r="W13" s="148">
        <f>'G-1'!M17</f>
        <v>249.5</v>
      </c>
      <c r="X13" s="148">
        <f>'G-1'!M18</f>
        <v>261</v>
      </c>
      <c r="Y13" s="148">
        <f>'G-1'!M19</f>
        <v>288</v>
      </c>
      <c r="Z13" s="148">
        <f>'G-1'!M20</f>
        <v>280.5</v>
      </c>
      <c r="AA13" s="148">
        <f>'G-1'!M21</f>
        <v>279.5</v>
      </c>
      <c r="AB13" s="148">
        <f>'G-1'!M22</f>
        <v>289.5</v>
      </c>
      <c r="AC13" s="149"/>
      <c r="AD13" s="148">
        <f>'G-1'!T10</f>
        <v>294.5</v>
      </c>
      <c r="AE13" s="148">
        <f>'G-1'!T11</f>
        <v>294</v>
      </c>
      <c r="AF13" s="148">
        <f>'G-1'!T12</f>
        <v>296.5</v>
      </c>
      <c r="AG13" s="148">
        <f>'G-1'!T13</f>
        <v>313</v>
      </c>
      <c r="AH13" s="148">
        <f>'G-1'!T14</f>
        <v>293.5</v>
      </c>
      <c r="AI13" s="148">
        <f>'G-1'!T15</f>
        <v>275.5</v>
      </c>
      <c r="AJ13" s="148">
        <f>'G-1'!T16</f>
        <v>337.5</v>
      </c>
      <c r="AK13" s="148">
        <f>'G-1'!T17</f>
        <v>306</v>
      </c>
      <c r="AL13" s="148">
        <f>'G-1'!T18</f>
        <v>304</v>
      </c>
      <c r="AM13" s="148">
        <f>'G-1'!T19</f>
        <v>302</v>
      </c>
      <c r="AN13" s="148">
        <f>'G-1'!T20</f>
        <v>317</v>
      </c>
      <c r="AO13" s="148">
        <f>'G-1'!T21</f>
        <v>327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1119</v>
      </c>
      <c r="F14" s="148">
        <f t="shared" ref="F14:K14" si="3">C13+D13+E13+F13</f>
        <v>1169.5</v>
      </c>
      <c r="G14" s="148">
        <f t="shared" si="3"/>
        <v>1197.5</v>
      </c>
      <c r="H14" s="148">
        <f t="shared" si="3"/>
        <v>1196</v>
      </c>
      <c r="I14" s="148">
        <f t="shared" si="3"/>
        <v>1196</v>
      </c>
      <c r="J14" s="148">
        <f t="shared" si="3"/>
        <v>1199.5</v>
      </c>
      <c r="K14" s="148">
        <f t="shared" si="3"/>
        <v>1169.5</v>
      </c>
      <c r="L14" s="149"/>
      <c r="M14" s="148"/>
      <c r="N14" s="148"/>
      <c r="O14" s="148"/>
      <c r="P14" s="148">
        <f>M13+N13+O13+P13</f>
        <v>1222</v>
      </c>
      <c r="Q14" s="148">
        <f t="shared" ref="Q14:AB14" si="4">N13+O13+P13+Q13</f>
        <v>1223</v>
      </c>
      <c r="R14" s="148">
        <f t="shared" si="4"/>
        <v>1138</v>
      </c>
      <c r="S14" s="148">
        <f t="shared" si="4"/>
        <v>1142</v>
      </c>
      <c r="T14" s="148">
        <f t="shared" si="4"/>
        <v>1149.5</v>
      </c>
      <c r="U14" s="148">
        <f t="shared" si="4"/>
        <v>1160.5</v>
      </c>
      <c r="V14" s="148">
        <f t="shared" si="4"/>
        <v>1250</v>
      </c>
      <c r="W14" s="148">
        <f t="shared" si="4"/>
        <v>1199.5</v>
      </c>
      <c r="X14" s="148">
        <f t="shared" si="4"/>
        <v>1130.5</v>
      </c>
      <c r="Y14" s="148">
        <f t="shared" si="4"/>
        <v>1102</v>
      </c>
      <c r="Z14" s="148">
        <f t="shared" si="4"/>
        <v>1079</v>
      </c>
      <c r="AA14" s="148">
        <f t="shared" si="4"/>
        <v>1109</v>
      </c>
      <c r="AB14" s="148">
        <f t="shared" si="4"/>
        <v>1137.5</v>
      </c>
      <c r="AC14" s="149"/>
      <c r="AD14" s="148"/>
      <c r="AE14" s="148"/>
      <c r="AF14" s="148"/>
      <c r="AG14" s="148">
        <f>AD13+AE13+AF13+AG13</f>
        <v>1198</v>
      </c>
      <c r="AH14" s="148">
        <f t="shared" ref="AH14:AO14" si="5">AE13+AF13+AG13+AH13</f>
        <v>1197</v>
      </c>
      <c r="AI14" s="148">
        <f t="shared" si="5"/>
        <v>1178.5</v>
      </c>
      <c r="AJ14" s="148">
        <f t="shared" si="5"/>
        <v>1219.5</v>
      </c>
      <c r="AK14" s="148">
        <f t="shared" si="5"/>
        <v>1212.5</v>
      </c>
      <c r="AL14" s="148">
        <f t="shared" si="5"/>
        <v>1223</v>
      </c>
      <c r="AM14" s="148">
        <f t="shared" si="5"/>
        <v>1249.5</v>
      </c>
      <c r="AN14" s="148">
        <f t="shared" si="5"/>
        <v>1229</v>
      </c>
      <c r="AO14" s="148">
        <f t="shared" si="5"/>
        <v>1250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0.1642135642135642</v>
      </c>
      <c r="E15" s="151"/>
      <c r="F15" s="151" t="s">
        <v>107</v>
      </c>
      <c r="G15" s="152">
        <f>DIRECCIONALIDAD!J11/100</f>
        <v>0.83578643578643574</v>
      </c>
      <c r="H15" s="151"/>
      <c r="I15" s="151" t="s">
        <v>108</v>
      </c>
      <c r="J15" s="152">
        <f>DIRECCIONALIDAD!J12/100</f>
        <v>0</v>
      </c>
      <c r="K15" s="153"/>
      <c r="L15" s="147"/>
      <c r="M15" s="150"/>
      <c r="N15" s="151"/>
      <c r="O15" s="151" t="s">
        <v>106</v>
      </c>
      <c r="P15" s="152">
        <f>DIRECCIONALIDAD!J13/100</f>
        <v>0.14388337206845553</v>
      </c>
      <c r="Q15" s="151"/>
      <c r="R15" s="151"/>
      <c r="S15" s="151"/>
      <c r="T15" s="151" t="s">
        <v>107</v>
      </c>
      <c r="U15" s="152">
        <f>DIRECCIONALIDAD!J14/100</f>
        <v>0.85611662793154453</v>
      </c>
      <c r="V15" s="151"/>
      <c r="W15" s="151"/>
      <c r="X15" s="151"/>
      <c r="Y15" s="151" t="s">
        <v>108</v>
      </c>
      <c r="Z15" s="152">
        <f>DIRECCIONALIDAD!J15/100</f>
        <v>0</v>
      </c>
      <c r="AA15" s="151"/>
      <c r="AB15" s="153"/>
      <c r="AC15" s="147"/>
      <c r="AD15" s="150"/>
      <c r="AE15" s="151" t="s">
        <v>106</v>
      </c>
      <c r="AF15" s="152">
        <f>DIRECCIONALIDAD!J16/100</f>
        <v>0.12365591397849462</v>
      </c>
      <c r="AG15" s="151"/>
      <c r="AH15" s="151"/>
      <c r="AI15" s="151"/>
      <c r="AJ15" s="151" t="s">
        <v>107</v>
      </c>
      <c r="AK15" s="152">
        <f>DIRECCIONALIDAD!J17/100</f>
        <v>0.87634408602150549</v>
      </c>
      <c r="AL15" s="151"/>
      <c r="AM15" s="151"/>
      <c r="AN15" s="151" t="s">
        <v>108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236" t="s">
        <v>102</v>
      </c>
      <c r="U16" s="236"/>
      <c r="V16" s="155">
        <v>2</v>
      </c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H16" s="147"/>
      <c r="AI16" s="147"/>
      <c r="AJ16" s="147"/>
      <c r="AK16" s="147"/>
      <c r="AL16" s="147"/>
      <c r="AM16" s="147"/>
      <c r="AN16" s="147"/>
      <c r="AO16" s="147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9"/>
      <c r="M17" s="148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9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104</v>
      </c>
      <c r="B18" s="148"/>
      <c r="C18" s="148"/>
      <c r="D18" s="148"/>
      <c r="E18" s="148">
        <f>B17+C17+D17+E17</f>
        <v>0</v>
      </c>
      <c r="F18" s="148">
        <f t="shared" ref="F18:K18" si="9">C17+D17+E17+F17</f>
        <v>0</v>
      </c>
      <c r="G18" s="148">
        <f t="shared" si="9"/>
        <v>0</v>
      </c>
      <c r="H18" s="148">
        <f t="shared" si="9"/>
        <v>0</v>
      </c>
      <c r="I18" s="148">
        <f t="shared" si="9"/>
        <v>0</v>
      </c>
      <c r="J18" s="148">
        <f t="shared" si="9"/>
        <v>0</v>
      </c>
      <c r="K18" s="148">
        <f t="shared" si="9"/>
        <v>0</v>
      </c>
      <c r="L18" s="149"/>
      <c r="M18" s="148"/>
      <c r="N18" s="148"/>
      <c r="O18" s="148"/>
      <c r="P18" s="148">
        <f>M17+N17+O17+P17</f>
        <v>0</v>
      </c>
      <c r="Q18" s="148">
        <f t="shared" ref="Q18:AB18" si="10">N17+O17+P17+Q17</f>
        <v>0</v>
      </c>
      <c r="R18" s="148">
        <f t="shared" si="10"/>
        <v>0</v>
      </c>
      <c r="S18" s="148">
        <f t="shared" si="10"/>
        <v>0</v>
      </c>
      <c r="T18" s="148">
        <f t="shared" si="10"/>
        <v>0</v>
      </c>
      <c r="U18" s="148">
        <f t="shared" si="10"/>
        <v>0</v>
      </c>
      <c r="V18" s="148">
        <f t="shared" si="10"/>
        <v>0</v>
      </c>
      <c r="W18" s="148">
        <f t="shared" si="10"/>
        <v>0</v>
      </c>
      <c r="X18" s="148">
        <f t="shared" si="10"/>
        <v>0</v>
      </c>
      <c r="Y18" s="148">
        <f t="shared" si="10"/>
        <v>0</v>
      </c>
      <c r="Z18" s="148">
        <f t="shared" si="10"/>
        <v>0</v>
      </c>
      <c r="AA18" s="148">
        <f t="shared" si="10"/>
        <v>0</v>
      </c>
      <c r="AB18" s="148">
        <f t="shared" si="10"/>
        <v>0</v>
      </c>
      <c r="AC18" s="149"/>
      <c r="AD18" s="148"/>
      <c r="AE18" s="148"/>
      <c r="AF18" s="148"/>
      <c r="AG18" s="148">
        <f>AD17+AE17+AF17+AG17</f>
        <v>0</v>
      </c>
      <c r="AH18" s="148">
        <f t="shared" ref="AH18:AO18" si="11">AE17+AF17+AG17+AH17</f>
        <v>0</v>
      </c>
      <c r="AI18" s="148">
        <f t="shared" si="11"/>
        <v>0</v>
      </c>
      <c r="AJ18" s="148">
        <f t="shared" si="11"/>
        <v>0</v>
      </c>
      <c r="AK18" s="148">
        <f t="shared" si="11"/>
        <v>0</v>
      </c>
      <c r="AL18" s="148">
        <f t="shared" si="11"/>
        <v>0</v>
      </c>
      <c r="AM18" s="148">
        <f t="shared" si="11"/>
        <v>0</v>
      </c>
      <c r="AN18" s="148">
        <f t="shared" si="11"/>
        <v>0</v>
      </c>
      <c r="AO18" s="148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105</v>
      </c>
      <c r="B19" s="150"/>
      <c r="C19" s="151" t="s">
        <v>106</v>
      </c>
      <c r="D19" s="152">
        <f>DIRECCIONALIDAD!J19/100</f>
        <v>0</v>
      </c>
      <c r="E19" s="151"/>
      <c r="F19" s="151" t="s">
        <v>107</v>
      </c>
      <c r="G19" s="152">
        <f>DIRECCIONALIDAD!J20/100</f>
        <v>0</v>
      </c>
      <c r="H19" s="151"/>
      <c r="I19" s="151" t="s">
        <v>108</v>
      </c>
      <c r="J19" s="152">
        <f>DIRECCIONALIDAD!J21/100</f>
        <v>0</v>
      </c>
      <c r="K19" s="153"/>
      <c r="L19" s="147"/>
      <c r="M19" s="150"/>
      <c r="N19" s="151"/>
      <c r="O19" s="151" t="s">
        <v>106</v>
      </c>
      <c r="P19" s="152">
        <f>DIRECCIONALIDAD!J22/100</f>
        <v>0</v>
      </c>
      <c r="Q19" s="151"/>
      <c r="R19" s="151"/>
      <c r="S19" s="151"/>
      <c r="T19" s="151" t="s">
        <v>107</v>
      </c>
      <c r="U19" s="152">
        <f>DIRECCIONALIDAD!J23/100</f>
        <v>0</v>
      </c>
      <c r="V19" s="151"/>
      <c r="W19" s="151"/>
      <c r="X19" s="151"/>
      <c r="Y19" s="151" t="s">
        <v>108</v>
      </c>
      <c r="Z19" s="152">
        <f>DIRECCIONALIDAD!J24/100</f>
        <v>0</v>
      </c>
      <c r="AA19" s="151"/>
      <c r="AB19" s="153"/>
      <c r="AC19" s="147"/>
      <c r="AD19" s="150"/>
      <c r="AE19" s="151" t="s">
        <v>106</v>
      </c>
      <c r="AF19" s="152">
        <f>DIRECCIONALIDAD!J25/100</f>
        <v>0</v>
      </c>
      <c r="AG19" s="151"/>
      <c r="AH19" s="151"/>
      <c r="AI19" s="151"/>
      <c r="AJ19" s="151" t="s">
        <v>107</v>
      </c>
      <c r="AK19" s="152">
        <f>DIRECCIONALIDAD!J26/100</f>
        <v>0</v>
      </c>
      <c r="AL19" s="151"/>
      <c r="AM19" s="151"/>
      <c r="AN19" s="151" t="s">
        <v>108</v>
      </c>
      <c r="AO19" s="154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1006.5</v>
      </c>
      <c r="AV19" s="92">
        <f t="shared" si="15"/>
        <v>1028.5</v>
      </c>
      <c r="AW19" s="92">
        <f t="shared" si="15"/>
        <v>1001</v>
      </c>
      <c r="AX19" s="92">
        <f t="shared" si="15"/>
        <v>1004</v>
      </c>
      <c r="AY19" s="92">
        <f t="shared" si="15"/>
        <v>1007.5</v>
      </c>
      <c r="AZ19" s="92">
        <f t="shared" si="15"/>
        <v>988.5</v>
      </c>
      <c r="BA19" s="92">
        <f t="shared" si="15"/>
        <v>993.5</v>
      </c>
      <c r="BB19" s="92"/>
      <c r="BC19" s="92"/>
      <c r="BD19" s="92"/>
      <c r="BE19" s="92">
        <f t="shared" ref="BE19:BQ19" si="16">P22</f>
        <v>824</v>
      </c>
      <c r="BF19" s="92">
        <f t="shared" si="16"/>
        <v>889.5</v>
      </c>
      <c r="BG19" s="92">
        <f t="shared" si="16"/>
        <v>916.5</v>
      </c>
      <c r="BH19" s="92">
        <f t="shared" si="16"/>
        <v>929.5</v>
      </c>
      <c r="BI19" s="92">
        <f t="shared" si="16"/>
        <v>892</v>
      </c>
      <c r="BJ19" s="92">
        <f t="shared" si="16"/>
        <v>811.5</v>
      </c>
      <c r="BK19" s="92">
        <f t="shared" si="16"/>
        <v>735.5</v>
      </c>
      <c r="BL19" s="92">
        <f t="shared" si="16"/>
        <v>712</v>
      </c>
      <c r="BM19" s="92">
        <f t="shared" si="16"/>
        <v>748.5</v>
      </c>
      <c r="BN19" s="92">
        <f t="shared" si="16"/>
        <v>833</v>
      </c>
      <c r="BO19" s="92">
        <f t="shared" si="16"/>
        <v>923.5</v>
      </c>
      <c r="BP19" s="92">
        <f t="shared" si="16"/>
        <v>991.5</v>
      </c>
      <c r="BQ19" s="92">
        <f t="shared" si="16"/>
        <v>1012</v>
      </c>
      <c r="BR19" s="92"/>
      <c r="BS19" s="92"/>
      <c r="BT19" s="92"/>
      <c r="BU19" s="92">
        <f t="shared" ref="BU19:CC19" si="17">AG22</f>
        <v>1031.5</v>
      </c>
      <c r="BV19" s="92">
        <f t="shared" si="17"/>
        <v>1005</v>
      </c>
      <c r="BW19" s="92">
        <f t="shared" si="17"/>
        <v>978.5</v>
      </c>
      <c r="BX19" s="92">
        <f t="shared" si="17"/>
        <v>947</v>
      </c>
      <c r="BY19" s="92">
        <f t="shared" si="17"/>
        <v>942</v>
      </c>
      <c r="BZ19" s="92">
        <f t="shared" si="17"/>
        <v>939.5</v>
      </c>
      <c r="CA19" s="92">
        <f t="shared" si="17"/>
        <v>914.5</v>
      </c>
      <c r="CB19" s="92">
        <f t="shared" si="17"/>
        <v>898</v>
      </c>
      <c r="CC19" s="92">
        <f t="shared" si="17"/>
        <v>843</v>
      </c>
    </row>
    <row r="20" spans="1:81" ht="16.5" customHeight="1" x14ac:dyDescent="0.2">
      <c r="A20" s="92"/>
      <c r="B20" s="147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236" t="s">
        <v>102</v>
      </c>
      <c r="U20" s="236"/>
      <c r="V20" s="155">
        <v>3</v>
      </c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  <c r="AM20" s="147"/>
      <c r="AN20" s="147"/>
      <c r="AO20" s="147"/>
      <c r="AP20" s="92"/>
      <c r="AQ20" s="92"/>
      <c r="AR20" s="92"/>
      <c r="AS20" s="92"/>
      <c r="AT20" s="92"/>
      <c r="AU20" s="92">
        <f t="shared" ref="AU20:BA20" si="18">E30</f>
        <v>2125.5</v>
      </c>
      <c r="AV20" s="92">
        <f t="shared" si="18"/>
        <v>2198</v>
      </c>
      <c r="AW20" s="92">
        <f t="shared" si="18"/>
        <v>2198.5</v>
      </c>
      <c r="AX20" s="92">
        <f t="shared" si="18"/>
        <v>2200</v>
      </c>
      <c r="AY20" s="92">
        <f t="shared" si="18"/>
        <v>2203.5</v>
      </c>
      <c r="AZ20" s="92">
        <f t="shared" si="18"/>
        <v>2188</v>
      </c>
      <c r="BA20" s="92">
        <f t="shared" si="18"/>
        <v>2163</v>
      </c>
      <c r="BB20" s="92"/>
      <c r="BC20" s="92"/>
      <c r="BD20" s="92"/>
      <c r="BE20" s="92">
        <f t="shared" ref="BE20:BQ20" si="19">P30</f>
        <v>2046</v>
      </c>
      <c r="BF20" s="92">
        <f t="shared" si="19"/>
        <v>2112.5</v>
      </c>
      <c r="BG20" s="92">
        <f t="shared" si="19"/>
        <v>2054.5</v>
      </c>
      <c r="BH20" s="92">
        <f t="shared" si="19"/>
        <v>2071.5</v>
      </c>
      <c r="BI20" s="92">
        <f t="shared" si="19"/>
        <v>2041.5</v>
      </c>
      <c r="BJ20" s="92">
        <f t="shared" si="19"/>
        <v>1972</v>
      </c>
      <c r="BK20" s="92">
        <f t="shared" si="19"/>
        <v>1985.5</v>
      </c>
      <c r="BL20" s="92">
        <f t="shared" si="19"/>
        <v>1911.5</v>
      </c>
      <c r="BM20" s="92">
        <f t="shared" si="19"/>
        <v>1879</v>
      </c>
      <c r="BN20" s="92">
        <f t="shared" si="19"/>
        <v>1935</v>
      </c>
      <c r="BO20" s="92">
        <f t="shared" si="19"/>
        <v>2002.5</v>
      </c>
      <c r="BP20" s="92">
        <f t="shared" si="19"/>
        <v>2100.5</v>
      </c>
      <c r="BQ20" s="92">
        <f t="shared" si="19"/>
        <v>2149.5</v>
      </c>
      <c r="BR20" s="92"/>
      <c r="BS20" s="92"/>
      <c r="BT20" s="92"/>
      <c r="BU20" s="92">
        <f t="shared" ref="BU20:CC20" si="20">AG30</f>
        <v>2229.5</v>
      </c>
      <c r="BV20" s="92">
        <f t="shared" si="20"/>
        <v>2202</v>
      </c>
      <c r="BW20" s="92">
        <f t="shared" si="20"/>
        <v>2157</v>
      </c>
      <c r="BX20" s="92">
        <f t="shared" si="20"/>
        <v>2166.5</v>
      </c>
      <c r="BY20" s="92">
        <f t="shared" si="20"/>
        <v>2154.5</v>
      </c>
      <c r="BZ20" s="92">
        <f t="shared" si="20"/>
        <v>2162.5</v>
      </c>
      <c r="CA20" s="92">
        <f t="shared" si="20"/>
        <v>2164</v>
      </c>
      <c r="CB20" s="92">
        <f t="shared" si="20"/>
        <v>2127</v>
      </c>
      <c r="CC20" s="92">
        <f t="shared" si="20"/>
        <v>2093</v>
      </c>
    </row>
    <row r="21" spans="1:81" ht="16.5" customHeight="1" x14ac:dyDescent="0.2">
      <c r="A21" s="100" t="s">
        <v>103</v>
      </c>
      <c r="B21" s="148">
        <f>'G-3'!F10</f>
        <v>230.5</v>
      </c>
      <c r="C21" s="148">
        <f>'G-3'!F11</f>
        <v>277.5</v>
      </c>
      <c r="D21" s="148">
        <f>'G-3'!F12</f>
        <v>257</v>
      </c>
      <c r="E21" s="148">
        <f>'G-3'!F13</f>
        <v>241.5</v>
      </c>
      <c r="F21" s="148">
        <f>'G-3'!F14</f>
        <v>252.5</v>
      </c>
      <c r="G21" s="148">
        <f>'G-3'!F15</f>
        <v>250</v>
      </c>
      <c r="H21" s="148">
        <f>'G-3'!F16</f>
        <v>260</v>
      </c>
      <c r="I21" s="148">
        <f>'G-3'!F17</f>
        <v>245</v>
      </c>
      <c r="J21" s="148">
        <f>'G-3'!F18</f>
        <v>233.5</v>
      </c>
      <c r="K21" s="148">
        <f>'G-3'!F19</f>
        <v>255</v>
      </c>
      <c r="L21" s="149"/>
      <c r="M21" s="148">
        <f>'G-3'!F20</f>
        <v>190</v>
      </c>
      <c r="N21" s="148">
        <f>'G-3'!F21</f>
        <v>213.5</v>
      </c>
      <c r="O21" s="148">
        <f>'G-3'!F22</f>
        <v>205</v>
      </c>
      <c r="P21" s="148">
        <f>'G-3'!M10</f>
        <v>215.5</v>
      </c>
      <c r="Q21" s="148">
        <f>'G-3'!M11</f>
        <v>255.5</v>
      </c>
      <c r="R21" s="148">
        <f>'G-3'!M12</f>
        <v>240.5</v>
      </c>
      <c r="S21" s="148">
        <f>'G-3'!M13</f>
        <v>218</v>
      </c>
      <c r="T21" s="148">
        <f>'G-3'!M14</f>
        <v>178</v>
      </c>
      <c r="U21" s="148">
        <f>'G-3'!M15</f>
        <v>175</v>
      </c>
      <c r="V21" s="148">
        <f>'G-3'!M16</f>
        <v>164.5</v>
      </c>
      <c r="W21" s="148">
        <f>'G-3'!M17</f>
        <v>194.5</v>
      </c>
      <c r="X21" s="148">
        <f>'G-3'!M18</f>
        <v>214.5</v>
      </c>
      <c r="Y21" s="148">
        <f>'G-3'!M19</f>
        <v>259.5</v>
      </c>
      <c r="Z21" s="148">
        <f>'G-3'!M20</f>
        <v>255</v>
      </c>
      <c r="AA21" s="148">
        <f>'G-3'!M21</f>
        <v>262.5</v>
      </c>
      <c r="AB21" s="148">
        <f>'G-3'!M22</f>
        <v>235</v>
      </c>
      <c r="AC21" s="149"/>
      <c r="AD21" s="148">
        <f>'G-3'!T10</f>
        <v>262</v>
      </c>
      <c r="AE21" s="148">
        <f>'G-3'!T11</f>
        <v>269.5</v>
      </c>
      <c r="AF21" s="148">
        <f>'G-3'!T12</f>
        <v>263.5</v>
      </c>
      <c r="AG21" s="148">
        <f>'G-3'!T13</f>
        <v>236.5</v>
      </c>
      <c r="AH21" s="148">
        <f>'G-3'!T14</f>
        <v>235.5</v>
      </c>
      <c r="AI21" s="148">
        <f>'G-3'!T15</f>
        <v>243</v>
      </c>
      <c r="AJ21" s="148">
        <f>'G-3'!T16</f>
        <v>232</v>
      </c>
      <c r="AK21" s="148">
        <f>'G-3'!T17</f>
        <v>231.5</v>
      </c>
      <c r="AL21" s="148">
        <f>'G-3'!T18</f>
        <v>233</v>
      </c>
      <c r="AM21" s="148">
        <f>'G-3'!T19</f>
        <v>218</v>
      </c>
      <c r="AN21" s="148">
        <f>'G-3'!T20</f>
        <v>215.5</v>
      </c>
      <c r="AO21" s="148">
        <f>'G-3'!T21</f>
        <v>176.5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8"/>
      <c r="C22" s="148"/>
      <c r="D22" s="148"/>
      <c r="E22" s="148">
        <f>B21+C21+D21+E21</f>
        <v>1006.5</v>
      </c>
      <c r="F22" s="148">
        <f t="shared" ref="F22:K22" si="21">C21+D21+E21+F21</f>
        <v>1028.5</v>
      </c>
      <c r="G22" s="148">
        <f t="shared" si="21"/>
        <v>1001</v>
      </c>
      <c r="H22" s="148">
        <f t="shared" si="21"/>
        <v>1004</v>
      </c>
      <c r="I22" s="148">
        <f t="shared" si="21"/>
        <v>1007.5</v>
      </c>
      <c r="J22" s="148">
        <f t="shared" si="21"/>
        <v>988.5</v>
      </c>
      <c r="K22" s="148">
        <f t="shared" si="21"/>
        <v>993.5</v>
      </c>
      <c r="L22" s="149"/>
      <c r="M22" s="148"/>
      <c r="N22" s="148"/>
      <c r="O22" s="148"/>
      <c r="P22" s="148">
        <f>M21+N21+O21+P21</f>
        <v>824</v>
      </c>
      <c r="Q22" s="148">
        <f t="shared" ref="Q22:AB22" si="22">N21+O21+P21+Q21</f>
        <v>889.5</v>
      </c>
      <c r="R22" s="148">
        <f t="shared" si="22"/>
        <v>916.5</v>
      </c>
      <c r="S22" s="148">
        <f t="shared" si="22"/>
        <v>929.5</v>
      </c>
      <c r="T22" s="148">
        <f t="shared" si="22"/>
        <v>892</v>
      </c>
      <c r="U22" s="148">
        <f t="shared" si="22"/>
        <v>811.5</v>
      </c>
      <c r="V22" s="148">
        <f t="shared" si="22"/>
        <v>735.5</v>
      </c>
      <c r="W22" s="148">
        <f t="shared" si="22"/>
        <v>712</v>
      </c>
      <c r="X22" s="148">
        <f t="shared" si="22"/>
        <v>748.5</v>
      </c>
      <c r="Y22" s="148">
        <f t="shared" si="22"/>
        <v>833</v>
      </c>
      <c r="Z22" s="148">
        <f t="shared" si="22"/>
        <v>923.5</v>
      </c>
      <c r="AA22" s="148">
        <f t="shared" si="22"/>
        <v>991.5</v>
      </c>
      <c r="AB22" s="148">
        <f t="shared" si="22"/>
        <v>1012</v>
      </c>
      <c r="AC22" s="149"/>
      <c r="AD22" s="148"/>
      <c r="AE22" s="148"/>
      <c r="AF22" s="148"/>
      <c r="AG22" s="148">
        <f>AD21+AE21+AF21+AG21</f>
        <v>1031.5</v>
      </c>
      <c r="AH22" s="148">
        <f t="shared" ref="AH22:AO22" si="23">AE21+AF21+AG21+AH21</f>
        <v>1005</v>
      </c>
      <c r="AI22" s="148">
        <f t="shared" si="23"/>
        <v>978.5</v>
      </c>
      <c r="AJ22" s="148">
        <f t="shared" si="23"/>
        <v>947</v>
      </c>
      <c r="AK22" s="148">
        <f t="shared" si="23"/>
        <v>942</v>
      </c>
      <c r="AL22" s="148">
        <f t="shared" si="23"/>
        <v>939.5</v>
      </c>
      <c r="AM22" s="148">
        <f t="shared" si="23"/>
        <v>914.5</v>
      </c>
      <c r="AN22" s="148">
        <f t="shared" si="23"/>
        <v>898</v>
      </c>
      <c r="AO22" s="148">
        <f t="shared" si="23"/>
        <v>843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0"/>
      <c r="C23" s="151" t="s">
        <v>106</v>
      </c>
      <c r="D23" s="152">
        <f>DIRECCIONALIDAD!J28/100</f>
        <v>0</v>
      </c>
      <c r="E23" s="151"/>
      <c r="F23" s="151" t="s">
        <v>107</v>
      </c>
      <c r="G23" s="152">
        <f>DIRECCIONALIDAD!J29/100</f>
        <v>0.79762787249814682</v>
      </c>
      <c r="H23" s="151"/>
      <c r="I23" s="151" t="s">
        <v>108</v>
      </c>
      <c r="J23" s="152">
        <f>DIRECCIONALIDAD!J30/100</f>
        <v>0.20237212750185324</v>
      </c>
      <c r="K23" s="153"/>
      <c r="L23" s="147"/>
      <c r="M23" s="150"/>
      <c r="N23" s="151"/>
      <c r="O23" s="151" t="s">
        <v>106</v>
      </c>
      <c r="P23" s="152">
        <f>DIRECCIONALIDAD!J31/100</f>
        <v>0</v>
      </c>
      <c r="Q23" s="151"/>
      <c r="R23" s="151"/>
      <c r="S23" s="151"/>
      <c r="T23" s="151" t="s">
        <v>107</v>
      </c>
      <c r="U23" s="152">
        <f>DIRECCIONALIDAD!J32/100</f>
        <v>0.77938071780436313</v>
      </c>
      <c r="V23" s="151"/>
      <c r="W23" s="151"/>
      <c r="X23" s="151"/>
      <c r="Y23" s="151" t="s">
        <v>108</v>
      </c>
      <c r="Z23" s="152">
        <f>DIRECCIONALIDAD!J33/100</f>
        <v>0.22061928219563687</v>
      </c>
      <c r="AA23" s="151"/>
      <c r="AB23" s="151"/>
      <c r="AC23" s="147"/>
      <c r="AD23" s="150"/>
      <c r="AE23" s="151" t="s">
        <v>106</v>
      </c>
      <c r="AF23" s="152">
        <f>DIRECCIONALIDAD!J34/100</f>
        <v>0</v>
      </c>
      <c r="AG23" s="151"/>
      <c r="AH23" s="151"/>
      <c r="AI23" s="151"/>
      <c r="AJ23" s="151" t="s">
        <v>107</v>
      </c>
      <c r="AK23" s="152">
        <f>DIRECCIONALIDAD!J35/100</f>
        <v>0.8182166092613854</v>
      </c>
      <c r="AL23" s="151"/>
      <c r="AM23" s="151"/>
      <c r="AN23" s="151" t="s">
        <v>108</v>
      </c>
      <c r="AO23" s="152">
        <f>DIRECCIONALIDAD!J36/100</f>
        <v>0.18178339073861463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7"/>
      <c r="C24" s="147"/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236" t="s">
        <v>102</v>
      </c>
      <c r="U24" s="236"/>
      <c r="V24" s="155">
        <v>4</v>
      </c>
      <c r="W24" s="147"/>
      <c r="X24" s="147"/>
      <c r="Y24" s="147"/>
      <c r="Z24" s="147"/>
      <c r="AA24" s="147"/>
      <c r="AB24" s="147"/>
      <c r="AC24" s="147"/>
      <c r="AD24" s="147"/>
      <c r="AE24" s="147"/>
      <c r="AF24" s="147"/>
      <c r="AG24" s="147"/>
      <c r="AH24" s="147"/>
      <c r="AI24" s="147"/>
      <c r="AJ24" s="147"/>
      <c r="AK24" s="147"/>
      <c r="AL24" s="147"/>
      <c r="AM24" s="147"/>
      <c r="AN24" s="147"/>
      <c r="AO24" s="147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8"/>
      <c r="C25" s="148"/>
      <c r="D25" s="148"/>
      <c r="E25" s="148"/>
      <c r="F25" s="148"/>
      <c r="G25" s="148"/>
      <c r="H25" s="148"/>
      <c r="I25" s="148"/>
      <c r="J25" s="148"/>
      <c r="K25" s="148"/>
      <c r="L25" s="149"/>
      <c r="M25" s="148"/>
      <c r="N25" s="148"/>
      <c r="O25" s="148"/>
      <c r="P25" s="148"/>
      <c r="Q25" s="148"/>
      <c r="R25" s="148"/>
      <c r="S25" s="148"/>
      <c r="T25" s="148"/>
      <c r="U25" s="148"/>
      <c r="V25" s="148"/>
      <c r="W25" s="148"/>
      <c r="X25" s="148"/>
      <c r="Y25" s="148"/>
      <c r="Z25" s="148"/>
      <c r="AA25" s="148"/>
      <c r="AB25" s="148"/>
      <c r="AC25" s="149"/>
      <c r="AD25" s="148"/>
      <c r="AE25" s="148"/>
      <c r="AF25" s="148"/>
      <c r="AG25" s="148"/>
      <c r="AH25" s="148"/>
      <c r="AI25" s="148"/>
      <c r="AJ25" s="148"/>
      <c r="AK25" s="148"/>
      <c r="AL25" s="148"/>
      <c r="AM25" s="148"/>
      <c r="AN25" s="148"/>
      <c r="AO25" s="148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8"/>
      <c r="C26" s="148"/>
      <c r="D26" s="148"/>
      <c r="E26" s="148">
        <f>B25+C25+D25+E25</f>
        <v>0</v>
      </c>
      <c r="F26" s="148">
        <f t="shared" ref="F26:K26" si="24">C25+D25+E25+F25</f>
        <v>0</v>
      </c>
      <c r="G26" s="148">
        <f t="shared" si="24"/>
        <v>0</v>
      </c>
      <c r="H26" s="148">
        <f t="shared" si="24"/>
        <v>0</v>
      </c>
      <c r="I26" s="148">
        <f t="shared" si="24"/>
        <v>0</v>
      </c>
      <c r="J26" s="148">
        <f t="shared" si="24"/>
        <v>0</v>
      </c>
      <c r="K26" s="148">
        <f t="shared" si="24"/>
        <v>0</v>
      </c>
      <c r="L26" s="149"/>
      <c r="M26" s="148"/>
      <c r="N26" s="148"/>
      <c r="O26" s="148"/>
      <c r="P26" s="148">
        <f>M25+N25+O25+P25</f>
        <v>0</v>
      </c>
      <c r="Q26" s="148">
        <f t="shared" ref="Q26:AB26" si="25">N25+O25+P25+Q25</f>
        <v>0</v>
      </c>
      <c r="R26" s="148">
        <f t="shared" si="25"/>
        <v>0</v>
      </c>
      <c r="S26" s="148">
        <f t="shared" si="25"/>
        <v>0</v>
      </c>
      <c r="T26" s="148">
        <f t="shared" si="25"/>
        <v>0</v>
      </c>
      <c r="U26" s="148">
        <f t="shared" si="25"/>
        <v>0</v>
      </c>
      <c r="V26" s="148">
        <f t="shared" si="25"/>
        <v>0</v>
      </c>
      <c r="W26" s="148">
        <f t="shared" si="25"/>
        <v>0</v>
      </c>
      <c r="X26" s="148">
        <f t="shared" si="25"/>
        <v>0</v>
      </c>
      <c r="Y26" s="148">
        <f t="shared" si="25"/>
        <v>0</v>
      </c>
      <c r="Z26" s="148">
        <f t="shared" si="25"/>
        <v>0</v>
      </c>
      <c r="AA26" s="148">
        <f t="shared" si="25"/>
        <v>0</v>
      </c>
      <c r="AB26" s="148">
        <f t="shared" si="25"/>
        <v>0</v>
      </c>
      <c r="AC26" s="149"/>
      <c r="AD26" s="148"/>
      <c r="AE26" s="148"/>
      <c r="AF26" s="148"/>
      <c r="AG26" s="148">
        <f>AD25+AE25+AF25+AG25</f>
        <v>0</v>
      </c>
      <c r="AH26" s="148">
        <f t="shared" ref="AH26:AO26" si="26">AE25+AF25+AG25+AH25</f>
        <v>0</v>
      </c>
      <c r="AI26" s="148">
        <f t="shared" si="26"/>
        <v>0</v>
      </c>
      <c r="AJ26" s="148">
        <f t="shared" si="26"/>
        <v>0</v>
      </c>
      <c r="AK26" s="148">
        <f t="shared" si="26"/>
        <v>0</v>
      </c>
      <c r="AL26" s="148">
        <f t="shared" si="26"/>
        <v>0</v>
      </c>
      <c r="AM26" s="148">
        <f t="shared" si="26"/>
        <v>0</v>
      </c>
      <c r="AN26" s="148">
        <f t="shared" si="26"/>
        <v>0</v>
      </c>
      <c r="AO26" s="148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0"/>
      <c r="C27" s="151" t="s">
        <v>106</v>
      </c>
      <c r="D27" s="152">
        <f>DIRECCIONALIDAD!J37/100</f>
        <v>0</v>
      </c>
      <c r="E27" s="151"/>
      <c r="F27" s="151" t="s">
        <v>107</v>
      </c>
      <c r="G27" s="152">
        <f>DIRECCIONALIDAD!J38/100</f>
        <v>0</v>
      </c>
      <c r="H27" s="151"/>
      <c r="I27" s="151" t="s">
        <v>108</v>
      </c>
      <c r="J27" s="152">
        <f>DIRECCIONALIDAD!J39/100</f>
        <v>0</v>
      </c>
      <c r="K27" s="153"/>
      <c r="L27" s="147"/>
      <c r="M27" s="150"/>
      <c r="N27" s="151"/>
      <c r="O27" s="151" t="s">
        <v>106</v>
      </c>
      <c r="P27" s="152">
        <f>DIRECCIONALIDAD!J40/100</f>
        <v>0</v>
      </c>
      <c r="Q27" s="151"/>
      <c r="R27" s="151"/>
      <c r="S27" s="151"/>
      <c r="T27" s="151" t="s">
        <v>107</v>
      </c>
      <c r="U27" s="152">
        <f>DIRECCIONALIDAD!J41/100</f>
        <v>0</v>
      </c>
      <c r="V27" s="151"/>
      <c r="W27" s="151"/>
      <c r="X27" s="151"/>
      <c r="Y27" s="151" t="s">
        <v>108</v>
      </c>
      <c r="Z27" s="152">
        <f>DIRECCIONALIDAD!J42/100</f>
        <v>0</v>
      </c>
      <c r="AA27" s="151"/>
      <c r="AB27" s="153"/>
      <c r="AC27" s="147"/>
      <c r="AD27" s="150"/>
      <c r="AE27" s="151" t="s">
        <v>106</v>
      </c>
      <c r="AF27" s="152">
        <f>DIRECCIONALIDAD!J43/100</f>
        <v>0</v>
      </c>
      <c r="AG27" s="151"/>
      <c r="AH27" s="151"/>
      <c r="AI27" s="151"/>
      <c r="AJ27" s="151" t="s">
        <v>107</v>
      </c>
      <c r="AK27" s="152">
        <f>DIRECCIONALIDAD!J44/100</f>
        <v>0</v>
      </c>
      <c r="AL27" s="151"/>
      <c r="AM27" s="151"/>
      <c r="AN27" s="151" t="s">
        <v>108</v>
      </c>
      <c r="AO27" s="154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7"/>
      <c r="C28" s="147"/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236" t="s">
        <v>102</v>
      </c>
      <c r="U28" s="236"/>
      <c r="V28" s="146" t="s">
        <v>109</v>
      </c>
      <c r="W28" s="147"/>
      <c r="X28" s="147"/>
      <c r="Y28" s="147"/>
      <c r="Z28" s="147"/>
      <c r="AA28" s="147"/>
      <c r="AB28" s="147"/>
      <c r="AC28" s="147"/>
      <c r="AD28" s="147"/>
      <c r="AE28" s="147"/>
      <c r="AF28" s="147"/>
      <c r="AG28" s="147"/>
      <c r="AH28" s="147"/>
      <c r="AI28" s="147"/>
      <c r="AJ28" s="147"/>
      <c r="AK28" s="147"/>
      <c r="AL28" s="147"/>
      <c r="AM28" s="147"/>
      <c r="AN28" s="147"/>
      <c r="AO28" s="147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8">
        <f>B13+B17+B21+B25</f>
        <v>468</v>
      </c>
      <c r="C29" s="148">
        <f t="shared" ref="C29:K29" si="27">C13+C17+C21+C25</f>
        <v>575</v>
      </c>
      <c r="D29" s="148">
        <f t="shared" si="27"/>
        <v>551.5</v>
      </c>
      <c r="E29" s="148">
        <f t="shared" si="27"/>
        <v>531</v>
      </c>
      <c r="F29" s="148">
        <f t="shared" si="27"/>
        <v>540.5</v>
      </c>
      <c r="G29" s="148">
        <f t="shared" si="27"/>
        <v>575.5</v>
      </c>
      <c r="H29" s="148">
        <f t="shared" si="27"/>
        <v>553</v>
      </c>
      <c r="I29" s="148">
        <f t="shared" si="27"/>
        <v>534.5</v>
      </c>
      <c r="J29" s="148">
        <f t="shared" si="27"/>
        <v>525</v>
      </c>
      <c r="K29" s="148">
        <f t="shared" si="27"/>
        <v>550.5</v>
      </c>
      <c r="L29" s="149"/>
      <c r="M29" s="148">
        <f>M13+M17+M21+M25</f>
        <v>494.5</v>
      </c>
      <c r="N29" s="148">
        <f t="shared" ref="N29:AB29" si="28">N13+N17+N21+N25</f>
        <v>512.5</v>
      </c>
      <c r="O29" s="148">
        <f t="shared" si="28"/>
        <v>501</v>
      </c>
      <c r="P29" s="148">
        <f t="shared" si="28"/>
        <v>538</v>
      </c>
      <c r="Q29" s="148">
        <f t="shared" si="28"/>
        <v>561</v>
      </c>
      <c r="R29" s="148">
        <f t="shared" si="28"/>
        <v>454.5</v>
      </c>
      <c r="S29" s="148">
        <f t="shared" si="28"/>
        <v>518</v>
      </c>
      <c r="T29" s="148">
        <f t="shared" si="28"/>
        <v>508</v>
      </c>
      <c r="U29" s="148">
        <f t="shared" si="28"/>
        <v>491.5</v>
      </c>
      <c r="V29" s="148">
        <f t="shared" si="28"/>
        <v>468</v>
      </c>
      <c r="W29" s="148">
        <f t="shared" si="28"/>
        <v>444</v>
      </c>
      <c r="X29" s="148">
        <f t="shared" si="28"/>
        <v>475.5</v>
      </c>
      <c r="Y29" s="148">
        <f t="shared" si="28"/>
        <v>547.5</v>
      </c>
      <c r="Z29" s="148">
        <f t="shared" si="28"/>
        <v>535.5</v>
      </c>
      <c r="AA29" s="148">
        <f t="shared" si="28"/>
        <v>542</v>
      </c>
      <c r="AB29" s="148">
        <f t="shared" si="28"/>
        <v>524.5</v>
      </c>
      <c r="AC29" s="149"/>
      <c r="AD29" s="148">
        <f>AD13+AD17+AD21+AD25</f>
        <v>556.5</v>
      </c>
      <c r="AE29" s="148">
        <f t="shared" ref="AE29:AO29" si="29">AE13+AE17+AE21+AE25</f>
        <v>563.5</v>
      </c>
      <c r="AF29" s="148">
        <f t="shared" si="29"/>
        <v>560</v>
      </c>
      <c r="AG29" s="148">
        <f t="shared" si="29"/>
        <v>549.5</v>
      </c>
      <c r="AH29" s="148">
        <f t="shared" si="29"/>
        <v>529</v>
      </c>
      <c r="AI29" s="148">
        <f t="shared" si="29"/>
        <v>518.5</v>
      </c>
      <c r="AJ29" s="148">
        <f t="shared" si="29"/>
        <v>569.5</v>
      </c>
      <c r="AK29" s="148">
        <f t="shared" si="29"/>
        <v>537.5</v>
      </c>
      <c r="AL29" s="148">
        <f t="shared" si="29"/>
        <v>537</v>
      </c>
      <c r="AM29" s="148">
        <f t="shared" si="29"/>
        <v>520</v>
      </c>
      <c r="AN29" s="148">
        <f t="shared" si="29"/>
        <v>532.5</v>
      </c>
      <c r="AO29" s="148">
        <f t="shared" si="29"/>
        <v>503.5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8"/>
      <c r="C30" s="148"/>
      <c r="D30" s="148"/>
      <c r="E30" s="148">
        <f>B29+C29+D29+E29</f>
        <v>2125.5</v>
      </c>
      <c r="F30" s="148">
        <f t="shared" ref="F30:K30" si="30">C29+D29+E29+F29</f>
        <v>2198</v>
      </c>
      <c r="G30" s="148">
        <f t="shared" si="30"/>
        <v>2198.5</v>
      </c>
      <c r="H30" s="148">
        <f t="shared" si="30"/>
        <v>2200</v>
      </c>
      <c r="I30" s="148">
        <f t="shared" si="30"/>
        <v>2203.5</v>
      </c>
      <c r="J30" s="148">
        <f t="shared" si="30"/>
        <v>2188</v>
      </c>
      <c r="K30" s="148">
        <f t="shared" si="30"/>
        <v>2163</v>
      </c>
      <c r="L30" s="149"/>
      <c r="M30" s="148"/>
      <c r="N30" s="148"/>
      <c r="O30" s="148"/>
      <c r="P30" s="148">
        <f>M29+N29+O29+P29</f>
        <v>2046</v>
      </c>
      <c r="Q30" s="148">
        <f t="shared" ref="Q30:AB30" si="31">N29+O29+P29+Q29</f>
        <v>2112.5</v>
      </c>
      <c r="R30" s="148">
        <f t="shared" si="31"/>
        <v>2054.5</v>
      </c>
      <c r="S30" s="148">
        <f t="shared" si="31"/>
        <v>2071.5</v>
      </c>
      <c r="T30" s="148">
        <f t="shared" si="31"/>
        <v>2041.5</v>
      </c>
      <c r="U30" s="148">
        <f t="shared" si="31"/>
        <v>1972</v>
      </c>
      <c r="V30" s="148">
        <f t="shared" si="31"/>
        <v>1985.5</v>
      </c>
      <c r="W30" s="148">
        <f t="shared" si="31"/>
        <v>1911.5</v>
      </c>
      <c r="X30" s="148">
        <f t="shared" si="31"/>
        <v>1879</v>
      </c>
      <c r="Y30" s="148">
        <f t="shared" si="31"/>
        <v>1935</v>
      </c>
      <c r="Z30" s="148">
        <f t="shared" si="31"/>
        <v>2002.5</v>
      </c>
      <c r="AA30" s="148">
        <f t="shared" si="31"/>
        <v>2100.5</v>
      </c>
      <c r="AB30" s="148">
        <f t="shared" si="31"/>
        <v>2149.5</v>
      </c>
      <c r="AC30" s="149"/>
      <c r="AD30" s="148"/>
      <c r="AE30" s="148"/>
      <c r="AF30" s="148"/>
      <c r="AG30" s="148">
        <f>AD29+AE29+AF29+AG29</f>
        <v>2229.5</v>
      </c>
      <c r="AH30" s="148">
        <f t="shared" ref="AH30:AO30" si="32">AE29+AF29+AG29+AH29</f>
        <v>2202</v>
      </c>
      <c r="AI30" s="148">
        <f t="shared" si="32"/>
        <v>2157</v>
      </c>
      <c r="AJ30" s="148">
        <f t="shared" si="32"/>
        <v>2166.5</v>
      </c>
      <c r="AK30" s="148">
        <f t="shared" si="32"/>
        <v>2154.5</v>
      </c>
      <c r="AL30" s="148">
        <f t="shared" si="32"/>
        <v>2162.5</v>
      </c>
      <c r="AM30" s="148">
        <f t="shared" si="32"/>
        <v>2164</v>
      </c>
      <c r="AN30" s="148">
        <f t="shared" si="32"/>
        <v>2127</v>
      </c>
      <c r="AO30" s="148">
        <f t="shared" si="32"/>
        <v>2093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7"/>
      <c r="R32" s="237"/>
      <c r="S32" s="237"/>
      <c r="T32" s="237"/>
      <c r="U32" s="237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2009-04-23T22:05:16Z</cp:lastPrinted>
  <dcterms:created xsi:type="dcterms:W3CDTF">1998-04-02T13:38:56Z</dcterms:created>
  <dcterms:modified xsi:type="dcterms:W3CDTF">2018-03-22T21:07:39Z</dcterms:modified>
</cp:coreProperties>
</file>