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48\CR 49C\2018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11" i="4689" l="1"/>
  <c r="I38" i="4689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0" i="4689"/>
  <c r="AJ8" i="4688"/>
  <c r="O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AN28" i="4688"/>
  <c r="CB19" i="4688" s="1"/>
  <c r="AL28" i="4688"/>
  <c r="BZ19" i="4688" s="1"/>
  <c r="L6" i="4681"/>
  <c r="D6" i="4681"/>
  <c r="E5" i="4681"/>
  <c r="J33" i="4689" l="1"/>
  <c r="Z24" i="4688" s="1"/>
  <c r="J14" i="4689"/>
  <c r="U15" i="4688" s="1"/>
  <c r="J30" i="4689"/>
  <c r="J24" i="4688" s="1"/>
  <c r="J32" i="4689"/>
  <c r="U24" i="4688" s="1"/>
  <c r="J36" i="4689"/>
  <c r="AO24" i="4688" s="1"/>
  <c r="J10" i="4689"/>
  <c r="D15" i="4688" s="1"/>
  <c r="J16" i="4689"/>
  <c r="AF15" i="4688" s="1"/>
  <c r="J13" i="4689"/>
  <c r="P15" i="4688" s="1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J44" i="4689"/>
  <c r="AF29" i="4688"/>
  <c r="J45" i="4689"/>
  <c r="J41" i="4689"/>
  <c r="P29" i="4688"/>
  <c r="J42" i="4689"/>
  <c r="J38" i="4689"/>
  <c r="D29" i="4688"/>
  <c r="J39" i="4689"/>
  <c r="AF24" i="4688"/>
  <c r="J35" i="4689"/>
  <c r="P24" i="4688"/>
  <c r="D24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8" i="4688"/>
  <c r="BU19" i="4688" s="1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AU19" i="4688" s="1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BE19" i="4688" s="1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AK32" i="4688" s="1"/>
  <c r="BY21" i="4688" s="1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5" i="4688"/>
  <c r="AU20" i="4688"/>
  <c r="B25" i="4688"/>
  <c r="BE20" i="4688"/>
  <c r="M25" i="4688"/>
  <c r="BU12" i="4688"/>
  <c r="AD16" i="4688"/>
  <c r="AU12" i="4688"/>
  <c r="B16" i="4688"/>
  <c r="BE12" i="4688"/>
  <c r="M16" i="4688"/>
  <c r="W32" i="4688"/>
  <c r="BL21" i="4688" s="1"/>
  <c r="H32" i="4688"/>
  <c r="AX21" i="4688" s="1"/>
  <c r="AH32" i="4688"/>
  <c r="BV21" i="4688" s="1"/>
  <c r="I32" i="4688"/>
  <c r="AY21" i="4688" s="1"/>
  <c r="R32" i="4688"/>
  <c r="BG21" i="4688" s="1"/>
  <c r="U23" i="4678"/>
  <c r="Z32" i="4688"/>
  <c r="BO21" i="4688" s="1"/>
  <c r="AI32" i="4688"/>
  <c r="BW21" i="4688" s="1"/>
  <c r="V32" i="4688"/>
  <c r="BK21" i="4688" s="1"/>
  <c r="S32" i="4688"/>
  <c r="BH21" i="4688" s="1"/>
  <c r="AA32" i="4688"/>
  <c r="BP21" i="4688" s="1"/>
  <c r="AL32" i="4688"/>
  <c r="BZ21" i="4688" s="1"/>
  <c r="AM32" i="4688"/>
  <c r="CA21" i="4688" s="1"/>
  <c r="AO32" i="4688"/>
  <c r="CC21" i="4688" s="1"/>
  <c r="AJ32" i="4688"/>
  <c r="BX21" i="4688" s="1"/>
  <c r="E32" i="4688"/>
  <c r="AU21" i="4688" s="1"/>
  <c r="Y32" i="4688"/>
  <c r="BN21" i="4688" s="1"/>
  <c r="U32" i="4688"/>
  <c r="BJ21" i="4688" s="1"/>
  <c r="AB32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5" i="4688" l="1"/>
  <c r="AF25" i="4688"/>
  <c r="AK25" i="4688"/>
  <c r="Z25" i="4688"/>
  <c r="P25" i="4688"/>
  <c r="U25" i="4688"/>
  <c r="J25" i="4688"/>
  <c r="G25" i="4688"/>
  <c r="D25" i="4688"/>
  <c r="Z16" i="4688"/>
  <c r="P16" i="4688"/>
  <c r="U16" i="4688"/>
  <c r="J16" i="4688"/>
  <c r="D16" i="4688"/>
  <c r="G16" i="4688"/>
  <c r="AO16" i="4688"/>
  <c r="AF16" i="4688"/>
  <c r="AK16" i="4688"/>
  <c r="N23" i="4681"/>
  <c r="U23" i="4681"/>
  <c r="G23" i="4681"/>
</calcChain>
</file>

<file path=xl/sharedStrings.xml><?xml version="1.0" encoding="utf-8"?>
<sst xmlns="http://schemas.openxmlformats.org/spreadsheetml/2006/main" count="538" uniqueCount="152">
  <si>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</si>
  <si>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</si>
  <si>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</si>
  <si>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</si>
  <si>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</si>
  <si>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</si>
  <si>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</si>
  <si>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</si>
  <si>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</si>
  <si>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</si>
  <si>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</si>
  <si>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</si>
  <si>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</si>
  <si>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</si>
  <si>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</si>
  <si>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</si>
  <si>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</si>
  <si>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</si>
  <si>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</si>
  <si>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</si>
  <si>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</si>
  <si>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</si>
  <si>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</si>
  <si>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</si>
  <si>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</si>
  <si>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</si>
  <si>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</si>
  <si>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</si>
  <si>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</si>
  <si>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</si>
  <si>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</si>
  <si>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</si>
  <si>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</si>
  <si>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</si>
  <si>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</si>
  <si>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</si>
  <si>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</si>
  <si>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</si>
  <si>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</si>
  <si>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</si>
  <si>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</si>
  <si>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</si>
  <si>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</si>
  <si>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</si>
  <si>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</si>
  <si>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</si>
  <si>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</si>
  <si>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</si>
  <si>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</si>
  <si>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</si>
  <si>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</si>
  <si>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</si>
  <si>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</si>
  <si>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</si>
  <si>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</si>
  <si>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</si>
  <si>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</si>
  <si>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</si>
  <si>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</si>
  <si>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</si>
  <si>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</si>
  <si>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</si>
  <si>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</si>
  <si>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</si>
  <si>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</si>
  <si>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</si>
  <si>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</si>
  <si>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</si>
  <si>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</si>
  <si>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</si>
  <si>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</si>
  <si>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</si>
  <si>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</si>
  <si>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</si>
  <si>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</si>
  <si>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</si>
  <si>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</si>
  <si>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</si>
  <si>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</si>
  <si>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</si>
  <si>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</si>
  <si>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</si>
  <si>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</si>
  <si>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</si>
  <si>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</si>
  <si>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</si>
  <si>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</si>
  <si>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</si>
  <si>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</si>
  <si>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</si>
  <si>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</si>
  <si>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</si>
  <si>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</si>
  <si>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</si>
  <si>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</si>
  <si>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</si>
  <si>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</si>
  <si>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</si>
  <si>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</si>
  <si>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</si>
  <si>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</si>
  <si>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</si>
  <si>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</si>
  <si>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</si>
  <si>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</si>
  <si>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</si>
  <si>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</si>
  <si>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</si>
  <si>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</si>
  <si>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</si>
  <si>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</si>
  <si>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</si>
  <si>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</si>
  <si>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</si>
  <si>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</si>
  <si>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</si>
  <si>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</si>
  <si>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</si>
  <si>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</si>
  <si>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</si>
  <si>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</si>
  <si>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</si>
  <si>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</si>
  <si>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</si>
  <si>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</si>
  <si>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</si>
  <si>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</si>
  <si>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</si>
  <si>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</si>
  <si>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</si>
  <si>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</si>
  <si>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</si>
  <si>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</si>
  <si>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</si>
  <si>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</si>
  <si>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</si>
  <si>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</si>
  <si>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</si>
  <si>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</si>
  <si>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</si>
  <si>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</si>
  <si>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</si>
  <si>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</si>
  <si>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</si>
  <si>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</si>
  <si>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</si>
  <si>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</si>
  <si>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76 X CARRERA 49C</t>
  </si>
  <si>
    <t>GEOVANNIS GONZALEZ</t>
  </si>
  <si>
    <t xml:space="preserve">VOL MAX </t>
  </si>
  <si>
    <t>ADOLFREDO FLOREZ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</si>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</sst>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393</c:v>
                </c:pt>
                <c:pt idx="1">
                  <c:v>375</c:v>
                </c:pt>
                <c:pt idx="2">
                  <c:v>405</c:v>
                </c:pt>
                <c:pt idx="3">
                  <c:v>439.5</c:v>
                </c:pt>
                <c:pt idx="4">
                  <c:v>409.5</c:v>
                </c:pt>
                <c:pt idx="5">
                  <c:v>455</c:v>
                </c:pt>
                <c:pt idx="6">
                  <c:v>422</c:v>
                </c:pt>
                <c:pt idx="7">
                  <c:v>434.5</c:v>
                </c:pt>
                <c:pt idx="8">
                  <c:v>401</c:v>
                </c:pt>
                <c:pt idx="9">
                  <c:v>440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83576"/>
        <c:axId val="174935672"/>
      </c:barChart>
      <c:catAx>
        <c:axId val="174483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35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35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83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1612.5</c:v>
                </c:pt>
                <c:pt idx="4">
                  <c:v>1629</c:v>
                </c:pt>
                <c:pt idx="5">
                  <c:v>1709</c:v>
                </c:pt>
                <c:pt idx="6">
                  <c:v>1726</c:v>
                </c:pt>
                <c:pt idx="7">
                  <c:v>1721</c:v>
                </c:pt>
                <c:pt idx="8">
                  <c:v>1712.5</c:v>
                </c:pt>
                <c:pt idx="9">
                  <c:v>1697.5</c:v>
                </c:pt>
                <c:pt idx="13">
                  <c:v>1699</c:v>
                </c:pt>
                <c:pt idx="14">
                  <c:v>1739.5</c:v>
                </c:pt>
                <c:pt idx="15">
                  <c:v>1698</c:v>
                </c:pt>
                <c:pt idx="16">
                  <c:v>1703.5</c:v>
                </c:pt>
                <c:pt idx="17">
                  <c:v>1699.5</c:v>
                </c:pt>
                <c:pt idx="18">
                  <c:v>1639</c:v>
                </c:pt>
                <c:pt idx="19">
                  <c:v>1597.5</c:v>
                </c:pt>
                <c:pt idx="20">
                  <c:v>1550.5</c:v>
                </c:pt>
                <c:pt idx="21">
                  <c:v>1585.5</c:v>
                </c:pt>
                <c:pt idx="22">
                  <c:v>1584</c:v>
                </c:pt>
                <c:pt idx="23">
                  <c:v>1634.5</c:v>
                </c:pt>
                <c:pt idx="24">
                  <c:v>1641</c:v>
                </c:pt>
                <c:pt idx="25">
                  <c:v>1582</c:v>
                </c:pt>
                <c:pt idx="29">
                  <c:v>1505</c:v>
                </c:pt>
                <c:pt idx="30">
                  <c:v>1554.5</c:v>
                </c:pt>
                <c:pt idx="31">
                  <c:v>1601.5</c:v>
                </c:pt>
                <c:pt idx="32">
                  <c:v>1627</c:v>
                </c:pt>
                <c:pt idx="33">
                  <c:v>1667</c:v>
                </c:pt>
                <c:pt idx="34">
                  <c:v>1693</c:v>
                </c:pt>
                <c:pt idx="35">
                  <c:v>1769</c:v>
                </c:pt>
                <c:pt idx="36">
                  <c:v>1765.5</c:v>
                </c:pt>
                <c:pt idx="37">
                  <c:v>1750.5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444.5</c:v>
                </c:pt>
                <c:pt idx="4">
                  <c:v>471</c:v>
                </c:pt>
                <c:pt idx="5">
                  <c:v>486.5</c:v>
                </c:pt>
                <c:pt idx="6">
                  <c:v>475</c:v>
                </c:pt>
                <c:pt idx="7">
                  <c:v>490.5</c:v>
                </c:pt>
                <c:pt idx="8">
                  <c:v>499.5</c:v>
                </c:pt>
                <c:pt idx="9">
                  <c:v>486.5</c:v>
                </c:pt>
                <c:pt idx="13">
                  <c:v>484</c:v>
                </c:pt>
                <c:pt idx="14">
                  <c:v>438.5</c:v>
                </c:pt>
                <c:pt idx="15">
                  <c:v>449</c:v>
                </c:pt>
                <c:pt idx="16">
                  <c:v>433.5</c:v>
                </c:pt>
                <c:pt idx="17">
                  <c:v>414</c:v>
                </c:pt>
                <c:pt idx="18">
                  <c:v>428</c:v>
                </c:pt>
                <c:pt idx="19">
                  <c:v>410</c:v>
                </c:pt>
                <c:pt idx="20">
                  <c:v>429.5</c:v>
                </c:pt>
                <c:pt idx="21">
                  <c:v>442</c:v>
                </c:pt>
                <c:pt idx="22">
                  <c:v>471.5</c:v>
                </c:pt>
                <c:pt idx="23">
                  <c:v>494</c:v>
                </c:pt>
                <c:pt idx="24">
                  <c:v>477.5</c:v>
                </c:pt>
                <c:pt idx="25">
                  <c:v>474</c:v>
                </c:pt>
                <c:pt idx="29">
                  <c:v>478.5</c:v>
                </c:pt>
                <c:pt idx="30">
                  <c:v>440</c:v>
                </c:pt>
                <c:pt idx="31">
                  <c:v>396</c:v>
                </c:pt>
                <c:pt idx="32">
                  <c:v>403.5</c:v>
                </c:pt>
                <c:pt idx="33">
                  <c:v>413.5</c:v>
                </c:pt>
                <c:pt idx="34">
                  <c:v>436</c:v>
                </c:pt>
                <c:pt idx="35">
                  <c:v>459.5</c:v>
                </c:pt>
                <c:pt idx="36">
                  <c:v>446.5</c:v>
                </c:pt>
                <c:pt idx="37">
                  <c:v>444.5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2057</c:v>
                </c:pt>
                <c:pt idx="4">
                  <c:v>2100</c:v>
                </c:pt>
                <c:pt idx="5">
                  <c:v>2195.5</c:v>
                </c:pt>
                <c:pt idx="6">
                  <c:v>2201</c:v>
                </c:pt>
                <c:pt idx="7">
                  <c:v>2211.5</c:v>
                </c:pt>
                <c:pt idx="8">
                  <c:v>2212</c:v>
                </c:pt>
                <c:pt idx="9">
                  <c:v>2184</c:v>
                </c:pt>
                <c:pt idx="13">
                  <c:v>2183</c:v>
                </c:pt>
                <c:pt idx="14">
                  <c:v>2178</c:v>
                </c:pt>
                <c:pt idx="15">
                  <c:v>2147</c:v>
                </c:pt>
                <c:pt idx="16">
                  <c:v>2137</c:v>
                </c:pt>
                <c:pt idx="17">
                  <c:v>2113.5</c:v>
                </c:pt>
                <c:pt idx="18">
                  <c:v>2067</c:v>
                </c:pt>
                <c:pt idx="19">
                  <c:v>2007.5</c:v>
                </c:pt>
                <c:pt idx="20">
                  <c:v>1980</c:v>
                </c:pt>
                <c:pt idx="21">
                  <c:v>2027.5</c:v>
                </c:pt>
                <c:pt idx="22">
                  <c:v>2055.5</c:v>
                </c:pt>
                <c:pt idx="23">
                  <c:v>2128.5</c:v>
                </c:pt>
                <c:pt idx="24">
                  <c:v>2118.5</c:v>
                </c:pt>
                <c:pt idx="25">
                  <c:v>2056</c:v>
                </c:pt>
                <c:pt idx="29">
                  <c:v>1983.5</c:v>
                </c:pt>
                <c:pt idx="30">
                  <c:v>1994.5</c:v>
                </c:pt>
                <c:pt idx="31">
                  <c:v>1997.5</c:v>
                </c:pt>
                <c:pt idx="32">
                  <c:v>2030.5</c:v>
                </c:pt>
                <c:pt idx="33">
                  <c:v>2080.5</c:v>
                </c:pt>
                <c:pt idx="34">
                  <c:v>2129</c:v>
                </c:pt>
                <c:pt idx="35">
                  <c:v>2228.5</c:v>
                </c:pt>
                <c:pt idx="36">
                  <c:v>2212</c:v>
                </c:pt>
                <c:pt idx="37">
                  <c:v>2195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739800"/>
        <c:axId val="174740192"/>
      </c:lineChart>
      <c:catAx>
        <c:axId val="17473980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74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401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7398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406</c:v>
                </c:pt>
                <c:pt idx="1">
                  <c:v>460.5</c:v>
                </c:pt>
                <c:pt idx="2">
                  <c:v>435</c:v>
                </c:pt>
                <c:pt idx="3">
                  <c:v>397.5</c:v>
                </c:pt>
                <c:pt idx="4">
                  <c:v>446.5</c:v>
                </c:pt>
                <c:pt idx="5">
                  <c:v>419</c:v>
                </c:pt>
                <c:pt idx="6">
                  <c:v>440.5</c:v>
                </c:pt>
                <c:pt idx="7">
                  <c:v>393.5</c:v>
                </c:pt>
                <c:pt idx="8">
                  <c:v>386</c:v>
                </c:pt>
                <c:pt idx="9">
                  <c:v>377.5</c:v>
                </c:pt>
                <c:pt idx="10">
                  <c:v>393.5</c:v>
                </c:pt>
                <c:pt idx="11">
                  <c:v>428.5</c:v>
                </c:pt>
                <c:pt idx="12">
                  <c:v>384.5</c:v>
                </c:pt>
                <c:pt idx="13">
                  <c:v>428</c:v>
                </c:pt>
                <c:pt idx="14">
                  <c:v>400</c:v>
                </c:pt>
                <c:pt idx="15">
                  <c:v>369.5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04832"/>
        <c:axId val="175022920"/>
      </c:barChart>
      <c:catAx>
        <c:axId val="174504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22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22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04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362.5</c:v>
                </c:pt>
                <c:pt idx="1">
                  <c:v>371.5</c:v>
                </c:pt>
                <c:pt idx="2">
                  <c:v>401.5</c:v>
                </c:pt>
                <c:pt idx="3">
                  <c:v>369.5</c:v>
                </c:pt>
                <c:pt idx="4">
                  <c:v>412</c:v>
                </c:pt>
                <c:pt idx="5">
                  <c:v>418.5</c:v>
                </c:pt>
                <c:pt idx="6">
                  <c:v>427</c:v>
                </c:pt>
                <c:pt idx="7">
                  <c:v>409.5</c:v>
                </c:pt>
                <c:pt idx="8">
                  <c:v>438</c:v>
                </c:pt>
                <c:pt idx="9">
                  <c:v>494.5</c:v>
                </c:pt>
                <c:pt idx="10">
                  <c:v>423.5</c:v>
                </c:pt>
                <c:pt idx="11">
                  <c:v>394.5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00976"/>
        <c:axId val="175065016"/>
      </c:barChart>
      <c:catAx>
        <c:axId val="175000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65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65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00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93.5</c:v>
                </c:pt>
                <c:pt idx="1">
                  <c:v>121</c:v>
                </c:pt>
                <c:pt idx="2">
                  <c:v>107</c:v>
                </c:pt>
                <c:pt idx="3">
                  <c:v>123</c:v>
                </c:pt>
                <c:pt idx="4">
                  <c:v>120</c:v>
                </c:pt>
                <c:pt idx="5">
                  <c:v>136.5</c:v>
                </c:pt>
                <c:pt idx="6">
                  <c:v>95.5</c:v>
                </c:pt>
                <c:pt idx="7">
                  <c:v>138.5</c:v>
                </c:pt>
                <c:pt idx="8">
                  <c:v>129</c:v>
                </c:pt>
                <c:pt idx="9">
                  <c:v>123.5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627848"/>
        <c:axId val="173628240"/>
      </c:barChart>
      <c:catAx>
        <c:axId val="173627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628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628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627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142</c:v>
                </c:pt>
                <c:pt idx="1">
                  <c:v>131.5</c:v>
                </c:pt>
                <c:pt idx="2">
                  <c:v>107</c:v>
                </c:pt>
                <c:pt idx="3">
                  <c:v>98</c:v>
                </c:pt>
                <c:pt idx="4">
                  <c:v>103.5</c:v>
                </c:pt>
                <c:pt idx="5">
                  <c:v>87.5</c:v>
                </c:pt>
                <c:pt idx="6">
                  <c:v>114.5</c:v>
                </c:pt>
                <c:pt idx="7">
                  <c:v>108</c:v>
                </c:pt>
                <c:pt idx="8">
                  <c:v>126</c:v>
                </c:pt>
                <c:pt idx="9">
                  <c:v>111</c:v>
                </c:pt>
                <c:pt idx="10">
                  <c:v>101.5</c:v>
                </c:pt>
                <c:pt idx="11">
                  <c:v>106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734656"/>
        <c:axId val="175735048"/>
      </c:barChart>
      <c:catAx>
        <c:axId val="175734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35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35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34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136.5</c:v>
                </c:pt>
                <c:pt idx="1">
                  <c:v>113</c:v>
                </c:pt>
                <c:pt idx="2">
                  <c:v>110</c:v>
                </c:pt>
                <c:pt idx="3">
                  <c:v>124.5</c:v>
                </c:pt>
                <c:pt idx="4">
                  <c:v>91</c:v>
                </c:pt>
                <c:pt idx="5">
                  <c:v>123.5</c:v>
                </c:pt>
                <c:pt idx="6">
                  <c:v>94.5</c:v>
                </c:pt>
                <c:pt idx="7">
                  <c:v>105</c:v>
                </c:pt>
                <c:pt idx="8">
                  <c:v>105</c:v>
                </c:pt>
                <c:pt idx="9">
                  <c:v>105.5</c:v>
                </c:pt>
                <c:pt idx="10">
                  <c:v>114</c:v>
                </c:pt>
                <c:pt idx="11">
                  <c:v>117.5</c:v>
                </c:pt>
                <c:pt idx="12">
                  <c:v>134.5</c:v>
                </c:pt>
                <c:pt idx="13">
                  <c:v>128</c:v>
                </c:pt>
                <c:pt idx="14">
                  <c:v>97.5</c:v>
                </c:pt>
                <c:pt idx="15">
                  <c:v>114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735832"/>
        <c:axId val="175736224"/>
      </c:barChart>
      <c:catAx>
        <c:axId val="175735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36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36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35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486.5</c:v>
                </c:pt>
                <c:pt idx="1">
                  <c:v>496</c:v>
                </c:pt>
                <c:pt idx="2">
                  <c:v>512</c:v>
                </c:pt>
                <c:pt idx="3">
                  <c:v>562.5</c:v>
                </c:pt>
                <c:pt idx="4">
                  <c:v>529.5</c:v>
                </c:pt>
                <c:pt idx="5">
                  <c:v>591.5</c:v>
                </c:pt>
                <c:pt idx="6">
                  <c:v>517.5</c:v>
                </c:pt>
                <c:pt idx="7">
                  <c:v>573</c:v>
                </c:pt>
                <c:pt idx="8">
                  <c:v>530</c:v>
                </c:pt>
                <c:pt idx="9">
                  <c:v>563.5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737008"/>
        <c:axId val="175737400"/>
      </c:barChart>
      <c:catAx>
        <c:axId val="175737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37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37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37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504.5</c:v>
                </c:pt>
                <c:pt idx="1">
                  <c:v>503</c:v>
                </c:pt>
                <c:pt idx="2">
                  <c:v>508.5</c:v>
                </c:pt>
                <c:pt idx="3">
                  <c:v>467.5</c:v>
                </c:pt>
                <c:pt idx="4">
                  <c:v>515.5</c:v>
                </c:pt>
                <c:pt idx="5">
                  <c:v>506</c:v>
                </c:pt>
                <c:pt idx="6">
                  <c:v>541.5</c:v>
                </c:pt>
                <c:pt idx="7">
                  <c:v>517.5</c:v>
                </c:pt>
                <c:pt idx="8">
                  <c:v>564</c:v>
                </c:pt>
                <c:pt idx="9">
                  <c:v>605.5</c:v>
                </c:pt>
                <c:pt idx="10">
                  <c:v>525</c:v>
                </c:pt>
                <c:pt idx="11">
                  <c:v>500.5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734264"/>
        <c:axId val="174737840"/>
      </c:barChart>
      <c:catAx>
        <c:axId val="175734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3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37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34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542.5</c:v>
                </c:pt>
                <c:pt idx="1">
                  <c:v>573.5</c:v>
                </c:pt>
                <c:pt idx="2">
                  <c:v>545</c:v>
                </c:pt>
                <c:pt idx="3">
                  <c:v>522</c:v>
                </c:pt>
                <c:pt idx="4">
                  <c:v>537.5</c:v>
                </c:pt>
                <c:pt idx="5">
                  <c:v>542.5</c:v>
                </c:pt>
                <c:pt idx="6">
                  <c:v>535</c:v>
                </c:pt>
                <c:pt idx="7">
                  <c:v>498.5</c:v>
                </c:pt>
                <c:pt idx="8">
                  <c:v>491</c:v>
                </c:pt>
                <c:pt idx="9">
                  <c:v>483</c:v>
                </c:pt>
                <c:pt idx="10">
                  <c:v>507.5</c:v>
                </c:pt>
                <c:pt idx="11">
                  <c:v>546</c:v>
                </c:pt>
                <c:pt idx="12">
                  <c:v>519</c:v>
                </c:pt>
                <c:pt idx="13">
                  <c:v>556</c:v>
                </c:pt>
                <c:pt idx="14">
                  <c:v>497.5</c:v>
                </c:pt>
                <c:pt idx="15">
                  <c:v>483.5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738624"/>
        <c:axId val="174739016"/>
      </c:barChart>
      <c:catAx>
        <c:axId val="174738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39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39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38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G16" sqref="G16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">
        <v>147</v>
      </c>
      <c r="E5" s="177"/>
      <c r="F5" s="177"/>
      <c r="G5" s="177"/>
      <c r="H5" s="177"/>
      <c r="I5" s="167" t="s">
        <v>53</v>
      </c>
      <c r="J5" s="167"/>
      <c r="K5" s="167"/>
      <c r="L5" s="178"/>
      <c r="M5" s="178"/>
      <c r="N5" s="178"/>
      <c r="O5" s="12"/>
      <c r="P5" s="167" t="s">
        <v>57</v>
      </c>
      <c r="Q5" s="167"/>
      <c r="R5" s="167"/>
      <c r="S5" s="176" t="s">
        <v>62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150</v>
      </c>
      <c r="E6" s="174"/>
      <c r="F6" s="174"/>
      <c r="G6" s="174"/>
      <c r="H6" s="174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v>43276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>
        <v>3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63</v>
      </c>
      <c r="C10" s="46">
        <v>321</v>
      </c>
      <c r="D10" s="46">
        <v>19</v>
      </c>
      <c r="E10" s="46">
        <v>1</v>
      </c>
      <c r="F10" s="6">
        <f t="shared" ref="F10:F22" si="0">B10*0.5+C10*1+D10*2+E10*2.5</f>
        <v>393</v>
      </c>
      <c r="G10" s="2"/>
      <c r="H10" s="19" t="s">
        <v>4</v>
      </c>
      <c r="I10" s="46">
        <v>114</v>
      </c>
      <c r="J10" s="46">
        <v>296</v>
      </c>
      <c r="K10" s="46">
        <v>16</v>
      </c>
      <c r="L10" s="46">
        <v>5</v>
      </c>
      <c r="M10" s="6">
        <f t="shared" ref="M10:M22" si="1">I10*0.5+J10*1+K10*2+L10*2.5</f>
        <v>397.5</v>
      </c>
      <c r="N10" s="9">
        <f>F20+F21+F22+M10</f>
        <v>1699</v>
      </c>
      <c r="O10" s="19" t="s">
        <v>43</v>
      </c>
      <c r="P10" s="46">
        <v>71</v>
      </c>
      <c r="Q10" s="46">
        <v>277</v>
      </c>
      <c r="R10" s="46">
        <v>20</v>
      </c>
      <c r="S10" s="46">
        <v>4</v>
      </c>
      <c r="T10" s="6">
        <f t="shared" ref="T10:T21" si="2">P10*0.5+Q10*1+R10*2+S10*2.5</f>
        <v>362.5</v>
      </c>
      <c r="U10" s="10"/>
      <c r="AB10" s="1"/>
    </row>
    <row r="11" spans="1:28" ht="24" customHeight="1" x14ac:dyDescent="0.2">
      <c r="A11" s="18" t="s">
        <v>14</v>
      </c>
      <c r="B11" s="46">
        <v>51</v>
      </c>
      <c r="C11" s="46">
        <v>310</v>
      </c>
      <c r="D11" s="46">
        <v>16</v>
      </c>
      <c r="E11" s="46">
        <v>3</v>
      </c>
      <c r="F11" s="6">
        <f t="shared" si="0"/>
        <v>375</v>
      </c>
      <c r="G11" s="2"/>
      <c r="H11" s="19" t="s">
        <v>5</v>
      </c>
      <c r="I11" s="46">
        <v>108</v>
      </c>
      <c r="J11" s="46">
        <v>339</v>
      </c>
      <c r="K11" s="46">
        <v>18</v>
      </c>
      <c r="L11" s="46">
        <v>7</v>
      </c>
      <c r="M11" s="6">
        <f t="shared" si="1"/>
        <v>446.5</v>
      </c>
      <c r="N11" s="9">
        <f>F21+F22+M10+M11</f>
        <v>1739.5</v>
      </c>
      <c r="O11" s="19" t="s">
        <v>44</v>
      </c>
      <c r="P11" s="46">
        <v>65</v>
      </c>
      <c r="Q11" s="46">
        <v>286</v>
      </c>
      <c r="R11" s="46">
        <v>19</v>
      </c>
      <c r="S11" s="46">
        <v>6</v>
      </c>
      <c r="T11" s="6">
        <f t="shared" si="2"/>
        <v>371.5</v>
      </c>
      <c r="U11" s="2"/>
      <c r="AB11" s="1"/>
    </row>
    <row r="12" spans="1:28" ht="24" customHeight="1" x14ac:dyDescent="0.2">
      <c r="A12" s="18" t="s">
        <v>17</v>
      </c>
      <c r="B12" s="46">
        <v>55</v>
      </c>
      <c r="C12" s="46">
        <v>329</v>
      </c>
      <c r="D12" s="46">
        <v>18</v>
      </c>
      <c r="E12" s="46">
        <v>5</v>
      </c>
      <c r="F12" s="6">
        <f t="shared" si="0"/>
        <v>405</v>
      </c>
      <c r="G12" s="2"/>
      <c r="H12" s="19" t="s">
        <v>6</v>
      </c>
      <c r="I12" s="46">
        <v>96</v>
      </c>
      <c r="J12" s="46">
        <v>333</v>
      </c>
      <c r="K12" s="46">
        <v>14</v>
      </c>
      <c r="L12" s="46">
        <v>4</v>
      </c>
      <c r="M12" s="6">
        <f t="shared" si="1"/>
        <v>419</v>
      </c>
      <c r="N12" s="2">
        <f>F22+M10+M11+M12</f>
        <v>1698</v>
      </c>
      <c r="O12" s="19" t="s">
        <v>32</v>
      </c>
      <c r="P12" s="46">
        <v>93</v>
      </c>
      <c r="Q12" s="46">
        <v>297</v>
      </c>
      <c r="R12" s="46">
        <v>19</v>
      </c>
      <c r="S12" s="46">
        <v>8</v>
      </c>
      <c r="T12" s="6">
        <f t="shared" si="2"/>
        <v>401.5</v>
      </c>
      <c r="U12" s="2"/>
      <c r="AB12" s="1"/>
    </row>
    <row r="13" spans="1:28" ht="24" customHeight="1" x14ac:dyDescent="0.2">
      <c r="A13" s="18" t="s">
        <v>19</v>
      </c>
      <c r="B13" s="46">
        <v>62</v>
      </c>
      <c r="C13" s="46">
        <v>380</v>
      </c>
      <c r="D13" s="46">
        <v>8</v>
      </c>
      <c r="E13" s="46">
        <v>5</v>
      </c>
      <c r="F13" s="6">
        <f t="shared" si="0"/>
        <v>439.5</v>
      </c>
      <c r="G13" s="2">
        <f t="shared" ref="G13:G19" si="3">F10+F11+F12+F13</f>
        <v>1612.5</v>
      </c>
      <c r="H13" s="19" t="s">
        <v>7</v>
      </c>
      <c r="I13" s="46">
        <v>92</v>
      </c>
      <c r="J13" s="46">
        <v>340</v>
      </c>
      <c r="K13" s="46">
        <v>21</v>
      </c>
      <c r="L13" s="46">
        <v>5</v>
      </c>
      <c r="M13" s="6">
        <f t="shared" si="1"/>
        <v>440.5</v>
      </c>
      <c r="N13" s="2">
        <f t="shared" ref="N13:N18" si="4">M10+M11+M12+M13</f>
        <v>1703.5</v>
      </c>
      <c r="O13" s="19" t="s">
        <v>33</v>
      </c>
      <c r="P13" s="46">
        <v>88</v>
      </c>
      <c r="Q13" s="46">
        <v>275</v>
      </c>
      <c r="R13" s="46">
        <v>19</v>
      </c>
      <c r="S13" s="46">
        <v>5</v>
      </c>
      <c r="T13" s="6">
        <f t="shared" si="2"/>
        <v>369.5</v>
      </c>
      <c r="U13" s="2">
        <f t="shared" ref="U13:U21" si="5">T10+T11+T12+T13</f>
        <v>1505</v>
      </c>
      <c r="AB13" s="81">
        <v>241</v>
      </c>
    </row>
    <row r="14" spans="1:28" ht="24" customHeight="1" x14ac:dyDescent="0.2">
      <c r="A14" s="18" t="s">
        <v>21</v>
      </c>
      <c r="B14" s="46">
        <v>68</v>
      </c>
      <c r="C14" s="46">
        <v>317</v>
      </c>
      <c r="D14" s="46">
        <v>23</v>
      </c>
      <c r="E14" s="46">
        <v>5</v>
      </c>
      <c r="F14" s="6">
        <f t="shared" si="0"/>
        <v>409.5</v>
      </c>
      <c r="G14" s="2">
        <f t="shared" si="3"/>
        <v>1629</v>
      </c>
      <c r="H14" s="19" t="s">
        <v>9</v>
      </c>
      <c r="I14" s="46">
        <v>80</v>
      </c>
      <c r="J14" s="46">
        <v>310</v>
      </c>
      <c r="K14" s="46">
        <v>18</v>
      </c>
      <c r="L14" s="46">
        <v>3</v>
      </c>
      <c r="M14" s="6">
        <f t="shared" si="1"/>
        <v>393.5</v>
      </c>
      <c r="N14" s="2">
        <f t="shared" si="4"/>
        <v>1699.5</v>
      </c>
      <c r="O14" s="19" t="s">
        <v>29</v>
      </c>
      <c r="P14" s="45">
        <v>106</v>
      </c>
      <c r="Q14" s="45">
        <v>306</v>
      </c>
      <c r="R14" s="45">
        <v>19</v>
      </c>
      <c r="S14" s="45">
        <v>6</v>
      </c>
      <c r="T14" s="6">
        <f t="shared" si="2"/>
        <v>412</v>
      </c>
      <c r="U14" s="2">
        <f t="shared" si="5"/>
        <v>1554.5</v>
      </c>
      <c r="AB14" s="81">
        <v>250</v>
      </c>
    </row>
    <row r="15" spans="1:28" ht="24" customHeight="1" x14ac:dyDescent="0.2">
      <c r="A15" s="18" t="s">
        <v>23</v>
      </c>
      <c r="B15" s="46">
        <v>80</v>
      </c>
      <c r="C15" s="46">
        <v>346</v>
      </c>
      <c r="D15" s="46">
        <v>22</v>
      </c>
      <c r="E15" s="46">
        <v>10</v>
      </c>
      <c r="F15" s="6">
        <f t="shared" si="0"/>
        <v>455</v>
      </c>
      <c r="G15" s="2">
        <f t="shared" si="3"/>
        <v>1709</v>
      </c>
      <c r="H15" s="19" t="s">
        <v>12</v>
      </c>
      <c r="I15" s="46">
        <v>75</v>
      </c>
      <c r="J15" s="46">
        <v>305</v>
      </c>
      <c r="K15" s="46">
        <v>18</v>
      </c>
      <c r="L15" s="46">
        <v>3</v>
      </c>
      <c r="M15" s="6">
        <f t="shared" si="1"/>
        <v>386</v>
      </c>
      <c r="N15" s="2">
        <f t="shared" si="4"/>
        <v>1639</v>
      </c>
      <c r="O15" s="18" t="s">
        <v>30</v>
      </c>
      <c r="P15" s="46">
        <v>98</v>
      </c>
      <c r="Q15" s="46">
        <v>312</v>
      </c>
      <c r="R15" s="45">
        <v>20</v>
      </c>
      <c r="S15" s="46">
        <v>7</v>
      </c>
      <c r="T15" s="6">
        <f t="shared" si="2"/>
        <v>418.5</v>
      </c>
      <c r="U15" s="2">
        <f t="shared" si="5"/>
        <v>1601.5</v>
      </c>
      <c r="AB15" s="81">
        <v>262</v>
      </c>
    </row>
    <row r="16" spans="1:28" ht="24" customHeight="1" x14ac:dyDescent="0.2">
      <c r="A16" s="18" t="s">
        <v>39</v>
      </c>
      <c r="B16" s="46">
        <v>71</v>
      </c>
      <c r="C16" s="46">
        <v>326</v>
      </c>
      <c r="D16" s="46">
        <v>19</v>
      </c>
      <c r="E16" s="46">
        <v>9</v>
      </c>
      <c r="F16" s="6">
        <f t="shared" si="0"/>
        <v>422</v>
      </c>
      <c r="G16" s="2">
        <f t="shared" si="3"/>
        <v>1726</v>
      </c>
      <c r="H16" s="19" t="s">
        <v>15</v>
      </c>
      <c r="I16" s="46">
        <v>71</v>
      </c>
      <c r="J16" s="46">
        <v>300</v>
      </c>
      <c r="K16" s="46">
        <v>16</v>
      </c>
      <c r="L16" s="46">
        <v>4</v>
      </c>
      <c r="M16" s="6">
        <f t="shared" si="1"/>
        <v>377.5</v>
      </c>
      <c r="N16" s="2">
        <f t="shared" si="4"/>
        <v>1597.5</v>
      </c>
      <c r="O16" s="19" t="s">
        <v>8</v>
      </c>
      <c r="P16" s="46">
        <v>104</v>
      </c>
      <c r="Q16" s="46">
        <v>315</v>
      </c>
      <c r="R16" s="46">
        <v>25</v>
      </c>
      <c r="S16" s="46">
        <v>4</v>
      </c>
      <c r="T16" s="6">
        <f t="shared" si="2"/>
        <v>427</v>
      </c>
      <c r="U16" s="2">
        <f t="shared" si="5"/>
        <v>1627</v>
      </c>
      <c r="AB16" s="81">
        <v>270.5</v>
      </c>
    </row>
    <row r="17" spans="1:28" ht="24" customHeight="1" x14ac:dyDescent="0.2">
      <c r="A17" s="18" t="s">
        <v>40</v>
      </c>
      <c r="B17" s="46">
        <v>88</v>
      </c>
      <c r="C17" s="46">
        <v>331</v>
      </c>
      <c r="D17" s="46">
        <v>21</v>
      </c>
      <c r="E17" s="46">
        <v>7</v>
      </c>
      <c r="F17" s="6">
        <f t="shared" si="0"/>
        <v>434.5</v>
      </c>
      <c r="G17" s="2">
        <f t="shared" si="3"/>
        <v>1721</v>
      </c>
      <c r="H17" s="19" t="s">
        <v>18</v>
      </c>
      <c r="I17" s="46">
        <v>66</v>
      </c>
      <c r="J17" s="46">
        <v>312</v>
      </c>
      <c r="K17" s="46">
        <v>18</v>
      </c>
      <c r="L17" s="46">
        <v>5</v>
      </c>
      <c r="M17" s="6">
        <f t="shared" si="1"/>
        <v>393.5</v>
      </c>
      <c r="N17" s="2">
        <f t="shared" si="4"/>
        <v>1550.5</v>
      </c>
      <c r="O17" s="19" t="s">
        <v>10</v>
      </c>
      <c r="P17" s="46">
        <v>93</v>
      </c>
      <c r="Q17" s="46">
        <v>314</v>
      </c>
      <c r="R17" s="46">
        <v>22</v>
      </c>
      <c r="S17" s="46">
        <v>2</v>
      </c>
      <c r="T17" s="6">
        <f t="shared" si="2"/>
        <v>409.5</v>
      </c>
      <c r="U17" s="2">
        <f t="shared" si="5"/>
        <v>1667</v>
      </c>
      <c r="AB17" s="81">
        <v>289.5</v>
      </c>
    </row>
    <row r="18" spans="1:28" ht="24" customHeight="1" x14ac:dyDescent="0.2">
      <c r="A18" s="18" t="s">
        <v>41</v>
      </c>
      <c r="B18" s="46">
        <v>79</v>
      </c>
      <c r="C18" s="46">
        <v>286</v>
      </c>
      <c r="D18" s="46">
        <v>29</v>
      </c>
      <c r="E18" s="46">
        <v>7</v>
      </c>
      <c r="F18" s="6">
        <f t="shared" si="0"/>
        <v>401</v>
      </c>
      <c r="G18" s="2">
        <f t="shared" si="3"/>
        <v>1712.5</v>
      </c>
      <c r="H18" s="19" t="s">
        <v>20</v>
      </c>
      <c r="I18" s="46">
        <v>69</v>
      </c>
      <c r="J18" s="46">
        <v>340</v>
      </c>
      <c r="K18" s="46">
        <v>22</v>
      </c>
      <c r="L18" s="46">
        <v>4</v>
      </c>
      <c r="M18" s="6">
        <f t="shared" si="1"/>
        <v>428.5</v>
      </c>
      <c r="N18" s="2">
        <f t="shared" si="4"/>
        <v>1585.5</v>
      </c>
      <c r="O18" s="19" t="s">
        <v>13</v>
      </c>
      <c r="P18" s="46">
        <v>110</v>
      </c>
      <c r="Q18" s="46">
        <v>342</v>
      </c>
      <c r="R18" s="46">
        <v>18</v>
      </c>
      <c r="S18" s="46">
        <v>2</v>
      </c>
      <c r="T18" s="6">
        <f t="shared" si="2"/>
        <v>438</v>
      </c>
      <c r="U18" s="2">
        <f t="shared" si="5"/>
        <v>1693</v>
      </c>
      <c r="AB18" s="81">
        <v>291</v>
      </c>
    </row>
    <row r="19" spans="1:28" ht="24" customHeight="1" thickBot="1" x14ac:dyDescent="0.25">
      <c r="A19" s="21" t="s">
        <v>42</v>
      </c>
      <c r="B19" s="47">
        <v>109</v>
      </c>
      <c r="C19" s="47">
        <v>327</v>
      </c>
      <c r="D19" s="47">
        <v>23</v>
      </c>
      <c r="E19" s="47">
        <v>5</v>
      </c>
      <c r="F19" s="7">
        <f t="shared" si="0"/>
        <v>440</v>
      </c>
      <c r="G19" s="3">
        <f t="shared" si="3"/>
        <v>1697.5</v>
      </c>
      <c r="H19" s="20" t="s">
        <v>22</v>
      </c>
      <c r="I19" s="45">
        <v>58</v>
      </c>
      <c r="J19" s="45">
        <v>310</v>
      </c>
      <c r="K19" s="45">
        <v>14</v>
      </c>
      <c r="L19" s="45">
        <v>7</v>
      </c>
      <c r="M19" s="6">
        <f t="shared" si="1"/>
        <v>384.5</v>
      </c>
      <c r="N19" s="2">
        <f>M16+M17+M18+M19</f>
        <v>1584</v>
      </c>
      <c r="O19" s="19" t="s">
        <v>16</v>
      </c>
      <c r="P19" s="46">
        <v>126</v>
      </c>
      <c r="Q19" s="46">
        <v>386</v>
      </c>
      <c r="R19" s="46">
        <v>19</v>
      </c>
      <c r="S19" s="46">
        <v>3</v>
      </c>
      <c r="T19" s="6">
        <f t="shared" si="2"/>
        <v>494.5</v>
      </c>
      <c r="U19" s="2">
        <f t="shared" si="5"/>
        <v>1769</v>
      </c>
      <c r="AB19" s="81">
        <v>294</v>
      </c>
    </row>
    <row r="20" spans="1:28" ht="24" customHeight="1" x14ac:dyDescent="0.2">
      <c r="A20" s="19" t="s">
        <v>27</v>
      </c>
      <c r="B20" s="45">
        <v>96</v>
      </c>
      <c r="C20" s="45">
        <v>310</v>
      </c>
      <c r="D20" s="45">
        <v>19</v>
      </c>
      <c r="E20" s="45">
        <v>4</v>
      </c>
      <c r="F20" s="8">
        <f t="shared" si="0"/>
        <v>406</v>
      </c>
      <c r="G20" s="35"/>
      <c r="H20" s="19" t="s">
        <v>24</v>
      </c>
      <c r="I20" s="46">
        <v>80</v>
      </c>
      <c r="J20" s="46">
        <v>336</v>
      </c>
      <c r="K20" s="46">
        <v>21</v>
      </c>
      <c r="L20" s="46">
        <v>4</v>
      </c>
      <c r="M20" s="8">
        <f t="shared" si="1"/>
        <v>428</v>
      </c>
      <c r="N20" s="2">
        <f>M17+M18+M19+M20</f>
        <v>1634.5</v>
      </c>
      <c r="O20" s="19" t="s">
        <v>45</v>
      </c>
      <c r="P20" s="45">
        <v>96</v>
      </c>
      <c r="Q20" s="45">
        <v>316</v>
      </c>
      <c r="R20" s="46">
        <v>21</v>
      </c>
      <c r="S20" s="45">
        <v>7</v>
      </c>
      <c r="T20" s="8">
        <f t="shared" si="2"/>
        <v>423.5</v>
      </c>
      <c r="U20" s="2">
        <f t="shared" si="5"/>
        <v>1765.5</v>
      </c>
      <c r="AB20" s="81">
        <v>299</v>
      </c>
    </row>
    <row r="21" spans="1:28" ht="24" customHeight="1" thickBot="1" x14ac:dyDescent="0.25">
      <c r="A21" s="19" t="s">
        <v>28</v>
      </c>
      <c r="B21" s="46">
        <v>113</v>
      </c>
      <c r="C21" s="46">
        <v>347</v>
      </c>
      <c r="D21" s="46">
        <v>21</v>
      </c>
      <c r="E21" s="46">
        <v>6</v>
      </c>
      <c r="F21" s="6">
        <f t="shared" si="0"/>
        <v>460.5</v>
      </c>
      <c r="G21" s="36"/>
      <c r="H21" s="20" t="s">
        <v>25</v>
      </c>
      <c r="I21" s="46">
        <v>99</v>
      </c>
      <c r="J21" s="46">
        <v>293</v>
      </c>
      <c r="K21" s="46">
        <v>20</v>
      </c>
      <c r="L21" s="46">
        <v>7</v>
      </c>
      <c r="M21" s="6">
        <f t="shared" si="1"/>
        <v>400</v>
      </c>
      <c r="N21" s="2">
        <f>M18+M19+M20+M21</f>
        <v>1641</v>
      </c>
      <c r="O21" s="21" t="s">
        <v>46</v>
      </c>
      <c r="P21" s="47">
        <v>85</v>
      </c>
      <c r="Q21" s="47">
        <v>306</v>
      </c>
      <c r="R21" s="47">
        <v>18</v>
      </c>
      <c r="S21" s="47">
        <v>4</v>
      </c>
      <c r="T21" s="7">
        <f t="shared" si="2"/>
        <v>394.5</v>
      </c>
      <c r="U21" s="3">
        <f t="shared" si="5"/>
        <v>1750.5</v>
      </c>
      <c r="AB21" s="81">
        <v>299.5</v>
      </c>
    </row>
    <row r="22" spans="1:28" ht="24" customHeight="1" thickBot="1" x14ac:dyDescent="0.25">
      <c r="A22" s="19" t="s">
        <v>1</v>
      </c>
      <c r="B22" s="46">
        <v>104</v>
      </c>
      <c r="C22" s="46">
        <v>323</v>
      </c>
      <c r="D22" s="46">
        <v>20</v>
      </c>
      <c r="E22" s="46">
        <v>8</v>
      </c>
      <c r="F22" s="6">
        <f t="shared" si="0"/>
        <v>435</v>
      </c>
      <c r="G22" s="2"/>
      <c r="H22" s="21" t="s">
        <v>26</v>
      </c>
      <c r="I22" s="47">
        <v>86</v>
      </c>
      <c r="J22" s="47">
        <v>281</v>
      </c>
      <c r="K22" s="47">
        <v>19</v>
      </c>
      <c r="L22" s="47">
        <v>3</v>
      </c>
      <c r="M22" s="6">
        <f t="shared" si="1"/>
        <v>369.5</v>
      </c>
      <c r="N22" s="3">
        <f>M19+M20+M21+M22</f>
        <v>1582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1726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1739.5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1769</v>
      </c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81</v>
      </c>
      <c r="G24" s="88"/>
      <c r="H24" s="185"/>
      <c r="I24" s="186"/>
      <c r="J24" s="82" t="s">
        <v>72</v>
      </c>
      <c r="K24" s="86"/>
      <c r="L24" s="86"/>
      <c r="M24" s="87" t="s">
        <v>63</v>
      </c>
      <c r="N24" s="88"/>
      <c r="O24" s="185"/>
      <c r="P24" s="186"/>
      <c r="Q24" s="82" t="s">
        <v>72</v>
      </c>
      <c r="R24" s="86"/>
      <c r="S24" s="86"/>
      <c r="T24" s="87" t="s">
        <v>90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'G-1'!D5:H5</f>
        <v>CALLE 76 X CARRERA 49C</v>
      </c>
      <c r="E5" s="204"/>
      <c r="F5" s="204"/>
      <c r="G5" s="204"/>
      <c r="H5" s="204"/>
      <c r="I5" s="199" t="s">
        <v>53</v>
      </c>
      <c r="J5" s="199"/>
      <c r="K5" s="199"/>
      <c r="L5" s="178"/>
      <c r="M5" s="178"/>
      <c r="N5" s="178"/>
      <c r="O5" s="50"/>
      <c r="P5" s="199" t="s">
        <v>57</v>
      </c>
      <c r="Q5" s="199"/>
      <c r="R5" s="199"/>
      <c r="S5" s="178" t="s">
        <v>133</v>
      </c>
      <c r="T5" s="178"/>
      <c r="U5" s="178"/>
    </row>
    <row r="6" spans="1:28" ht="12.75" customHeight="1" x14ac:dyDescent="0.2">
      <c r="A6" s="199" t="s">
        <v>55</v>
      </c>
      <c r="B6" s="199"/>
      <c r="C6" s="199"/>
      <c r="D6" s="202" t="s">
        <v>148</v>
      </c>
      <c r="E6" s="202"/>
      <c r="F6" s="202"/>
      <c r="G6" s="202"/>
      <c r="H6" s="20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5">
        <f>'G-1'!S6:U6</f>
        <v>43276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7</v>
      </c>
      <c r="C10" s="61">
        <v>70</v>
      </c>
      <c r="D10" s="61">
        <v>10</v>
      </c>
      <c r="E10" s="61">
        <v>0</v>
      </c>
      <c r="F10" s="62">
        <f t="shared" ref="F10:F22" si="0">B10*0.5+C10*1+D10*2+E10*2.5</f>
        <v>93.5</v>
      </c>
      <c r="G10" s="63"/>
      <c r="H10" s="64" t="s">
        <v>4</v>
      </c>
      <c r="I10" s="46">
        <v>27</v>
      </c>
      <c r="J10" s="46">
        <v>82</v>
      </c>
      <c r="K10" s="46">
        <v>12</v>
      </c>
      <c r="L10" s="46">
        <v>2</v>
      </c>
      <c r="M10" s="62">
        <f t="shared" ref="M10:M22" si="1">I10*0.5+J10*1+K10*2+L10*2.5</f>
        <v>124.5</v>
      </c>
      <c r="N10" s="65">
        <f>F20+F21+F22+M10</f>
        <v>484</v>
      </c>
      <c r="O10" s="64" t="s">
        <v>43</v>
      </c>
      <c r="P10" s="46">
        <v>30</v>
      </c>
      <c r="Q10" s="46">
        <v>92</v>
      </c>
      <c r="R10" s="46">
        <v>15</v>
      </c>
      <c r="S10" s="46">
        <v>2</v>
      </c>
      <c r="T10" s="62">
        <f t="shared" ref="T10:T21" si="2">P10*0.5+Q10*1+R10*2+S10*2.5</f>
        <v>142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26</v>
      </c>
      <c r="C11" s="61">
        <v>88</v>
      </c>
      <c r="D11" s="61">
        <v>10</v>
      </c>
      <c r="E11" s="61">
        <v>0</v>
      </c>
      <c r="F11" s="62">
        <f t="shared" si="0"/>
        <v>121</v>
      </c>
      <c r="G11" s="63"/>
      <c r="H11" s="64" t="s">
        <v>5</v>
      </c>
      <c r="I11" s="46">
        <v>24</v>
      </c>
      <c r="J11" s="46">
        <v>61</v>
      </c>
      <c r="K11" s="46">
        <v>9</v>
      </c>
      <c r="L11" s="46">
        <v>0</v>
      </c>
      <c r="M11" s="62">
        <f t="shared" si="1"/>
        <v>91</v>
      </c>
      <c r="N11" s="65">
        <f>F21+F22+M10+M11</f>
        <v>438.5</v>
      </c>
      <c r="O11" s="64" t="s">
        <v>44</v>
      </c>
      <c r="P11" s="46">
        <v>30</v>
      </c>
      <c r="Q11" s="46">
        <v>88</v>
      </c>
      <c r="R11" s="46">
        <v>13</v>
      </c>
      <c r="S11" s="46">
        <v>1</v>
      </c>
      <c r="T11" s="62">
        <f t="shared" si="2"/>
        <v>131.5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16</v>
      </c>
      <c r="C12" s="61">
        <v>75</v>
      </c>
      <c r="D12" s="61">
        <v>12</v>
      </c>
      <c r="E12" s="61">
        <v>0</v>
      </c>
      <c r="F12" s="62">
        <f t="shared" si="0"/>
        <v>107</v>
      </c>
      <c r="G12" s="63"/>
      <c r="H12" s="64" t="s">
        <v>6</v>
      </c>
      <c r="I12" s="46">
        <v>24</v>
      </c>
      <c r="J12" s="46">
        <v>80</v>
      </c>
      <c r="K12" s="46">
        <v>12</v>
      </c>
      <c r="L12" s="46">
        <v>3</v>
      </c>
      <c r="M12" s="62">
        <f t="shared" si="1"/>
        <v>123.5</v>
      </c>
      <c r="N12" s="63">
        <f>F22+M10+M11+M12</f>
        <v>449</v>
      </c>
      <c r="O12" s="64" t="s">
        <v>32</v>
      </c>
      <c r="P12" s="46">
        <v>24</v>
      </c>
      <c r="Q12" s="46">
        <v>73</v>
      </c>
      <c r="R12" s="46">
        <v>11</v>
      </c>
      <c r="S12" s="46">
        <v>0</v>
      </c>
      <c r="T12" s="62">
        <f t="shared" si="2"/>
        <v>107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9</v>
      </c>
      <c r="C13" s="61">
        <v>94</v>
      </c>
      <c r="D13" s="61">
        <v>11</v>
      </c>
      <c r="E13" s="61">
        <v>1</v>
      </c>
      <c r="F13" s="62">
        <f t="shared" si="0"/>
        <v>123</v>
      </c>
      <c r="G13" s="63">
        <f t="shared" ref="G13:G19" si="3">F10+F11+F12+F13</f>
        <v>444.5</v>
      </c>
      <c r="H13" s="64" t="s">
        <v>7</v>
      </c>
      <c r="I13" s="46">
        <v>20</v>
      </c>
      <c r="J13" s="46">
        <v>64</v>
      </c>
      <c r="K13" s="46">
        <v>9</v>
      </c>
      <c r="L13" s="46">
        <v>1</v>
      </c>
      <c r="M13" s="62">
        <f t="shared" si="1"/>
        <v>94.5</v>
      </c>
      <c r="N13" s="63">
        <f t="shared" ref="N13:N18" si="4">M10+M11+M12+M13</f>
        <v>433.5</v>
      </c>
      <c r="O13" s="64" t="s">
        <v>33</v>
      </c>
      <c r="P13" s="46">
        <v>28</v>
      </c>
      <c r="Q13" s="46">
        <v>60</v>
      </c>
      <c r="R13" s="46">
        <v>12</v>
      </c>
      <c r="S13" s="46">
        <v>0</v>
      </c>
      <c r="T13" s="62">
        <f t="shared" si="2"/>
        <v>98</v>
      </c>
      <c r="U13" s="63">
        <f t="shared" ref="U13:U21" si="5">T10+T11+T12+T13</f>
        <v>478.5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12</v>
      </c>
      <c r="C14" s="61">
        <v>92</v>
      </c>
      <c r="D14" s="61">
        <v>11</v>
      </c>
      <c r="E14" s="61">
        <v>0</v>
      </c>
      <c r="F14" s="62">
        <f t="shared" si="0"/>
        <v>120</v>
      </c>
      <c r="G14" s="63">
        <f t="shared" si="3"/>
        <v>471</v>
      </c>
      <c r="H14" s="64" t="s">
        <v>9</v>
      </c>
      <c r="I14" s="46">
        <v>17</v>
      </c>
      <c r="J14" s="46">
        <v>72</v>
      </c>
      <c r="K14" s="46">
        <v>11</v>
      </c>
      <c r="L14" s="46">
        <v>1</v>
      </c>
      <c r="M14" s="62">
        <f t="shared" si="1"/>
        <v>105</v>
      </c>
      <c r="N14" s="63">
        <f t="shared" si="4"/>
        <v>414</v>
      </c>
      <c r="O14" s="64" t="s">
        <v>29</v>
      </c>
      <c r="P14" s="45">
        <v>24</v>
      </c>
      <c r="Q14" s="45">
        <v>71</v>
      </c>
      <c r="R14" s="45">
        <v>9</v>
      </c>
      <c r="S14" s="45">
        <v>1</v>
      </c>
      <c r="T14" s="62">
        <f t="shared" si="2"/>
        <v>103.5</v>
      </c>
      <c r="U14" s="63">
        <f t="shared" si="5"/>
        <v>440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19</v>
      </c>
      <c r="C15" s="61">
        <v>95</v>
      </c>
      <c r="D15" s="61">
        <v>16</v>
      </c>
      <c r="E15" s="61">
        <v>0</v>
      </c>
      <c r="F15" s="62">
        <f t="shared" si="0"/>
        <v>136.5</v>
      </c>
      <c r="G15" s="63">
        <f t="shared" si="3"/>
        <v>486.5</v>
      </c>
      <c r="H15" s="64" t="s">
        <v>12</v>
      </c>
      <c r="I15" s="46">
        <v>15</v>
      </c>
      <c r="J15" s="46">
        <v>75</v>
      </c>
      <c r="K15" s="46">
        <v>10</v>
      </c>
      <c r="L15" s="46">
        <v>1</v>
      </c>
      <c r="M15" s="62">
        <f t="shared" si="1"/>
        <v>105</v>
      </c>
      <c r="N15" s="63">
        <f t="shared" si="4"/>
        <v>428</v>
      </c>
      <c r="O15" s="60" t="s">
        <v>30</v>
      </c>
      <c r="P15" s="46">
        <v>20</v>
      </c>
      <c r="Q15" s="46">
        <v>57</v>
      </c>
      <c r="R15" s="46">
        <v>9</v>
      </c>
      <c r="S15" s="46">
        <v>1</v>
      </c>
      <c r="T15" s="62">
        <f t="shared" si="2"/>
        <v>87.5</v>
      </c>
      <c r="U15" s="63">
        <f t="shared" si="5"/>
        <v>396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3</v>
      </c>
      <c r="C16" s="61">
        <v>68</v>
      </c>
      <c r="D16" s="61">
        <v>13</v>
      </c>
      <c r="E16" s="61">
        <v>0</v>
      </c>
      <c r="F16" s="62">
        <f t="shared" si="0"/>
        <v>95.5</v>
      </c>
      <c r="G16" s="63">
        <f t="shared" si="3"/>
        <v>475</v>
      </c>
      <c r="H16" s="64" t="s">
        <v>15</v>
      </c>
      <c r="I16" s="46">
        <v>18</v>
      </c>
      <c r="J16" s="46">
        <v>76</v>
      </c>
      <c r="K16" s="46">
        <v>9</v>
      </c>
      <c r="L16" s="46">
        <v>1</v>
      </c>
      <c r="M16" s="62">
        <f t="shared" si="1"/>
        <v>105.5</v>
      </c>
      <c r="N16" s="63">
        <f t="shared" si="4"/>
        <v>410</v>
      </c>
      <c r="O16" s="64" t="s">
        <v>8</v>
      </c>
      <c r="P16" s="46">
        <v>29</v>
      </c>
      <c r="Q16" s="46">
        <v>69</v>
      </c>
      <c r="R16" s="46">
        <v>13</v>
      </c>
      <c r="S16" s="46">
        <v>2</v>
      </c>
      <c r="T16" s="62">
        <f t="shared" si="2"/>
        <v>114.5</v>
      </c>
      <c r="U16" s="63">
        <f t="shared" si="5"/>
        <v>403.5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24</v>
      </c>
      <c r="C17" s="61">
        <v>90</v>
      </c>
      <c r="D17" s="61">
        <v>17</v>
      </c>
      <c r="E17" s="61">
        <v>1</v>
      </c>
      <c r="F17" s="62">
        <f t="shared" si="0"/>
        <v>138.5</v>
      </c>
      <c r="G17" s="63">
        <f t="shared" si="3"/>
        <v>490.5</v>
      </c>
      <c r="H17" s="64" t="s">
        <v>18</v>
      </c>
      <c r="I17" s="46">
        <v>19</v>
      </c>
      <c r="J17" s="46">
        <v>78</v>
      </c>
      <c r="K17" s="46">
        <v>12</v>
      </c>
      <c r="L17" s="46">
        <v>1</v>
      </c>
      <c r="M17" s="62">
        <f t="shared" si="1"/>
        <v>114</v>
      </c>
      <c r="N17" s="63">
        <f t="shared" si="4"/>
        <v>429.5</v>
      </c>
      <c r="O17" s="64" t="s">
        <v>10</v>
      </c>
      <c r="P17" s="46">
        <v>20</v>
      </c>
      <c r="Q17" s="46">
        <v>71</v>
      </c>
      <c r="R17" s="46">
        <v>11</v>
      </c>
      <c r="S17" s="46">
        <v>2</v>
      </c>
      <c r="T17" s="62">
        <f t="shared" si="2"/>
        <v>108</v>
      </c>
      <c r="U17" s="63">
        <f t="shared" si="5"/>
        <v>413.5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23</v>
      </c>
      <c r="C18" s="61">
        <v>84</v>
      </c>
      <c r="D18" s="61">
        <v>13</v>
      </c>
      <c r="E18" s="61">
        <v>3</v>
      </c>
      <c r="F18" s="62">
        <f t="shared" si="0"/>
        <v>129</v>
      </c>
      <c r="G18" s="63">
        <f t="shared" si="3"/>
        <v>499.5</v>
      </c>
      <c r="H18" s="64" t="s">
        <v>20</v>
      </c>
      <c r="I18" s="46">
        <v>10</v>
      </c>
      <c r="J18" s="46">
        <v>90</v>
      </c>
      <c r="K18" s="46">
        <v>10</v>
      </c>
      <c r="L18" s="46">
        <v>1</v>
      </c>
      <c r="M18" s="62">
        <f t="shared" si="1"/>
        <v>117.5</v>
      </c>
      <c r="N18" s="63">
        <f t="shared" si="4"/>
        <v>442</v>
      </c>
      <c r="O18" s="64" t="s">
        <v>13</v>
      </c>
      <c r="P18" s="46">
        <v>25</v>
      </c>
      <c r="Q18" s="46">
        <v>79</v>
      </c>
      <c r="R18" s="46">
        <v>16</v>
      </c>
      <c r="S18" s="46">
        <v>1</v>
      </c>
      <c r="T18" s="62">
        <f t="shared" si="2"/>
        <v>126</v>
      </c>
      <c r="U18" s="63">
        <f t="shared" si="5"/>
        <v>436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25</v>
      </c>
      <c r="C19" s="69">
        <v>81</v>
      </c>
      <c r="D19" s="69">
        <v>15</v>
      </c>
      <c r="E19" s="69">
        <v>0</v>
      </c>
      <c r="F19" s="70">
        <f t="shared" si="0"/>
        <v>123.5</v>
      </c>
      <c r="G19" s="71">
        <f t="shared" si="3"/>
        <v>486.5</v>
      </c>
      <c r="H19" s="72" t="s">
        <v>22</v>
      </c>
      <c r="I19" s="45">
        <v>28</v>
      </c>
      <c r="J19" s="45">
        <v>95</v>
      </c>
      <c r="K19" s="45">
        <v>9</v>
      </c>
      <c r="L19" s="45">
        <v>3</v>
      </c>
      <c r="M19" s="62">
        <f t="shared" si="1"/>
        <v>134.5</v>
      </c>
      <c r="N19" s="63">
        <f>M16+M17+M18+M19</f>
        <v>471.5</v>
      </c>
      <c r="O19" s="64" t="s">
        <v>16</v>
      </c>
      <c r="P19" s="46">
        <v>29</v>
      </c>
      <c r="Q19" s="46">
        <v>76</v>
      </c>
      <c r="R19" s="46">
        <v>9</v>
      </c>
      <c r="S19" s="46">
        <v>1</v>
      </c>
      <c r="T19" s="62">
        <f t="shared" si="2"/>
        <v>111</v>
      </c>
      <c r="U19" s="63">
        <f t="shared" si="5"/>
        <v>459.5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25</v>
      </c>
      <c r="C20" s="67">
        <v>89</v>
      </c>
      <c r="D20" s="67">
        <v>15</v>
      </c>
      <c r="E20" s="67">
        <v>2</v>
      </c>
      <c r="F20" s="73">
        <f t="shared" si="0"/>
        <v>136.5</v>
      </c>
      <c r="G20" s="74"/>
      <c r="H20" s="64" t="s">
        <v>24</v>
      </c>
      <c r="I20" s="46">
        <v>21</v>
      </c>
      <c r="J20" s="46">
        <v>88</v>
      </c>
      <c r="K20" s="46">
        <v>11</v>
      </c>
      <c r="L20" s="46">
        <v>3</v>
      </c>
      <c r="M20" s="73">
        <f t="shared" si="1"/>
        <v>128</v>
      </c>
      <c r="N20" s="63">
        <f>M17+M18+M19+M20</f>
        <v>494</v>
      </c>
      <c r="O20" s="64" t="s">
        <v>45</v>
      </c>
      <c r="P20" s="45">
        <v>15</v>
      </c>
      <c r="Q20" s="45">
        <v>68</v>
      </c>
      <c r="R20" s="45">
        <v>13</v>
      </c>
      <c r="S20" s="45">
        <v>0</v>
      </c>
      <c r="T20" s="73">
        <f t="shared" si="2"/>
        <v>101.5</v>
      </c>
      <c r="U20" s="63">
        <f t="shared" si="5"/>
        <v>446.5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20</v>
      </c>
      <c r="C21" s="61">
        <v>77</v>
      </c>
      <c r="D21" s="61">
        <v>13</v>
      </c>
      <c r="E21" s="61">
        <v>0</v>
      </c>
      <c r="F21" s="62">
        <f t="shared" si="0"/>
        <v>113</v>
      </c>
      <c r="G21" s="75"/>
      <c r="H21" s="72" t="s">
        <v>25</v>
      </c>
      <c r="I21" s="46">
        <v>25</v>
      </c>
      <c r="J21" s="46">
        <v>63</v>
      </c>
      <c r="K21" s="46">
        <v>11</v>
      </c>
      <c r="L21" s="46">
        <v>0</v>
      </c>
      <c r="M21" s="62">
        <f t="shared" si="1"/>
        <v>97.5</v>
      </c>
      <c r="N21" s="63">
        <f>M18+M19+M20+M21</f>
        <v>477.5</v>
      </c>
      <c r="O21" s="68" t="s">
        <v>46</v>
      </c>
      <c r="P21" s="47">
        <v>20</v>
      </c>
      <c r="Q21" s="47">
        <v>74</v>
      </c>
      <c r="R21" s="47">
        <v>11</v>
      </c>
      <c r="S21" s="47">
        <v>0</v>
      </c>
      <c r="T21" s="70">
        <f t="shared" si="2"/>
        <v>106</v>
      </c>
      <c r="U21" s="71">
        <f t="shared" si="5"/>
        <v>444.5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22</v>
      </c>
      <c r="C22" s="61">
        <v>77</v>
      </c>
      <c r="D22" s="61">
        <v>11</v>
      </c>
      <c r="E22" s="61">
        <v>0</v>
      </c>
      <c r="F22" s="62">
        <f t="shared" si="0"/>
        <v>110</v>
      </c>
      <c r="G22" s="63"/>
      <c r="H22" s="68" t="s">
        <v>26</v>
      </c>
      <c r="I22" s="47">
        <v>25</v>
      </c>
      <c r="J22" s="47">
        <v>81</v>
      </c>
      <c r="K22" s="47">
        <v>9</v>
      </c>
      <c r="L22" s="47">
        <v>1</v>
      </c>
      <c r="M22" s="62">
        <f t="shared" si="1"/>
        <v>114</v>
      </c>
      <c r="N22" s="71">
        <f>M19+M20+M21+M22</f>
        <v>474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499.5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494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478.5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72</v>
      </c>
      <c r="D24" s="86"/>
      <c r="E24" s="86"/>
      <c r="F24" s="87" t="s">
        <v>86</v>
      </c>
      <c r="G24" s="88"/>
      <c r="H24" s="211"/>
      <c r="I24" s="212"/>
      <c r="J24" s="83" t="s">
        <v>72</v>
      </c>
      <c r="K24" s="86"/>
      <c r="L24" s="86"/>
      <c r="M24" s="87" t="s">
        <v>91</v>
      </c>
      <c r="N24" s="88"/>
      <c r="O24" s="211"/>
      <c r="P24" s="212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Z24" sqref="Z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61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7" t="str">
        <f>'G-1'!D5:H5</f>
        <v>CALLE 76 X CARRERA 49C</v>
      </c>
      <c r="E6" s="177"/>
      <c r="F6" s="177"/>
      <c r="G6" s="177"/>
      <c r="H6" s="177"/>
      <c r="I6" s="167" t="s">
        <v>53</v>
      </c>
      <c r="J6" s="167"/>
      <c r="K6" s="167"/>
      <c r="L6" s="178">
        <f>'G-1'!L5:N5</f>
        <v>0</v>
      </c>
      <c r="M6" s="178"/>
      <c r="N6" s="178"/>
      <c r="O6" s="12"/>
      <c r="P6" s="167" t="s">
        <v>58</v>
      </c>
      <c r="Q6" s="167"/>
      <c r="R6" s="167"/>
      <c r="S6" s="218">
        <f>'G-1'!S6:U6</f>
        <v>43276</v>
      </c>
      <c r="T6" s="218"/>
      <c r="U6" s="218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f>'G-1'!B10+'G-3'!B10</f>
        <v>70</v>
      </c>
      <c r="C10" s="46">
        <f>'G-1'!C10+'G-3'!C10</f>
        <v>391</v>
      </c>
      <c r="D10" s="46">
        <f>'G-1'!D10+'G-3'!D10</f>
        <v>29</v>
      </c>
      <c r="E10" s="46">
        <f>'G-1'!E10+'G-3'!E10</f>
        <v>1</v>
      </c>
      <c r="F10" s="6">
        <f t="shared" ref="F10:F22" si="0">B10*0.5+C10*1+D10*2+E10*2.5</f>
        <v>486.5</v>
      </c>
      <c r="G10" s="2"/>
      <c r="H10" s="19" t="s">
        <v>4</v>
      </c>
      <c r="I10" s="46">
        <f>'G-1'!I10+'G-3'!I10</f>
        <v>141</v>
      </c>
      <c r="J10" s="46">
        <f>'G-1'!J10+'G-3'!J10</f>
        <v>378</v>
      </c>
      <c r="K10" s="46">
        <f>'G-1'!K10+'G-3'!K10</f>
        <v>28</v>
      </c>
      <c r="L10" s="46">
        <f>'G-1'!L10+'G-3'!L10</f>
        <v>7</v>
      </c>
      <c r="M10" s="6">
        <f t="shared" ref="M10:M22" si="1">I10*0.5+J10*1+K10*2+L10*2.5</f>
        <v>522</v>
      </c>
      <c r="N10" s="9">
        <f>F20+F21+F22+M10</f>
        <v>2183</v>
      </c>
      <c r="O10" s="19" t="s">
        <v>43</v>
      </c>
      <c r="P10" s="46">
        <f>'G-1'!P10+'G-3'!P10</f>
        <v>101</v>
      </c>
      <c r="Q10" s="46">
        <f>'G-1'!Q10+'G-3'!Q10</f>
        <v>369</v>
      </c>
      <c r="R10" s="46">
        <f>'G-1'!R10+'G-3'!R10</f>
        <v>35</v>
      </c>
      <c r="S10" s="46">
        <f>'G-1'!S10+'G-3'!S10</f>
        <v>6</v>
      </c>
      <c r="T10" s="6">
        <f t="shared" ref="T10:T21" si="2">P10*0.5+Q10*1+R10*2+S10*2.5</f>
        <v>504.5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77</v>
      </c>
      <c r="C11" s="46">
        <f>'G-1'!C11+'G-3'!C11</f>
        <v>398</v>
      </c>
      <c r="D11" s="46">
        <f>'G-1'!D11+'G-3'!D11</f>
        <v>26</v>
      </c>
      <c r="E11" s="46">
        <f>'G-1'!E11+'G-3'!E11</f>
        <v>3</v>
      </c>
      <c r="F11" s="6">
        <f t="shared" si="0"/>
        <v>496</v>
      </c>
      <c r="G11" s="2"/>
      <c r="H11" s="19" t="s">
        <v>5</v>
      </c>
      <c r="I11" s="46">
        <f>'G-1'!I11+'G-3'!I11</f>
        <v>132</v>
      </c>
      <c r="J11" s="46">
        <f>'G-1'!J11+'G-3'!J11</f>
        <v>400</v>
      </c>
      <c r="K11" s="46">
        <f>'G-1'!K11+'G-3'!K11</f>
        <v>27</v>
      </c>
      <c r="L11" s="46">
        <f>'G-1'!L11+'G-3'!L11</f>
        <v>7</v>
      </c>
      <c r="M11" s="6">
        <f t="shared" si="1"/>
        <v>537.5</v>
      </c>
      <c r="N11" s="9">
        <f>F21+F22+M10+M11</f>
        <v>2178</v>
      </c>
      <c r="O11" s="19" t="s">
        <v>44</v>
      </c>
      <c r="P11" s="46">
        <f>'G-1'!P11+'G-3'!P11</f>
        <v>95</v>
      </c>
      <c r="Q11" s="46">
        <f>'G-1'!Q11+'G-3'!Q11</f>
        <v>374</v>
      </c>
      <c r="R11" s="46">
        <f>'G-1'!R11+'G-3'!R11</f>
        <v>32</v>
      </c>
      <c r="S11" s="46">
        <f>'G-1'!S11+'G-3'!S11</f>
        <v>7</v>
      </c>
      <c r="T11" s="6">
        <f t="shared" si="2"/>
        <v>503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71</v>
      </c>
      <c r="C12" s="46">
        <f>'G-1'!C12+'G-3'!C12</f>
        <v>404</v>
      </c>
      <c r="D12" s="46">
        <f>'G-1'!D12+'G-3'!D12</f>
        <v>30</v>
      </c>
      <c r="E12" s="46">
        <f>'G-1'!E12+'G-3'!E12</f>
        <v>5</v>
      </c>
      <c r="F12" s="6">
        <f t="shared" si="0"/>
        <v>512</v>
      </c>
      <c r="G12" s="2"/>
      <c r="H12" s="19" t="s">
        <v>6</v>
      </c>
      <c r="I12" s="46">
        <f>'G-1'!I12+'G-3'!I12</f>
        <v>120</v>
      </c>
      <c r="J12" s="46">
        <f>'G-1'!J12+'G-3'!J12</f>
        <v>413</v>
      </c>
      <c r="K12" s="46">
        <f>'G-1'!K12+'G-3'!K12</f>
        <v>26</v>
      </c>
      <c r="L12" s="46">
        <f>'G-1'!L12+'G-3'!L12</f>
        <v>7</v>
      </c>
      <c r="M12" s="6">
        <f t="shared" si="1"/>
        <v>542.5</v>
      </c>
      <c r="N12" s="2">
        <f>F22+M10+M11+M12</f>
        <v>2147</v>
      </c>
      <c r="O12" s="19" t="s">
        <v>32</v>
      </c>
      <c r="P12" s="46">
        <f>'G-1'!P12+'G-3'!P12</f>
        <v>117</v>
      </c>
      <c r="Q12" s="46">
        <f>'G-1'!Q12+'G-3'!Q12</f>
        <v>370</v>
      </c>
      <c r="R12" s="46">
        <f>'G-1'!R12+'G-3'!R12</f>
        <v>30</v>
      </c>
      <c r="S12" s="46">
        <f>'G-1'!S12+'G-3'!S12</f>
        <v>8</v>
      </c>
      <c r="T12" s="6">
        <f t="shared" si="2"/>
        <v>508.5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71</v>
      </c>
      <c r="C13" s="46">
        <f>'G-1'!C13+'G-3'!C13</f>
        <v>474</v>
      </c>
      <c r="D13" s="46">
        <f>'G-1'!D13+'G-3'!D13</f>
        <v>19</v>
      </c>
      <c r="E13" s="46">
        <f>'G-1'!E13+'G-3'!E13</f>
        <v>6</v>
      </c>
      <c r="F13" s="6">
        <f t="shared" si="0"/>
        <v>562.5</v>
      </c>
      <c r="G13" s="2">
        <f t="shared" ref="G13:G19" si="3">F10+F11+F12+F13</f>
        <v>2057</v>
      </c>
      <c r="H13" s="19" t="s">
        <v>7</v>
      </c>
      <c r="I13" s="46">
        <f>'G-1'!I13+'G-3'!I13</f>
        <v>112</v>
      </c>
      <c r="J13" s="46">
        <f>'G-1'!J13+'G-3'!J13</f>
        <v>404</v>
      </c>
      <c r="K13" s="46">
        <f>'G-1'!K13+'G-3'!K13</f>
        <v>30</v>
      </c>
      <c r="L13" s="46">
        <f>'G-1'!L13+'G-3'!L13</f>
        <v>6</v>
      </c>
      <c r="M13" s="6">
        <f t="shared" si="1"/>
        <v>535</v>
      </c>
      <c r="N13" s="2">
        <f t="shared" ref="N13:N18" si="4">M10+M11+M12+M13</f>
        <v>2137</v>
      </c>
      <c r="O13" s="19" t="s">
        <v>33</v>
      </c>
      <c r="P13" s="46">
        <f>'G-1'!P13+'G-3'!P13</f>
        <v>116</v>
      </c>
      <c r="Q13" s="46">
        <f>'G-1'!Q13+'G-3'!Q13</f>
        <v>335</v>
      </c>
      <c r="R13" s="46">
        <f>'G-1'!R13+'G-3'!R13</f>
        <v>31</v>
      </c>
      <c r="S13" s="46">
        <f>'G-1'!S13+'G-3'!S13</f>
        <v>5</v>
      </c>
      <c r="T13" s="6">
        <f t="shared" si="2"/>
        <v>467.5</v>
      </c>
      <c r="U13" s="2">
        <f t="shared" ref="U13:U21" si="5">T10+T11+T12+T13</f>
        <v>1983.5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80</v>
      </c>
      <c r="C14" s="46">
        <f>'G-1'!C14+'G-3'!C14</f>
        <v>409</v>
      </c>
      <c r="D14" s="46">
        <f>'G-1'!D14+'G-3'!D14</f>
        <v>34</v>
      </c>
      <c r="E14" s="46">
        <f>'G-1'!E14+'G-3'!E14</f>
        <v>5</v>
      </c>
      <c r="F14" s="6">
        <f t="shared" si="0"/>
        <v>529.5</v>
      </c>
      <c r="G14" s="2">
        <f t="shared" si="3"/>
        <v>2100</v>
      </c>
      <c r="H14" s="19" t="s">
        <v>9</v>
      </c>
      <c r="I14" s="46">
        <f>'G-1'!I14+'G-3'!I14</f>
        <v>97</v>
      </c>
      <c r="J14" s="46">
        <f>'G-1'!J14+'G-3'!J14</f>
        <v>382</v>
      </c>
      <c r="K14" s="46">
        <f>'G-1'!K14+'G-3'!K14</f>
        <v>29</v>
      </c>
      <c r="L14" s="46">
        <f>'G-1'!L14+'G-3'!L14</f>
        <v>4</v>
      </c>
      <c r="M14" s="6">
        <f t="shared" si="1"/>
        <v>498.5</v>
      </c>
      <c r="N14" s="2">
        <f t="shared" si="4"/>
        <v>2113.5</v>
      </c>
      <c r="O14" s="19" t="s">
        <v>29</v>
      </c>
      <c r="P14" s="46">
        <f>'G-1'!P14+'G-3'!P14</f>
        <v>130</v>
      </c>
      <c r="Q14" s="46">
        <f>'G-1'!Q14+'G-3'!Q14</f>
        <v>377</v>
      </c>
      <c r="R14" s="46">
        <f>'G-1'!R14+'G-3'!R14</f>
        <v>28</v>
      </c>
      <c r="S14" s="46">
        <f>'G-1'!S14+'G-3'!S14</f>
        <v>7</v>
      </c>
      <c r="T14" s="6">
        <f t="shared" si="2"/>
        <v>515.5</v>
      </c>
      <c r="U14" s="2">
        <f t="shared" si="5"/>
        <v>1994.5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99</v>
      </c>
      <c r="C15" s="46">
        <f>'G-1'!C15+'G-3'!C15</f>
        <v>441</v>
      </c>
      <c r="D15" s="46">
        <f>'G-1'!D15+'G-3'!D15</f>
        <v>38</v>
      </c>
      <c r="E15" s="46">
        <f>'G-1'!E15+'G-3'!E15</f>
        <v>10</v>
      </c>
      <c r="F15" s="6">
        <f t="shared" si="0"/>
        <v>591.5</v>
      </c>
      <c r="G15" s="2">
        <f t="shared" si="3"/>
        <v>2195.5</v>
      </c>
      <c r="H15" s="19" t="s">
        <v>12</v>
      </c>
      <c r="I15" s="46">
        <f>'G-1'!I15+'G-3'!I15</f>
        <v>90</v>
      </c>
      <c r="J15" s="46">
        <f>'G-1'!J15+'G-3'!J15</f>
        <v>380</v>
      </c>
      <c r="K15" s="46">
        <f>'G-1'!K15+'G-3'!K15</f>
        <v>28</v>
      </c>
      <c r="L15" s="46">
        <f>'G-1'!L15+'G-3'!L15</f>
        <v>4</v>
      </c>
      <c r="M15" s="6">
        <f t="shared" si="1"/>
        <v>491</v>
      </c>
      <c r="N15" s="2">
        <f t="shared" si="4"/>
        <v>2067</v>
      </c>
      <c r="O15" s="18" t="s">
        <v>30</v>
      </c>
      <c r="P15" s="46">
        <f>'G-1'!P15+'G-3'!P15</f>
        <v>118</v>
      </c>
      <c r="Q15" s="46">
        <f>'G-1'!Q15+'G-3'!Q15</f>
        <v>369</v>
      </c>
      <c r="R15" s="46">
        <f>'G-1'!R15+'G-3'!R15</f>
        <v>29</v>
      </c>
      <c r="S15" s="46">
        <f>'G-1'!S15+'G-3'!S15</f>
        <v>8</v>
      </c>
      <c r="T15" s="6">
        <f t="shared" si="2"/>
        <v>506</v>
      </c>
      <c r="U15" s="2">
        <f t="shared" si="5"/>
        <v>1997.5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74</v>
      </c>
      <c r="C16" s="46">
        <f>'G-1'!C16+'G-3'!C16</f>
        <v>394</v>
      </c>
      <c r="D16" s="46">
        <f>'G-1'!D16+'G-3'!D16</f>
        <v>32</v>
      </c>
      <c r="E16" s="46">
        <f>'G-1'!E16+'G-3'!E16</f>
        <v>9</v>
      </c>
      <c r="F16" s="6">
        <f t="shared" si="0"/>
        <v>517.5</v>
      </c>
      <c r="G16" s="2">
        <f t="shared" si="3"/>
        <v>2201</v>
      </c>
      <c r="H16" s="19" t="s">
        <v>15</v>
      </c>
      <c r="I16" s="46">
        <f>'G-1'!I16+'G-3'!I16</f>
        <v>89</v>
      </c>
      <c r="J16" s="46">
        <f>'G-1'!J16+'G-3'!J16</f>
        <v>376</v>
      </c>
      <c r="K16" s="46">
        <f>'G-1'!K16+'G-3'!K16</f>
        <v>25</v>
      </c>
      <c r="L16" s="46">
        <f>'G-1'!L16+'G-3'!L16</f>
        <v>5</v>
      </c>
      <c r="M16" s="6">
        <f t="shared" si="1"/>
        <v>483</v>
      </c>
      <c r="N16" s="2">
        <f t="shared" si="4"/>
        <v>2007.5</v>
      </c>
      <c r="O16" s="19" t="s">
        <v>8</v>
      </c>
      <c r="P16" s="46">
        <f>'G-1'!P16+'G-3'!P16</f>
        <v>133</v>
      </c>
      <c r="Q16" s="46">
        <f>'G-1'!Q16+'G-3'!Q16</f>
        <v>384</v>
      </c>
      <c r="R16" s="46">
        <f>'G-1'!R16+'G-3'!R16</f>
        <v>38</v>
      </c>
      <c r="S16" s="46">
        <f>'G-1'!S16+'G-3'!S16</f>
        <v>6</v>
      </c>
      <c r="T16" s="6">
        <f t="shared" si="2"/>
        <v>541.5</v>
      </c>
      <c r="U16" s="2">
        <f t="shared" si="5"/>
        <v>2030.5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112</v>
      </c>
      <c r="C17" s="46">
        <f>'G-1'!C17+'G-3'!C17</f>
        <v>421</v>
      </c>
      <c r="D17" s="46">
        <f>'G-1'!D17+'G-3'!D17</f>
        <v>38</v>
      </c>
      <c r="E17" s="46">
        <f>'G-1'!E17+'G-3'!E17</f>
        <v>8</v>
      </c>
      <c r="F17" s="6">
        <f t="shared" si="0"/>
        <v>573</v>
      </c>
      <c r="G17" s="2">
        <f t="shared" si="3"/>
        <v>2211.5</v>
      </c>
      <c r="H17" s="19" t="s">
        <v>18</v>
      </c>
      <c r="I17" s="46">
        <f>'G-1'!I17+'G-3'!I17</f>
        <v>85</v>
      </c>
      <c r="J17" s="46">
        <f>'G-1'!J17+'G-3'!J17</f>
        <v>390</v>
      </c>
      <c r="K17" s="46">
        <f>'G-1'!K17+'G-3'!K17</f>
        <v>30</v>
      </c>
      <c r="L17" s="46">
        <f>'G-1'!L17+'G-3'!L17</f>
        <v>6</v>
      </c>
      <c r="M17" s="6">
        <f t="shared" si="1"/>
        <v>507.5</v>
      </c>
      <c r="N17" s="2">
        <f t="shared" si="4"/>
        <v>1980</v>
      </c>
      <c r="O17" s="19" t="s">
        <v>10</v>
      </c>
      <c r="P17" s="46">
        <f>'G-1'!P17+'G-3'!P17</f>
        <v>113</v>
      </c>
      <c r="Q17" s="46">
        <f>'G-1'!Q17+'G-3'!Q17</f>
        <v>385</v>
      </c>
      <c r="R17" s="46">
        <f>'G-1'!R17+'G-3'!R17</f>
        <v>33</v>
      </c>
      <c r="S17" s="46">
        <f>'G-1'!S17+'G-3'!S17</f>
        <v>4</v>
      </c>
      <c r="T17" s="6">
        <f t="shared" si="2"/>
        <v>517.5</v>
      </c>
      <c r="U17" s="2">
        <f t="shared" si="5"/>
        <v>2080.5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102</v>
      </c>
      <c r="C18" s="46">
        <f>'G-1'!C18+'G-3'!C18</f>
        <v>370</v>
      </c>
      <c r="D18" s="46">
        <f>'G-1'!D18+'G-3'!D18</f>
        <v>42</v>
      </c>
      <c r="E18" s="46">
        <f>'G-1'!E18+'G-3'!E18</f>
        <v>10</v>
      </c>
      <c r="F18" s="6">
        <f t="shared" si="0"/>
        <v>530</v>
      </c>
      <c r="G18" s="2">
        <f t="shared" si="3"/>
        <v>2212</v>
      </c>
      <c r="H18" s="19" t="s">
        <v>20</v>
      </c>
      <c r="I18" s="46">
        <f>'G-1'!I18+'G-3'!I18</f>
        <v>79</v>
      </c>
      <c r="J18" s="46">
        <f>'G-1'!J18+'G-3'!J18</f>
        <v>430</v>
      </c>
      <c r="K18" s="46">
        <f>'G-1'!K18+'G-3'!K18</f>
        <v>32</v>
      </c>
      <c r="L18" s="46">
        <f>'G-1'!L18+'G-3'!L18</f>
        <v>5</v>
      </c>
      <c r="M18" s="6">
        <f t="shared" si="1"/>
        <v>546</v>
      </c>
      <c r="N18" s="2">
        <f t="shared" si="4"/>
        <v>2027.5</v>
      </c>
      <c r="O18" s="19" t="s">
        <v>13</v>
      </c>
      <c r="P18" s="46">
        <f>'G-1'!P18+'G-3'!P18</f>
        <v>135</v>
      </c>
      <c r="Q18" s="46">
        <f>'G-1'!Q18+'G-3'!Q18</f>
        <v>421</v>
      </c>
      <c r="R18" s="46">
        <f>'G-1'!R18+'G-3'!R18</f>
        <v>34</v>
      </c>
      <c r="S18" s="46">
        <f>'G-1'!S18+'G-3'!S18</f>
        <v>3</v>
      </c>
      <c r="T18" s="6">
        <f t="shared" si="2"/>
        <v>564</v>
      </c>
      <c r="U18" s="2">
        <f t="shared" si="5"/>
        <v>2129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134</v>
      </c>
      <c r="C19" s="47">
        <f>'G-1'!C19+'G-3'!C19</f>
        <v>408</v>
      </c>
      <c r="D19" s="47">
        <f>'G-1'!D19+'G-3'!D19</f>
        <v>38</v>
      </c>
      <c r="E19" s="47">
        <f>'G-1'!E19+'G-3'!E19</f>
        <v>5</v>
      </c>
      <c r="F19" s="7">
        <f t="shared" si="0"/>
        <v>563.5</v>
      </c>
      <c r="G19" s="3">
        <f t="shared" si="3"/>
        <v>2184</v>
      </c>
      <c r="H19" s="20" t="s">
        <v>22</v>
      </c>
      <c r="I19" s="46">
        <f>'G-1'!I19+'G-3'!I19</f>
        <v>86</v>
      </c>
      <c r="J19" s="46">
        <f>'G-1'!J19+'G-3'!J19</f>
        <v>405</v>
      </c>
      <c r="K19" s="46">
        <f>'G-1'!K19+'G-3'!K19</f>
        <v>23</v>
      </c>
      <c r="L19" s="46">
        <f>'G-1'!L19+'G-3'!L19</f>
        <v>10</v>
      </c>
      <c r="M19" s="6">
        <f t="shared" si="1"/>
        <v>519</v>
      </c>
      <c r="N19" s="2">
        <f>M16+M17+M18+M19</f>
        <v>2055.5</v>
      </c>
      <c r="O19" s="19" t="s">
        <v>16</v>
      </c>
      <c r="P19" s="46">
        <f>'G-1'!P19+'G-3'!P19</f>
        <v>155</v>
      </c>
      <c r="Q19" s="46">
        <f>'G-1'!Q19+'G-3'!Q19</f>
        <v>462</v>
      </c>
      <c r="R19" s="46">
        <f>'G-1'!R19+'G-3'!R19</f>
        <v>28</v>
      </c>
      <c r="S19" s="46">
        <f>'G-1'!S19+'G-3'!S19</f>
        <v>4</v>
      </c>
      <c r="T19" s="6">
        <f t="shared" si="2"/>
        <v>605.5</v>
      </c>
      <c r="U19" s="2">
        <f t="shared" si="5"/>
        <v>2228.5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121</v>
      </c>
      <c r="C20" s="45">
        <f>'G-1'!C20+'G-3'!C20</f>
        <v>399</v>
      </c>
      <c r="D20" s="45">
        <f>'G-1'!D20+'G-3'!D20</f>
        <v>34</v>
      </c>
      <c r="E20" s="45">
        <f>'G-1'!E20+'G-3'!E20</f>
        <v>6</v>
      </c>
      <c r="F20" s="8">
        <f t="shared" si="0"/>
        <v>542.5</v>
      </c>
      <c r="G20" s="35"/>
      <c r="H20" s="19" t="s">
        <v>24</v>
      </c>
      <c r="I20" s="46">
        <f>'G-1'!I20+'G-3'!I20</f>
        <v>101</v>
      </c>
      <c r="J20" s="46">
        <f>'G-1'!J20+'G-3'!J20</f>
        <v>424</v>
      </c>
      <c r="K20" s="46">
        <f>'G-1'!K20+'G-3'!K20</f>
        <v>32</v>
      </c>
      <c r="L20" s="46">
        <f>'G-1'!L20+'G-3'!L20</f>
        <v>7</v>
      </c>
      <c r="M20" s="8">
        <f t="shared" si="1"/>
        <v>556</v>
      </c>
      <c r="N20" s="2">
        <f>M17+M18+M19+M20</f>
        <v>2128.5</v>
      </c>
      <c r="O20" s="19" t="s">
        <v>45</v>
      </c>
      <c r="P20" s="46">
        <f>'G-1'!P20+'G-3'!P20</f>
        <v>111</v>
      </c>
      <c r="Q20" s="46">
        <f>'G-1'!Q20+'G-3'!Q20</f>
        <v>384</v>
      </c>
      <c r="R20" s="46">
        <f>'G-1'!R20+'G-3'!R20</f>
        <v>34</v>
      </c>
      <c r="S20" s="46">
        <f>'G-1'!S20+'G-3'!S20</f>
        <v>7</v>
      </c>
      <c r="T20" s="8">
        <f t="shared" si="2"/>
        <v>525</v>
      </c>
      <c r="U20" s="2">
        <f t="shared" si="5"/>
        <v>2212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133</v>
      </c>
      <c r="C21" s="45">
        <f>'G-1'!C21+'G-3'!C21</f>
        <v>424</v>
      </c>
      <c r="D21" s="45">
        <f>'G-1'!D21+'G-3'!D21</f>
        <v>34</v>
      </c>
      <c r="E21" s="45">
        <f>'G-1'!E21+'G-3'!E21</f>
        <v>6</v>
      </c>
      <c r="F21" s="6">
        <f t="shared" si="0"/>
        <v>573.5</v>
      </c>
      <c r="G21" s="36"/>
      <c r="H21" s="20" t="s">
        <v>25</v>
      </c>
      <c r="I21" s="46">
        <f>'G-1'!I21+'G-3'!I21</f>
        <v>124</v>
      </c>
      <c r="J21" s="46">
        <f>'G-1'!J21+'G-3'!J21</f>
        <v>356</v>
      </c>
      <c r="K21" s="46">
        <f>'G-1'!K21+'G-3'!K21</f>
        <v>31</v>
      </c>
      <c r="L21" s="46">
        <f>'G-1'!L21+'G-3'!L21</f>
        <v>7</v>
      </c>
      <c r="M21" s="6">
        <f t="shared" si="1"/>
        <v>497.5</v>
      </c>
      <c r="N21" s="2">
        <f>M18+M19+M20+M21</f>
        <v>2118.5</v>
      </c>
      <c r="O21" s="21" t="s">
        <v>46</v>
      </c>
      <c r="P21" s="47">
        <f>'G-1'!P21+'G-3'!P21</f>
        <v>105</v>
      </c>
      <c r="Q21" s="47">
        <f>'G-1'!Q21+'G-3'!Q21</f>
        <v>380</v>
      </c>
      <c r="R21" s="47">
        <f>'G-1'!R21+'G-3'!R21</f>
        <v>29</v>
      </c>
      <c r="S21" s="47">
        <f>'G-1'!S21+'G-3'!S21</f>
        <v>4</v>
      </c>
      <c r="T21" s="7">
        <f t="shared" si="2"/>
        <v>500.5</v>
      </c>
      <c r="U21" s="3">
        <f t="shared" si="5"/>
        <v>2195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126</v>
      </c>
      <c r="C22" s="45">
        <f>'G-1'!C22+'G-3'!C22</f>
        <v>400</v>
      </c>
      <c r="D22" s="45">
        <f>'G-1'!D22+'G-3'!D22</f>
        <v>31</v>
      </c>
      <c r="E22" s="45">
        <f>'G-1'!E22+'G-3'!E22</f>
        <v>8</v>
      </c>
      <c r="F22" s="6">
        <f t="shared" si="0"/>
        <v>545</v>
      </c>
      <c r="G22" s="2"/>
      <c r="H22" s="21" t="s">
        <v>26</v>
      </c>
      <c r="I22" s="46">
        <f>'G-1'!I22+'G-3'!I22</f>
        <v>111</v>
      </c>
      <c r="J22" s="46">
        <f>'G-1'!J22+'G-3'!J22</f>
        <v>362</v>
      </c>
      <c r="K22" s="46">
        <f>'G-1'!K22+'G-3'!K22</f>
        <v>28</v>
      </c>
      <c r="L22" s="46">
        <f>'G-1'!L22+'G-3'!L22</f>
        <v>4</v>
      </c>
      <c r="M22" s="6">
        <f t="shared" si="1"/>
        <v>483.5</v>
      </c>
      <c r="N22" s="3">
        <f>M19+M20+M21+M22</f>
        <v>2056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2212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2183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2228.5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86</v>
      </c>
      <c r="G24" s="88"/>
      <c r="H24" s="185"/>
      <c r="I24" s="186"/>
      <c r="J24" s="82" t="s">
        <v>72</v>
      </c>
      <c r="K24" s="86"/>
      <c r="L24" s="86"/>
      <c r="M24" s="87" t="s">
        <v>73</v>
      </c>
      <c r="N24" s="88"/>
      <c r="O24" s="185"/>
      <c r="P24" s="186"/>
      <c r="Q24" s="82" t="s">
        <v>72</v>
      </c>
      <c r="R24" s="86"/>
      <c r="S24" s="86"/>
      <c r="T24" s="87" t="s">
        <v>90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110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111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67" t="s">
        <v>56</v>
      </c>
      <c r="B5" s="167"/>
      <c r="C5" s="239" t="str">
        <f>'G-1'!D5</f>
        <v>CALLE 76 X CARRERA 49C</v>
      </c>
      <c r="D5" s="239"/>
      <c r="E5" s="239"/>
      <c r="F5" s="111"/>
      <c r="G5" s="112"/>
      <c r="H5" s="103" t="s">
        <v>53</v>
      </c>
      <c r="I5" s="240">
        <f>'G-1'!L5</f>
        <v>0</v>
      </c>
      <c r="J5" s="240"/>
    </row>
    <row r="6" spans="1:10" x14ac:dyDescent="0.2">
      <c r="A6" s="167" t="s">
        <v>112</v>
      </c>
      <c r="B6" s="167"/>
      <c r="C6" s="225" t="s">
        <v>151</v>
      </c>
      <c r="D6" s="225"/>
      <c r="E6" s="225"/>
      <c r="F6" s="111"/>
      <c r="G6" s="112"/>
      <c r="H6" s="103" t="s">
        <v>58</v>
      </c>
      <c r="I6" s="226">
        <f>'G-1'!S6</f>
        <v>43276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113</v>
      </c>
      <c r="B8" s="230" t="s">
        <v>114</v>
      </c>
      <c r="C8" s="228" t="s">
        <v>115</v>
      </c>
      <c r="D8" s="230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2" t="s">
        <v>121</v>
      </c>
      <c r="J8" s="234" t="s">
        <v>122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123</v>
      </c>
      <c r="B10" s="222">
        <v>3</v>
      </c>
      <c r="C10" s="122"/>
      <c r="D10" s="123" t="s">
        <v>124</v>
      </c>
      <c r="E10" s="75">
        <v>1</v>
      </c>
      <c r="F10" s="75">
        <v>40</v>
      </c>
      <c r="G10" s="75">
        <v>0</v>
      </c>
      <c r="H10" s="75">
        <v>0</v>
      </c>
      <c r="I10" s="75">
        <f>E10*0.5+F10+G10*2+H10*2.5</f>
        <v>40.5</v>
      </c>
      <c r="J10" s="124">
        <f>IF(I10=0,"0,00",I10/SUM(I10:I12)*100)</f>
        <v>1.6219463356027233</v>
      </c>
    </row>
    <row r="11" spans="1:10" x14ac:dyDescent="0.2">
      <c r="A11" s="220"/>
      <c r="B11" s="223"/>
      <c r="C11" s="122" t="s">
        <v>125</v>
      </c>
      <c r="D11" s="125" t="s">
        <v>126</v>
      </c>
      <c r="E11" s="126">
        <v>378</v>
      </c>
      <c r="F11" s="126">
        <v>1963</v>
      </c>
      <c r="G11" s="126">
        <v>116</v>
      </c>
      <c r="H11" s="126">
        <v>29</v>
      </c>
      <c r="I11" s="126">
        <f t="shared" ref="I11:I37" si="0">E11*0.5+F11+G11*2+H11*2.5</f>
        <v>2456.5</v>
      </c>
      <c r="J11" s="127">
        <f>IF(I11=0,"0,00",I11/SUM(I10:I12)*100)</f>
        <v>98.378053664397285</v>
      </c>
    </row>
    <row r="12" spans="1:10" x14ac:dyDescent="0.2">
      <c r="A12" s="220"/>
      <c r="B12" s="223"/>
      <c r="C12" s="128" t="s">
        <v>135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0"/>
      <c r="B13" s="223"/>
      <c r="C13" s="132"/>
      <c r="D13" s="123" t="s">
        <v>124</v>
      </c>
      <c r="E13" s="75">
        <v>18</v>
      </c>
      <c r="F13" s="75">
        <v>36</v>
      </c>
      <c r="G13" s="75">
        <v>0</v>
      </c>
      <c r="H13" s="75">
        <v>3</v>
      </c>
      <c r="I13" s="75">
        <f t="shared" si="0"/>
        <v>52.5</v>
      </c>
      <c r="J13" s="124">
        <f>IF(I13=0,"0,00",I13/SUM(I13:I15)*100)</f>
        <v>1.5599465161194472</v>
      </c>
    </row>
    <row r="14" spans="1:10" x14ac:dyDescent="0.2">
      <c r="A14" s="220"/>
      <c r="B14" s="223"/>
      <c r="C14" s="122" t="s">
        <v>128</v>
      </c>
      <c r="D14" s="125" t="s">
        <v>126</v>
      </c>
      <c r="E14" s="126">
        <v>719</v>
      </c>
      <c r="F14" s="126">
        <v>2562</v>
      </c>
      <c r="G14" s="126">
        <v>147</v>
      </c>
      <c r="H14" s="126">
        <v>39</v>
      </c>
      <c r="I14" s="126">
        <f t="shared" si="0"/>
        <v>3313</v>
      </c>
      <c r="J14" s="127">
        <f>IF(I14=0,"0,00",I14/SUM(I13:I15)*100)</f>
        <v>98.440053483880547</v>
      </c>
    </row>
    <row r="15" spans="1:10" x14ac:dyDescent="0.2">
      <c r="A15" s="220"/>
      <c r="B15" s="223"/>
      <c r="C15" s="128" t="s">
        <v>136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0"/>
      <c r="B16" s="223"/>
      <c r="C16" s="132"/>
      <c r="D16" s="123" t="s">
        <v>124</v>
      </c>
      <c r="E16" s="75">
        <v>7</v>
      </c>
      <c r="F16" s="75">
        <v>15</v>
      </c>
      <c r="G16" s="75">
        <v>0</v>
      </c>
      <c r="H16" s="75">
        <v>0</v>
      </c>
      <c r="I16" s="75">
        <f t="shared" si="0"/>
        <v>18.5</v>
      </c>
      <c r="J16" s="124">
        <f>IF(I16=0,"0,00",I16/SUM(I16:I18)*100)</f>
        <v>2.2616136919315402</v>
      </c>
    </row>
    <row r="17" spans="1:10" x14ac:dyDescent="0.2">
      <c r="A17" s="220"/>
      <c r="B17" s="223"/>
      <c r="C17" s="122" t="s">
        <v>129</v>
      </c>
      <c r="D17" s="125" t="s">
        <v>126</v>
      </c>
      <c r="E17" s="126">
        <v>174</v>
      </c>
      <c r="F17" s="126">
        <v>607</v>
      </c>
      <c r="G17" s="126">
        <v>39</v>
      </c>
      <c r="H17" s="126">
        <v>11</v>
      </c>
      <c r="I17" s="126">
        <f t="shared" si="0"/>
        <v>799.5</v>
      </c>
      <c r="J17" s="127">
        <f>IF(I17=0,"0,00",I17/SUM(I16:I18)*100)</f>
        <v>97.738386308068456</v>
      </c>
    </row>
    <row r="18" spans="1:10" x14ac:dyDescent="0.2">
      <c r="A18" s="221"/>
      <c r="B18" s="224"/>
      <c r="C18" s="133" t="s">
        <v>137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9" t="s">
        <v>130</v>
      </c>
      <c r="B19" s="222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0"/>
      <c r="B20" s="223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20"/>
      <c r="B21" s="223"/>
      <c r="C21" s="128" t="s">
        <v>138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0"/>
      <c r="B22" s="223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0"/>
      <c r="B23" s="223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20"/>
      <c r="B24" s="223"/>
      <c r="C24" s="128" t="s">
        <v>139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0"/>
      <c r="B25" s="223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0"/>
      <c r="B26" s="223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1"/>
      <c r="B27" s="224"/>
      <c r="C27" s="133" t="s">
        <v>140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9" t="s">
        <v>131</v>
      </c>
      <c r="B28" s="222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125</v>
      </c>
      <c r="D29" s="125" t="s">
        <v>126</v>
      </c>
      <c r="E29" s="126">
        <v>19</v>
      </c>
      <c r="F29" s="126">
        <v>18</v>
      </c>
      <c r="G29" s="126">
        <v>0</v>
      </c>
      <c r="H29" s="126">
        <v>1</v>
      </c>
      <c r="I29" s="126">
        <f t="shared" si="0"/>
        <v>30</v>
      </c>
      <c r="J29" s="127">
        <f>IF(I29=0,"0,00",I29/SUM(I28:I30)*100)</f>
        <v>4.2949176807444527</v>
      </c>
    </row>
    <row r="30" spans="1:10" x14ac:dyDescent="0.2">
      <c r="A30" s="220"/>
      <c r="B30" s="223"/>
      <c r="C30" s="128" t="s">
        <v>141</v>
      </c>
      <c r="D30" s="129" t="s">
        <v>127</v>
      </c>
      <c r="E30" s="74">
        <v>118</v>
      </c>
      <c r="F30" s="74">
        <v>456</v>
      </c>
      <c r="G30" s="74">
        <v>73</v>
      </c>
      <c r="H30" s="74">
        <v>3</v>
      </c>
      <c r="I30" s="130">
        <f t="shared" si="0"/>
        <v>668.5</v>
      </c>
      <c r="J30" s="131">
        <f>IF(I30=0,"0,00",I30/SUM(I28:I30)*100)</f>
        <v>95.705082319255553</v>
      </c>
    </row>
    <row r="31" spans="1:10" x14ac:dyDescent="0.2">
      <c r="A31" s="220"/>
      <c r="B31" s="223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128</v>
      </c>
      <c r="D32" s="125" t="s">
        <v>126</v>
      </c>
      <c r="E32" s="126">
        <v>2</v>
      </c>
      <c r="F32" s="126">
        <v>3</v>
      </c>
      <c r="G32" s="126">
        <v>0</v>
      </c>
      <c r="H32" s="126">
        <v>0</v>
      </c>
      <c r="I32" s="126">
        <f t="shared" si="0"/>
        <v>4</v>
      </c>
      <c r="J32" s="127">
        <f>IF(I32=0,"0,00",I32/SUM(I31:I33)*100)</f>
        <v>1.7278617710583155</v>
      </c>
    </row>
    <row r="33" spans="1:10" x14ac:dyDescent="0.2">
      <c r="A33" s="220"/>
      <c r="B33" s="223"/>
      <c r="C33" s="128" t="s">
        <v>142</v>
      </c>
      <c r="D33" s="129" t="s">
        <v>127</v>
      </c>
      <c r="E33" s="74">
        <v>27</v>
      </c>
      <c r="F33" s="74">
        <v>165</v>
      </c>
      <c r="G33" s="74">
        <v>22</v>
      </c>
      <c r="H33" s="74">
        <v>2</v>
      </c>
      <c r="I33" s="130">
        <f t="shared" si="0"/>
        <v>227.5</v>
      </c>
      <c r="J33" s="131">
        <f>IF(I33=0,"0,00",I33/SUM(I31:I33)*100)</f>
        <v>98.272138228941685</v>
      </c>
    </row>
    <row r="34" spans="1:10" x14ac:dyDescent="0.2">
      <c r="A34" s="220"/>
      <c r="B34" s="223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129</v>
      </c>
      <c r="D35" s="125" t="s">
        <v>126</v>
      </c>
      <c r="E35" s="126">
        <v>2</v>
      </c>
      <c r="F35" s="126">
        <v>5</v>
      </c>
      <c r="G35" s="126">
        <v>0</v>
      </c>
      <c r="H35" s="126">
        <v>0</v>
      </c>
      <c r="I35" s="126">
        <f t="shared" si="0"/>
        <v>6</v>
      </c>
      <c r="J35" s="127">
        <f>IF(I35=0,"0,00",I35/SUM(I34:I36)*100)</f>
        <v>2.8915662650602409</v>
      </c>
    </row>
    <row r="36" spans="1:10" x14ac:dyDescent="0.2">
      <c r="A36" s="221"/>
      <c r="B36" s="224"/>
      <c r="C36" s="133" t="s">
        <v>143</v>
      </c>
      <c r="D36" s="129" t="s">
        <v>127</v>
      </c>
      <c r="E36" s="74">
        <v>33</v>
      </c>
      <c r="F36" s="74">
        <v>137</v>
      </c>
      <c r="G36" s="74">
        <v>24</v>
      </c>
      <c r="H36" s="74">
        <v>0</v>
      </c>
      <c r="I36" s="130">
        <f t="shared" si="0"/>
        <v>201.5</v>
      </c>
      <c r="J36" s="131">
        <f>IF(I36=0,"0,00",I36/SUM(I34:I36)*100)</f>
        <v>97.108433734939752</v>
      </c>
    </row>
    <row r="37" spans="1:10" x14ac:dyDescent="0.2">
      <c r="A37" s="219" t="s">
        <v>132</v>
      </c>
      <c r="B37" s="222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20"/>
      <c r="B39" s="223"/>
      <c r="C39" s="128" t="s">
        <v>144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20"/>
      <c r="B40" s="223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20"/>
      <c r="B42" s="223"/>
      <c r="C42" s="128" t="s">
        <v>145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20"/>
      <c r="B43" s="223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21"/>
      <c r="B45" s="224"/>
      <c r="C45" s="133" t="s">
        <v>146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Y8" sqref="Y8:AA8"/>
    </sheetView>
  </sheetViews>
  <sheetFormatPr baseColWidth="10" defaultRowHeight="12.75" x14ac:dyDescent="0.2"/>
  <cols>
    <col min="1" max="1" width="11.28515625" customWidth="1"/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93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94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95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96</v>
      </c>
      <c r="B8" s="244"/>
      <c r="C8" s="243" t="s">
        <v>97</v>
      </c>
      <c r="D8" s="243"/>
      <c r="E8" s="243"/>
      <c r="F8" s="243"/>
      <c r="G8" s="243"/>
      <c r="H8" s="243"/>
      <c r="I8" s="92"/>
      <c r="J8" s="92"/>
      <c r="K8" s="92"/>
      <c r="L8" s="244" t="s">
        <v>98</v>
      </c>
      <c r="M8" s="244"/>
      <c r="N8" s="244"/>
      <c r="O8" s="243" t="str">
        <f>'G-1'!D5</f>
        <v>CALLE 76 X CARRERA 49C</v>
      </c>
      <c r="P8" s="243"/>
      <c r="Q8" s="243"/>
      <c r="R8" s="243"/>
      <c r="S8" s="243"/>
      <c r="T8" s="92"/>
      <c r="U8" s="92"/>
      <c r="V8" s="244" t="s">
        <v>99</v>
      </c>
      <c r="W8" s="244"/>
      <c r="X8" s="244"/>
      <c r="Y8" s="243">
        <v>1248</v>
      </c>
      <c r="Z8" s="243"/>
      <c r="AA8" s="243"/>
      <c r="AB8" s="92"/>
      <c r="AC8" s="92"/>
      <c r="AD8" s="92"/>
      <c r="AE8" s="92"/>
      <c r="AF8" s="92"/>
      <c r="AG8" s="92"/>
      <c r="AH8" s="244" t="s">
        <v>100</v>
      </c>
      <c r="AI8" s="244"/>
      <c r="AJ8" s="245">
        <f>'G-1'!S6</f>
        <v>43276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47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134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102</v>
      </c>
      <c r="U12" s="246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1612.5</v>
      </c>
      <c r="AV12" s="97">
        <f t="shared" si="0"/>
        <v>1629</v>
      </c>
      <c r="AW12" s="97">
        <f t="shared" si="0"/>
        <v>1709</v>
      </c>
      <c r="AX12" s="97">
        <f t="shared" si="0"/>
        <v>1726</v>
      </c>
      <c r="AY12" s="97">
        <f t="shared" si="0"/>
        <v>1721</v>
      </c>
      <c r="AZ12" s="97">
        <f t="shared" si="0"/>
        <v>1712.5</v>
      </c>
      <c r="BA12" s="97">
        <f t="shared" si="0"/>
        <v>1697.5</v>
      </c>
      <c r="BB12" s="97"/>
      <c r="BC12" s="97"/>
      <c r="BD12" s="97"/>
      <c r="BE12" s="97">
        <f t="shared" ref="BE12:BQ12" si="1">P14</f>
        <v>1699</v>
      </c>
      <c r="BF12" s="97">
        <f t="shared" si="1"/>
        <v>1739.5</v>
      </c>
      <c r="BG12" s="97">
        <f t="shared" si="1"/>
        <v>1698</v>
      </c>
      <c r="BH12" s="97">
        <f t="shared" si="1"/>
        <v>1703.5</v>
      </c>
      <c r="BI12" s="97">
        <f t="shared" si="1"/>
        <v>1699.5</v>
      </c>
      <c r="BJ12" s="97">
        <f t="shared" si="1"/>
        <v>1639</v>
      </c>
      <c r="BK12" s="97">
        <f t="shared" si="1"/>
        <v>1597.5</v>
      </c>
      <c r="BL12" s="97">
        <f t="shared" si="1"/>
        <v>1550.5</v>
      </c>
      <c r="BM12" s="97">
        <f t="shared" si="1"/>
        <v>1585.5</v>
      </c>
      <c r="BN12" s="97">
        <f t="shared" si="1"/>
        <v>1584</v>
      </c>
      <c r="BO12" s="97">
        <f t="shared" si="1"/>
        <v>1634.5</v>
      </c>
      <c r="BP12" s="97">
        <f t="shared" si="1"/>
        <v>1641</v>
      </c>
      <c r="BQ12" s="97">
        <f t="shared" si="1"/>
        <v>1582</v>
      </c>
      <c r="BR12" s="97"/>
      <c r="BS12" s="97"/>
      <c r="BT12" s="97"/>
      <c r="BU12" s="97">
        <f t="shared" ref="BU12:CC12" si="2">AG14</f>
        <v>1505</v>
      </c>
      <c r="BV12" s="97">
        <f t="shared" si="2"/>
        <v>1554.5</v>
      </c>
      <c r="BW12" s="97">
        <f t="shared" si="2"/>
        <v>1601.5</v>
      </c>
      <c r="BX12" s="97">
        <f t="shared" si="2"/>
        <v>1627</v>
      </c>
      <c r="BY12" s="97">
        <f t="shared" si="2"/>
        <v>1667</v>
      </c>
      <c r="BZ12" s="97">
        <f t="shared" si="2"/>
        <v>1693</v>
      </c>
      <c r="CA12" s="97">
        <f t="shared" si="2"/>
        <v>1769</v>
      </c>
      <c r="CB12" s="97">
        <f t="shared" si="2"/>
        <v>1765.5</v>
      </c>
      <c r="CC12" s="97">
        <f t="shared" si="2"/>
        <v>1750.5</v>
      </c>
    </row>
    <row r="13" spans="1:81" ht="16.5" customHeight="1" x14ac:dyDescent="0.2">
      <c r="A13" s="100" t="s">
        <v>103</v>
      </c>
      <c r="B13" s="148">
        <f>'G-1'!F10</f>
        <v>393</v>
      </c>
      <c r="C13" s="148">
        <f>'G-1'!F11</f>
        <v>375</v>
      </c>
      <c r="D13" s="148">
        <f>'G-1'!F12</f>
        <v>405</v>
      </c>
      <c r="E13" s="148">
        <f>'G-1'!F13</f>
        <v>439.5</v>
      </c>
      <c r="F13" s="148">
        <f>'G-1'!F14</f>
        <v>409.5</v>
      </c>
      <c r="G13" s="148">
        <f>'G-1'!F15</f>
        <v>455</v>
      </c>
      <c r="H13" s="148">
        <f>'G-1'!F16</f>
        <v>422</v>
      </c>
      <c r="I13" s="148">
        <f>'G-1'!F17</f>
        <v>434.5</v>
      </c>
      <c r="J13" s="148">
        <f>'G-1'!F18</f>
        <v>401</v>
      </c>
      <c r="K13" s="148">
        <f>'G-1'!F19</f>
        <v>440</v>
      </c>
      <c r="L13" s="149"/>
      <c r="M13" s="148">
        <f>'G-1'!F20</f>
        <v>406</v>
      </c>
      <c r="N13" s="148">
        <f>'G-1'!F21</f>
        <v>460.5</v>
      </c>
      <c r="O13" s="148">
        <f>'G-1'!F22</f>
        <v>435</v>
      </c>
      <c r="P13" s="148">
        <f>'G-1'!M10</f>
        <v>397.5</v>
      </c>
      <c r="Q13" s="148">
        <f>'G-1'!M11</f>
        <v>446.5</v>
      </c>
      <c r="R13" s="148">
        <f>'G-1'!M12</f>
        <v>419</v>
      </c>
      <c r="S13" s="148">
        <f>'G-1'!M13</f>
        <v>440.5</v>
      </c>
      <c r="T13" s="148">
        <f>'G-1'!M14</f>
        <v>393.5</v>
      </c>
      <c r="U13" s="148">
        <f>'G-1'!M15</f>
        <v>386</v>
      </c>
      <c r="V13" s="148">
        <f>'G-1'!M16</f>
        <v>377.5</v>
      </c>
      <c r="W13" s="148">
        <f>'G-1'!M17</f>
        <v>393.5</v>
      </c>
      <c r="X13" s="148">
        <f>'G-1'!M18</f>
        <v>428.5</v>
      </c>
      <c r="Y13" s="148">
        <f>'G-1'!M19</f>
        <v>384.5</v>
      </c>
      <c r="Z13" s="148">
        <f>'G-1'!M20</f>
        <v>428</v>
      </c>
      <c r="AA13" s="148">
        <f>'G-1'!M21</f>
        <v>400</v>
      </c>
      <c r="AB13" s="148">
        <f>'G-1'!M22</f>
        <v>369.5</v>
      </c>
      <c r="AC13" s="149"/>
      <c r="AD13" s="148">
        <f>'G-1'!T10</f>
        <v>362.5</v>
      </c>
      <c r="AE13" s="148">
        <f>'G-1'!T11</f>
        <v>371.5</v>
      </c>
      <c r="AF13" s="148">
        <f>'G-1'!T12</f>
        <v>401.5</v>
      </c>
      <c r="AG13" s="148">
        <f>'G-1'!T13</f>
        <v>369.5</v>
      </c>
      <c r="AH13" s="148">
        <f>'G-1'!T14</f>
        <v>412</v>
      </c>
      <c r="AI13" s="148">
        <f>'G-1'!T15</f>
        <v>418.5</v>
      </c>
      <c r="AJ13" s="148">
        <f>'G-1'!T16</f>
        <v>427</v>
      </c>
      <c r="AK13" s="148">
        <f>'G-1'!T17</f>
        <v>409.5</v>
      </c>
      <c r="AL13" s="148">
        <f>'G-1'!T18</f>
        <v>438</v>
      </c>
      <c r="AM13" s="148">
        <f>'G-1'!T19</f>
        <v>494.5</v>
      </c>
      <c r="AN13" s="148">
        <f>'G-1'!T20</f>
        <v>423.5</v>
      </c>
      <c r="AO13" s="148">
        <f>'G-1'!T21</f>
        <v>394.5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1612.5</v>
      </c>
      <c r="F14" s="148">
        <f t="shared" ref="F14:K14" si="3">C13+D13+E13+F13</f>
        <v>1629</v>
      </c>
      <c r="G14" s="148">
        <f t="shared" si="3"/>
        <v>1709</v>
      </c>
      <c r="H14" s="148">
        <f t="shared" si="3"/>
        <v>1726</v>
      </c>
      <c r="I14" s="148">
        <f t="shared" si="3"/>
        <v>1721</v>
      </c>
      <c r="J14" s="148">
        <f t="shared" si="3"/>
        <v>1712.5</v>
      </c>
      <c r="K14" s="148">
        <f t="shared" si="3"/>
        <v>1697.5</v>
      </c>
      <c r="L14" s="149"/>
      <c r="M14" s="148"/>
      <c r="N14" s="148"/>
      <c r="O14" s="148"/>
      <c r="P14" s="148">
        <f>M13+N13+O13+P13</f>
        <v>1699</v>
      </c>
      <c r="Q14" s="148">
        <f t="shared" ref="Q14:AB14" si="4">N13+O13+P13+Q13</f>
        <v>1739.5</v>
      </c>
      <c r="R14" s="148">
        <f t="shared" si="4"/>
        <v>1698</v>
      </c>
      <c r="S14" s="148">
        <f t="shared" si="4"/>
        <v>1703.5</v>
      </c>
      <c r="T14" s="148">
        <f t="shared" si="4"/>
        <v>1699.5</v>
      </c>
      <c r="U14" s="148">
        <f t="shared" si="4"/>
        <v>1639</v>
      </c>
      <c r="V14" s="148">
        <f t="shared" si="4"/>
        <v>1597.5</v>
      </c>
      <c r="W14" s="148">
        <f t="shared" si="4"/>
        <v>1550.5</v>
      </c>
      <c r="X14" s="148">
        <f t="shared" si="4"/>
        <v>1585.5</v>
      </c>
      <c r="Y14" s="148">
        <f t="shared" si="4"/>
        <v>1584</v>
      </c>
      <c r="Z14" s="148">
        <f t="shared" si="4"/>
        <v>1634.5</v>
      </c>
      <c r="AA14" s="148">
        <f t="shared" si="4"/>
        <v>1641</v>
      </c>
      <c r="AB14" s="148">
        <f t="shared" si="4"/>
        <v>1582</v>
      </c>
      <c r="AC14" s="149"/>
      <c r="AD14" s="148"/>
      <c r="AE14" s="148"/>
      <c r="AF14" s="148"/>
      <c r="AG14" s="148">
        <f>AD13+AE13+AF13+AG13</f>
        <v>1505</v>
      </c>
      <c r="AH14" s="148">
        <f t="shared" ref="AH14:AO14" si="5">AE13+AF13+AG13+AH13</f>
        <v>1554.5</v>
      </c>
      <c r="AI14" s="148">
        <f t="shared" si="5"/>
        <v>1601.5</v>
      </c>
      <c r="AJ14" s="148">
        <f t="shared" si="5"/>
        <v>1627</v>
      </c>
      <c r="AK14" s="148">
        <f t="shared" si="5"/>
        <v>1667</v>
      </c>
      <c r="AL14" s="148">
        <f t="shared" si="5"/>
        <v>1693</v>
      </c>
      <c r="AM14" s="148">
        <f t="shared" si="5"/>
        <v>1769</v>
      </c>
      <c r="AN14" s="148">
        <f t="shared" si="5"/>
        <v>1765.5</v>
      </c>
      <c r="AO14" s="148">
        <f t="shared" si="5"/>
        <v>1750.5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1.6219463356027232E-2</v>
      </c>
      <c r="E15" s="151"/>
      <c r="F15" s="151" t="s">
        <v>107</v>
      </c>
      <c r="G15" s="152">
        <f>DIRECCIONALIDAD!J11/100</f>
        <v>0.9837805366439728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1.5599465161194473E-2</v>
      </c>
      <c r="Q15" s="151"/>
      <c r="R15" s="151"/>
      <c r="S15" s="151"/>
      <c r="T15" s="151" t="s">
        <v>107</v>
      </c>
      <c r="U15" s="152">
        <f>DIRECCIONALIDAD!J14/100</f>
        <v>0.98440053483880552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2.26161369193154E-2</v>
      </c>
      <c r="AG15" s="151"/>
      <c r="AH15" s="151"/>
      <c r="AI15" s="151"/>
      <c r="AJ15" s="151" t="s">
        <v>107</v>
      </c>
      <c r="AK15" s="152">
        <f>DIRECCIONALIDAD!J17/100</f>
        <v>0.97738386308068459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149</v>
      </c>
      <c r="B16" s="161">
        <f>MAX(B14:K14)</f>
        <v>1726</v>
      </c>
      <c r="C16" s="151" t="s">
        <v>106</v>
      </c>
      <c r="D16" s="162">
        <f>+B16*D15</f>
        <v>27.994793752503004</v>
      </c>
      <c r="E16" s="151"/>
      <c r="F16" s="151" t="s">
        <v>107</v>
      </c>
      <c r="G16" s="162">
        <f>+B16*G15</f>
        <v>1698.005206247497</v>
      </c>
      <c r="H16" s="151"/>
      <c r="I16" s="151" t="s">
        <v>108</v>
      </c>
      <c r="J16" s="162">
        <f>+B16*J15</f>
        <v>0</v>
      </c>
      <c r="K16" s="153"/>
      <c r="L16" s="147"/>
      <c r="M16" s="161">
        <f>MAX(M14:AB14)</f>
        <v>1739.5</v>
      </c>
      <c r="N16" s="151"/>
      <c r="O16" s="151" t="s">
        <v>106</v>
      </c>
      <c r="P16" s="163">
        <f>+M16*P15</f>
        <v>27.135269647897786</v>
      </c>
      <c r="Q16" s="151"/>
      <c r="R16" s="151"/>
      <c r="S16" s="151"/>
      <c r="T16" s="151" t="s">
        <v>107</v>
      </c>
      <c r="U16" s="163">
        <f>+M16*U15</f>
        <v>1712.3647303521022</v>
      </c>
      <c r="V16" s="151"/>
      <c r="W16" s="151"/>
      <c r="X16" s="151"/>
      <c r="Y16" s="151" t="s">
        <v>108</v>
      </c>
      <c r="Z16" s="163">
        <f>+M16*Z15</f>
        <v>0</v>
      </c>
      <c r="AA16" s="151"/>
      <c r="AB16" s="153"/>
      <c r="AC16" s="147"/>
      <c r="AD16" s="161">
        <f>MAX(AD14:AO14)</f>
        <v>1769</v>
      </c>
      <c r="AE16" s="151" t="s">
        <v>106</v>
      </c>
      <c r="AF16" s="162">
        <f>+AD16*AF15</f>
        <v>40.00794621026894</v>
      </c>
      <c r="AG16" s="151"/>
      <c r="AH16" s="151"/>
      <c r="AI16" s="151"/>
      <c r="AJ16" s="151" t="s">
        <v>107</v>
      </c>
      <c r="AK16" s="162">
        <f>+AD16*AK15</f>
        <v>1728.992053789731</v>
      </c>
      <c r="AL16" s="151"/>
      <c r="AM16" s="151"/>
      <c r="AN16" s="151" t="s">
        <v>108</v>
      </c>
      <c r="AO16" s="164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241" t="s">
        <v>102</v>
      </c>
      <c r="U17" s="241"/>
      <c r="V17" s="155">
        <v>2</v>
      </c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9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9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104</v>
      </c>
      <c r="B19" s="148"/>
      <c r="C19" s="148"/>
      <c r="D19" s="148"/>
      <c r="E19" s="148">
        <f>B18+C18+D18+E18</f>
        <v>0</v>
      </c>
      <c r="F19" s="148">
        <f t="shared" ref="F19:K19" si="9">C18+D18+E18+F18</f>
        <v>0</v>
      </c>
      <c r="G19" s="148">
        <f t="shared" si="9"/>
        <v>0</v>
      </c>
      <c r="H19" s="148">
        <f t="shared" si="9"/>
        <v>0</v>
      </c>
      <c r="I19" s="148">
        <f t="shared" si="9"/>
        <v>0</v>
      </c>
      <c r="J19" s="148">
        <f t="shared" si="9"/>
        <v>0</v>
      </c>
      <c r="K19" s="148">
        <f t="shared" si="9"/>
        <v>0</v>
      </c>
      <c r="L19" s="149"/>
      <c r="M19" s="148"/>
      <c r="N19" s="148"/>
      <c r="O19" s="148"/>
      <c r="P19" s="148">
        <f>M18+N18+O18+P18</f>
        <v>0</v>
      </c>
      <c r="Q19" s="148">
        <f t="shared" ref="Q19:AB19" si="10">N18+O18+P18+Q18</f>
        <v>0</v>
      </c>
      <c r="R19" s="148">
        <f t="shared" si="10"/>
        <v>0</v>
      </c>
      <c r="S19" s="148">
        <f t="shared" si="10"/>
        <v>0</v>
      </c>
      <c r="T19" s="148">
        <f t="shared" si="10"/>
        <v>0</v>
      </c>
      <c r="U19" s="148">
        <f t="shared" si="10"/>
        <v>0</v>
      </c>
      <c r="V19" s="148">
        <f t="shared" si="10"/>
        <v>0</v>
      </c>
      <c r="W19" s="148">
        <f t="shared" si="10"/>
        <v>0</v>
      </c>
      <c r="X19" s="148">
        <f t="shared" si="10"/>
        <v>0</v>
      </c>
      <c r="Y19" s="148">
        <f t="shared" si="10"/>
        <v>0</v>
      </c>
      <c r="Z19" s="148">
        <f t="shared" si="10"/>
        <v>0</v>
      </c>
      <c r="AA19" s="148">
        <f t="shared" si="10"/>
        <v>0</v>
      </c>
      <c r="AB19" s="148">
        <f t="shared" si="10"/>
        <v>0</v>
      </c>
      <c r="AC19" s="149"/>
      <c r="AD19" s="148"/>
      <c r="AE19" s="148"/>
      <c r="AF19" s="148"/>
      <c r="AG19" s="148">
        <f>AD18+AE18+AF18+AG18</f>
        <v>0</v>
      </c>
      <c r="AH19" s="148">
        <f t="shared" ref="AH19:AO19" si="11">AE18+AF18+AG18+AH18</f>
        <v>0</v>
      </c>
      <c r="AI19" s="148">
        <f t="shared" si="11"/>
        <v>0</v>
      </c>
      <c r="AJ19" s="148">
        <f t="shared" si="11"/>
        <v>0</v>
      </c>
      <c r="AK19" s="148">
        <f t="shared" si="11"/>
        <v>0</v>
      </c>
      <c r="AL19" s="148">
        <f t="shared" si="11"/>
        <v>0</v>
      </c>
      <c r="AM19" s="148">
        <f t="shared" si="11"/>
        <v>0</v>
      </c>
      <c r="AN19" s="148">
        <f t="shared" si="11"/>
        <v>0</v>
      </c>
      <c r="AO19" s="148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P28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AG28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105</v>
      </c>
      <c r="B20" s="150"/>
      <c r="C20" s="151" t="s">
        <v>106</v>
      </c>
      <c r="D20" s="152">
        <f>DIRECCIONALIDAD!J19/100</f>
        <v>0</v>
      </c>
      <c r="E20" s="151"/>
      <c r="F20" s="151" t="s">
        <v>107</v>
      </c>
      <c r="G20" s="152">
        <f>DIRECCIONALIDAD!J20/100</f>
        <v>0</v>
      </c>
      <c r="H20" s="151"/>
      <c r="I20" s="151" t="s">
        <v>108</v>
      </c>
      <c r="J20" s="152">
        <f>DIRECCIONALIDAD!J21/100</f>
        <v>0</v>
      </c>
      <c r="K20" s="153"/>
      <c r="L20" s="147"/>
      <c r="M20" s="150"/>
      <c r="N20" s="151"/>
      <c r="O20" s="151" t="s">
        <v>106</v>
      </c>
      <c r="P20" s="152">
        <f>DIRECCIONALIDAD!J22/100</f>
        <v>0</v>
      </c>
      <c r="Q20" s="151"/>
      <c r="R20" s="151"/>
      <c r="S20" s="151"/>
      <c r="T20" s="151" t="s">
        <v>107</v>
      </c>
      <c r="U20" s="152">
        <f>DIRECCIONALIDAD!J23/100</f>
        <v>0</v>
      </c>
      <c r="V20" s="151"/>
      <c r="W20" s="151"/>
      <c r="X20" s="151"/>
      <c r="Y20" s="151" t="s">
        <v>108</v>
      </c>
      <c r="Z20" s="152">
        <f>DIRECCIONALIDAD!J24/100</f>
        <v>0</v>
      </c>
      <c r="AA20" s="151"/>
      <c r="AB20" s="153"/>
      <c r="AC20" s="147"/>
      <c r="AD20" s="150"/>
      <c r="AE20" s="151" t="s">
        <v>106</v>
      </c>
      <c r="AF20" s="152">
        <f>DIRECCIONALIDAD!J25/100</f>
        <v>0</v>
      </c>
      <c r="AG20" s="151"/>
      <c r="AH20" s="151"/>
      <c r="AI20" s="151"/>
      <c r="AJ20" s="151" t="s">
        <v>107</v>
      </c>
      <c r="AK20" s="152">
        <f>DIRECCIONALIDAD!J26/100</f>
        <v>0</v>
      </c>
      <c r="AL20" s="151"/>
      <c r="AM20" s="151"/>
      <c r="AN20" s="151" t="s">
        <v>108</v>
      </c>
      <c r="AO20" s="154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444.5</v>
      </c>
      <c r="AV20" s="92">
        <f t="shared" si="15"/>
        <v>471</v>
      </c>
      <c r="AW20" s="92">
        <f t="shared" si="15"/>
        <v>486.5</v>
      </c>
      <c r="AX20" s="92">
        <f t="shared" si="15"/>
        <v>475</v>
      </c>
      <c r="AY20" s="92">
        <f t="shared" si="15"/>
        <v>490.5</v>
      </c>
      <c r="AZ20" s="92">
        <f t="shared" si="15"/>
        <v>499.5</v>
      </c>
      <c r="BA20" s="92">
        <f t="shared" si="15"/>
        <v>486.5</v>
      </c>
      <c r="BB20" s="92"/>
      <c r="BC20" s="92"/>
      <c r="BD20" s="92"/>
      <c r="BE20" s="92">
        <f t="shared" ref="BE20:BQ20" si="16">P23</f>
        <v>484</v>
      </c>
      <c r="BF20" s="92">
        <f t="shared" si="16"/>
        <v>438.5</v>
      </c>
      <c r="BG20" s="92">
        <f t="shared" si="16"/>
        <v>449</v>
      </c>
      <c r="BH20" s="92">
        <f t="shared" si="16"/>
        <v>433.5</v>
      </c>
      <c r="BI20" s="92">
        <f t="shared" si="16"/>
        <v>414</v>
      </c>
      <c r="BJ20" s="92">
        <f t="shared" si="16"/>
        <v>428</v>
      </c>
      <c r="BK20" s="92">
        <f t="shared" si="16"/>
        <v>410</v>
      </c>
      <c r="BL20" s="92">
        <f t="shared" si="16"/>
        <v>429.5</v>
      </c>
      <c r="BM20" s="92">
        <f t="shared" si="16"/>
        <v>442</v>
      </c>
      <c r="BN20" s="92">
        <f t="shared" si="16"/>
        <v>471.5</v>
      </c>
      <c r="BO20" s="92">
        <f t="shared" si="16"/>
        <v>494</v>
      </c>
      <c r="BP20" s="92">
        <f t="shared" si="16"/>
        <v>477.5</v>
      </c>
      <c r="BQ20" s="92">
        <f t="shared" si="16"/>
        <v>474</v>
      </c>
      <c r="BR20" s="92"/>
      <c r="BS20" s="92"/>
      <c r="BT20" s="92"/>
      <c r="BU20" s="92">
        <f t="shared" ref="BU20:CC20" si="17">AG23</f>
        <v>478.5</v>
      </c>
      <c r="BV20" s="92">
        <f t="shared" si="17"/>
        <v>440</v>
      </c>
      <c r="BW20" s="92">
        <f t="shared" si="17"/>
        <v>396</v>
      </c>
      <c r="BX20" s="92">
        <f t="shared" si="17"/>
        <v>403.5</v>
      </c>
      <c r="BY20" s="92">
        <f t="shared" si="17"/>
        <v>413.5</v>
      </c>
      <c r="BZ20" s="92">
        <f t="shared" si="17"/>
        <v>436</v>
      </c>
      <c r="CA20" s="92">
        <f t="shared" si="17"/>
        <v>459.5</v>
      </c>
      <c r="CB20" s="92">
        <f t="shared" si="17"/>
        <v>446.5</v>
      </c>
      <c r="CC20" s="92">
        <f t="shared" si="17"/>
        <v>444.5</v>
      </c>
    </row>
    <row r="21" spans="1:81" ht="16.5" customHeight="1" x14ac:dyDescent="0.2">
      <c r="A21" s="92"/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241" t="s">
        <v>102</v>
      </c>
      <c r="U21" s="241"/>
      <c r="V21" s="155">
        <v>3</v>
      </c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92"/>
      <c r="AQ21" s="92"/>
      <c r="AR21" s="92"/>
      <c r="AS21" s="92"/>
      <c r="AT21" s="92"/>
      <c r="AU21" s="92">
        <f t="shared" ref="AU21:BA21" si="18">E32</f>
        <v>2057</v>
      </c>
      <c r="AV21" s="92">
        <f t="shared" si="18"/>
        <v>2100</v>
      </c>
      <c r="AW21" s="92">
        <f t="shared" si="18"/>
        <v>2195.5</v>
      </c>
      <c r="AX21" s="92">
        <f t="shared" si="18"/>
        <v>2201</v>
      </c>
      <c r="AY21" s="92">
        <f t="shared" si="18"/>
        <v>2211.5</v>
      </c>
      <c r="AZ21" s="92">
        <f t="shared" si="18"/>
        <v>2212</v>
      </c>
      <c r="BA21" s="92">
        <f t="shared" si="18"/>
        <v>2184</v>
      </c>
      <c r="BB21" s="92"/>
      <c r="BC21" s="92"/>
      <c r="BD21" s="92"/>
      <c r="BE21" s="92">
        <f t="shared" ref="BE21:BQ21" si="19">P32</f>
        <v>2183</v>
      </c>
      <c r="BF21" s="92">
        <f t="shared" si="19"/>
        <v>2178</v>
      </c>
      <c r="BG21" s="92">
        <f t="shared" si="19"/>
        <v>2147</v>
      </c>
      <c r="BH21" s="92">
        <f t="shared" si="19"/>
        <v>2137</v>
      </c>
      <c r="BI21" s="92">
        <f t="shared" si="19"/>
        <v>2113.5</v>
      </c>
      <c r="BJ21" s="92">
        <f t="shared" si="19"/>
        <v>2067</v>
      </c>
      <c r="BK21" s="92">
        <f t="shared" si="19"/>
        <v>2007.5</v>
      </c>
      <c r="BL21" s="92">
        <f t="shared" si="19"/>
        <v>1980</v>
      </c>
      <c r="BM21" s="92">
        <f t="shared" si="19"/>
        <v>2027.5</v>
      </c>
      <c r="BN21" s="92">
        <f t="shared" si="19"/>
        <v>2055.5</v>
      </c>
      <c r="BO21" s="92">
        <f t="shared" si="19"/>
        <v>2128.5</v>
      </c>
      <c r="BP21" s="92">
        <f t="shared" si="19"/>
        <v>2118.5</v>
      </c>
      <c r="BQ21" s="92">
        <f t="shared" si="19"/>
        <v>2056</v>
      </c>
      <c r="BR21" s="92"/>
      <c r="BS21" s="92"/>
      <c r="BT21" s="92"/>
      <c r="BU21" s="92">
        <f t="shared" ref="BU21:CC21" si="20">AG32</f>
        <v>1983.5</v>
      </c>
      <c r="BV21" s="92">
        <f t="shared" si="20"/>
        <v>1994.5</v>
      </c>
      <c r="BW21" s="92">
        <f t="shared" si="20"/>
        <v>1997.5</v>
      </c>
      <c r="BX21" s="92">
        <f t="shared" si="20"/>
        <v>2030.5</v>
      </c>
      <c r="BY21" s="92">
        <f t="shared" si="20"/>
        <v>2080.5</v>
      </c>
      <c r="BZ21" s="92">
        <f t="shared" si="20"/>
        <v>2129</v>
      </c>
      <c r="CA21" s="92">
        <f t="shared" si="20"/>
        <v>2228.5</v>
      </c>
      <c r="CB21" s="92">
        <f t="shared" si="20"/>
        <v>2212</v>
      </c>
      <c r="CC21" s="92">
        <f t="shared" si="20"/>
        <v>2195</v>
      </c>
    </row>
    <row r="22" spans="1:81" ht="16.5" customHeight="1" x14ac:dyDescent="0.2">
      <c r="A22" s="100" t="s">
        <v>103</v>
      </c>
      <c r="B22" s="148">
        <f>'G-3'!F10</f>
        <v>93.5</v>
      </c>
      <c r="C22" s="148">
        <f>'G-3'!F11</f>
        <v>121</v>
      </c>
      <c r="D22" s="148">
        <f>'G-3'!F12</f>
        <v>107</v>
      </c>
      <c r="E22" s="148">
        <f>'G-3'!F13</f>
        <v>123</v>
      </c>
      <c r="F22" s="148">
        <f>'G-3'!F14</f>
        <v>120</v>
      </c>
      <c r="G22" s="148">
        <f>'G-3'!F15</f>
        <v>136.5</v>
      </c>
      <c r="H22" s="148">
        <f>'G-3'!F16</f>
        <v>95.5</v>
      </c>
      <c r="I22" s="148">
        <f>'G-3'!F17</f>
        <v>138.5</v>
      </c>
      <c r="J22" s="148">
        <f>'G-3'!F18</f>
        <v>129</v>
      </c>
      <c r="K22" s="148">
        <f>'G-3'!F19</f>
        <v>123.5</v>
      </c>
      <c r="L22" s="149"/>
      <c r="M22" s="148">
        <f>'G-3'!F20</f>
        <v>136.5</v>
      </c>
      <c r="N22" s="148">
        <f>'G-3'!F21</f>
        <v>113</v>
      </c>
      <c r="O22" s="148">
        <f>'G-3'!F22</f>
        <v>110</v>
      </c>
      <c r="P22" s="148">
        <f>'G-3'!M10</f>
        <v>124.5</v>
      </c>
      <c r="Q22" s="148">
        <f>'G-3'!M11</f>
        <v>91</v>
      </c>
      <c r="R22" s="148">
        <f>'G-3'!M12</f>
        <v>123.5</v>
      </c>
      <c r="S22" s="148">
        <f>'G-3'!M13</f>
        <v>94.5</v>
      </c>
      <c r="T22" s="148">
        <f>'G-3'!M14</f>
        <v>105</v>
      </c>
      <c r="U22" s="148">
        <f>'G-3'!M15</f>
        <v>105</v>
      </c>
      <c r="V22" s="148">
        <f>'G-3'!M16</f>
        <v>105.5</v>
      </c>
      <c r="W22" s="148">
        <f>'G-3'!M17</f>
        <v>114</v>
      </c>
      <c r="X22" s="148">
        <f>'G-3'!M18</f>
        <v>117.5</v>
      </c>
      <c r="Y22" s="148">
        <f>'G-3'!M19</f>
        <v>134.5</v>
      </c>
      <c r="Z22" s="148">
        <f>'G-3'!M20</f>
        <v>128</v>
      </c>
      <c r="AA22" s="148">
        <f>'G-3'!M21</f>
        <v>97.5</v>
      </c>
      <c r="AB22" s="148">
        <f>'G-3'!M22</f>
        <v>114</v>
      </c>
      <c r="AC22" s="149"/>
      <c r="AD22" s="148">
        <f>'G-3'!T10</f>
        <v>142</v>
      </c>
      <c r="AE22" s="148">
        <f>'G-3'!T11</f>
        <v>131.5</v>
      </c>
      <c r="AF22" s="148">
        <f>'G-3'!T12</f>
        <v>107</v>
      </c>
      <c r="AG22" s="148">
        <f>'G-3'!T13</f>
        <v>98</v>
      </c>
      <c r="AH22" s="148">
        <f>'G-3'!T14</f>
        <v>103.5</v>
      </c>
      <c r="AI22" s="148">
        <f>'G-3'!T15</f>
        <v>87.5</v>
      </c>
      <c r="AJ22" s="148">
        <f>'G-3'!T16</f>
        <v>114.5</v>
      </c>
      <c r="AK22" s="148">
        <f>'G-3'!T17</f>
        <v>108</v>
      </c>
      <c r="AL22" s="148">
        <f>'G-3'!T18</f>
        <v>126</v>
      </c>
      <c r="AM22" s="148">
        <f>'G-3'!T19</f>
        <v>111</v>
      </c>
      <c r="AN22" s="148">
        <f>'G-3'!T20</f>
        <v>101.5</v>
      </c>
      <c r="AO22" s="148">
        <f>'G-3'!T21</f>
        <v>106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8"/>
      <c r="C23" s="148"/>
      <c r="D23" s="148"/>
      <c r="E23" s="148">
        <f>B22+C22+D22+E22</f>
        <v>444.5</v>
      </c>
      <c r="F23" s="148">
        <f t="shared" ref="F23:K23" si="21">C22+D22+E22+F22</f>
        <v>471</v>
      </c>
      <c r="G23" s="148">
        <f t="shared" si="21"/>
        <v>486.5</v>
      </c>
      <c r="H23" s="148">
        <f t="shared" si="21"/>
        <v>475</v>
      </c>
      <c r="I23" s="148">
        <f t="shared" si="21"/>
        <v>490.5</v>
      </c>
      <c r="J23" s="148">
        <f t="shared" si="21"/>
        <v>499.5</v>
      </c>
      <c r="K23" s="148">
        <f t="shared" si="21"/>
        <v>486.5</v>
      </c>
      <c r="L23" s="149"/>
      <c r="M23" s="148"/>
      <c r="N23" s="148"/>
      <c r="O23" s="148"/>
      <c r="P23" s="148">
        <f>M22+N22+O22+P22</f>
        <v>484</v>
      </c>
      <c r="Q23" s="148">
        <f t="shared" ref="Q23:AB23" si="22">N22+O22+P22+Q22</f>
        <v>438.5</v>
      </c>
      <c r="R23" s="148">
        <f t="shared" si="22"/>
        <v>449</v>
      </c>
      <c r="S23" s="148">
        <f t="shared" si="22"/>
        <v>433.5</v>
      </c>
      <c r="T23" s="148">
        <f t="shared" si="22"/>
        <v>414</v>
      </c>
      <c r="U23" s="148">
        <f t="shared" si="22"/>
        <v>428</v>
      </c>
      <c r="V23" s="148">
        <f t="shared" si="22"/>
        <v>410</v>
      </c>
      <c r="W23" s="148">
        <f t="shared" si="22"/>
        <v>429.5</v>
      </c>
      <c r="X23" s="148">
        <f t="shared" si="22"/>
        <v>442</v>
      </c>
      <c r="Y23" s="148">
        <f t="shared" si="22"/>
        <v>471.5</v>
      </c>
      <c r="Z23" s="148">
        <f t="shared" si="22"/>
        <v>494</v>
      </c>
      <c r="AA23" s="148">
        <f t="shared" si="22"/>
        <v>477.5</v>
      </c>
      <c r="AB23" s="148">
        <f t="shared" si="22"/>
        <v>474</v>
      </c>
      <c r="AC23" s="149"/>
      <c r="AD23" s="148"/>
      <c r="AE23" s="148"/>
      <c r="AF23" s="148"/>
      <c r="AG23" s="148">
        <f>AD22+AE22+AF22+AG22</f>
        <v>478.5</v>
      </c>
      <c r="AH23" s="148">
        <f t="shared" ref="AH23:AO23" si="23">AE22+AF22+AG22+AH22</f>
        <v>440</v>
      </c>
      <c r="AI23" s="148">
        <f t="shared" si="23"/>
        <v>396</v>
      </c>
      <c r="AJ23" s="148">
        <f t="shared" si="23"/>
        <v>403.5</v>
      </c>
      <c r="AK23" s="148">
        <f t="shared" si="23"/>
        <v>413.5</v>
      </c>
      <c r="AL23" s="148">
        <f t="shared" si="23"/>
        <v>436</v>
      </c>
      <c r="AM23" s="148">
        <f t="shared" si="23"/>
        <v>459.5</v>
      </c>
      <c r="AN23" s="148">
        <f t="shared" si="23"/>
        <v>446.5</v>
      </c>
      <c r="AO23" s="148">
        <f t="shared" si="23"/>
        <v>444.5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0"/>
      <c r="C24" s="151" t="s">
        <v>106</v>
      </c>
      <c r="D24" s="152">
        <f>DIRECCIONALIDAD!J28/100</f>
        <v>0</v>
      </c>
      <c r="E24" s="151"/>
      <c r="F24" s="151" t="s">
        <v>107</v>
      </c>
      <c r="G24" s="152">
        <f>DIRECCIONALIDAD!J29/100</f>
        <v>4.2949176807444527E-2</v>
      </c>
      <c r="H24" s="151"/>
      <c r="I24" s="151" t="s">
        <v>108</v>
      </c>
      <c r="J24" s="152">
        <f>DIRECCIONALIDAD!J30/100</f>
        <v>0.95705082319255552</v>
      </c>
      <c r="K24" s="153"/>
      <c r="L24" s="147"/>
      <c r="M24" s="150"/>
      <c r="N24" s="151"/>
      <c r="O24" s="151" t="s">
        <v>106</v>
      </c>
      <c r="P24" s="152">
        <f>DIRECCIONALIDAD!J31/100</f>
        <v>0</v>
      </c>
      <c r="Q24" s="151"/>
      <c r="R24" s="151"/>
      <c r="S24" s="151"/>
      <c r="T24" s="151" t="s">
        <v>107</v>
      </c>
      <c r="U24" s="152">
        <f>DIRECCIONALIDAD!J32/100</f>
        <v>1.7278617710583154E-2</v>
      </c>
      <c r="V24" s="151"/>
      <c r="W24" s="151"/>
      <c r="X24" s="151"/>
      <c r="Y24" s="151" t="s">
        <v>108</v>
      </c>
      <c r="Z24" s="152">
        <f>DIRECCIONALIDAD!J33/100</f>
        <v>0.98272138228941686</v>
      </c>
      <c r="AA24" s="151"/>
      <c r="AB24" s="151"/>
      <c r="AC24" s="147"/>
      <c r="AD24" s="150"/>
      <c r="AE24" s="151" t="s">
        <v>106</v>
      </c>
      <c r="AF24" s="152">
        <f>DIRECCIONALIDAD!J34/100</f>
        <v>0</v>
      </c>
      <c r="AG24" s="151"/>
      <c r="AH24" s="151"/>
      <c r="AI24" s="151"/>
      <c r="AJ24" s="151" t="s">
        <v>107</v>
      </c>
      <c r="AK24" s="152">
        <f>DIRECCIONALIDAD!J35/100</f>
        <v>2.891566265060241E-2</v>
      </c>
      <c r="AL24" s="151"/>
      <c r="AM24" s="151"/>
      <c r="AN24" s="151" t="s">
        <v>108</v>
      </c>
      <c r="AO24" s="152">
        <f>DIRECCIONALIDAD!J36/100</f>
        <v>0.97108433734939748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149</v>
      </c>
      <c r="B25" s="161">
        <f>MAX(B23:K23)</f>
        <v>499.5</v>
      </c>
      <c r="C25" s="151" t="s">
        <v>106</v>
      </c>
      <c r="D25" s="162">
        <f>+B25*D24</f>
        <v>0</v>
      </c>
      <c r="E25" s="151"/>
      <c r="F25" s="151" t="s">
        <v>107</v>
      </c>
      <c r="G25" s="162">
        <f>+B25*G24</f>
        <v>21.453113815318542</v>
      </c>
      <c r="H25" s="151"/>
      <c r="I25" s="151" t="s">
        <v>108</v>
      </c>
      <c r="J25" s="162">
        <f>+B25*J24</f>
        <v>478.04688618468151</v>
      </c>
      <c r="K25" s="153"/>
      <c r="L25" s="147"/>
      <c r="M25" s="161">
        <f>MAX(M23:AB23)</f>
        <v>494</v>
      </c>
      <c r="N25" s="151"/>
      <c r="O25" s="151" t="s">
        <v>106</v>
      </c>
      <c r="P25" s="163">
        <f>+M25*P24</f>
        <v>0</v>
      </c>
      <c r="Q25" s="151"/>
      <c r="R25" s="151"/>
      <c r="S25" s="151"/>
      <c r="T25" s="151" t="s">
        <v>107</v>
      </c>
      <c r="U25" s="163">
        <f>+M25*U24</f>
        <v>8.5356371490280782</v>
      </c>
      <c r="V25" s="151"/>
      <c r="W25" s="151"/>
      <c r="X25" s="151"/>
      <c r="Y25" s="151" t="s">
        <v>108</v>
      </c>
      <c r="Z25" s="163">
        <f>+M25*Z24</f>
        <v>485.46436285097195</v>
      </c>
      <c r="AA25" s="151"/>
      <c r="AB25" s="153"/>
      <c r="AC25" s="147"/>
      <c r="AD25" s="161">
        <f>MAX(AD23:AO23)</f>
        <v>478.5</v>
      </c>
      <c r="AE25" s="151" t="s">
        <v>106</v>
      </c>
      <c r="AF25" s="162">
        <f>+AD25*AF24</f>
        <v>0</v>
      </c>
      <c r="AG25" s="151"/>
      <c r="AH25" s="151"/>
      <c r="AI25" s="151"/>
      <c r="AJ25" s="151" t="s">
        <v>107</v>
      </c>
      <c r="AK25" s="162">
        <f>+AD25*AK24</f>
        <v>13.836144578313254</v>
      </c>
      <c r="AL25" s="151"/>
      <c r="AM25" s="151"/>
      <c r="AN25" s="151" t="s">
        <v>108</v>
      </c>
      <c r="AO25" s="164">
        <f>+AD25*AO24</f>
        <v>464.66385542168672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7"/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241" t="s">
        <v>102</v>
      </c>
      <c r="U26" s="241"/>
      <c r="V26" s="155">
        <v>4</v>
      </c>
      <c r="W26" s="147"/>
      <c r="X26" s="147"/>
      <c r="Y26" s="147"/>
      <c r="Z26" s="147"/>
      <c r="AA26" s="147"/>
      <c r="AB26" s="147"/>
      <c r="AC26" s="147"/>
      <c r="AD26" s="147"/>
      <c r="AE26" s="147"/>
      <c r="AF26" s="147"/>
      <c r="AG26" s="147"/>
      <c r="AH26" s="147"/>
      <c r="AI26" s="147"/>
      <c r="AJ26" s="147"/>
      <c r="AK26" s="147"/>
      <c r="AL26" s="147"/>
      <c r="AM26" s="147"/>
      <c r="AN26" s="147"/>
      <c r="AO26" s="147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9"/>
      <c r="M27" s="148"/>
      <c r="N27" s="148"/>
      <c r="O27" s="148"/>
      <c r="P27" s="148"/>
      <c r="Q27" s="148"/>
      <c r="R27" s="148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9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8"/>
      <c r="C28" s="148"/>
      <c r="D28" s="148"/>
      <c r="E28" s="148">
        <f>B27+C27+D27+E27</f>
        <v>0</v>
      </c>
      <c r="F28" s="148">
        <f t="shared" ref="F28:K28" si="24">C27+D27+E27+F27</f>
        <v>0</v>
      </c>
      <c r="G28" s="148">
        <f t="shared" si="24"/>
        <v>0</v>
      </c>
      <c r="H28" s="148">
        <f t="shared" si="24"/>
        <v>0</v>
      </c>
      <c r="I28" s="148">
        <f t="shared" si="24"/>
        <v>0</v>
      </c>
      <c r="J28" s="148">
        <f t="shared" si="24"/>
        <v>0</v>
      </c>
      <c r="K28" s="148">
        <f t="shared" si="24"/>
        <v>0</v>
      </c>
      <c r="L28" s="149"/>
      <c r="M28" s="148"/>
      <c r="N28" s="148"/>
      <c r="O28" s="148"/>
      <c r="P28" s="148">
        <f>M27+N27+O27+P27</f>
        <v>0</v>
      </c>
      <c r="Q28" s="148">
        <f t="shared" ref="Q28:AB28" si="25">N27+O27+P27+Q27</f>
        <v>0</v>
      </c>
      <c r="R28" s="148">
        <f t="shared" si="25"/>
        <v>0</v>
      </c>
      <c r="S28" s="148">
        <f t="shared" si="25"/>
        <v>0</v>
      </c>
      <c r="T28" s="148">
        <f t="shared" si="25"/>
        <v>0</v>
      </c>
      <c r="U28" s="148">
        <f t="shared" si="25"/>
        <v>0</v>
      </c>
      <c r="V28" s="148">
        <f t="shared" si="25"/>
        <v>0</v>
      </c>
      <c r="W28" s="148">
        <f t="shared" si="25"/>
        <v>0</v>
      </c>
      <c r="X28" s="148">
        <f t="shared" si="25"/>
        <v>0</v>
      </c>
      <c r="Y28" s="148">
        <f t="shared" si="25"/>
        <v>0</v>
      </c>
      <c r="Z28" s="148">
        <f t="shared" si="25"/>
        <v>0</v>
      </c>
      <c r="AA28" s="148">
        <f t="shared" si="25"/>
        <v>0</v>
      </c>
      <c r="AB28" s="148">
        <f t="shared" si="25"/>
        <v>0</v>
      </c>
      <c r="AC28" s="149"/>
      <c r="AD28" s="148"/>
      <c r="AE28" s="148"/>
      <c r="AF28" s="148"/>
      <c r="AG28" s="148">
        <f>AD27+AE27+AF27+AG27</f>
        <v>0</v>
      </c>
      <c r="AH28" s="148">
        <f t="shared" ref="AH28:AO28" si="26">AE27+AF27+AG27+AH27</f>
        <v>0</v>
      </c>
      <c r="AI28" s="148">
        <f t="shared" si="26"/>
        <v>0</v>
      </c>
      <c r="AJ28" s="148">
        <f t="shared" si="26"/>
        <v>0</v>
      </c>
      <c r="AK28" s="148">
        <f t="shared" si="26"/>
        <v>0</v>
      </c>
      <c r="AL28" s="148">
        <f t="shared" si="26"/>
        <v>0</v>
      </c>
      <c r="AM28" s="148">
        <f t="shared" si="26"/>
        <v>0</v>
      </c>
      <c r="AN28" s="148">
        <f t="shared" si="26"/>
        <v>0</v>
      </c>
      <c r="AO28" s="148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0"/>
      <c r="C29" s="151" t="s">
        <v>106</v>
      </c>
      <c r="D29" s="152">
        <f>DIRECCIONALIDAD!J37/100</f>
        <v>0</v>
      </c>
      <c r="E29" s="151"/>
      <c r="F29" s="151" t="s">
        <v>107</v>
      </c>
      <c r="G29" s="152">
        <f>DIRECCIONALIDAD!J38/100</f>
        <v>0</v>
      </c>
      <c r="H29" s="151"/>
      <c r="I29" s="151" t="s">
        <v>108</v>
      </c>
      <c r="J29" s="152">
        <f>DIRECCIONALIDAD!J39/100</f>
        <v>0</v>
      </c>
      <c r="K29" s="153"/>
      <c r="L29" s="147"/>
      <c r="M29" s="150"/>
      <c r="N29" s="151"/>
      <c r="O29" s="151" t="s">
        <v>106</v>
      </c>
      <c r="P29" s="152">
        <f>DIRECCIONALIDAD!J40/100</f>
        <v>0</v>
      </c>
      <c r="Q29" s="151"/>
      <c r="R29" s="151"/>
      <c r="S29" s="151"/>
      <c r="T29" s="151" t="s">
        <v>107</v>
      </c>
      <c r="U29" s="152">
        <f>DIRECCIONALIDAD!J41/100</f>
        <v>0</v>
      </c>
      <c r="V29" s="151"/>
      <c r="W29" s="151"/>
      <c r="X29" s="151"/>
      <c r="Y29" s="151" t="s">
        <v>108</v>
      </c>
      <c r="Z29" s="152">
        <f>DIRECCIONALIDAD!J42/100</f>
        <v>0</v>
      </c>
      <c r="AA29" s="151"/>
      <c r="AB29" s="153"/>
      <c r="AC29" s="147"/>
      <c r="AD29" s="150"/>
      <c r="AE29" s="151" t="s">
        <v>106</v>
      </c>
      <c r="AF29" s="152">
        <f>DIRECCIONALIDAD!J43/100</f>
        <v>0</v>
      </c>
      <c r="AG29" s="151"/>
      <c r="AH29" s="151"/>
      <c r="AI29" s="151"/>
      <c r="AJ29" s="151" t="s">
        <v>107</v>
      </c>
      <c r="AK29" s="152">
        <f>DIRECCIONALIDAD!J44/100</f>
        <v>0</v>
      </c>
      <c r="AL29" s="151"/>
      <c r="AM29" s="151"/>
      <c r="AN29" s="151" t="s">
        <v>108</v>
      </c>
      <c r="AO29" s="154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92"/>
      <c r="B30" s="147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241" t="s">
        <v>102</v>
      </c>
      <c r="U30" s="241"/>
      <c r="V30" s="146" t="s">
        <v>109</v>
      </c>
      <c r="W30" s="147"/>
      <c r="X30" s="147"/>
      <c r="Y30" s="147"/>
      <c r="Z30" s="147"/>
      <c r="AA30" s="147"/>
      <c r="AB30" s="147"/>
      <c r="AC30" s="147"/>
      <c r="AD30" s="147"/>
      <c r="AE30" s="147"/>
      <c r="AF30" s="147"/>
      <c r="AG30" s="147"/>
      <c r="AH30" s="147"/>
      <c r="AI30" s="147"/>
      <c r="AJ30" s="147"/>
      <c r="AK30" s="147"/>
      <c r="AL30" s="147"/>
      <c r="AM30" s="147"/>
      <c r="AN30" s="147"/>
      <c r="AO30" s="147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00" t="s">
        <v>103</v>
      </c>
      <c r="B31" s="148">
        <f>B13+B18+B22+B27</f>
        <v>486.5</v>
      </c>
      <c r="C31" s="148">
        <f t="shared" ref="C31:K31" si="27">C13+C18+C22+C27</f>
        <v>496</v>
      </c>
      <c r="D31" s="148">
        <f t="shared" si="27"/>
        <v>512</v>
      </c>
      <c r="E31" s="148">
        <f t="shared" si="27"/>
        <v>562.5</v>
      </c>
      <c r="F31" s="148">
        <f t="shared" si="27"/>
        <v>529.5</v>
      </c>
      <c r="G31" s="148">
        <f t="shared" si="27"/>
        <v>591.5</v>
      </c>
      <c r="H31" s="148">
        <f t="shared" si="27"/>
        <v>517.5</v>
      </c>
      <c r="I31" s="148">
        <f t="shared" si="27"/>
        <v>573</v>
      </c>
      <c r="J31" s="148">
        <f t="shared" si="27"/>
        <v>530</v>
      </c>
      <c r="K31" s="148">
        <f t="shared" si="27"/>
        <v>563.5</v>
      </c>
      <c r="L31" s="149"/>
      <c r="M31" s="148">
        <f>M13+M18+M22+M27</f>
        <v>542.5</v>
      </c>
      <c r="N31" s="148">
        <f t="shared" ref="N31:AB31" si="28">N13+N18+N22+N27</f>
        <v>573.5</v>
      </c>
      <c r="O31" s="148">
        <f t="shared" si="28"/>
        <v>545</v>
      </c>
      <c r="P31" s="148">
        <f t="shared" si="28"/>
        <v>522</v>
      </c>
      <c r="Q31" s="148">
        <f t="shared" si="28"/>
        <v>537.5</v>
      </c>
      <c r="R31" s="148">
        <f t="shared" si="28"/>
        <v>542.5</v>
      </c>
      <c r="S31" s="148">
        <f t="shared" si="28"/>
        <v>535</v>
      </c>
      <c r="T31" s="148">
        <f t="shared" si="28"/>
        <v>498.5</v>
      </c>
      <c r="U31" s="148">
        <f t="shared" si="28"/>
        <v>491</v>
      </c>
      <c r="V31" s="148">
        <f t="shared" si="28"/>
        <v>483</v>
      </c>
      <c r="W31" s="148">
        <f t="shared" si="28"/>
        <v>507.5</v>
      </c>
      <c r="X31" s="148">
        <f t="shared" si="28"/>
        <v>546</v>
      </c>
      <c r="Y31" s="148">
        <f t="shared" si="28"/>
        <v>519</v>
      </c>
      <c r="Z31" s="148">
        <f t="shared" si="28"/>
        <v>556</v>
      </c>
      <c r="AA31" s="148">
        <f t="shared" si="28"/>
        <v>497.5</v>
      </c>
      <c r="AB31" s="148">
        <f t="shared" si="28"/>
        <v>483.5</v>
      </c>
      <c r="AC31" s="149"/>
      <c r="AD31" s="148">
        <f>AD13+AD18+AD22+AD27</f>
        <v>504.5</v>
      </c>
      <c r="AE31" s="148">
        <f t="shared" ref="AE31:AO31" si="29">AE13+AE18+AE22+AE27</f>
        <v>503</v>
      </c>
      <c r="AF31" s="148">
        <f t="shared" si="29"/>
        <v>508.5</v>
      </c>
      <c r="AG31" s="148">
        <f t="shared" si="29"/>
        <v>467.5</v>
      </c>
      <c r="AH31" s="148">
        <f t="shared" si="29"/>
        <v>515.5</v>
      </c>
      <c r="AI31" s="148">
        <f t="shared" si="29"/>
        <v>506</v>
      </c>
      <c r="AJ31" s="148">
        <f t="shared" si="29"/>
        <v>541.5</v>
      </c>
      <c r="AK31" s="148">
        <f t="shared" si="29"/>
        <v>517.5</v>
      </c>
      <c r="AL31" s="148">
        <f t="shared" si="29"/>
        <v>564</v>
      </c>
      <c r="AM31" s="148">
        <f t="shared" si="29"/>
        <v>605.5</v>
      </c>
      <c r="AN31" s="148">
        <f t="shared" si="29"/>
        <v>525</v>
      </c>
      <c r="AO31" s="148">
        <f t="shared" si="29"/>
        <v>500.5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1"/>
      <c r="BQ31" s="101"/>
      <c r="BR31" s="101"/>
      <c r="BS31" s="101"/>
      <c r="BT31" s="101"/>
      <c r="BU31" s="101"/>
      <c r="BV31" s="101"/>
      <c r="BW31" s="101"/>
      <c r="BX31" s="101"/>
      <c r="BY31" s="101"/>
      <c r="BZ31" s="101"/>
      <c r="CA31" s="101"/>
      <c r="CB31" s="101"/>
      <c r="CC31" s="101"/>
    </row>
    <row r="32" spans="1:81" ht="16.5" customHeight="1" x14ac:dyDescent="0.2">
      <c r="A32" s="100" t="s">
        <v>104</v>
      </c>
      <c r="B32" s="148"/>
      <c r="C32" s="148"/>
      <c r="D32" s="148"/>
      <c r="E32" s="148">
        <f>B31+C31+D31+E31</f>
        <v>2057</v>
      </c>
      <c r="F32" s="148">
        <f t="shared" ref="F32:K32" si="30">C31+D31+E31+F31</f>
        <v>2100</v>
      </c>
      <c r="G32" s="148">
        <f t="shared" si="30"/>
        <v>2195.5</v>
      </c>
      <c r="H32" s="148">
        <f t="shared" si="30"/>
        <v>2201</v>
      </c>
      <c r="I32" s="148">
        <f t="shared" si="30"/>
        <v>2211.5</v>
      </c>
      <c r="J32" s="148">
        <f t="shared" si="30"/>
        <v>2212</v>
      </c>
      <c r="K32" s="148">
        <f t="shared" si="30"/>
        <v>2184</v>
      </c>
      <c r="L32" s="149"/>
      <c r="M32" s="148"/>
      <c r="N32" s="148"/>
      <c r="O32" s="148"/>
      <c r="P32" s="148">
        <f>M31+N31+O31+P31</f>
        <v>2183</v>
      </c>
      <c r="Q32" s="148">
        <f t="shared" ref="Q32:AB32" si="31">N31+O31+P31+Q31</f>
        <v>2178</v>
      </c>
      <c r="R32" s="148">
        <f t="shared" si="31"/>
        <v>2147</v>
      </c>
      <c r="S32" s="148">
        <f t="shared" si="31"/>
        <v>2137</v>
      </c>
      <c r="T32" s="148">
        <f t="shared" si="31"/>
        <v>2113.5</v>
      </c>
      <c r="U32" s="148">
        <f t="shared" si="31"/>
        <v>2067</v>
      </c>
      <c r="V32" s="148">
        <f t="shared" si="31"/>
        <v>2007.5</v>
      </c>
      <c r="W32" s="148">
        <f t="shared" si="31"/>
        <v>1980</v>
      </c>
      <c r="X32" s="148">
        <f t="shared" si="31"/>
        <v>2027.5</v>
      </c>
      <c r="Y32" s="148">
        <f t="shared" si="31"/>
        <v>2055.5</v>
      </c>
      <c r="Z32" s="148">
        <f t="shared" si="31"/>
        <v>2128.5</v>
      </c>
      <c r="AA32" s="148">
        <f t="shared" si="31"/>
        <v>2118.5</v>
      </c>
      <c r="AB32" s="148">
        <f t="shared" si="31"/>
        <v>2056</v>
      </c>
      <c r="AC32" s="149"/>
      <c r="AD32" s="148"/>
      <c r="AE32" s="148"/>
      <c r="AF32" s="148"/>
      <c r="AG32" s="148">
        <f>AD31+AE31+AF31+AG31</f>
        <v>1983.5</v>
      </c>
      <c r="AH32" s="148">
        <f t="shared" ref="AH32:AO32" si="32">AE31+AF31+AG31+AH31</f>
        <v>1994.5</v>
      </c>
      <c r="AI32" s="148">
        <f t="shared" si="32"/>
        <v>1997.5</v>
      </c>
      <c r="AJ32" s="148">
        <f t="shared" si="32"/>
        <v>2030.5</v>
      </c>
      <c r="AK32" s="148">
        <f t="shared" si="32"/>
        <v>2080.5</v>
      </c>
      <c r="AL32" s="148">
        <f t="shared" si="32"/>
        <v>2129</v>
      </c>
      <c r="AM32" s="148">
        <f t="shared" si="32"/>
        <v>2228.5</v>
      </c>
      <c r="AN32" s="148">
        <f t="shared" si="32"/>
        <v>2212</v>
      </c>
      <c r="AO32" s="148">
        <f t="shared" si="32"/>
        <v>2195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242"/>
      <c r="R34" s="242"/>
      <c r="S34" s="242"/>
      <c r="T34" s="242"/>
      <c r="U34" s="24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10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7:U17"/>
    <mergeCell ref="T21:U21"/>
    <mergeCell ref="T26:U26"/>
  </mergeCells>
  <pageMargins left="0.47244094488188981" right="0.51181102362204722" top="0.31496062992125984" bottom="0.31496062992125984" header="0.31496062992125984" footer="0.31496062992125984"/>
  <pageSetup scale="58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2016-10-12T23:03:09Z</cp:lastPrinted>
  <dcterms:created xsi:type="dcterms:W3CDTF">1998-04-02T13:38:56Z</dcterms:created>
  <dcterms:modified xsi:type="dcterms:W3CDTF">2018-07-10T23:01:26Z</dcterms:modified>
</cp:coreProperties>
</file>