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2\CR 52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30" i="4689"/>
  <c r="J32" i="4689"/>
  <c r="U24" i="4688" s="1"/>
  <c r="J36" i="4689"/>
  <c r="J14" i="4689"/>
  <c r="U15" i="4688" s="1"/>
  <c r="J13" i="4689"/>
  <c r="J16" i="4689"/>
  <c r="J10" i="4689"/>
  <c r="D15" i="4688" s="1"/>
  <c r="AL23" i="4688"/>
  <c r="BZ20" i="4688" s="1"/>
  <c r="AN23" i="4688"/>
  <c r="CB20" i="4688" s="1"/>
  <c r="AO23" i="4688"/>
  <c r="CC20" i="4688" s="1"/>
  <c r="AM23" i="4688"/>
  <c r="CA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Z32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R32" i="4688"/>
  <c r="BG21" i="4688" s="1"/>
  <c r="H32" i="4688"/>
  <c r="AX21" i="4688" s="1"/>
  <c r="W32" i="4688"/>
  <c r="BL21" i="4688" s="1"/>
  <c r="I32" i="4688"/>
  <c r="AY21" i="4688" s="1"/>
  <c r="AH32" i="4688"/>
  <c r="BV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O25" i="4688"/>
  <c r="AF25" i="4688"/>
  <c r="U25" i="4688"/>
  <c r="P25" i="4688"/>
  <c r="Z25" i="4688"/>
  <c r="G25" i="4688"/>
  <c r="J25" i="4688"/>
  <c r="D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<sst xmlns="http://schemas.openxmlformats.org/spreadsheetml/2006/main" count="540" uniqueCount="154">
  <si>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</si>
  <si>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</si>
  <si>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</si>
  <si>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</si>
  <si>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</si>
  <si>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</si>
  <si>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</si>
  <si>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</si>
  <si>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</si>
  <si>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</si>
  <si>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</si>
  <si>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</si>
  <si>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</si>
  <si>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</si>
  <si>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</si>
  <si>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</si>
  <si>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</si>
  <si>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</si>
  <si>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</si>
  <si>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</si>
  <si>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</si>
  <si>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</si>
  <si>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</si>
  <si>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</si>
  <si>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</si>
  <si>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</si>
  <si>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</si>
  <si>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</si>
  <si>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</si>
  <si>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</si>
  <si>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</si>
  <si>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</si>
  <si>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</si>
  <si>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</si>
  <si>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</si>
  <si>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</si>
  <si>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</si>
  <si>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</si>
  <si>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</si>
  <si>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</si>
  <si>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</si>
  <si>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</si>
  <si>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</si>
  <si>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</si>
  <si>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</si>
  <si>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</si>
  <si>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</si>
  <si>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</si>
  <si>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</si>
  <si>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</si>
  <si>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</si>
  <si>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</si>
  <si>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</si>
  <si>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</si>
  <si>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</si>
  <si>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</si>
  <si>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</si>
  <si>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</si>
  <si>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</si>
  <si>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</si>
  <si>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</si>
  <si>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</si>
  <si>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</si>
  <si>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</si>
  <si>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</si>
  <si>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</si>
  <si>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</si>
  <si>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</si>
  <si>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</si>
  <si>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</si>
  <si>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</si>
  <si>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</si>
  <si>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</si>
  <si>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</si>
  <si>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</si>
  <si>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</si>
  <si>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</si>
  <si>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</si>
  <si>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</si>
  <si>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</si>
  <si>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</si>
  <si>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</si>
  <si>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</si>
  <si>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</si>
  <si>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</si>
  <si>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</si>
  <si>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</si>
  <si>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</si>
  <si>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</si>
  <si>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</si>
  <si>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</si>
  <si>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</si>
  <si>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</si>
  <si>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</si>
  <si>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</si>
  <si>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</si>
  <si>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</si>
  <si>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</si>
  <si>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</si>
  <si>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</si>
  <si>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</si>
  <si>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</si>
  <si>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</si>
  <si>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</si>
  <si>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</si>
  <si>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</si>
  <si>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</si>
  <si>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</si>
  <si>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</si>
  <si>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</si>
  <si>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</si>
  <si>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</si>
  <si>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</si>
  <si>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</si>
  <si>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</si>
  <si>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</si>
  <si>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</si>
  <si>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</si>
  <si>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</si>
  <si>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</si>
  <si>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</si>
  <si>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</si>
  <si>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</si>
  <si>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</si>
  <si>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</si>
  <si>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</si>
  <si>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</si>
  <si>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</si>
  <si>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</si>
  <si>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</si>
  <si>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</si>
  <si>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</si>
  <si>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</si>
  <si>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</si>
  <si>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</si>
  <si>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</si>
  <si>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</si>
  <si>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</si>
  <si>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</si>
  <si>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</si>
  <si>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</si>
  <si>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</si>
  <si>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</si>
  <si>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</si>
  <si>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</si>
  <si>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</si>
  <si>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</si>
  <si>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52</t>
  </si>
  <si>
    <t xml:space="preserve"> </t>
  </si>
  <si>
    <t>GEOVANNIS GONZALEZ</t>
  </si>
  <si>
    <t>ADOLFREDO FLOREZ</t>
  </si>
  <si>
    <t xml:space="preserve">VOL MAX </t>
  </si>
  <si>
    <t>IVAN FONSECA</t>
  </si>
  <si>
    <t>14:00 -15:00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</si>
</sst>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257.5</c:v>
                </c:pt>
                <c:pt idx="1">
                  <c:v>285</c:v>
                </c:pt>
                <c:pt idx="2">
                  <c:v>310</c:v>
                </c:pt>
                <c:pt idx="3">
                  <c:v>286</c:v>
                </c:pt>
                <c:pt idx="4">
                  <c:v>273</c:v>
                </c:pt>
                <c:pt idx="5">
                  <c:v>265</c:v>
                </c:pt>
                <c:pt idx="6">
                  <c:v>257</c:v>
                </c:pt>
                <c:pt idx="7">
                  <c:v>232</c:v>
                </c:pt>
                <c:pt idx="8">
                  <c:v>236</c:v>
                </c:pt>
                <c:pt idx="9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9936"/>
        <c:axId val="163059240"/>
      </c:barChart>
      <c:catAx>
        <c:axId val="16306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1138.5</c:v>
                </c:pt>
                <c:pt idx="4">
                  <c:v>1154</c:v>
                </c:pt>
                <c:pt idx="5">
                  <c:v>1134</c:v>
                </c:pt>
                <c:pt idx="6">
                  <c:v>1081</c:v>
                </c:pt>
                <c:pt idx="7">
                  <c:v>1027</c:v>
                </c:pt>
                <c:pt idx="8">
                  <c:v>990</c:v>
                </c:pt>
                <c:pt idx="9">
                  <c:v>981</c:v>
                </c:pt>
                <c:pt idx="13">
                  <c:v>920.5</c:v>
                </c:pt>
                <c:pt idx="14">
                  <c:v>915.5</c:v>
                </c:pt>
                <c:pt idx="15">
                  <c:v>911.5</c:v>
                </c:pt>
                <c:pt idx="16">
                  <c:v>946</c:v>
                </c:pt>
                <c:pt idx="17">
                  <c:v>928</c:v>
                </c:pt>
                <c:pt idx="18">
                  <c:v>910.5</c:v>
                </c:pt>
                <c:pt idx="19">
                  <c:v>900</c:v>
                </c:pt>
                <c:pt idx="20">
                  <c:v>897</c:v>
                </c:pt>
                <c:pt idx="21">
                  <c:v>963.5</c:v>
                </c:pt>
                <c:pt idx="22">
                  <c:v>1021.5</c:v>
                </c:pt>
                <c:pt idx="23">
                  <c:v>1115.5</c:v>
                </c:pt>
                <c:pt idx="24">
                  <c:v>1171.5</c:v>
                </c:pt>
                <c:pt idx="25">
                  <c:v>1181</c:v>
                </c:pt>
                <c:pt idx="29">
                  <c:v>915</c:v>
                </c:pt>
                <c:pt idx="30">
                  <c:v>985</c:v>
                </c:pt>
                <c:pt idx="31">
                  <c:v>1013</c:v>
                </c:pt>
                <c:pt idx="32">
                  <c:v>1054</c:v>
                </c:pt>
                <c:pt idx="33">
                  <c:v>1037</c:v>
                </c:pt>
                <c:pt idx="34">
                  <c:v>990</c:v>
                </c:pt>
                <c:pt idx="35">
                  <c:v>934</c:v>
                </c:pt>
                <c:pt idx="36">
                  <c:v>873.5</c:v>
                </c:pt>
                <c:pt idx="37">
                  <c:v>856.5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865.5</c:v>
                </c:pt>
                <c:pt idx="4">
                  <c:v>878</c:v>
                </c:pt>
                <c:pt idx="5">
                  <c:v>870.5</c:v>
                </c:pt>
                <c:pt idx="6">
                  <c:v>846.5</c:v>
                </c:pt>
                <c:pt idx="7">
                  <c:v>807</c:v>
                </c:pt>
                <c:pt idx="8">
                  <c:v>755.5</c:v>
                </c:pt>
                <c:pt idx="9">
                  <c:v>758</c:v>
                </c:pt>
                <c:pt idx="13">
                  <c:v>787</c:v>
                </c:pt>
                <c:pt idx="14">
                  <c:v>723</c:v>
                </c:pt>
                <c:pt idx="15">
                  <c:v>690.5</c:v>
                </c:pt>
                <c:pt idx="16">
                  <c:v>634.5</c:v>
                </c:pt>
                <c:pt idx="17">
                  <c:v>617</c:v>
                </c:pt>
                <c:pt idx="18">
                  <c:v>587.5</c:v>
                </c:pt>
                <c:pt idx="19">
                  <c:v>557</c:v>
                </c:pt>
                <c:pt idx="20">
                  <c:v>588</c:v>
                </c:pt>
                <c:pt idx="21">
                  <c:v>646.5</c:v>
                </c:pt>
                <c:pt idx="22">
                  <c:v>704</c:v>
                </c:pt>
                <c:pt idx="23">
                  <c:v>744.5</c:v>
                </c:pt>
                <c:pt idx="24">
                  <c:v>745</c:v>
                </c:pt>
                <c:pt idx="25">
                  <c:v>749</c:v>
                </c:pt>
                <c:pt idx="29">
                  <c:v>586</c:v>
                </c:pt>
                <c:pt idx="30">
                  <c:v>624.5</c:v>
                </c:pt>
                <c:pt idx="31">
                  <c:v>627.5</c:v>
                </c:pt>
                <c:pt idx="32">
                  <c:v>664</c:v>
                </c:pt>
                <c:pt idx="33">
                  <c:v>685.5</c:v>
                </c:pt>
                <c:pt idx="34">
                  <c:v>652</c:v>
                </c:pt>
                <c:pt idx="35">
                  <c:v>652</c:v>
                </c:pt>
                <c:pt idx="36">
                  <c:v>628</c:v>
                </c:pt>
                <c:pt idx="37">
                  <c:v>587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2004</c:v>
                </c:pt>
                <c:pt idx="4">
                  <c:v>2032</c:v>
                </c:pt>
                <c:pt idx="5">
                  <c:v>2004.5</c:v>
                </c:pt>
                <c:pt idx="6">
                  <c:v>1927.5</c:v>
                </c:pt>
                <c:pt idx="7">
                  <c:v>1834</c:v>
                </c:pt>
                <c:pt idx="8">
                  <c:v>1745.5</c:v>
                </c:pt>
                <c:pt idx="9">
                  <c:v>1739</c:v>
                </c:pt>
                <c:pt idx="13">
                  <c:v>1707.5</c:v>
                </c:pt>
                <c:pt idx="14">
                  <c:v>1638.5</c:v>
                </c:pt>
                <c:pt idx="15">
                  <c:v>1602</c:v>
                </c:pt>
                <c:pt idx="16">
                  <c:v>1580.5</c:v>
                </c:pt>
                <c:pt idx="17">
                  <c:v>1545</c:v>
                </c:pt>
                <c:pt idx="18">
                  <c:v>1498</c:v>
                </c:pt>
                <c:pt idx="19">
                  <c:v>1457</c:v>
                </c:pt>
                <c:pt idx="20">
                  <c:v>1485</c:v>
                </c:pt>
                <c:pt idx="21">
                  <c:v>1610</c:v>
                </c:pt>
                <c:pt idx="22">
                  <c:v>1725.5</c:v>
                </c:pt>
                <c:pt idx="23">
                  <c:v>1860</c:v>
                </c:pt>
                <c:pt idx="24">
                  <c:v>1916.5</c:v>
                </c:pt>
                <c:pt idx="25">
                  <c:v>1930</c:v>
                </c:pt>
                <c:pt idx="29">
                  <c:v>1501</c:v>
                </c:pt>
                <c:pt idx="30">
                  <c:v>1609.5</c:v>
                </c:pt>
                <c:pt idx="31">
                  <c:v>1640.5</c:v>
                </c:pt>
                <c:pt idx="32">
                  <c:v>1718</c:v>
                </c:pt>
                <c:pt idx="33">
                  <c:v>1722.5</c:v>
                </c:pt>
                <c:pt idx="34">
                  <c:v>1642</c:v>
                </c:pt>
                <c:pt idx="35">
                  <c:v>1586</c:v>
                </c:pt>
                <c:pt idx="36">
                  <c:v>1501.5</c:v>
                </c:pt>
                <c:pt idx="37">
                  <c:v>1443.5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561152"/>
        <c:axId val="162559584"/>
      </c:lineChart>
      <c:catAx>
        <c:axId val="162561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55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59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561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240</c:v>
                </c:pt>
                <c:pt idx="1">
                  <c:v>225.5</c:v>
                </c:pt>
                <c:pt idx="2">
                  <c:v>219</c:v>
                </c:pt>
                <c:pt idx="3">
                  <c:v>236</c:v>
                </c:pt>
                <c:pt idx="4">
                  <c:v>235</c:v>
                </c:pt>
                <c:pt idx="5">
                  <c:v>221.5</c:v>
                </c:pt>
                <c:pt idx="6">
                  <c:v>253.5</c:v>
                </c:pt>
                <c:pt idx="7">
                  <c:v>218</c:v>
                </c:pt>
                <c:pt idx="8">
                  <c:v>217.5</c:v>
                </c:pt>
                <c:pt idx="9">
                  <c:v>211</c:v>
                </c:pt>
                <c:pt idx="10">
                  <c:v>250.5</c:v>
                </c:pt>
                <c:pt idx="11">
                  <c:v>284.5</c:v>
                </c:pt>
                <c:pt idx="12">
                  <c:v>275.5</c:v>
                </c:pt>
                <c:pt idx="13">
                  <c:v>305</c:v>
                </c:pt>
                <c:pt idx="14">
                  <c:v>306.5</c:v>
                </c:pt>
                <c:pt idx="15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4528"/>
        <c:axId val="164562744"/>
      </c:barChart>
      <c:catAx>
        <c:axId val="16457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6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6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212.5</c:v>
                </c:pt>
                <c:pt idx="1">
                  <c:v>224.5</c:v>
                </c:pt>
                <c:pt idx="2">
                  <c:v>226</c:v>
                </c:pt>
                <c:pt idx="3">
                  <c:v>252</c:v>
                </c:pt>
                <c:pt idx="4">
                  <c:v>282.5</c:v>
                </c:pt>
                <c:pt idx="5">
                  <c:v>252.5</c:v>
                </c:pt>
                <c:pt idx="6">
                  <c:v>267</c:v>
                </c:pt>
                <c:pt idx="7">
                  <c:v>235</c:v>
                </c:pt>
                <c:pt idx="8">
                  <c:v>235.5</c:v>
                </c:pt>
                <c:pt idx="9">
                  <c:v>196.5</c:v>
                </c:pt>
                <c:pt idx="10">
                  <c:v>206.5</c:v>
                </c:pt>
                <c:pt idx="11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32200"/>
        <c:axId val="164542392"/>
      </c:barChart>
      <c:catAx>
        <c:axId val="16443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4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4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200.5</c:v>
                </c:pt>
                <c:pt idx="1">
                  <c:v>213</c:v>
                </c:pt>
                <c:pt idx="2">
                  <c:v>222.5</c:v>
                </c:pt>
                <c:pt idx="3">
                  <c:v>229.5</c:v>
                </c:pt>
                <c:pt idx="4">
                  <c:v>213</c:v>
                </c:pt>
                <c:pt idx="5">
                  <c:v>205.5</c:v>
                </c:pt>
                <c:pt idx="6">
                  <c:v>198.5</c:v>
                </c:pt>
                <c:pt idx="7">
                  <c:v>190</c:v>
                </c:pt>
                <c:pt idx="8">
                  <c:v>161.5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63288"/>
        <c:axId val="163611728"/>
      </c:barChart>
      <c:catAx>
        <c:axId val="16486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6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159.5</c:v>
                </c:pt>
                <c:pt idx="1">
                  <c:v>156.5</c:v>
                </c:pt>
                <c:pt idx="2">
                  <c:v>127</c:v>
                </c:pt>
                <c:pt idx="3">
                  <c:v>143</c:v>
                </c:pt>
                <c:pt idx="4">
                  <c:v>198</c:v>
                </c:pt>
                <c:pt idx="5">
                  <c:v>159.5</c:v>
                </c:pt>
                <c:pt idx="6">
                  <c:v>163.5</c:v>
                </c:pt>
                <c:pt idx="7">
                  <c:v>164.5</c:v>
                </c:pt>
                <c:pt idx="8">
                  <c:v>164.5</c:v>
                </c:pt>
                <c:pt idx="9">
                  <c:v>159.5</c:v>
                </c:pt>
                <c:pt idx="10">
                  <c:v>139.5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59888"/>
        <c:axId val="164929400"/>
      </c:barChart>
      <c:catAx>
        <c:axId val="16485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2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5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223.5</c:v>
                </c:pt>
                <c:pt idx="1">
                  <c:v>198.5</c:v>
                </c:pt>
                <c:pt idx="2">
                  <c:v>209</c:v>
                </c:pt>
                <c:pt idx="3">
                  <c:v>156</c:v>
                </c:pt>
                <c:pt idx="4">
                  <c:v>159.5</c:v>
                </c:pt>
                <c:pt idx="5">
                  <c:v>166</c:v>
                </c:pt>
                <c:pt idx="6">
                  <c:v>153</c:v>
                </c:pt>
                <c:pt idx="7">
                  <c:v>138.5</c:v>
                </c:pt>
                <c:pt idx="8">
                  <c:v>130</c:v>
                </c:pt>
                <c:pt idx="9">
                  <c:v>135.5</c:v>
                </c:pt>
                <c:pt idx="10">
                  <c:v>184</c:v>
                </c:pt>
                <c:pt idx="11">
                  <c:v>197</c:v>
                </c:pt>
                <c:pt idx="12">
                  <c:v>187.5</c:v>
                </c:pt>
                <c:pt idx="13">
                  <c:v>176</c:v>
                </c:pt>
                <c:pt idx="14">
                  <c:v>184.5</c:v>
                </c:pt>
                <c:pt idx="15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15848"/>
        <c:axId val="165016240"/>
      </c:barChart>
      <c:catAx>
        <c:axId val="16501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1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5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458</c:v>
                </c:pt>
                <c:pt idx="1">
                  <c:v>498</c:v>
                </c:pt>
                <c:pt idx="2">
                  <c:v>532.5</c:v>
                </c:pt>
                <c:pt idx="3">
                  <c:v>515.5</c:v>
                </c:pt>
                <c:pt idx="4">
                  <c:v>486</c:v>
                </c:pt>
                <c:pt idx="5">
                  <c:v>470.5</c:v>
                </c:pt>
                <c:pt idx="6">
                  <c:v>455.5</c:v>
                </c:pt>
                <c:pt idx="7">
                  <c:v>422</c:v>
                </c:pt>
                <c:pt idx="8">
                  <c:v>397.5</c:v>
                </c:pt>
                <c:pt idx="9">
                  <c:v>464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17024"/>
        <c:axId val="165017416"/>
      </c:barChart>
      <c:catAx>
        <c:axId val="1650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17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372</c:v>
                </c:pt>
                <c:pt idx="1">
                  <c:v>381</c:v>
                </c:pt>
                <c:pt idx="2">
                  <c:v>353</c:v>
                </c:pt>
                <c:pt idx="3">
                  <c:v>395</c:v>
                </c:pt>
                <c:pt idx="4">
                  <c:v>480.5</c:v>
                </c:pt>
                <c:pt idx="5">
                  <c:v>412</c:v>
                </c:pt>
                <c:pt idx="6">
                  <c:v>430.5</c:v>
                </c:pt>
                <c:pt idx="7">
                  <c:v>399.5</c:v>
                </c:pt>
                <c:pt idx="8">
                  <c:v>400</c:v>
                </c:pt>
                <c:pt idx="9">
                  <c:v>356</c:v>
                </c:pt>
                <c:pt idx="10">
                  <c:v>346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18200"/>
        <c:axId val="165018592"/>
      </c:barChart>
      <c:catAx>
        <c:axId val="16501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1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463.5</c:v>
                </c:pt>
                <c:pt idx="1">
                  <c:v>424</c:v>
                </c:pt>
                <c:pt idx="2">
                  <c:v>428</c:v>
                </c:pt>
                <c:pt idx="3">
                  <c:v>392</c:v>
                </c:pt>
                <c:pt idx="4">
                  <c:v>394.5</c:v>
                </c:pt>
                <c:pt idx="5">
                  <c:v>387.5</c:v>
                </c:pt>
                <c:pt idx="6">
                  <c:v>406.5</c:v>
                </c:pt>
                <c:pt idx="7">
                  <c:v>356.5</c:v>
                </c:pt>
                <c:pt idx="8">
                  <c:v>347.5</c:v>
                </c:pt>
                <c:pt idx="9">
                  <c:v>346.5</c:v>
                </c:pt>
                <c:pt idx="10">
                  <c:v>434.5</c:v>
                </c:pt>
                <c:pt idx="11">
                  <c:v>481.5</c:v>
                </c:pt>
                <c:pt idx="12">
                  <c:v>463</c:v>
                </c:pt>
                <c:pt idx="13">
                  <c:v>481</c:v>
                </c:pt>
                <c:pt idx="14">
                  <c:v>491</c:v>
                </c:pt>
                <c:pt idx="15">
                  <c:v>495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60760"/>
        <c:axId val="162560368"/>
      </c:barChart>
      <c:catAx>
        <c:axId val="16256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6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6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6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8252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43182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21</v>
      </c>
      <c r="C10" s="46">
        <v>231</v>
      </c>
      <c r="D10" s="46">
        <v>8</v>
      </c>
      <c r="E10" s="46">
        <v>0</v>
      </c>
      <c r="F10" s="6">
        <f t="shared" ref="F10:F22" si="0">B10*0.5+C10*1+D10*2+E10*2.5</f>
        <v>257.5</v>
      </c>
      <c r="G10" s="2"/>
      <c r="H10" s="19" t="s">
        <v>4</v>
      </c>
      <c r="I10" s="46">
        <v>57</v>
      </c>
      <c r="J10" s="46">
        <v>182</v>
      </c>
      <c r="K10" s="46">
        <v>9</v>
      </c>
      <c r="L10" s="46">
        <v>3</v>
      </c>
      <c r="M10" s="6">
        <f t="shared" ref="M10:M22" si="1">I10*0.5+J10*1+K10*2+L10*2.5</f>
        <v>236</v>
      </c>
      <c r="N10" s="9">
        <f>F20+F21+F22+M10</f>
        <v>920.5</v>
      </c>
      <c r="O10" s="19" t="s">
        <v>43</v>
      </c>
      <c r="P10" s="46">
        <v>41</v>
      </c>
      <c r="Q10" s="46">
        <v>171</v>
      </c>
      <c r="R10" s="46">
        <v>8</v>
      </c>
      <c r="S10" s="46">
        <v>2</v>
      </c>
      <c r="T10" s="6">
        <f t="shared" ref="T10:T21" si="2">P10*0.5+Q10*1+R10*2+S10*2.5</f>
        <v>212.5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246</v>
      </c>
      <c r="D11" s="46">
        <v>11</v>
      </c>
      <c r="E11" s="46">
        <v>1</v>
      </c>
      <c r="F11" s="6">
        <f t="shared" si="0"/>
        <v>285</v>
      </c>
      <c r="G11" s="2"/>
      <c r="H11" s="19" t="s">
        <v>5</v>
      </c>
      <c r="I11" s="46">
        <v>49</v>
      </c>
      <c r="J11" s="46">
        <v>179</v>
      </c>
      <c r="K11" s="46">
        <v>12</v>
      </c>
      <c r="L11" s="46">
        <v>3</v>
      </c>
      <c r="M11" s="6">
        <f t="shared" si="1"/>
        <v>235</v>
      </c>
      <c r="N11" s="9">
        <f>F21+F22+M10+M11</f>
        <v>915.5</v>
      </c>
      <c r="O11" s="19" t="s">
        <v>44</v>
      </c>
      <c r="P11" s="46">
        <v>44</v>
      </c>
      <c r="Q11" s="46">
        <v>186</v>
      </c>
      <c r="R11" s="46">
        <v>7</v>
      </c>
      <c r="S11" s="46">
        <v>1</v>
      </c>
      <c r="T11" s="6">
        <f t="shared" si="2"/>
        <v>224.5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258</v>
      </c>
      <c r="D12" s="46">
        <v>13</v>
      </c>
      <c r="E12" s="46">
        <v>1</v>
      </c>
      <c r="F12" s="6">
        <f t="shared" si="0"/>
        <v>310</v>
      </c>
      <c r="G12" s="2"/>
      <c r="H12" s="19" t="s">
        <v>6</v>
      </c>
      <c r="I12" s="46">
        <v>37</v>
      </c>
      <c r="J12" s="46">
        <v>180</v>
      </c>
      <c r="K12" s="46">
        <v>9</v>
      </c>
      <c r="L12" s="46">
        <v>2</v>
      </c>
      <c r="M12" s="6">
        <f t="shared" si="1"/>
        <v>221.5</v>
      </c>
      <c r="N12" s="2">
        <f>F22+M10+M11+M12</f>
        <v>911.5</v>
      </c>
      <c r="O12" s="19" t="s">
        <v>32</v>
      </c>
      <c r="P12" s="46">
        <v>50</v>
      </c>
      <c r="Q12" s="46">
        <v>176</v>
      </c>
      <c r="R12" s="46">
        <v>10</v>
      </c>
      <c r="S12" s="46">
        <v>2</v>
      </c>
      <c r="T12" s="6">
        <f t="shared" si="2"/>
        <v>226</v>
      </c>
      <c r="U12" s="2"/>
      <c r="AB12" s="1"/>
    </row>
    <row r="13" spans="1:28" ht="24" customHeight="1" x14ac:dyDescent="0.2">
      <c r="A13" s="18" t="s">
        <v>19</v>
      </c>
      <c r="B13" s="46">
        <v>41</v>
      </c>
      <c r="C13" s="46">
        <v>239</v>
      </c>
      <c r="D13" s="46">
        <v>12</v>
      </c>
      <c r="E13" s="46">
        <v>1</v>
      </c>
      <c r="F13" s="6">
        <f t="shared" si="0"/>
        <v>286</v>
      </c>
      <c r="G13" s="2">
        <f t="shared" ref="G13:G19" si="3">F10+F11+F12+F13</f>
        <v>1138.5</v>
      </c>
      <c r="H13" s="19" t="s">
        <v>7</v>
      </c>
      <c r="I13" s="46">
        <v>45</v>
      </c>
      <c r="J13" s="46">
        <v>196</v>
      </c>
      <c r="K13" s="46">
        <v>15</v>
      </c>
      <c r="L13" s="46">
        <v>2</v>
      </c>
      <c r="M13" s="6">
        <f t="shared" si="1"/>
        <v>253.5</v>
      </c>
      <c r="N13" s="2">
        <f t="shared" ref="N13:N18" si="4">M10+M11+M12+M13</f>
        <v>946</v>
      </c>
      <c r="O13" s="19" t="s">
        <v>33</v>
      </c>
      <c r="P13" s="46">
        <v>57</v>
      </c>
      <c r="Q13" s="46">
        <v>186</v>
      </c>
      <c r="R13" s="46">
        <v>15</v>
      </c>
      <c r="S13" s="46">
        <v>3</v>
      </c>
      <c r="T13" s="6">
        <f t="shared" si="2"/>
        <v>252</v>
      </c>
      <c r="U13" s="2">
        <f t="shared" ref="U13:U21" si="5">T10+T11+T12+T13</f>
        <v>915</v>
      </c>
      <c r="AB13" s="81">
        <v>241</v>
      </c>
    </row>
    <row r="14" spans="1:28" ht="24" customHeight="1" x14ac:dyDescent="0.2">
      <c r="A14" s="18" t="s">
        <v>21</v>
      </c>
      <c r="B14" s="46">
        <v>39</v>
      </c>
      <c r="C14" s="46">
        <v>221</v>
      </c>
      <c r="D14" s="46">
        <v>15</v>
      </c>
      <c r="E14" s="46">
        <v>1</v>
      </c>
      <c r="F14" s="6">
        <f t="shared" si="0"/>
        <v>273</v>
      </c>
      <c r="G14" s="2">
        <f t="shared" si="3"/>
        <v>1154</v>
      </c>
      <c r="H14" s="19" t="s">
        <v>9</v>
      </c>
      <c r="I14" s="46">
        <v>39</v>
      </c>
      <c r="J14" s="46">
        <v>176</v>
      </c>
      <c r="K14" s="46">
        <v>10</v>
      </c>
      <c r="L14" s="46">
        <v>1</v>
      </c>
      <c r="M14" s="6">
        <f t="shared" si="1"/>
        <v>218</v>
      </c>
      <c r="N14" s="2">
        <f t="shared" si="4"/>
        <v>928</v>
      </c>
      <c r="O14" s="19" t="s">
        <v>29</v>
      </c>
      <c r="P14" s="45">
        <v>80</v>
      </c>
      <c r="Q14" s="45">
        <v>219</v>
      </c>
      <c r="R14" s="45">
        <v>8</v>
      </c>
      <c r="S14" s="45">
        <v>3</v>
      </c>
      <c r="T14" s="6">
        <f t="shared" si="2"/>
        <v>282.5</v>
      </c>
      <c r="U14" s="2">
        <f t="shared" si="5"/>
        <v>985</v>
      </c>
      <c r="AB14" s="81">
        <v>250</v>
      </c>
    </row>
    <row r="15" spans="1:28" ht="24" customHeight="1" x14ac:dyDescent="0.2">
      <c r="A15" s="18" t="s">
        <v>23</v>
      </c>
      <c r="B15" s="46">
        <v>40</v>
      </c>
      <c r="C15" s="46">
        <v>212</v>
      </c>
      <c r="D15" s="46">
        <v>14</v>
      </c>
      <c r="E15" s="46">
        <v>2</v>
      </c>
      <c r="F15" s="6">
        <f t="shared" si="0"/>
        <v>265</v>
      </c>
      <c r="G15" s="2">
        <f t="shared" si="3"/>
        <v>1134</v>
      </c>
      <c r="H15" s="19" t="s">
        <v>12</v>
      </c>
      <c r="I15" s="46">
        <v>37</v>
      </c>
      <c r="J15" s="46">
        <v>172</v>
      </c>
      <c r="K15" s="46">
        <v>11</v>
      </c>
      <c r="L15" s="46">
        <v>2</v>
      </c>
      <c r="M15" s="6">
        <f t="shared" si="1"/>
        <v>217.5</v>
      </c>
      <c r="N15" s="2">
        <f t="shared" si="4"/>
        <v>910.5</v>
      </c>
      <c r="O15" s="18" t="s">
        <v>30</v>
      </c>
      <c r="P15" s="46">
        <v>66</v>
      </c>
      <c r="Q15" s="46">
        <v>195</v>
      </c>
      <c r="R15" s="45">
        <v>11</v>
      </c>
      <c r="S15" s="46">
        <v>1</v>
      </c>
      <c r="T15" s="6">
        <f t="shared" si="2"/>
        <v>252.5</v>
      </c>
      <c r="U15" s="2">
        <f t="shared" si="5"/>
        <v>1013</v>
      </c>
      <c r="AB15" s="81">
        <v>262</v>
      </c>
    </row>
    <row r="16" spans="1:28" ht="24" customHeight="1" x14ac:dyDescent="0.2">
      <c r="A16" s="18" t="s">
        <v>39</v>
      </c>
      <c r="B16" s="46">
        <v>40</v>
      </c>
      <c r="C16" s="46">
        <v>202</v>
      </c>
      <c r="D16" s="46">
        <v>15</v>
      </c>
      <c r="E16" s="46">
        <v>2</v>
      </c>
      <c r="F16" s="6">
        <f t="shared" si="0"/>
        <v>257</v>
      </c>
      <c r="G16" s="2">
        <f t="shared" si="3"/>
        <v>1081</v>
      </c>
      <c r="H16" s="19" t="s">
        <v>15</v>
      </c>
      <c r="I16" s="46">
        <v>45</v>
      </c>
      <c r="J16" s="46">
        <v>168</v>
      </c>
      <c r="K16" s="46">
        <v>9</v>
      </c>
      <c r="L16" s="46">
        <v>1</v>
      </c>
      <c r="M16" s="6">
        <f t="shared" si="1"/>
        <v>211</v>
      </c>
      <c r="N16" s="2">
        <f t="shared" si="4"/>
        <v>900</v>
      </c>
      <c r="O16" s="19" t="s">
        <v>8</v>
      </c>
      <c r="P16" s="46">
        <v>58</v>
      </c>
      <c r="Q16" s="46">
        <v>203</v>
      </c>
      <c r="R16" s="46">
        <v>15</v>
      </c>
      <c r="S16" s="46">
        <v>2</v>
      </c>
      <c r="T16" s="6">
        <f t="shared" si="2"/>
        <v>267</v>
      </c>
      <c r="U16" s="2">
        <f t="shared" si="5"/>
        <v>1054</v>
      </c>
      <c r="AB16" s="81">
        <v>270.5</v>
      </c>
    </row>
    <row r="17" spans="1:28" ht="24" customHeight="1" x14ac:dyDescent="0.2">
      <c r="A17" s="18" t="s">
        <v>40</v>
      </c>
      <c r="B17" s="46">
        <v>42</v>
      </c>
      <c r="C17" s="46">
        <v>180</v>
      </c>
      <c r="D17" s="46">
        <v>13</v>
      </c>
      <c r="E17" s="46">
        <v>2</v>
      </c>
      <c r="F17" s="6">
        <f t="shared" si="0"/>
        <v>232</v>
      </c>
      <c r="G17" s="2">
        <f t="shared" si="3"/>
        <v>1027</v>
      </c>
      <c r="H17" s="19" t="s">
        <v>18</v>
      </c>
      <c r="I17" s="46">
        <v>35</v>
      </c>
      <c r="J17" s="46">
        <v>210</v>
      </c>
      <c r="K17" s="46">
        <v>9</v>
      </c>
      <c r="L17" s="46">
        <v>2</v>
      </c>
      <c r="M17" s="6">
        <f t="shared" si="1"/>
        <v>250.5</v>
      </c>
      <c r="N17" s="2">
        <f t="shared" si="4"/>
        <v>897</v>
      </c>
      <c r="O17" s="19" t="s">
        <v>10</v>
      </c>
      <c r="P17" s="46">
        <v>46</v>
      </c>
      <c r="Q17" s="46">
        <v>186</v>
      </c>
      <c r="R17" s="46">
        <v>13</v>
      </c>
      <c r="S17" s="46">
        <v>0</v>
      </c>
      <c r="T17" s="6">
        <f t="shared" si="2"/>
        <v>235</v>
      </c>
      <c r="U17" s="2">
        <f t="shared" si="5"/>
        <v>1037</v>
      </c>
      <c r="AB17" s="81">
        <v>289.5</v>
      </c>
    </row>
    <row r="18" spans="1:28" ht="24" customHeight="1" x14ac:dyDescent="0.2">
      <c r="A18" s="18" t="s">
        <v>41</v>
      </c>
      <c r="B18" s="46">
        <v>46</v>
      </c>
      <c r="C18" s="46">
        <v>186</v>
      </c>
      <c r="D18" s="46">
        <v>11</v>
      </c>
      <c r="E18" s="46">
        <v>2</v>
      </c>
      <c r="F18" s="6">
        <f t="shared" si="0"/>
        <v>236</v>
      </c>
      <c r="G18" s="2">
        <f t="shared" si="3"/>
        <v>990</v>
      </c>
      <c r="H18" s="19" t="s">
        <v>20</v>
      </c>
      <c r="I18" s="46">
        <v>48</v>
      </c>
      <c r="J18" s="46">
        <v>228</v>
      </c>
      <c r="K18" s="46">
        <v>10</v>
      </c>
      <c r="L18" s="46">
        <v>5</v>
      </c>
      <c r="M18" s="6">
        <f t="shared" si="1"/>
        <v>284.5</v>
      </c>
      <c r="N18" s="2">
        <f t="shared" si="4"/>
        <v>963.5</v>
      </c>
      <c r="O18" s="19" t="s">
        <v>13</v>
      </c>
      <c r="P18" s="46">
        <v>61</v>
      </c>
      <c r="Q18" s="46">
        <v>183</v>
      </c>
      <c r="R18" s="46">
        <v>11</v>
      </c>
      <c r="S18" s="46">
        <v>0</v>
      </c>
      <c r="T18" s="6">
        <f t="shared" si="2"/>
        <v>235.5</v>
      </c>
      <c r="U18" s="2">
        <f t="shared" si="5"/>
        <v>990</v>
      </c>
      <c r="AB18" s="81">
        <v>291</v>
      </c>
    </row>
    <row r="19" spans="1:28" ht="24" customHeight="1" thickBot="1" x14ac:dyDescent="0.25">
      <c r="A19" s="21" t="s">
        <v>42</v>
      </c>
      <c r="B19" s="47">
        <v>47</v>
      </c>
      <c r="C19" s="47">
        <v>214</v>
      </c>
      <c r="D19" s="47">
        <v>8</v>
      </c>
      <c r="E19" s="47">
        <v>1</v>
      </c>
      <c r="F19" s="7">
        <f t="shared" si="0"/>
        <v>256</v>
      </c>
      <c r="G19" s="3">
        <f t="shared" si="3"/>
        <v>981</v>
      </c>
      <c r="H19" s="20" t="s">
        <v>22</v>
      </c>
      <c r="I19" s="45">
        <v>46</v>
      </c>
      <c r="J19" s="45">
        <v>234</v>
      </c>
      <c r="K19" s="45">
        <v>8</v>
      </c>
      <c r="L19" s="45">
        <v>1</v>
      </c>
      <c r="M19" s="6">
        <f t="shared" si="1"/>
        <v>275.5</v>
      </c>
      <c r="N19" s="2">
        <f>M16+M17+M18+M19</f>
        <v>1021.5</v>
      </c>
      <c r="O19" s="19" t="s">
        <v>16</v>
      </c>
      <c r="P19" s="46">
        <v>58</v>
      </c>
      <c r="Q19" s="46">
        <v>153</v>
      </c>
      <c r="R19" s="46">
        <v>6</v>
      </c>
      <c r="S19" s="46">
        <v>1</v>
      </c>
      <c r="T19" s="6">
        <f t="shared" si="2"/>
        <v>196.5</v>
      </c>
      <c r="U19" s="2">
        <f t="shared" si="5"/>
        <v>934</v>
      </c>
      <c r="AB19" s="81">
        <v>294</v>
      </c>
    </row>
    <row r="20" spans="1:28" ht="24" customHeight="1" x14ac:dyDescent="0.2">
      <c r="A20" s="19" t="s">
        <v>27</v>
      </c>
      <c r="B20" s="45">
        <v>48</v>
      </c>
      <c r="C20" s="45">
        <v>184</v>
      </c>
      <c r="D20" s="45">
        <v>11</v>
      </c>
      <c r="E20" s="45">
        <v>4</v>
      </c>
      <c r="F20" s="8">
        <f t="shared" si="0"/>
        <v>240</v>
      </c>
      <c r="G20" s="35"/>
      <c r="H20" s="19" t="s">
        <v>24</v>
      </c>
      <c r="I20" s="46">
        <v>44</v>
      </c>
      <c r="J20" s="46">
        <v>254</v>
      </c>
      <c r="K20" s="46">
        <v>12</v>
      </c>
      <c r="L20" s="46">
        <v>2</v>
      </c>
      <c r="M20" s="8">
        <f t="shared" si="1"/>
        <v>305</v>
      </c>
      <c r="N20" s="2">
        <f>M17+M18+M19+M20</f>
        <v>1115.5</v>
      </c>
      <c r="O20" s="19" t="s">
        <v>45</v>
      </c>
      <c r="P20" s="45">
        <v>39</v>
      </c>
      <c r="Q20" s="45">
        <v>163</v>
      </c>
      <c r="R20" s="46">
        <v>12</v>
      </c>
      <c r="S20" s="45">
        <v>0</v>
      </c>
      <c r="T20" s="8">
        <f t="shared" si="2"/>
        <v>206.5</v>
      </c>
      <c r="U20" s="2">
        <f t="shared" si="5"/>
        <v>873.5</v>
      </c>
      <c r="AB20" s="81">
        <v>299</v>
      </c>
    </row>
    <row r="21" spans="1:28" ht="24" customHeight="1" thickBot="1" x14ac:dyDescent="0.25">
      <c r="A21" s="19" t="s">
        <v>28</v>
      </c>
      <c r="B21" s="46">
        <v>48</v>
      </c>
      <c r="C21" s="46">
        <v>176</v>
      </c>
      <c r="D21" s="46">
        <v>9</v>
      </c>
      <c r="E21" s="46">
        <v>3</v>
      </c>
      <c r="F21" s="6">
        <f t="shared" si="0"/>
        <v>225.5</v>
      </c>
      <c r="G21" s="36"/>
      <c r="H21" s="20" t="s">
        <v>25</v>
      </c>
      <c r="I21" s="46">
        <v>70</v>
      </c>
      <c r="J21" s="46">
        <v>246</v>
      </c>
      <c r="K21" s="46">
        <v>9</v>
      </c>
      <c r="L21" s="46">
        <v>3</v>
      </c>
      <c r="M21" s="6">
        <f t="shared" si="1"/>
        <v>306.5</v>
      </c>
      <c r="N21" s="2">
        <f>M18+M19+M20+M21</f>
        <v>1171.5</v>
      </c>
      <c r="O21" s="21" t="s">
        <v>46</v>
      </c>
      <c r="P21" s="47">
        <v>42</v>
      </c>
      <c r="Q21" s="47">
        <v>171</v>
      </c>
      <c r="R21" s="47">
        <v>13</v>
      </c>
      <c r="S21" s="47">
        <v>0</v>
      </c>
      <c r="T21" s="7">
        <f t="shared" si="2"/>
        <v>218</v>
      </c>
      <c r="U21" s="3">
        <f t="shared" si="5"/>
        <v>856.5</v>
      </c>
      <c r="AB21" s="8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166</v>
      </c>
      <c r="D22" s="46">
        <v>10</v>
      </c>
      <c r="E22" s="46">
        <v>3</v>
      </c>
      <c r="F22" s="6">
        <f t="shared" si="0"/>
        <v>219</v>
      </c>
      <c r="G22" s="2"/>
      <c r="H22" s="21" t="s">
        <v>26</v>
      </c>
      <c r="I22" s="47">
        <v>72</v>
      </c>
      <c r="J22" s="47">
        <v>231</v>
      </c>
      <c r="K22" s="47">
        <v>11</v>
      </c>
      <c r="L22" s="47">
        <v>2</v>
      </c>
      <c r="M22" s="6">
        <f t="shared" si="1"/>
        <v>294</v>
      </c>
      <c r="N22" s="3">
        <f>M19+M20+M21+M22</f>
        <v>1181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1154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1181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1054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52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8252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43182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19</v>
      </c>
      <c r="C10" s="61">
        <v>181</v>
      </c>
      <c r="D10" s="61">
        <v>0</v>
      </c>
      <c r="E10" s="61">
        <v>4</v>
      </c>
      <c r="F10" s="62">
        <f t="shared" ref="F10:F22" si="0">B10*0.5+C10*1+D10*2+E10*2.5</f>
        <v>200.5</v>
      </c>
      <c r="G10" s="63"/>
      <c r="H10" s="64" t="s">
        <v>4</v>
      </c>
      <c r="I10" s="46">
        <v>31</v>
      </c>
      <c r="J10" s="46">
        <v>128</v>
      </c>
      <c r="K10" s="46">
        <v>0</v>
      </c>
      <c r="L10" s="46">
        <v>5</v>
      </c>
      <c r="M10" s="62">
        <f t="shared" ref="M10:M22" si="1">I10*0.5+J10*1+K10*2+L10*2.5</f>
        <v>156</v>
      </c>
      <c r="N10" s="65">
        <f>F20+F21+F22+M10</f>
        <v>787</v>
      </c>
      <c r="O10" s="64" t="s">
        <v>43</v>
      </c>
      <c r="P10" s="46">
        <v>28</v>
      </c>
      <c r="Q10" s="46">
        <v>138</v>
      </c>
      <c r="R10" s="46">
        <v>0</v>
      </c>
      <c r="S10" s="46">
        <v>3</v>
      </c>
      <c r="T10" s="62">
        <f t="shared" ref="T10:T21" si="2">P10*0.5+Q10*1+R10*2+S10*2.5</f>
        <v>159.5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202</v>
      </c>
      <c r="D11" s="61">
        <v>0</v>
      </c>
      <c r="E11" s="61">
        <v>0</v>
      </c>
      <c r="F11" s="62">
        <f t="shared" si="0"/>
        <v>213</v>
      </c>
      <c r="G11" s="63"/>
      <c r="H11" s="64" t="s">
        <v>5</v>
      </c>
      <c r="I11" s="46">
        <v>34</v>
      </c>
      <c r="J11" s="46">
        <v>133</v>
      </c>
      <c r="K11" s="46">
        <v>1</v>
      </c>
      <c r="L11" s="46">
        <v>3</v>
      </c>
      <c r="M11" s="62">
        <f t="shared" si="1"/>
        <v>159.5</v>
      </c>
      <c r="N11" s="65">
        <f>F21+F22+M10+M11</f>
        <v>723</v>
      </c>
      <c r="O11" s="64" t="s">
        <v>44</v>
      </c>
      <c r="P11" s="46">
        <v>26</v>
      </c>
      <c r="Q11" s="46">
        <v>141</v>
      </c>
      <c r="R11" s="46">
        <v>0</v>
      </c>
      <c r="S11" s="46">
        <v>1</v>
      </c>
      <c r="T11" s="62">
        <f t="shared" si="2"/>
        <v>156.5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210</v>
      </c>
      <c r="D12" s="61">
        <v>0</v>
      </c>
      <c r="E12" s="61">
        <v>0</v>
      </c>
      <c r="F12" s="62">
        <f t="shared" si="0"/>
        <v>222.5</v>
      </c>
      <c r="G12" s="63"/>
      <c r="H12" s="64" t="s">
        <v>6</v>
      </c>
      <c r="I12" s="46">
        <v>19</v>
      </c>
      <c r="J12" s="46">
        <v>149</v>
      </c>
      <c r="K12" s="46">
        <v>0</v>
      </c>
      <c r="L12" s="46">
        <v>3</v>
      </c>
      <c r="M12" s="62">
        <f t="shared" si="1"/>
        <v>166</v>
      </c>
      <c r="N12" s="63">
        <f>F22+M10+M11+M12</f>
        <v>690.5</v>
      </c>
      <c r="O12" s="64" t="s">
        <v>32</v>
      </c>
      <c r="P12" s="46">
        <v>21</v>
      </c>
      <c r="Q12" s="46">
        <v>109</v>
      </c>
      <c r="R12" s="46">
        <v>0</v>
      </c>
      <c r="S12" s="46">
        <v>3</v>
      </c>
      <c r="T12" s="62">
        <f t="shared" si="2"/>
        <v>127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214</v>
      </c>
      <c r="D13" s="61">
        <v>1</v>
      </c>
      <c r="E13" s="61">
        <v>1</v>
      </c>
      <c r="F13" s="62">
        <f t="shared" si="0"/>
        <v>229.5</v>
      </c>
      <c r="G13" s="63">
        <f t="shared" ref="G13:G19" si="3">F10+F11+F12+F13</f>
        <v>865.5</v>
      </c>
      <c r="H13" s="64" t="s">
        <v>7</v>
      </c>
      <c r="I13" s="46">
        <v>23</v>
      </c>
      <c r="J13" s="46">
        <v>129</v>
      </c>
      <c r="K13" s="46">
        <v>0</v>
      </c>
      <c r="L13" s="46">
        <v>5</v>
      </c>
      <c r="M13" s="62">
        <f t="shared" si="1"/>
        <v>153</v>
      </c>
      <c r="N13" s="63">
        <f t="shared" ref="N13:N18" si="4">M10+M11+M12+M13</f>
        <v>634.5</v>
      </c>
      <c r="O13" s="64" t="s">
        <v>33</v>
      </c>
      <c r="P13" s="46">
        <v>28</v>
      </c>
      <c r="Q13" s="46">
        <v>119</v>
      </c>
      <c r="R13" s="46">
        <v>0</v>
      </c>
      <c r="S13" s="46">
        <v>4</v>
      </c>
      <c r="T13" s="62">
        <f t="shared" si="2"/>
        <v>143</v>
      </c>
      <c r="U13" s="63">
        <f t="shared" ref="U13:U21" si="5">T10+T11+T12+T13</f>
        <v>586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195</v>
      </c>
      <c r="D14" s="61">
        <v>0</v>
      </c>
      <c r="E14" s="61">
        <v>2</v>
      </c>
      <c r="F14" s="62">
        <f t="shared" si="0"/>
        <v>213</v>
      </c>
      <c r="G14" s="63">
        <f t="shared" si="3"/>
        <v>878</v>
      </c>
      <c r="H14" s="64" t="s">
        <v>9</v>
      </c>
      <c r="I14" s="46">
        <v>19</v>
      </c>
      <c r="J14" s="46">
        <v>119</v>
      </c>
      <c r="K14" s="46">
        <v>0</v>
      </c>
      <c r="L14" s="46">
        <v>4</v>
      </c>
      <c r="M14" s="62">
        <f t="shared" si="1"/>
        <v>138.5</v>
      </c>
      <c r="N14" s="63">
        <f t="shared" si="4"/>
        <v>617</v>
      </c>
      <c r="O14" s="64" t="s">
        <v>29</v>
      </c>
      <c r="P14" s="45">
        <v>27</v>
      </c>
      <c r="Q14" s="45">
        <v>177</v>
      </c>
      <c r="R14" s="45">
        <v>0</v>
      </c>
      <c r="S14" s="45">
        <v>3</v>
      </c>
      <c r="T14" s="62">
        <f t="shared" si="2"/>
        <v>198</v>
      </c>
      <c r="U14" s="63">
        <f t="shared" si="5"/>
        <v>624.5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188</v>
      </c>
      <c r="D15" s="61">
        <v>0</v>
      </c>
      <c r="E15" s="61">
        <v>1</v>
      </c>
      <c r="F15" s="62">
        <f t="shared" si="0"/>
        <v>205.5</v>
      </c>
      <c r="G15" s="63">
        <f t="shared" si="3"/>
        <v>870.5</v>
      </c>
      <c r="H15" s="64" t="s">
        <v>12</v>
      </c>
      <c r="I15" s="46">
        <v>14</v>
      </c>
      <c r="J15" s="46">
        <v>118</v>
      </c>
      <c r="K15" s="46">
        <v>0</v>
      </c>
      <c r="L15" s="46">
        <v>2</v>
      </c>
      <c r="M15" s="62">
        <f t="shared" si="1"/>
        <v>130</v>
      </c>
      <c r="N15" s="63">
        <f t="shared" si="4"/>
        <v>587.5</v>
      </c>
      <c r="O15" s="60" t="s">
        <v>30</v>
      </c>
      <c r="P15" s="46">
        <v>26</v>
      </c>
      <c r="Q15" s="46">
        <v>139</v>
      </c>
      <c r="R15" s="46">
        <v>0</v>
      </c>
      <c r="S15" s="46">
        <v>3</v>
      </c>
      <c r="T15" s="62">
        <f t="shared" si="2"/>
        <v>159.5</v>
      </c>
      <c r="U15" s="63">
        <f t="shared" si="5"/>
        <v>627.5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181</v>
      </c>
      <c r="D16" s="61">
        <v>0</v>
      </c>
      <c r="E16" s="61">
        <v>1</v>
      </c>
      <c r="F16" s="62">
        <f t="shared" si="0"/>
        <v>198.5</v>
      </c>
      <c r="G16" s="63">
        <f t="shared" si="3"/>
        <v>846.5</v>
      </c>
      <c r="H16" s="64" t="s">
        <v>15</v>
      </c>
      <c r="I16" s="46">
        <v>16</v>
      </c>
      <c r="J16" s="46">
        <v>115</v>
      </c>
      <c r="K16" s="46">
        <v>0</v>
      </c>
      <c r="L16" s="46">
        <v>5</v>
      </c>
      <c r="M16" s="62">
        <f t="shared" si="1"/>
        <v>135.5</v>
      </c>
      <c r="N16" s="63">
        <f t="shared" si="4"/>
        <v>557</v>
      </c>
      <c r="O16" s="64" t="s">
        <v>8</v>
      </c>
      <c r="P16" s="46">
        <v>19</v>
      </c>
      <c r="Q16" s="46">
        <v>154</v>
      </c>
      <c r="R16" s="46">
        <v>0</v>
      </c>
      <c r="S16" s="46">
        <v>0</v>
      </c>
      <c r="T16" s="62">
        <f t="shared" si="2"/>
        <v>163.5</v>
      </c>
      <c r="U16" s="63">
        <f t="shared" si="5"/>
        <v>664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171</v>
      </c>
      <c r="D17" s="61">
        <v>0</v>
      </c>
      <c r="E17" s="61">
        <v>1</v>
      </c>
      <c r="F17" s="62">
        <f t="shared" si="0"/>
        <v>190</v>
      </c>
      <c r="G17" s="63">
        <f t="shared" si="3"/>
        <v>807</v>
      </c>
      <c r="H17" s="64" t="s">
        <v>18</v>
      </c>
      <c r="I17" s="46">
        <v>24</v>
      </c>
      <c r="J17" s="46">
        <v>167</v>
      </c>
      <c r="K17" s="46">
        <v>0</v>
      </c>
      <c r="L17" s="46">
        <v>2</v>
      </c>
      <c r="M17" s="62">
        <f t="shared" si="1"/>
        <v>184</v>
      </c>
      <c r="N17" s="63">
        <f t="shared" si="4"/>
        <v>588</v>
      </c>
      <c r="O17" s="64" t="s">
        <v>10</v>
      </c>
      <c r="P17" s="46">
        <v>29</v>
      </c>
      <c r="Q17" s="46">
        <v>145</v>
      </c>
      <c r="R17" s="46">
        <v>0</v>
      </c>
      <c r="S17" s="46">
        <v>2</v>
      </c>
      <c r="T17" s="62">
        <f t="shared" si="2"/>
        <v>164.5</v>
      </c>
      <c r="U17" s="63">
        <f t="shared" si="5"/>
        <v>685.5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152</v>
      </c>
      <c r="D18" s="61">
        <v>0</v>
      </c>
      <c r="E18" s="61">
        <v>0</v>
      </c>
      <c r="F18" s="62">
        <f t="shared" si="0"/>
        <v>161.5</v>
      </c>
      <c r="G18" s="63">
        <f t="shared" si="3"/>
        <v>755.5</v>
      </c>
      <c r="H18" s="64" t="s">
        <v>20</v>
      </c>
      <c r="I18" s="46">
        <v>19</v>
      </c>
      <c r="J18" s="46">
        <v>170</v>
      </c>
      <c r="K18" s="46">
        <v>0</v>
      </c>
      <c r="L18" s="46">
        <v>7</v>
      </c>
      <c r="M18" s="62">
        <f t="shared" si="1"/>
        <v>197</v>
      </c>
      <c r="N18" s="63">
        <f t="shared" si="4"/>
        <v>646.5</v>
      </c>
      <c r="O18" s="64" t="s">
        <v>13</v>
      </c>
      <c r="P18" s="46">
        <v>28</v>
      </c>
      <c r="Q18" s="46">
        <v>148</v>
      </c>
      <c r="R18" s="46">
        <v>0</v>
      </c>
      <c r="S18" s="46">
        <v>1</v>
      </c>
      <c r="T18" s="62">
        <f t="shared" si="2"/>
        <v>164.5</v>
      </c>
      <c r="U18" s="63">
        <f t="shared" si="5"/>
        <v>652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181</v>
      </c>
      <c r="D19" s="69">
        <v>0</v>
      </c>
      <c r="E19" s="69">
        <v>5</v>
      </c>
      <c r="F19" s="70">
        <f t="shared" si="0"/>
        <v>208</v>
      </c>
      <c r="G19" s="71">
        <f t="shared" si="3"/>
        <v>758</v>
      </c>
      <c r="H19" s="72" t="s">
        <v>22</v>
      </c>
      <c r="I19" s="45">
        <v>21</v>
      </c>
      <c r="J19" s="45">
        <v>172</v>
      </c>
      <c r="K19" s="45">
        <v>0</v>
      </c>
      <c r="L19" s="45">
        <v>2</v>
      </c>
      <c r="M19" s="62">
        <f t="shared" si="1"/>
        <v>187.5</v>
      </c>
      <c r="N19" s="63">
        <f>M16+M17+M18+M19</f>
        <v>704</v>
      </c>
      <c r="O19" s="64" t="s">
        <v>16</v>
      </c>
      <c r="P19" s="46">
        <v>29</v>
      </c>
      <c r="Q19" s="46">
        <v>140</v>
      </c>
      <c r="R19" s="46">
        <v>0</v>
      </c>
      <c r="S19" s="46">
        <v>2</v>
      </c>
      <c r="T19" s="62">
        <f t="shared" si="2"/>
        <v>159.5</v>
      </c>
      <c r="U19" s="63">
        <f t="shared" si="5"/>
        <v>652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194</v>
      </c>
      <c r="D20" s="67">
        <v>0</v>
      </c>
      <c r="E20" s="67">
        <v>6</v>
      </c>
      <c r="F20" s="73">
        <f t="shared" si="0"/>
        <v>223.5</v>
      </c>
      <c r="G20" s="74"/>
      <c r="H20" s="64" t="s">
        <v>24</v>
      </c>
      <c r="I20" s="46">
        <v>22</v>
      </c>
      <c r="J20" s="46">
        <v>160</v>
      </c>
      <c r="K20" s="46">
        <v>0</v>
      </c>
      <c r="L20" s="46">
        <v>2</v>
      </c>
      <c r="M20" s="73">
        <f t="shared" si="1"/>
        <v>176</v>
      </c>
      <c r="N20" s="63">
        <f>M17+M18+M19+M20</f>
        <v>744.5</v>
      </c>
      <c r="O20" s="64" t="s">
        <v>45</v>
      </c>
      <c r="P20" s="45">
        <v>16</v>
      </c>
      <c r="Q20" s="45">
        <v>129</v>
      </c>
      <c r="R20" s="45">
        <v>0</v>
      </c>
      <c r="S20" s="45">
        <v>1</v>
      </c>
      <c r="T20" s="73">
        <f t="shared" si="2"/>
        <v>139.5</v>
      </c>
      <c r="U20" s="63">
        <f t="shared" si="5"/>
        <v>628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170</v>
      </c>
      <c r="D21" s="61">
        <v>2</v>
      </c>
      <c r="E21" s="61">
        <v>5</v>
      </c>
      <c r="F21" s="62">
        <f t="shared" si="0"/>
        <v>198.5</v>
      </c>
      <c r="G21" s="75"/>
      <c r="H21" s="72" t="s">
        <v>25</v>
      </c>
      <c r="I21" s="46">
        <v>36</v>
      </c>
      <c r="J21" s="46">
        <v>159</v>
      </c>
      <c r="K21" s="46">
        <v>0</v>
      </c>
      <c r="L21" s="46">
        <v>3</v>
      </c>
      <c r="M21" s="62">
        <f t="shared" si="1"/>
        <v>184.5</v>
      </c>
      <c r="N21" s="63">
        <f>M18+M19+M20+M21</f>
        <v>745</v>
      </c>
      <c r="O21" s="68" t="s">
        <v>46</v>
      </c>
      <c r="P21" s="47">
        <v>13</v>
      </c>
      <c r="Q21" s="47">
        <v>117</v>
      </c>
      <c r="R21" s="47">
        <v>0</v>
      </c>
      <c r="S21" s="47">
        <v>0</v>
      </c>
      <c r="T21" s="70">
        <f t="shared" si="2"/>
        <v>123.5</v>
      </c>
      <c r="U21" s="71">
        <f t="shared" si="5"/>
        <v>587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181</v>
      </c>
      <c r="D22" s="61">
        <v>0</v>
      </c>
      <c r="E22" s="61">
        <v>4</v>
      </c>
      <c r="F22" s="62">
        <f t="shared" si="0"/>
        <v>209</v>
      </c>
      <c r="G22" s="63"/>
      <c r="H22" s="68" t="s">
        <v>26</v>
      </c>
      <c r="I22" s="47">
        <v>24</v>
      </c>
      <c r="J22" s="47">
        <v>179</v>
      </c>
      <c r="K22" s="47">
        <v>0</v>
      </c>
      <c r="L22" s="47">
        <v>4</v>
      </c>
      <c r="M22" s="62">
        <f t="shared" si="1"/>
        <v>201</v>
      </c>
      <c r="N22" s="71">
        <f>M19+M20+M21+M22</f>
        <v>749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878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787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52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8252</v>
      </c>
      <c r="M6" s="178"/>
      <c r="N6" s="178"/>
      <c r="O6" s="12"/>
      <c r="P6" s="167" t="s">
        <v>58</v>
      </c>
      <c r="Q6" s="167"/>
      <c r="R6" s="167"/>
      <c r="S6" s="218">
        <f>'G-1'!S6:U6</f>
        <v>43182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40</v>
      </c>
      <c r="C10" s="46">
        <f>'G-1'!C10+'G-3'!C10</f>
        <v>412</v>
      </c>
      <c r="D10" s="46">
        <f>'G-1'!D10+'G-3'!D10</f>
        <v>8</v>
      </c>
      <c r="E10" s="46">
        <f>'G-1'!E10+'G-3'!E10</f>
        <v>4</v>
      </c>
      <c r="F10" s="6">
        <f t="shared" ref="F10:F22" si="0">B10*0.5+C10*1+D10*2+E10*2.5</f>
        <v>458</v>
      </c>
      <c r="G10" s="2"/>
      <c r="H10" s="19" t="s">
        <v>4</v>
      </c>
      <c r="I10" s="46">
        <f>'G-1'!I10+'G-3'!I10</f>
        <v>88</v>
      </c>
      <c r="J10" s="46">
        <f>'G-1'!J10+'G-3'!J10</f>
        <v>310</v>
      </c>
      <c r="K10" s="46">
        <f>'G-1'!K10+'G-3'!K10</f>
        <v>9</v>
      </c>
      <c r="L10" s="46">
        <f>'G-1'!L10+'G-3'!L10</f>
        <v>8</v>
      </c>
      <c r="M10" s="6">
        <f t="shared" ref="M10:M22" si="1">I10*0.5+J10*1+K10*2+L10*2.5</f>
        <v>392</v>
      </c>
      <c r="N10" s="9">
        <f>F20+F21+F22+M10</f>
        <v>1707.5</v>
      </c>
      <c r="O10" s="19" t="s">
        <v>43</v>
      </c>
      <c r="P10" s="46">
        <f>'G-1'!P10+'G-3'!P10</f>
        <v>69</v>
      </c>
      <c r="Q10" s="46">
        <f>'G-1'!Q10+'G-3'!Q10</f>
        <v>309</v>
      </c>
      <c r="R10" s="46">
        <f>'G-1'!R10+'G-3'!R10</f>
        <v>8</v>
      </c>
      <c r="S10" s="46">
        <f>'G-1'!S10+'G-3'!S10</f>
        <v>5</v>
      </c>
      <c r="T10" s="6">
        <f t="shared" ref="T10:T21" si="2">P10*0.5+Q10*1+R10*2+S10*2.5</f>
        <v>372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51</v>
      </c>
      <c r="C11" s="46">
        <f>'G-1'!C11+'G-3'!C11</f>
        <v>448</v>
      </c>
      <c r="D11" s="46">
        <f>'G-1'!D11+'G-3'!D11</f>
        <v>11</v>
      </c>
      <c r="E11" s="46">
        <f>'G-1'!E11+'G-3'!E11</f>
        <v>1</v>
      </c>
      <c r="F11" s="6">
        <f t="shared" si="0"/>
        <v>498</v>
      </c>
      <c r="G11" s="2"/>
      <c r="H11" s="19" t="s">
        <v>5</v>
      </c>
      <c r="I11" s="46">
        <f>'G-1'!I11+'G-3'!I11</f>
        <v>83</v>
      </c>
      <c r="J11" s="46">
        <f>'G-1'!J11+'G-3'!J11</f>
        <v>312</v>
      </c>
      <c r="K11" s="46">
        <f>'G-1'!K11+'G-3'!K11</f>
        <v>13</v>
      </c>
      <c r="L11" s="46">
        <f>'G-1'!L11+'G-3'!L11</f>
        <v>6</v>
      </c>
      <c r="M11" s="6">
        <f t="shared" si="1"/>
        <v>394.5</v>
      </c>
      <c r="N11" s="9">
        <f>F21+F22+M10+M11</f>
        <v>1638.5</v>
      </c>
      <c r="O11" s="19" t="s">
        <v>44</v>
      </c>
      <c r="P11" s="46">
        <f>'G-1'!P11+'G-3'!P11</f>
        <v>70</v>
      </c>
      <c r="Q11" s="46">
        <f>'G-1'!Q11+'G-3'!Q11</f>
        <v>327</v>
      </c>
      <c r="R11" s="46">
        <f>'G-1'!R11+'G-3'!R11</f>
        <v>7</v>
      </c>
      <c r="S11" s="46">
        <f>'G-1'!S11+'G-3'!S11</f>
        <v>2</v>
      </c>
      <c r="T11" s="6">
        <f t="shared" si="2"/>
        <v>381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72</v>
      </c>
      <c r="C12" s="46">
        <f>'G-1'!C12+'G-3'!C12</f>
        <v>468</v>
      </c>
      <c r="D12" s="46">
        <f>'G-1'!D12+'G-3'!D12</f>
        <v>13</v>
      </c>
      <c r="E12" s="46">
        <f>'G-1'!E12+'G-3'!E12</f>
        <v>1</v>
      </c>
      <c r="F12" s="6">
        <f t="shared" si="0"/>
        <v>532.5</v>
      </c>
      <c r="G12" s="2"/>
      <c r="H12" s="19" t="s">
        <v>6</v>
      </c>
      <c r="I12" s="46">
        <f>'G-1'!I12+'G-3'!I12</f>
        <v>56</v>
      </c>
      <c r="J12" s="46">
        <f>'G-1'!J12+'G-3'!J12</f>
        <v>329</v>
      </c>
      <c r="K12" s="46">
        <f>'G-1'!K12+'G-3'!K12</f>
        <v>9</v>
      </c>
      <c r="L12" s="46">
        <f>'G-1'!L12+'G-3'!L12</f>
        <v>5</v>
      </c>
      <c r="M12" s="6">
        <f t="shared" si="1"/>
        <v>387.5</v>
      </c>
      <c r="N12" s="2">
        <f>F22+M10+M11+M12</f>
        <v>1602</v>
      </c>
      <c r="O12" s="19" t="s">
        <v>32</v>
      </c>
      <c r="P12" s="46">
        <f>'G-1'!P12+'G-3'!P12</f>
        <v>71</v>
      </c>
      <c r="Q12" s="46">
        <f>'G-1'!Q12+'G-3'!Q12</f>
        <v>285</v>
      </c>
      <c r="R12" s="46">
        <f>'G-1'!R12+'G-3'!R12</f>
        <v>10</v>
      </c>
      <c r="S12" s="46">
        <f>'G-1'!S12+'G-3'!S12</f>
        <v>5</v>
      </c>
      <c r="T12" s="6">
        <f t="shared" si="2"/>
        <v>353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63</v>
      </c>
      <c r="C13" s="46">
        <f>'G-1'!C13+'G-3'!C13</f>
        <v>453</v>
      </c>
      <c r="D13" s="46">
        <f>'G-1'!D13+'G-3'!D13</f>
        <v>13</v>
      </c>
      <c r="E13" s="46">
        <f>'G-1'!E13+'G-3'!E13</f>
        <v>2</v>
      </c>
      <c r="F13" s="6">
        <f t="shared" si="0"/>
        <v>515.5</v>
      </c>
      <c r="G13" s="2">
        <f t="shared" ref="G13:G19" si="3">F10+F11+F12+F13</f>
        <v>2004</v>
      </c>
      <c r="H13" s="19" t="s">
        <v>7</v>
      </c>
      <c r="I13" s="46">
        <f>'G-1'!I13+'G-3'!I13</f>
        <v>68</v>
      </c>
      <c r="J13" s="46">
        <f>'G-1'!J13+'G-3'!J13</f>
        <v>325</v>
      </c>
      <c r="K13" s="46">
        <f>'G-1'!K13+'G-3'!K13</f>
        <v>15</v>
      </c>
      <c r="L13" s="46">
        <f>'G-1'!L13+'G-3'!L13</f>
        <v>7</v>
      </c>
      <c r="M13" s="6">
        <f t="shared" si="1"/>
        <v>406.5</v>
      </c>
      <c r="N13" s="2">
        <f t="shared" ref="N13:N18" si="4">M10+M11+M12+M13</f>
        <v>1580.5</v>
      </c>
      <c r="O13" s="19" t="s">
        <v>33</v>
      </c>
      <c r="P13" s="46">
        <f>'G-1'!P13+'G-3'!P13</f>
        <v>85</v>
      </c>
      <c r="Q13" s="46">
        <f>'G-1'!Q13+'G-3'!Q13</f>
        <v>305</v>
      </c>
      <c r="R13" s="46">
        <f>'G-1'!R13+'G-3'!R13</f>
        <v>15</v>
      </c>
      <c r="S13" s="46">
        <f>'G-1'!S13+'G-3'!S13</f>
        <v>7</v>
      </c>
      <c r="T13" s="6">
        <f t="shared" si="2"/>
        <v>395</v>
      </c>
      <c r="U13" s="2">
        <f t="shared" ref="U13:U21" si="5">T10+T11+T12+T13</f>
        <v>1501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65</v>
      </c>
      <c r="C14" s="46">
        <f>'G-1'!C14+'G-3'!C14</f>
        <v>416</v>
      </c>
      <c r="D14" s="46">
        <f>'G-1'!D14+'G-3'!D14</f>
        <v>15</v>
      </c>
      <c r="E14" s="46">
        <f>'G-1'!E14+'G-3'!E14</f>
        <v>3</v>
      </c>
      <c r="F14" s="6">
        <f t="shared" si="0"/>
        <v>486</v>
      </c>
      <c r="G14" s="2">
        <f t="shared" si="3"/>
        <v>2032</v>
      </c>
      <c r="H14" s="19" t="s">
        <v>9</v>
      </c>
      <c r="I14" s="46">
        <f>'G-1'!I14+'G-3'!I14</f>
        <v>58</v>
      </c>
      <c r="J14" s="46">
        <f>'G-1'!J14+'G-3'!J14</f>
        <v>295</v>
      </c>
      <c r="K14" s="46">
        <f>'G-1'!K14+'G-3'!K14</f>
        <v>10</v>
      </c>
      <c r="L14" s="46">
        <f>'G-1'!L14+'G-3'!L14</f>
        <v>5</v>
      </c>
      <c r="M14" s="6">
        <f t="shared" si="1"/>
        <v>356.5</v>
      </c>
      <c r="N14" s="2">
        <f t="shared" si="4"/>
        <v>1545</v>
      </c>
      <c r="O14" s="19" t="s">
        <v>29</v>
      </c>
      <c r="P14" s="46">
        <f>'G-1'!P14+'G-3'!P14</f>
        <v>107</v>
      </c>
      <c r="Q14" s="46">
        <f>'G-1'!Q14+'G-3'!Q14</f>
        <v>396</v>
      </c>
      <c r="R14" s="46">
        <f>'G-1'!R14+'G-3'!R14</f>
        <v>8</v>
      </c>
      <c r="S14" s="46">
        <f>'G-1'!S14+'G-3'!S14</f>
        <v>6</v>
      </c>
      <c r="T14" s="6">
        <f t="shared" si="2"/>
        <v>480.5</v>
      </c>
      <c r="U14" s="2">
        <f t="shared" si="5"/>
        <v>1609.5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70</v>
      </c>
      <c r="C15" s="46">
        <f>'G-1'!C15+'G-3'!C15</f>
        <v>400</v>
      </c>
      <c r="D15" s="46">
        <f>'G-1'!D15+'G-3'!D15</f>
        <v>14</v>
      </c>
      <c r="E15" s="46">
        <f>'G-1'!E15+'G-3'!E15</f>
        <v>3</v>
      </c>
      <c r="F15" s="6">
        <f t="shared" si="0"/>
        <v>470.5</v>
      </c>
      <c r="G15" s="2">
        <f t="shared" si="3"/>
        <v>2004.5</v>
      </c>
      <c r="H15" s="19" t="s">
        <v>12</v>
      </c>
      <c r="I15" s="46">
        <f>'G-1'!I15+'G-3'!I15</f>
        <v>51</v>
      </c>
      <c r="J15" s="46">
        <f>'G-1'!J15+'G-3'!J15</f>
        <v>290</v>
      </c>
      <c r="K15" s="46">
        <f>'G-1'!K15+'G-3'!K15</f>
        <v>11</v>
      </c>
      <c r="L15" s="46">
        <f>'G-1'!L15+'G-3'!L15</f>
        <v>4</v>
      </c>
      <c r="M15" s="6">
        <f t="shared" si="1"/>
        <v>347.5</v>
      </c>
      <c r="N15" s="2">
        <f t="shared" si="4"/>
        <v>1498</v>
      </c>
      <c r="O15" s="18" t="s">
        <v>30</v>
      </c>
      <c r="P15" s="46">
        <f>'G-1'!P15+'G-3'!P15</f>
        <v>92</v>
      </c>
      <c r="Q15" s="46">
        <f>'G-1'!Q15+'G-3'!Q15</f>
        <v>334</v>
      </c>
      <c r="R15" s="46">
        <f>'G-1'!R15+'G-3'!R15</f>
        <v>11</v>
      </c>
      <c r="S15" s="46">
        <f>'G-1'!S15+'G-3'!S15</f>
        <v>4</v>
      </c>
      <c r="T15" s="6">
        <f t="shared" si="2"/>
        <v>412</v>
      </c>
      <c r="U15" s="2">
        <f t="shared" si="5"/>
        <v>1640.5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70</v>
      </c>
      <c r="C16" s="46">
        <f>'G-1'!C16+'G-3'!C16</f>
        <v>383</v>
      </c>
      <c r="D16" s="46">
        <f>'G-1'!D16+'G-3'!D16</f>
        <v>15</v>
      </c>
      <c r="E16" s="46">
        <f>'G-1'!E16+'G-3'!E16</f>
        <v>3</v>
      </c>
      <c r="F16" s="6">
        <f t="shared" si="0"/>
        <v>455.5</v>
      </c>
      <c r="G16" s="2">
        <f t="shared" si="3"/>
        <v>1927.5</v>
      </c>
      <c r="H16" s="19" t="s">
        <v>15</v>
      </c>
      <c r="I16" s="46">
        <f>'G-1'!I16+'G-3'!I16</f>
        <v>61</v>
      </c>
      <c r="J16" s="46">
        <f>'G-1'!J16+'G-3'!J16</f>
        <v>283</v>
      </c>
      <c r="K16" s="46">
        <f>'G-1'!K16+'G-3'!K16</f>
        <v>9</v>
      </c>
      <c r="L16" s="46">
        <f>'G-1'!L16+'G-3'!L16</f>
        <v>6</v>
      </c>
      <c r="M16" s="6">
        <f t="shared" si="1"/>
        <v>346.5</v>
      </c>
      <c r="N16" s="2">
        <f t="shared" si="4"/>
        <v>1457</v>
      </c>
      <c r="O16" s="19" t="s">
        <v>8</v>
      </c>
      <c r="P16" s="46">
        <f>'G-1'!P16+'G-3'!P16</f>
        <v>77</v>
      </c>
      <c r="Q16" s="46">
        <f>'G-1'!Q16+'G-3'!Q16</f>
        <v>357</v>
      </c>
      <c r="R16" s="46">
        <f>'G-1'!R16+'G-3'!R16</f>
        <v>15</v>
      </c>
      <c r="S16" s="46">
        <f>'G-1'!S16+'G-3'!S16</f>
        <v>2</v>
      </c>
      <c r="T16" s="6">
        <f t="shared" si="2"/>
        <v>430.5</v>
      </c>
      <c r="U16" s="2">
        <f t="shared" si="5"/>
        <v>1718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75</v>
      </c>
      <c r="C17" s="46">
        <f>'G-1'!C17+'G-3'!C17</f>
        <v>351</v>
      </c>
      <c r="D17" s="46">
        <f>'G-1'!D17+'G-3'!D17</f>
        <v>13</v>
      </c>
      <c r="E17" s="46">
        <f>'G-1'!E17+'G-3'!E17</f>
        <v>3</v>
      </c>
      <c r="F17" s="6">
        <f t="shared" si="0"/>
        <v>422</v>
      </c>
      <c r="G17" s="2">
        <f t="shared" si="3"/>
        <v>1834</v>
      </c>
      <c r="H17" s="19" t="s">
        <v>18</v>
      </c>
      <c r="I17" s="46">
        <f>'G-1'!I17+'G-3'!I17</f>
        <v>59</v>
      </c>
      <c r="J17" s="46">
        <f>'G-1'!J17+'G-3'!J17</f>
        <v>377</v>
      </c>
      <c r="K17" s="46">
        <f>'G-1'!K17+'G-3'!K17</f>
        <v>9</v>
      </c>
      <c r="L17" s="46">
        <f>'G-1'!L17+'G-3'!L17</f>
        <v>4</v>
      </c>
      <c r="M17" s="6">
        <f t="shared" si="1"/>
        <v>434.5</v>
      </c>
      <c r="N17" s="2">
        <f t="shared" si="4"/>
        <v>1485</v>
      </c>
      <c r="O17" s="19" t="s">
        <v>10</v>
      </c>
      <c r="P17" s="46">
        <f>'G-1'!P17+'G-3'!P17</f>
        <v>75</v>
      </c>
      <c r="Q17" s="46">
        <f>'G-1'!Q17+'G-3'!Q17</f>
        <v>331</v>
      </c>
      <c r="R17" s="46">
        <f>'G-1'!R17+'G-3'!R17</f>
        <v>13</v>
      </c>
      <c r="S17" s="46">
        <f>'G-1'!S17+'G-3'!S17</f>
        <v>2</v>
      </c>
      <c r="T17" s="6">
        <f t="shared" si="2"/>
        <v>399.5</v>
      </c>
      <c r="U17" s="2">
        <f t="shared" si="5"/>
        <v>1722.5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65</v>
      </c>
      <c r="C18" s="46">
        <f>'G-1'!C18+'G-3'!C18</f>
        <v>338</v>
      </c>
      <c r="D18" s="46">
        <f>'G-1'!D18+'G-3'!D18</f>
        <v>11</v>
      </c>
      <c r="E18" s="46">
        <f>'G-1'!E18+'G-3'!E18</f>
        <v>2</v>
      </c>
      <c r="F18" s="6">
        <f t="shared" si="0"/>
        <v>397.5</v>
      </c>
      <c r="G18" s="2">
        <f t="shared" si="3"/>
        <v>1745.5</v>
      </c>
      <c r="H18" s="19" t="s">
        <v>20</v>
      </c>
      <c r="I18" s="46">
        <f>'G-1'!I18+'G-3'!I18</f>
        <v>67</v>
      </c>
      <c r="J18" s="46">
        <f>'G-1'!J18+'G-3'!J18</f>
        <v>398</v>
      </c>
      <c r="K18" s="46">
        <f>'G-1'!K18+'G-3'!K18</f>
        <v>10</v>
      </c>
      <c r="L18" s="46">
        <f>'G-1'!L18+'G-3'!L18</f>
        <v>12</v>
      </c>
      <c r="M18" s="6">
        <f t="shared" si="1"/>
        <v>481.5</v>
      </c>
      <c r="N18" s="2">
        <f t="shared" si="4"/>
        <v>1610</v>
      </c>
      <c r="O18" s="19" t="s">
        <v>13</v>
      </c>
      <c r="P18" s="46">
        <f>'G-1'!P18+'G-3'!P18</f>
        <v>89</v>
      </c>
      <c r="Q18" s="46">
        <f>'G-1'!Q18+'G-3'!Q18</f>
        <v>331</v>
      </c>
      <c r="R18" s="46">
        <f>'G-1'!R18+'G-3'!R18</f>
        <v>11</v>
      </c>
      <c r="S18" s="46">
        <f>'G-1'!S18+'G-3'!S18</f>
        <v>1</v>
      </c>
      <c r="T18" s="6">
        <f t="shared" si="2"/>
        <v>400</v>
      </c>
      <c r="U18" s="2">
        <f t="shared" si="5"/>
        <v>1642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76</v>
      </c>
      <c r="C19" s="47">
        <f>'G-1'!C19+'G-3'!C19</f>
        <v>395</v>
      </c>
      <c r="D19" s="47">
        <f>'G-1'!D19+'G-3'!D19</f>
        <v>8</v>
      </c>
      <c r="E19" s="47">
        <f>'G-1'!E19+'G-3'!E19</f>
        <v>6</v>
      </c>
      <c r="F19" s="7">
        <f t="shared" si="0"/>
        <v>464</v>
      </c>
      <c r="G19" s="3">
        <f t="shared" si="3"/>
        <v>1739</v>
      </c>
      <c r="H19" s="20" t="s">
        <v>22</v>
      </c>
      <c r="I19" s="46">
        <f>'G-1'!I19+'G-3'!I19</f>
        <v>67</v>
      </c>
      <c r="J19" s="46">
        <f>'G-1'!J19+'G-3'!J19</f>
        <v>406</v>
      </c>
      <c r="K19" s="46">
        <f>'G-1'!K19+'G-3'!K19</f>
        <v>8</v>
      </c>
      <c r="L19" s="46">
        <f>'G-1'!L19+'G-3'!L19</f>
        <v>3</v>
      </c>
      <c r="M19" s="6">
        <f t="shared" si="1"/>
        <v>463</v>
      </c>
      <c r="N19" s="2">
        <f>M16+M17+M18+M19</f>
        <v>1725.5</v>
      </c>
      <c r="O19" s="19" t="s">
        <v>16</v>
      </c>
      <c r="P19" s="46">
        <f>'G-1'!P19+'G-3'!P19</f>
        <v>87</v>
      </c>
      <c r="Q19" s="46">
        <f>'G-1'!Q19+'G-3'!Q19</f>
        <v>293</v>
      </c>
      <c r="R19" s="46">
        <f>'G-1'!R19+'G-3'!R19</f>
        <v>6</v>
      </c>
      <c r="S19" s="46">
        <f>'G-1'!S19+'G-3'!S19</f>
        <v>3</v>
      </c>
      <c r="T19" s="6">
        <f t="shared" si="2"/>
        <v>356</v>
      </c>
      <c r="U19" s="2">
        <f t="shared" si="5"/>
        <v>1586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77</v>
      </c>
      <c r="C20" s="45">
        <f>'G-1'!C20+'G-3'!C20</f>
        <v>378</v>
      </c>
      <c r="D20" s="45">
        <f>'G-1'!D20+'G-3'!D20</f>
        <v>11</v>
      </c>
      <c r="E20" s="45">
        <f>'G-1'!E20+'G-3'!E20</f>
        <v>10</v>
      </c>
      <c r="F20" s="8">
        <f t="shared" si="0"/>
        <v>463.5</v>
      </c>
      <c r="G20" s="35"/>
      <c r="H20" s="19" t="s">
        <v>24</v>
      </c>
      <c r="I20" s="46">
        <f>'G-1'!I20+'G-3'!I20</f>
        <v>66</v>
      </c>
      <c r="J20" s="46">
        <f>'G-1'!J20+'G-3'!J20</f>
        <v>414</v>
      </c>
      <c r="K20" s="46">
        <f>'G-1'!K20+'G-3'!K20</f>
        <v>12</v>
      </c>
      <c r="L20" s="46">
        <f>'G-1'!L20+'G-3'!L20</f>
        <v>4</v>
      </c>
      <c r="M20" s="8">
        <f t="shared" si="1"/>
        <v>481</v>
      </c>
      <c r="N20" s="2">
        <f>M17+M18+M19+M20</f>
        <v>1860</v>
      </c>
      <c r="O20" s="19" t="s">
        <v>45</v>
      </c>
      <c r="P20" s="46">
        <f>'G-1'!P20+'G-3'!P20</f>
        <v>55</v>
      </c>
      <c r="Q20" s="46">
        <f>'G-1'!Q20+'G-3'!Q20</f>
        <v>292</v>
      </c>
      <c r="R20" s="46">
        <f>'G-1'!R20+'G-3'!R20</f>
        <v>12</v>
      </c>
      <c r="S20" s="46">
        <f>'G-1'!S20+'G-3'!S20</f>
        <v>1</v>
      </c>
      <c r="T20" s="8">
        <f t="shared" si="2"/>
        <v>346</v>
      </c>
      <c r="U20" s="2">
        <f t="shared" si="5"/>
        <v>1501.5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72</v>
      </c>
      <c r="C21" s="45">
        <f>'G-1'!C21+'G-3'!C21</f>
        <v>346</v>
      </c>
      <c r="D21" s="45">
        <f>'G-1'!D21+'G-3'!D21</f>
        <v>11</v>
      </c>
      <c r="E21" s="45">
        <f>'G-1'!E21+'G-3'!E21</f>
        <v>8</v>
      </c>
      <c r="F21" s="6">
        <f t="shared" si="0"/>
        <v>424</v>
      </c>
      <c r="G21" s="36"/>
      <c r="H21" s="20" t="s">
        <v>25</v>
      </c>
      <c r="I21" s="46">
        <f>'G-1'!I21+'G-3'!I21</f>
        <v>106</v>
      </c>
      <c r="J21" s="46">
        <f>'G-1'!J21+'G-3'!J21</f>
        <v>405</v>
      </c>
      <c r="K21" s="46">
        <f>'G-1'!K21+'G-3'!K21</f>
        <v>9</v>
      </c>
      <c r="L21" s="46">
        <f>'G-1'!L21+'G-3'!L21</f>
        <v>6</v>
      </c>
      <c r="M21" s="6">
        <f t="shared" si="1"/>
        <v>491</v>
      </c>
      <c r="N21" s="2">
        <f>M18+M19+M20+M21</f>
        <v>1916.5</v>
      </c>
      <c r="O21" s="21" t="s">
        <v>46</v>
      </c>
      <c r="P21" s="47">
        <f>'G-1'!P21+'G-3'!P21</f>
        <v>55</v>
      </c>
      <c r="Q21" s="47">
        <f>'G-1'!Q21+'G-3'!Q21</f>
        <v>288</v>
      </c>
      <c r="R21" s="47">
        <f>'G-1'!R21+'G-3'!R21</f>
        <v>13</v>
      </c>
      <c r="S21" s="47">
        <f>'G-1'!S21+'G-3'!S21</f>
        <v>0</v>
      </c>
      <c r="T21" s="7">
        <f t="shared" si="2"/>
        <v>341.5</v>
      </c>
      <c r="U21" s="3">
        <f t="shared" si="5"/>
        <v>1443.5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87</v>
      </c>
      <c r="C22" s="45">
        <f>'G-1'!C22+'G-3'!C22</f>
        <v>347</v>
      </c>
      <c r="D22" s="45">
        <f>'G-1'!D22+'G-3'!D22</f>
        <v>10</v>
      </c>
      <c r="E22" s="45">
        <f>'G-1'!E22+'G-3'!E22</f>
        <v>7</v>
      </c>
      <c r="F22" s="6">
        <f t="shared" si="0"/>
        <v>428</v>
      </c>
      <c r="G22" s="2"/>
      <c r="H22" s="21" t="s">
        <v>26</v>
      </c>
      <c r="I22" s="46">
        <f>'G-1'!I22+'G-3'!I22</f>
        <v>96</v>
      </c>
      <c r="J22" s="46">
        <f>'G-1'!J22+'G-3'!J22</f>
        <v>410</v>
      </c>
      <c r="K22" s="46">
        <f>'G-1'!K22+'G-3'!K22</f>
        <v>11</v>
      </c>
      <c r="L22" s="46">
        <f>'G-1'!L22+'G-3'!L22</f>
        <v>6</v>
      </c>
      <c r="M22" s="6">
        <f t="shared" si="1"/>
        <v>495</v>
      </c>
      <c r="N22" s="3">
        <f>M19+M20+M21+M22</f>
        <v>1930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2032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1930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153</v>
      </c>
      <c r="N24" s="88"/>
      <c r="O24" s="185"/>
      <c r="P24" s="186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52</v>
      </c>
      <c r="D5" s="239"/>
      <c r="E5" s="239"/>
      <c r="F5" s="111"/>
      <c r="G5" s="112"/>
      <c r="H5" s="103" t="s">
        <v>53</v>
      </c>
      <c r="I5" s="240">
        <f>'G-1'!L5</f>
        <v>8252</v>
      </c>
      <c r="J5" s="240"/>
    </row>
    <row r="6" spans="1:10" x14ac:dyDescent="0.2">
      <c r="A6" s="167" t="s">
        <v>112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43182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25</v>
      </c>
      <c r="F10" s="75">
        <v>235</v>
      </c>
      <c r="G10" s="75">
        <v>0</v>
      </c>
      <c r="H10" s="75">
        <v>2</v>
      </c>
      <c r="I10" s="75">
        <f>E10*0.5+F10+G10*2+H10*2.5</f>
        <v>252.5</v>
      </c>
      <c r="J10" s="124">
        <f>IF(I10=0,"0,00",I10/SUM(I10:I12)*100)</f>
        <v>15.061139278258276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192</v>
      </c>
      <c r="F11" s="126">
        <v>1172</v>
      </c>
      <c r="G11" s="126">
        <v>73</v>
      </c>
      <c r="H11" s="126">
        <v>4</v>
      </c>
      <c r="I11" s="126">
        <f t="shared" ref="I11:I37" si="0">E11*0.5+F11+G11*2+H11*2.5</f>
        <v>1424</v>
      </c>
      <c r="J11" s="127">
        <f>IF(I11=0,"0,00",I11/SUM(I10:I12)*100)</f>
        <v>84.938860721741733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59</v>
      </c>
      <c r="F13" s="75">
        <v>242</v>
      </c>
      <c r="G13" s="75">
        <v>0</v>
      </c>
      <c r="H13" s="75">
        <v>4</v>
      </c>
      <c r="I13" s="75">
        <f t="shared" si="0"/>
        <v>281.5</v>
      </c>
      <c r="J13" s="124">
        <f>IF(I13=0,"0,00",I13/SUM(I13:I15)*100)</f>
        <v>15.22856370029754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315</v>
      </c>
      <c r="F14" s="126">
        <v>1197</v>
      </c>
      <c r="G14" s="126">
        <v>85</v>
      </c>
      <c r="H14" s="126">
        <v>17</v>
      </c>
      <c r="I14" s="126">
        <f t="shared" si="0"/>
        <v>1567</v>
      </c>
      <c r="J14" s="127">
        <f>IF(I14=0,"0,00",I14/SUM(I13:I15)*100)</f>
        <v>84.771436299702458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38</v>
      </c>
      <c r="F16" s="75">
        <v>154</v>
      </c>
      <c r="G16" s="75">
        <v>0</v>
      </c>
      <c r="H16" s="75">
        <v>3</v>
      </c>
      <c r="I16" s="75">
        <f t="shared" si="0"/>
        <v>180.5</v>
      </c>
      <c r="J16" s="124">
        <f>IF(I16=0,"0,00",I16/SUM(I16:I18)*100)</f>
        <v>12.448275862068964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300</v>
      </c>
      <c r="F17" s="126">
        <v>979</v>
      </c>
      <c r="G17" s="126">
        <v>59</v>
      </c>
      <c r="H17" s="126">
        <v>9</v>
      </c>
      <c r="I17" s="126">
        <f t="shared" si="0"/>
        <v>1269.5</v>
      </c>
      <c r="J17" s="127">
        <f>IF(I17=0,"0,00",I17/SUM(I16:I18)*100)</f>
        <v>87.551724137931032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122</v>
      </c>
      <c r="F29" s="126">
        <v>814</v>
      </c>
      <c r="G29" s="126">
        <v>0</v>
      </c>
      <c r="H29" s="126">
        <v>12</v>
      </c>
      <c r="I29" s="126">
        <f t="shared" si="0"/>
        <v>905</v>
      </c>
      <c r="J29" s="127">
        <f>IF(I29=0,"0,00",I29/SUM(I28:I30)*100)</f>
        <v>77.185501066098084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46</v>
      </c>
      <c r="F30" s="74">
        <v>237</v>
      </c>
      <c r="G30" s="74">
        <v>0</v>
      </c>
      <c r="H30" s="74">
        <v>3</v>
      </c>
      <c r="I30" s="130">
        <f t="shared" si="0"/>
        <v>267.5</v>
      </c>
      <c r="J30" s="131">
        <f>IF(I30=0,"0,00",I30/SUM(I28:I30)*100)</f>
        <v>22.81449893390192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95</v>
      </c>
      <c r="F32" s="126">
        <v>732</v>
      </c>
      <c r="G32" s="126">
        <v>0</v>
      </c>
      <c r="H32" s="126">
        <v>11</v>
      </c>
      <c r="I32" s="126">
        <f t="shared" si="0"/>
        <v>807</v>
      </c>
      <c r="J32" s="127">
        <f>IF(I32=0,"0,00",I32/SUM(I31:I33)*100)</f>
        <v>71.415929203539818</v>
      </c>
    </row>
    <row r="33" spans="1:12" x14ac:dyDescent="0.2">
      <c r="A33" s="220"/>
      <c r="B33" s="223"/>
      <c r="C33" s="128" t="s">
        <v>142</v>
      </c>
      <c r="D33" s="129" t="s">
        <v>127</v>
      </c>
      <c r="E33" s="74">
        <v>51</v>
      </c>
      <c r="F33" s="74">
        <v>275</v>
      </c>
      <c r="G33" s="74">
        <v>0</v>
      </c>
      <c r="H33" s="74">
        <v>9</v>
      </c>
      <c r="I33" s="130">
        <f t="shared" si="0"/>
        <v>323</v>
      </c>
      <c r="J33" s="131">
        <f>IF(I33=0,"0,00",I33/SUM(I31:I33)*100)</f>
        <v>28.584070796460175</v>
      </c>
    </row>
    <row r="34" spans="1:12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2" x14ac:dyDescent="0.2">
      <c r="A35" s="220"/>
      <c r="B35" s="223"/>
      <c r="C35" s="122" t="s">
        <v>129</v>
      </c>
      <c r="D35" s="125" t="s">
        <v>126</v>
      </c>
      <c r="E35" s="126">
        <v>94</v>
      </c>
      <c r="F35" s="126">
        <v>685</v>
      </c>
      <c r="G35" s="126">
        <v>0</v>
      </c>
      <c r="H35" s="126">
        <v>5</v>
      </c>
      <c r="I35" s="126">
        <f t="shared" si="0"/>
        <v>744.5</v>
      </c>
      <c r="J35" s="127">
        <f>IF(I35=0,"0,00",I35/SUM(I34:I36)*100)</f>
        <v>81.366120218579226</v>
      </c>
    </row>
    <row r="36" spans="1:12" x14ac:dyDescent="0.2">
      <c r="A36" s="221"/>
      <c r="B36" s="224"/>
      <c r="C36" s="133" t="s">
        <v>143</v>
      </c>
      <c r="D36" s="129" t="s">
        <v>127</v>
      </c>
      <c r="E36" s="74">
        <v>40</v>
      </c>
      <c r="F36" s="74">
        <v>148</v>
      </c>
      <c r="G36" s="74">
        <v>0</v>
      </c>
      <c r="H36" s="74">
        <v>1</v>
      </c>
      <c r="I36" s="130">
        <f t="shared" si="0"/>
        <v>170.5</v>
      </c>
      <c r="J36" s="131">
        <f>IF(I36=0,"0,00",I36/SUM(I34:I36)*100)</f>
        <v>18.633879781420763</v>
      </c>
    </row>
    <row r="37" spans="1:12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2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2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2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2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2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2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2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2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  <c r="L45" t="s">
        <v>148</v>
      </c>
    </row>
    <row r="46" spans="1:12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2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2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3" width="5.140625" customWidth="1"/>
    <col min="4" max="4" width="4.85546875" customWidth="1"/>
    <col min="5" max="5" width="5" customWidth="1"/>
    <col min="6" max="6" width="5.140625" customWidth="1"/>
    <col min="7" max="7" width="5.5703125" customWidth="1"/>
    <col min="8" max="8" width="4.7109375" customWidth="1"/>
    <col min="9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52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8252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43182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1138.5</v>
      </c>
      <c r="AV12" s="97">
        <f t="shared" si="0"/>
        <v>1154</v>
      </c>
      <c r="AW12" s="97">
        <f t="shared" si="0"/>
        <v>1134</v>
      </c>
      <c r="AX12" s="97">
        <f t="shared" si="0"/>
        <v>1081</v>
      </c>
      <c r="AY12" s="97">
        <f t="shared" si="0"/>
        <v>1027</v>
      </c>
      <c r="AZ12" s="97">
        <f t="shared" si="0"/>
        <v>990</v>
      </c>
      <c r="BA12" s="97">
        <f t="shared" si="0"/>
        <v>981</v>
      </c>
      <c r="BB12" s="97"/>
      <c r="BC12" s="97"/>
      <c r="BD12" s="97"/>
      <c r="BE12" s="97">
        <f t="shared" ref="BE12:BQ12" si="1">P14</f>
        <v>920.5</v>
      </c>
      <c r="BF12" s="97">
        <f t="shared" si="1"/>
        <v>915.5</v>
      </c>
      <c r="BG12" s="97">
        <f t="shared" si="1"/>
        <v>911.5</v>
      </c>
      <c r="BH12" s="97">
        <f t="shared" si="1"/>
        <v>946</v>
      </c>
      <c r="BI12" s="97">
        <f t="shared" si="1"/>
        <v>928</v>
      </c>
      <c r="BJ12" s="97">
        <f t="shared" si="1"/>
        <v>910.5</v>
      </c>
      <c r="BK12" s="97">
        <f t="shared" si="1"/>
        <v>900</v>
      </c>
      <c r="BL12" s="97">
        <f t="shared" si="1"/>
        <v>897</v>
      </c>
      <c r="BM12" s="97">
        <f t="shared" si="1"/>
        <v>963.5</v>
      </c>
      <c r="BN12" s="97">
        <f t="shared" si="1"/>
        <v>1021.5</v>
      </c>
      <c r="BO12" s="97">
        <f t="shared" si="1"/>
        <v>1115.5</v>
      </c>
      <c r="BP12" s="97">
        <f t="shared" si="1"/>
        <v>1171.5</v>
      </c>
      <c r="BQ12" s="97">
        <f t="shared" si="1"/>
        <v>1181</v>
      </c>
      <c r="BR12" s="97"/>
      <c r="BS12" s="97"/>
      <c r="BT12" s="97"/>
      <c r="BU12" s="97">
        <f t="shared" ref="BU12:CC12" si="2">AG14</f>
        <v>915</v>
      </c>
      <c r="BV12" s="97">
        <f t="shared" si="2"/>
        <v>985</v>
      </c>
      <c r="BW12" s="97">
        <f t="shared" si="2"/>
        <v>1013</v>
      </c>
      <c r="BX12" s="97">
        <f t="shared" si="2"/>
        <v>1054</v>
      </c>
      <c r="BY12" s="97">
        <f t="shared" si="2"/>
        <v>1037</v>
      </c>
      <c r="BZ12" s="97">
        <f t="shared" si="2"/>
        <v>990</v>
      </c>
      <c r="CA12" s="97">
        <f t="shared" si="2"/>
        <v>934</v>
      </c>
      <c r="CB12" s="97">
        <f t="shared" si="2"/>
        <v>873.5</v>
      </c>
      <c r="CC12" s="97">
        <f t="shared" si="2"/>
        <v>856.5</v>
      </c>
    </row>
    <row r="13" spans="1:81" ht="16.5" customHeight="1" x14ac:dyDescent="0.2">
      <c r="A13" s="100" t="s">
        <v>103</v>
      </c>
      <c r="B13" s="148">
        <f>'G-1'!F10</f>
        <v>257.5</v>
      </c>
      <c r="C13" s="148">
        <f>'G-1'!F11</f>
        <v>285</v>
      </c>
      <c r="D13" s="148">
        <f>'G-1'!F12</f>
        <v>310</v>
      </c>
      <c r="E13" s="148">
        <f>'G-1'!F13</f>
        <v>286</v>
      </c>
      <c r="F13" s="148">
        <f>'G-1'!F14</f>
        <v>273</v>
      </c>
      <c r="G13" s="148">
        <f>'G-1'!F15</f>
        <v>265</v>
      </c>
      <c r="H13" s="148">
        <f>'G-1'!F16</f>
        <v>257</v>
      </c>
      <c r="I13" s="148">
        <f>'G-1'!F17</f>
        <v>232</v>
      </c>
      <c r="J13" s="148">
        <f>'G-1'!F18</f>
        <v>236</v>
      </c>
      <c r="K13" s="148">
        <f>'G-1'!F19</f>
        <v>256</v>
      </c>
      <c r="L13" s="149"/>
      <c r="M13" s="148">
        <f>'G-1'!F20</f>
        <v>240</v>
      </c>
      <c r="N13" s="148">
        <f>'G-1'!F21</f>
        <v>225.5</v>
      </c>
      <c r="O13" s="148">
        <f>'G-1'!F22</f>
        <v>219</v>
      </c>
      <c r="P13" s="148">
        <f>'G-1'!M10</f>
        <v>236</v>
      </c>
      <c r="Q13" s="148">
        <f>'G-1'!M11</f>
        <v>235</v>
      </c>
      <c r="R13" s="148">
        <f>'G-1'!M12</f>
        <v>221.5</v>
      </c>
      <c r="S13" s="148">
        <f>'G-1'!M13</f>
        <v>253.5</v>
      </c>
      <c r="T13" s="148">
        <f>'G-1'!M14</f>
        <v>218</v>
      </c>
      <c r="U13" s="148">
        <f>'G-1'!M15</f>
        <v>217.5</v>
      </c>
      <c r="V13" s="148">
        <f>'G-1'!M16</f>
        <v>211</v>
      </c>
      <c r="W13" s="148">
        <f>'G-1'!M17</f>
        <v>250.5</v>
      </c>
      <c r="X13" s="148">
        <f>'G-1'!M18</f>
        <v>284.5</v>
      </c>
      <c r="Y13" s="148">
        <f>'G-1'!M19</f>
        <v>275.5</v>
      </c>
      <c r="Z13" s="148">
        <f>'G-1'!M20</f>
        <v>305</v>
      </c>
      <c r="AA13" s="148">
        <f>'G-1'!M21</f>
        <v>306.5</v>
      </c>
      <c r="AB13" s="148">
        <f>'G-1'!M22</f>
        <v>294</v>
      </c>
      <c r="AC13" s="149"/>
      <c r="AD13" s="148">
        <f>'G-1'!T10</f>
        <v>212.5</v>
      </c>
      <c r="AE13" s="148">
        <f>'G-1'!T11</f>
        <v>224.5</v>
      </c>
      <c r="AF13" s="148">
        <f>'G-1'!T12</f>
        <v>226</v>
      </c>
      <c r="AG13" s="148">
        <f>'G-1'!T13</f>
        <v>252</v>
      </c>
      <c r="AH13" s="148">
        <f>'G-1'!T14</f>
        <v>282.5</v>
      </c>
      <c r="AI13" s="148">
        <f>'G-1'!T15</f>
        <v>252.5</v>
      </c>
      <c r="AJ13" s="148">
        <f>'G-1'!T16</f>
        <v>267</v>
      </c>
      <c r="AK13" s="148">
        <f>'G-1'!T17</f>
        <v>235</v>
      </c>
      <c r="AL13" s="148">
        <f>'G-1'!T18</f>
        <v>235.5</v>
      </c>
      <c r="AM13" s="148">
        <f>'G-1'!T19</f>
        <v>196.5</v>
      </c>
      <c r="AN13" s="148">
        <f>'G-1'!T20</f>
        <v>206.5</v>
      </c>
      <c r="AO13" s="148">
        <f>'G-1'!T21</f>
        <v>218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1138.5</v>
      </c>
      <c r="F14" s="148">
        <f t="shared" ref="F14:K14" si="3">C13+D13+E13+F13</f>
        <v>1154</v>
      </c>
      <c r="G14" s="148">
        <f t="shared" si="3"/>
        <v>1134</v>
      </c>
      <c r="H14" s="148">
        <f t="shared" si="3"/>
        <v>1081</v>
      </c>
      <c r="I14" s="148">
        <f t="shared" si="3"/>
        <v>1027</v>
      </c>
      <c r="J14" s="148">
        <f t="shared" si="3"/>
        <v>990</v>
      </c>
      <c r="K14" s="148">
        <f t="shared" si="3"/>
        <v>981</v>
      </c>
      <c r="L14" s="149"/>
      <c r="M14" s="148"/>
      <c r="N14" s="148"/>
      <c r="O14" s="148"/>
      <c r="P14" s="148">
        <f>M13+N13+O13+P13</f>
        <v>920.5</v>
      </c>
      <c r="Q14" s="148">
        <f t="shared" ref="Q14:AB14" si="4">N13+O13+P13+Q13</f>
        <v>915.5</v>
      </c>
      <c r="R14" s="148">
        <f t="shared" si="4"/>
        <v>911.5</v>
      </c>
      <c r="S14" s="148">
        <f t="shared" si="4"/>
        <v>946</v>
      </c>
      <c r="T14" s="148">
        <f t="shared" si="4"/>
        <v>928</v>
      </c>
      <c r="U14" s="148">
        <f t="shared" si="4"/>
        <v>910.5</v>
      </c>
      <c r="V14" s="148">
        <f t="shared" si="4"/>
        <v>900</v>
      </c>
      <c r="W14" s="148">
        <f t="shared" si="4"/>
        <v>897</v>
      </c>
      <c r="X14" s="148">
        <f t="shared" si="4"/>
        <v>963.5</v>
      </c>
      <c r="Y14" s="148">
        <f t="shared" si="4"/>
        <v>1021.5</v>
      </c>
      <c r="Z14" s="148">
        <f t="shared" si="4"/>
        <v>1115.5</v>
      </c>
      <c r="AA14" s="148">
        <f t="shared" si="4"/>
        <v>1171.5</v>
      </c>
      <c r="AB14" s="148">
        <f t="shared" si="4"/>
        <v>1181</v>
      </c>
      <c r="AC14" s="149"/>
      <c r="AD14" s="148"/>
      <c r="AE14" s="148"/>
      <c r="AF14" s="148"/>
      <c r="AG14" s="148">
        <f>AD13+AE13+AF13+AG13</f>
        <v>915</v>
      </c>
      <c r="AH14" s="148">
        <f t="shared" ref="AH14:AO14" si="5">AE13+AF13+AG13+AH13</f>
        <v>985</v>
      </c>
      <c r="AI14" s="148">
        <f t="shared" si="5"/>
        <v>1013</v>
      </c>
      <c r="AJ14" s="148">
        <f t="shared" si="5"/>
        <v>1054</v>
      </c>
      <c r="AK14" s="148">
        <f t="shared" si="5"/>
        <v>1037</v>
      </c>
      <c r="AL14" s="148">
        <f t="shared" si="5"/>
        <v>990</v>
      </c>
      <c r="AM14" s="148">
        <f t="shared" si="5"/>
        <v>934</v>
      </c>
      <c r="AN14" s="148">
        <f t="shared" si="5"/>
        <v>873.5</v>
      </c>
      <c r="AO14" s="148">
        <f t="shared" si="5"/>
        <v>856.5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0.15061139278258276</v>
      </c>
      <c r="E15" s="151"/>
      <c r="F15" s="151" t="s">
        <v>107</v>
      </c>
      <c r="G15" s="152">
        <f>DIRECCIONALIDAD!J11/100</f>
        <v>0.84938860721741738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0.1522856370029754</v>
      </c>
      <c r="Q15" s="151"/>
      <c r="R15" s="151"/>
      <c r="S15" s="151"/>
      <c r="T15" s="151" t="s">
        <v>107</v>
      </c>
      <c r="U15" s="152">
        <f>DIRECCIONALIDAD!J14/100</f>
        <v>0.84771436299702463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0.12448275862068964</v>
      </c>
      <c r="AG15" s="151"/>
      <c r="AH15" s="151"/>
      <c r="AI15" s="151"/>
      <c r="AJ15" s="151" t="s">
        <v>107</v>
      </c>
      <c r="AK15" s="152">
        <f>DIRECCIONALIDAD!J17/100</f>
        <v>0.87551724137931031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1154</v>
      </c>
      <c r="C16" s="151" t="s">
        <v>106</v>
      </c>
      <c r="D16" s="162">
        <f>+B16*D15</f>
        <v>173.80554727110049</v>
      </c>
      <c r="E16" s="151"/>
      <c r="F16" s="151" t="s">
        <v>107</v>
      </c>
      <c r="G16" s="162">
        <f>+B16*G15</f>
        <v>980.19445272889971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1181</v>
      </c>
      <c r="N16" s="151"/>
      <c r="O16" s="151" t="s">
        <v>106</v>
      </c>
      <c r="P16" s="163">
        <f>+M16*P15</f>
        <v>179.84933730051395</v>
      </c>
      <c r="Q16" s="151"/>
      <c r="R16" s="151"/>
      <c r="S16" s="151"/>
      <c r="T16" s="151" t="s">
        <v>107</v>
      </c>
      <c r="U16" s="163">
        <f>+M16*U15</f>
        <v>1001.1506626994861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1054</v>
      </c>
      <c r="AE16" s="151" t="s">
        <v>106</v>
      </c>
      <c r="AF16" s="162">
        <f>+AD16*AF15</f>
        <v>131.20482758620687</v>
      </c>
      <c r="AG16" s="151"/>
      <c r="AH16" s="151"/>
      <c r="AI16" s="151"/>
      <c r="AJ16" s="151" t="s">
        <v>107</v>
      </c>
      <c r="AK16" s="162">
        <f>+AD16*AK15</f>
        <v>922.79517241379301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865.5</v>
      </c>
      <c r="AV20" s="92">
        <f t="shared" si="15"/>
        <v>878</v>
      </c>
      <c r="AW20" s="92">
        <f t="shared" si="15"/>
        <v>870.5</v>
      </c>
      <c r="AX20" s="92">
        <f t="shared" si="15"/>
        <v>846.5</v>
      </c>
      <c r="AY20" s="92">
        <f t="shared" si="15"/>
        <v>807</v>
      </c>
      <c r="AZ20" s="92">
        <f t="shared" si="15"/>
        <v>755.5</v>
      </c>
      <c r="BA20" s="92">
        <f t="shared" si="15"/>
        <v>758</v>
      </c>
      <c r="BB20" s="92"/>
      <c r="BC20" s="92"/>
      <c r="BD20" s="92"/>
      <c r="BE20" s="92">
        <f t="shared" ref="BE20:BQ20" si="16">P23</f>
        <v>787</v>
      </c>
      <c r="BF20" s="92">
        <f t="shared" si="16"/>
        <v>723</v>
      </c>
      <c r="BG20" s="92">
        <f t="shared" si="16"/>
        <v>690.5</v>
      </c>
      <c r="BH20" s="92">
        <f t="shared" si="16"/>
        <v>634.5</v>
      </c>
      <c r="BI20" s="92">
        <f t="shared" si="16"/>
        <v>617</v>
      </c>
      <c r="BJ20" s="92">
        <f t="shared" si="16"/>
        <v>587.5</v>
      </c>
      <c r="BK20" s="92">
        <f t="shared" si="16"/>
        <v>557</v>
      </c>
      <c r="BL20" s="92">
        <f t="shared" si="16"/>
        <v>588</v>
      </c>
      <c r="BM20" s="92">
        <f t="shared" si="16"/>
        <v>646.5</v>
      </c>
      <c r="BN20" s="92">
        <f t="shared" si="16"/>
        <v>704</v>
      </c>
      <c r="BO20" s="92">
        <f t="shared" si="16"/>
        <v>744.5</v>
      </c>
      <c r="BP20" s="92">
        <f t="shared" si="16"/>
        <v>745</v>
      </c>
      <c r="BQ20" s="92">
        <f t="shared" si="16"/>
        <v>749</v>
      </c>
      <c r="BR20" s="92"/>
      <c r="BS20" s="92"/>
      <c r="BT20" s="92"/>
      <c r="BU20" s="92">
        <f t="shared" ref="BU20:CC20" si="17">AG23</f>
        <v>586</v>
      </c>
      <c r="BV20" s="92">
        <f t="shared" si="17"/>
        <v>624.5</v>
      </c>
      <c r="BW20" s="92">
        <f t="shared" si="17"/>
        <v>627.5</v>
      </c>
      <c r="BX20" s="92">
        <f t="shared" si="17"/>
        <v>664</v>
      </c>
      <c r="BY20" s="92">
        <f t="shared" si="17"/>
        <v>685.5</v>
      </c>
      <c r="BZ20" s="92">
        <f t="shared" si="17"/>
        <v>652</v>
      </c>
      <c r="CA20" s="92">
        <f t="shared" si="17"/>
        <v>652</v>
      </c>
      <c r="CB20" s="92">
        <f t="shared" si="17"/>
        <v>628</v>
      </c>
      <c r="CC20" s="92">
        <f t="shared" si="17"/>
        <v>587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2004</v>
      </c>
      <c r="AV21" s="92">
        <f t="shared" si="18"/>
        <v>2032</v>
      </c>
      <c r="AW21" s="92">
        <f t="shared" si="18"/>
        <v>2004.5</v>
      </c>
      <c r="AX21" s="92">
        <f t="shared" si="18"/>
        <v>1927.5</v>
      </c>
      <c r="AY21" s="92">
        <f t="shared" si="18"/>
        <v>1834</v>
      </c>
      <c r="AZ21" s="92">
        <f t="shared" si="18"/>
        <v>1745.5</v>
      </c>
      <c r="BA21" s="92">
        <f t="shared" si="18"/>
        <v>1739</v>
      </c>
      <c r="BB21" s="92"/>
      <c r="BC21" s="92"/>
      <c r="BD21" s="92"/>
      <c r="BE21" s="92">
        <f t="shared" ref="BE21:BQ21" si="19">P32</f>
        <v>1707.5</v>
      </c>
      <c r="BF21" s="92">
        <f t="shared" si="19"/>
        <v>1638.5</v>
      </c>
      <c r="BG21" s="92">
        <f t="shared" si="19"/>
        <v>1602</v>
      </c>
      <c r="BH21" s="92">
        <f t="shared" si="19"/>
        <v>1580.5</v>
      </c>
      <c r="BI21" s="92">
        <f t="shared" si="19"/>
        <v>1545</v>
      </c>
      <c r="BJ21" s="92">
        <f t="shared" si="19"/>
        <v>1498</v>
      </c>
      <c r="BK21" s="92">
        <f t="shared" si="19"/>
        <v>1457</v>
      </c>
      <c r="BL21" s="92">
        <f t="shared" si="19"/>
        <v>1485</v>
      </c>
      <c r="BM21" s="92">
        <f t="shared" si="19"/>
        <v>1610</v>
      </c>
      <c r="BN21" s="92">
        <f t="shared" si="19"/>
        <v>1725.5</v>
      </c>
      <c r="BO21" s="92">
        <f t="shared" si="19"/>
        <v>1860</v>
      </c>
      <c r="BP21" s="92">
        <f t="shared" si="19"/>
        <v>1916.5</v>
      </c>
      <c r="BQ21" s="92">
        <f t="shared" si="19"/>
        <v>1930</v>
      </c>
      <c r="BR21" s="92"/>
      <c r="BS21" s="92"/>
      <c r="BT21" s="92"/>
      <c r="BU21" s="92">
        <f t="shared" ref="BU21:CC21" si="20">AG32</f>
        <v>1501</v>
      </c>
      <c r="BV21" s="92">
        <f t="shared" si="20"/>
        <v>1609.5</v>
      </c>
      <c r="BW21" s="92">
        <f t="shared" si="20"/>
        <v>1640.5</v>
      </c>
      <c r="BX21" s="92">
        <f t="shared" si="20"/>
        <v>1718</v>
      </c>
      <c r="BY21" s="92">
        <f t="shared" si="20"/>
        <v>1722.5</v>
      </c>
      <c r="BZ21" s="92">
        <f t="shared" si="20"/>
        <v>1642</v>
      </c>
      <c r="CA21" s="92">
        <f t="shared" si="20"/>
        <v>1586</v>
      </c>
      <c r="CB21" s="92">
        <f t="shared" si="20"/>
        <v>1501.5</v>
      </c>
      <c r="CC21" s="92">
        <f t="shared" si="20"/>
        <v>1443.5</v>
      </c>
    </row>
    <row r="22" spans="1:81" ht="16.5" customHeight="1" x14ac:dyDescent="0.2">
      <c r="A22" s="100" t="s">
        <v>103</v>
      </c>
      <c r="B22" s="148">
        <f>'G-3'!F10</f>
        <v>200.5</v>
      </c>
      <c r="C22" s="148">
        <f>'G-3'!F11</f>
        <v>213</v>
      </c>
      <c r="D22" s="148">
        <f>'G-3'!F12</f>
        <v>222.5</v>
      </c>
      <c r="E22" s="148">
        <f>'G-3'!F13</f>
        <v>229.5</v>
      </c>
      <c r="F22" s="148">
        <f>'G-3'!F14</f>
        <v>213</v>
      </c>
      <c r="G22" s="148">
        <f>'G-3'!F15</f>
        <v>205.5</v>
      </c>
      <c r="H22" s="148">
        <f>'G-3'!F16</f>
        <v>198.5</v>
      </c>
      <c r="I22" s="148">
        <f>'G-3'!F17</f>
        <v>190</v>
      </c>
      <c r="J22" s="148">
        <f>'G-3'!F18</f>
        <v>161.5</v>
      </c>
      <c r="K22" s="148">
        <f>'G-3'!F19</f>
        <v>208</v>
      </c>
      <c r="L22" s="149"/>
      <c r="M22" s="148">
        <f>'G-3'!F20</f>
        <v>223.5</v>
      </c>
      <c r="N22" s="148">
        <f>'G-3'!F21</f>
        <v>198.5</v>
      </c>
      <c r="O22" s="148">
        <f>'G-3'!F22</f>
        <v>209</v>
      </c>
      <c r="P22" s="148">
        <f>'G-3'!M10</f>
        <v>156</v>
      </c>
      <c r="Q22" s="148">
        <f>'G-3'!M11</f>
        <v>159.5</v>
      </c>
      <c r="R22" s="148">
        <f>'G-3'!M12</f>
        <v>166</v>
      </c>
      <c r="S22" s="148">
        <f>'G-3'!M13</f>
        <v>153</v>
      </c>
      <c r="T22" s="148">
        <f>'G-3'!M14</f>
        <v>138.5</v>
      </c>
      <c r="U22" s="148">
        <f>'G-3'!M15</f>
        <v>130</v>
      </c>
      <c r="V22" s="148">
        <f>'G-3'!M16</f>
        <v>135.5</v>
      </c>
      <c r="W22" s="148">
        <f>'G-3'!M17</f>
        <v>184</v>
      </c>
      <c r="X22" s="148">
        <f>'G-3'!M18</f>
        <v>197</v>
      </c>
      <c r="Y22" s="148">
        <f>'G-3'!M19</f>
        <v>187.5</v>
      </c>
      <c r="Z22" s="148">
        <f>'G-3'!M20</f>
        <v>176</v>
      </c>
      <c r="AA22" s="148">
        <f>'G-3'!M21</f>
        <v>184.5</v>
      </c>
      <c r="AB22" s="148">
        <f>'G-3'!M22</f>
        <v>201</v>
      </c>
      <c r="AC22" s="149"/>
      <c r="AD22" s="148">
        <f>'G-3'!T10</f>
        <v>159.5</v>
      </c>
      <c r="AE22" s="148">
        <f>'G-3'!T11</f>
        <v>156.5</v>
      </c>
      <c r="AF22" s="148">
        <f>'G-3'!T12</f>
        <v>127</v>
      </c>
      <c r="AG22" s="148">
        <f>'G-3'!T13</f>
        <v>143</v>
      </c>
      <c r="AH22" s="148">
        <f>'G-3'!T14</f>
        <v>198</v>
      </c>
      <c r="AI22" s="148">
        <f>'G-3'!T15</f>
        <v>159.5</v>
      </c>
      <c r="AJ22" s="148">
        <f>'G-3'!T16</f>
        <v>163.5</v>
      </c>
      <c r="AK22" s="148">
        <f>'G-3'!T17</f>
        <v>164.5</v>
      </c>
      <c r="AL22" s="148">
        <f>'G-3'!T18</f>
        <v>164.5</v>
      </c>
      <c r="AM22" s="148">
        <f>'G-3'!T19</f>
        <v>159.5</v>
      </c>
      <c r="AN22" s="148">
        <f>'G-3'!T20</f>
        <v>139.5</v>
      </c>
      <c r="AO22" s="148">
        <f>'G-3'!T21</f>
        <v>123.5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865.5</v>
      </c>
      <c r="F23" s="148">
        <f t="shared" ref="F23:K23" si="21">C22+D22+E22+F22</f>
        <v>878</v>
      </c>
      <c r="G23" s="148">
        <f t="shared" si="21"/>
        <v>870.5</v>
      </c>
      <c r="H23" s="148">
        <f t="shared" si="21"/>
        <v>846.5</v>
      </c>
      <c r="I23" s="148">
        <f t="shared" si="21"/>
        <v>807</v>
      </c>
      <c r="J23" s="148">
        <f t="shared" si="21"/>
        <v>755.5</v>
      </c>
      <c r="K23" s="148">
        <f t="shared" si="21"/>
        <v>758</v>
      </c>
      <c r="L23" s="149"/>
      <c r="M23" s="148"/>
      <c r="N23" s="148"/>
      <c r="O23" s="148"/>
      <c r="P23" s="148">
        <f>M22+N22+O22+P22</f>
        <v>787</v>
      </c>
      <c r="Q23" s="148">
        <f t="shared" ref="Q23:AB23" si="22">N22+O22+P22+Q22</f>
        <v>723</v>
      </c>
      <c r="R23" s="148">
        <f t="shared" si="22"/>
        <v>690.5</v>
      </c>
      <c r="S23" s="148">
        <f t="shared" si="22"/>
        <v>634.5</v>
      </c>
      <c r="T23" s="148">
        <f t="shared" si="22"/>
        <v>617</v>
      </c>
      <c r="U23" s="148">
        <f t="shared" si="22"/>
        <v>587.5</v>
      </c>
      <c r="V23" s="148">
        <f t="shared" si="22"/>
        <v>557</v>
      </c>
      <c r="W23" s="148">
        <f t="shared" si="22"/>
        <v>588</v>
      </c>
      <c r="X23" s="148">
        <f t="shared" si="22"/>
        <v>646.5</v>
      </c>
      <c r="Y23" s="148">
        <f t="shared" si="22"/>
        <v>704</v>
      </c>
      <c r="Z23" s="148">
        <f t="shared" si="22"/>
        <v>744.5</v>
      </c>
      <c r="AA23" s="148">
        <f t="shared" si="22"/>
        <v>745</v>
      </c>
      <c r="AB23" s="148">
        <f t="shared" si="22"/>
        <v>749</v>
      </c>
      <c r="AC23" s="149"/>
      <c r="AD23" s="148"/>
      <c r="AE23" s="148"/>
      <c r="AF23" s="148"/>
      <c r="AG23" s="148">
        <f>AD22+AE22+AF22+AG22</f>
        <v>586</v>
      </c>
      <c r="AH23" s="148">
        <f t="shared" ref="AH23:AO23" si="23">AE22+AF22+AG22+AH22</f>
        <v>624.5</v>
      </c>
      <c r="AI23" s="148">
        <f t="shared" si="23"/>
        <v>627.5</v>
      </c>
      <c r="AJ23" s="148">
        <f t="shared" si="23"/>
        <v>664</v>
      </c>
      <c r="AK23" s="148">
        <f t="shared" si="23"/>
        <v>685.5</v>
      </c>
      <c r="AL23" s="148">
        <f t="shared" si="23"/>
        <v>652</v>
      </c>
      <c r="AM23" s="148">
        <f t="shared" si="23"/>
        <v>652</v>
      </c>
      <c r="AN23" s="148">
        <f t="shared" si="23"/>
        <v>628</v>
      </c>
      <c r="AO23" s="148">
        <f t="shared" si="23"/>
        <v>587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0.77185501066098083</v>
      </c>
      <c r="H24" s="151"/>
      <c r="I24" s="151" t="s">
        <v>108</v>
      </c>
      <c r="J24" s="152">
        <f>DIRECCIONALIDAD!J30/100</f>
        <v>0.22814498933901919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0.71415929203539819</v>
      </c>
      <c r="V24" s="151"/>
      <c r="W24" s="151"/>
      <c r="X24" s="151"/>
      <c r="Y24" s="151" t="s">
        <v>108</v>
      </c>
      <c r="Z24" s="152">
        <f>DIRECCIONALIDAD!J33/100</f>
        <v>0.28584070796460176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0.8136612021857923</v>
      </c>
      <c r="AL24" s="151"/>
      <c r="AM24" s="151"/>
      <c r="AN24" s="151" t="s">
        <v>108</v>
      </c>
      <c r="AO24" s="152">
        <f>DIRECCIONALIDAD!J36/100</f>
        <v>0.18633879781420762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878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677.68869936034116</v>
      </c>
      <c r="H25" s="151"/>
      <c r="I25" s="151" t="s">
        <v>108</v>
      </c>
      <c r="J25" s="162">
        <f>+B25*J24</f>
        <v>200.31130063965884</v>
      </c>
      <c r="K25" s="153"/>
      <c r="L25" s="147"/>
      <c r="M25" s="161">
        <f>MAX(M23:AB23)</f>
        <v>787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562.04336283185842</v>
      </c>
      <c r="V25" s="151"/>
      <c r="W25" s="151"/>
      <c r="X25" s="151"/>
      <c r="Y25" s="151" t="s">
        <v>108</v>
      </c>
      <c r="Z25" s="163">
        <f>+M25*Z24</f>
        <v>224.95663716814158</v>
      </c>
      <c r="AA25" s="151"/>
      <c r="AB25" s="153"/>
      <c r="AC25" s="147"/>
      <c r="AD25" s="161">
        <f>MAX(AD23:AO23)</f>
        <v>685.5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557.76475409836064</v>
      </c>
      <c r="AL25" s="151"/>
      <c r="AM25" s="151"/>
      <c r="AN25" s="151" t="s">
        <v>108</v>
      </c>
      <c r="AO25" s="164">
        <f>+AD25*AO24</f>
        <v>127.73524590163932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458</v>
      </c>
      <c r="C31" s="148">
        <f t="shared" ref="C31:K31" si="27">C13+C18+C22+C27</f>
        <v>498</v>
      </c>
      <c r="D31" s="148">
        <f t="shared" si="27"/>
        <v>532.5</v>
      </c>
      <c r="E31" s="148">
        <f t="shared" si="27"/>
        <v>515.5</v>
      </c>
      <c r="F31" s="148">
        <f t="shared" si="27"/>
        <v>486</v>
      </c>
      <c r="G31" s="148">
        <f t="shared" si="27"/>
        <v>470.5</v>
      </c>
      <c r="H31" s="148">
        <f t="shared" si="27"/>
        <v>455.5</v>
      </c>
      <c r="I31" s="148">
        <f t="shared" si="27"/>
        <v>422</v>
      </c>
      <c r="J31" s="148">
        <f t="shared" si="27"/>
        <v>397.5</v>
      </c>
      <c r="K31" s="148">
        <f t="shared" si="27"/>
        <v>464</v>
      </c>
      <c r="L31" s="149"/>
      <c r="M31" s="148">
        <f>M13+M18+M22+M27</f>
        <v>463.5</v>
      </c>
      <c r="N31" s="148">
        <f t="shared" ref="N31:AB31" si="28">N13+N18+N22+N27</f>
        <v>424</v>
      </c>
      <c r="O31" s="148">
        <f t="shared" si="28"/>
        <v>428</v>
      </c>
      <c r="P31" s="148">
        <f t="shared" si="28"/>
        <v>392</v>
      </c>
      <c r="Q31" s="148">
        <f t="shared" si="28"/>
        <v>394.5</v>
      </c>
      <c r="R31" s="148">
        <f t="shared" si="28"/>
        <v>387.5</v>
      </c>
      <c r="S31" s="148">
        <f t="shared" si="28"/>
        <v>406.5</v>
      </c>
      <c r="T31" s="148">
        <f t="shared" si="28"/>
        <v>356.5</v>
      </c>
      <c r="U31" s="148">
        <f t="shared" si="28"/>
        <v>347.5</v>
      </c>
      <c r="V31" s="148">
        <f t="shared" si="28"/>
        <v>346.5</v>
      </c>
      <c r="W31" s="148">
        <f t="shared" si="28"/>
        <v>434.5</v>
      </c>
      <c r="X31" s="148">
        <f t="shared" si="28"/>
        <v>481.5</v>
      </c>
      <c r="Y31" s="148">
        <f t="shared" si="28"/>
        <v>463</v>
      </c>
      <c r="Z31" s="148">
        <f t="shared" si="28"/>
        <v>481</v>
      </c>
      <c r="AA31" s="148">
        <f t="shared" si="28"/>
        <v>491</v>
      </c>
      <c r="AB31" s="148">
        <f t="shared" si="28"/>
        <v>495</v>
      </c>
      <c r="AC31" s="149"/>
      <c r="AD31" s="148">
        <f>AD13+AD18+AD22+AD27</f>
        <v>372</v>
      </c>
      <c r="AE31" s="148">
        <f t="shared" ref="AE31:AO31" si="29">AE13+AE18+AE22+AE27</f>
        <v>381</v>
      </c>
      <c r="AF31" s="148">
        <f t="shared" si="29"/>
        <v>353</v>
      </c>
      <c r="AG31" s="148">
        <f t="shared" si="29"/>
        <v>395</v>
      </c>
      <c r="AH31" s="148">
        <f t="shared" si="29"/>
        <v>480.5</v>
      </c>
      <c r="AI31" s="148">
        <f t="shared" si="29"/>
        <v>412</v>
      </c>
      <c r="AJ31" s="148">
        <f t="shared" si="29"/>
        <v>430.5</v>
      </c>
      <c r="AK31" s="148">
        <f t="shared" si="29"/>
        <v>399.5</v>
      </c>
      <c r="AL31" s="148">
        <f t="shared" si="29"/>
        <v>400</v>
      </c>
      <c r="AM31" s="148">
        <f t="shared" si="29"/>
        <v>356</v>
      </c>
      <c r="AN31" s="148">
        <f t="shared" si="29"/>
        <v>346</v>
      </c>
      <c r="AO31" s="148">
        <f t="shared" si="29"/>
        <v>341.5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2004</v>
      </c>
      <c r="F32" s="148">
        <f t="shared" ref="F32:K32" si="30">C31+D31+E31+F31</f>
        <v>2032</v>
      </c>
      <c r="G32" s="148">
        <f t="shared" si="30"/>
        <v>2004.5</v>
      </c>
      <c r="H32" s="148">
        <f t="shared" si="30"/>
        <v>1927.5</v>
      </c>
      <c r="I32" s="148">
        <f t="shared" si="30"/>
        <v>1834</v>
      </c>
      <c r="J32" s="148">
        <f t="shared" si="30"/>
        <v>1745.5</v>
      </c>
      <c r="K32" s="148">
        <f t="shared" si="30"/>
        <v>1739</v>
      </c>
      <c r="L32" s="149"/>
      <c r="M32" s="148"/>
      <c r="N32" s="148"/>
      <c r="O32" s="148"/>
      <c r="P32" s="148">
        <f>M31+N31+O31+P31</f>
        <v>1707.5</v>
      </c>
      <c r="Q32" s="148">
        <f t="shared" ref="Q32:AB32" si="31">N31+O31+P31+Q31</f>
        <v>1638.5</v>
      </c>
      <c r="R32" s="148">
        <f t="shared" si="31"/>
        <v>1602</v>
      </c>
      <c r="S32" s="148">
        <f t="shared" si="31"/>
        <v>1580.5</v>
      </c>
      <c r="T32" s="148">
        <f t="shared" si="31"/>
        <v>1545</v>
      </c>
      <c r="U32" s="148">
        <f t="shared" si="31"/>
        <v>1498</v>
      </c>
      <c r="V32" s="148">
        <f t="shared" si="31"/>
        <v>1457</v>
      </c>
      <c r="W32" s="148">
        <f t="shared" si="31"/>
        <v>1485</v>
      </c>
      <c r="X32" s="148">
        <f t="shared" si="31"/>
        <v>1610</v>
      </c>
      <c r="Y32" s="148">
        <f t="shared" si="31"/>
        <v>1725.5</v>
      </c>
      <c r="Z32" s="148">
        <f t="shared" si="31"/>
        <v>1860</v>
      </c>
      <c r="AA32" s="148">
        <f t="shared" si="31"/>
        <v>1916.5</v>
      </c>
      <c r="AB32" s="148">
        <f t="shared" si="31"/>
        <v>1930</v>
      </c>
      <c r="AC32" s="149"/>
      <c r="AD32" s="148"/>
      <c r="AE32" s="148"/>
      <c r="AF32" s="148"/>
      <c r="AG32" s="148">
        <f>AD31+AE31+AF31+AG31</f>
        <v>1501</v>
      </c>
      <c r="AH32" s="148">
        <f t="shared" ref="AH32:AO32" si="32">AE31+AF31+AG31+AH31</f>
        <v>1609.5</v>
      </c>
      <c r="AI32" s="148">
        <f t="shared" si="32"/>
        <v>1640.5</v>
      </c>
      <c r="AJ32" s="148">
        <f t="shared" si="32"/>
        <v>1718</v>
      </c>
      <c r="AK32" s="148">
        <f t="shared" si="32"/>
        <v>1722.5</v>
      </c>
      <c r="AL32" s="148">
        <f t="shared" si="32"/>
        <v>1642</v>
      </c>
      <c r="AM32" s="148">
        <f t="shared" si="32"/>
        <v>1586</v>
      </c>
      <c r="AN32" s="148">
        <f t="shared" si="32"/>
        <v>1501.5</v>
      </c>
      <c r="AO32" s="148">
        <f t="shared" si="32"/>
        <v>1443.5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2016-08-23T19:59:13Z</cp:lastPrinted>
  <dcterms:created xsi:type="dcterms:W3CDTF">1998-04-02T13:38:56Z</dcterms:created>
  <dcterms:modified xsi:type="dcterms:W3CDTF">2018-04-11T20:10:07Z</dcterms:modified>
</cp:coreProperties>
</file>