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laudia inf\Documentos\2016\plan de accion\diligenciados\Planes de Acción 2016\"/>
    </mc:Choice>
  </mc:AlternateContent>
  <bookViews>
    <workbookView xWindow="0" yWindow="0" windowWidth="20490" windowHeight="6855" tabRatio="609"/>
  </bookViews>
  <sheets>
    <sheet name="PROYECTOS" sheetId="1" r:id="rId1"/>
    <sheet name="GESTION ADMINISTRATIVA" sheetId="3" r:id="rId2"/>
  </sheets>
  <definedNames>
    <definedName name="_xlnm.Print_Titles" localSheetId="0">PROYECTOS!$12:$14</definedName>
  </definedNames>
  <calcPr calcId="152511"/>
</workbook>
</file>

<file path=xl/calcChain.xml><?xml version="1.0" encoding="utf-8"?>
<calcChain xmlns="http://schemas.openxmlformats.org/spreadsheetml/2006/main">
  <c r="AG20" i="1" l="1"/>
  <c r="AG19" i="1"/>
  <c r="AG18" i="1"/>
  <c r="AG17" i="1"/>
  <c r="AG16" i="1"/>
  <c r="AG15" i="1"/>
  <c r="F18" i="1" l="1"/>
  <c r="F17" i="1"/>
  <c r="F16" i="1"/>
  <c r="F15" i="1"/>
</calcChain>
</file>

<file path=xl/sharedStrings.xml><?xml version="1.0" encoding="utf-8"?>
<sst xmlns="http://schemas.openxmlformats.org/spreadsheetml/2006/main" count="205" uniqueCount="145">
  <si>
    <t>PROPIOS</t>
  </si>
  <si>
    <t>CREDITO</t>
  </si>
  <si>
    <t>NACION</t>
  </si>
  <si>
    <t>OTROS</t>
  </si>
  <si>
    <t>1.6. PROGRAMA</t>
  </si>
  <si>
    <t>FORMULACION DEL PLAN DE ACCIÓN  DESDE LAS ACTIVIDADES Y PROYECTOS ENMARCADOS EN EL PLAN DE DESARROLLO.</t>
  </si>
  <si>
    <t>1.1. NOMBRE DE LA DEPENDENCIA O ENTIDAD:</t>
  </si>
  <si>
    <t>ARTICULO PRES/AÑO</t>
  </si>
  <si>
    <t>1.2.COMPONENTE ESTRATEGICO:</t>
  </si>
  <si>
    <t>1.3. SECTOR:</t>
  </si>
  <si>
    <t>Abr</t>
  </si>
  <si>
    <t>May</t>
  </si>
  <si>
    <t>Ene</t>
  </si>
  <si>
    <t>Feb</t>
  </si>
  <si>
    <t>Mar</t>
  </si>
  <si>
    <t>Jun</t>
  </si>
  <si>
    <t>Jul</t>
  </si>
  <si>
    <t>Ago</t>
  </si>
  <si>
    <t>Sep</t>
  </si>
  <si>
    <t>Oct</t>
  </si>
  <si>
    <t>Nov</t>
  </si>
  <si>
    <t>Dic</t>
  </si>
  <si>
    <t>DISTRITO</t>
  </si>
  <si>
    <t>SGP</t>
  </si>
  <si>
    <t xml:space="preserve">FORMULACION DEL PLAN DE ACCION DESDE LAS ACTIVIDADES INHERENTES A LA GESTION ADMINISTRATIVA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</si>
  <si>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</si>
  <si>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</si>
  <si>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</si>
  <si>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</si>
  <si>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</si>
  <si>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</si>
  <si>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</si>
  <si>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</si>
  <si>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</si>
  <si>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</si>
  <si>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</si>
  <si>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</si>
  <si>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ARTICULO PRES / AÑO</t>
  </si>
  <si>
    <t>2.2. ELABORADO POR:</t>
  </si>
  <si>
    <t>2.5. ACTIVIDADES</t>
  </si>
  <si>
    <t>2.6. RESPONSABLE</t>
  </si>
  <si>
    <t>2.7. CRONOGRAMA</t>
  </si>
  <si>
    <t>2.8. COSTO</t>
  </si>
  <si>
    <t>2.9 FUENTES DE FINANCIACIÓN</t>
  </si>
  <si>
    <t xml:space="preserve"> Código BPIN</t>
  </si>
  <si>
    <t>2.3 NOMBRE DE LA ACCION</t>
  </si>
  <si>
    <t>2.4 METAS</t>
  </si>
  <si>
    <t>1.7. METAS</t>
  </si>
  <si>
    <t>1.8. PROYECTO / ACCION</t>
  </si>
  <si>
    <t>1.9. METAS</t>
  </si>
  <si>
    <t>1.10. ACTIVIDADES</t>
  </si>
  <si>
    <t>1.11. CRONOGRAMA</t>
  </si>
  <si>
    <t>1.12. RESPONSABLE</t>
  </si>
  <si>
    <t>1.14 FUENTES DE FINANCIACIÓN</t>
  </si>
  <si>
    <t>1.13. COSTO INVERSION (Miles)</t>
  </si>
  <si>
    <t>Control de Servicios no conformes</t>
  </si>
  <si>
    <t>Medición de la satisfacción del cliente</t>
  </si>
  <si>
    <t>Administración de Riesgos (Identificación, valoración y control)</t>
  </si>
  <si>
    <t>Diligencia de formato, evaluación y Plan de Mejoramiento</t>
  </si>
  <si>
    <t>Definición de proyectos</t>
  </si>
  <si>
    <t>Elaboración de MGA</t>
  </si>
  <si>
    <t>Registro y aprobación en el banco de proyecto</t>
  </si>
  <si>
    <t>DEPDFPPA-F01</t>
  </si>
  <si>
    <t>Versión: 2</t>
  </si>
  <si>
    <t>Aprobación: 31/08/2012</t>
  </si>
  <si>
    <t>Registro y aprobación de los proyectos a desarrollar en la vigencia 2016 en el banco de proyectos</t>
  </si>
  <si>
    <t>Gerente Foro Hidrico</t>
  </si>
  <si>
    <t>X</t>
  </si>
  <si>
    <t>ARROYOS</t>
  </si>
  <si>
    <t>Proceso de contratacion</t>
  </si>
  <si>
    <t xml:space="preserve"> </t>
  </si>
  <si>
    <t>Ejecucion y Supervicion de obras</t>
  </si>
  <si>
    <t>3430 ML</t>
  </si>
  <si>
    <t>DISEÑOS Y CONTRUCCION DE CANALES</t>
  </si>
  <si>
    <t>Gerente  Foro Hidrico</t>
  </si>
  <si>
    <t>8350 ML</t>
  </si>
  <si>
    <t>FONDO DE RESTAURACION OBRAS E INVERSIONES HIDRICAS DISTRITAL -FORO HIDRICO-</t>
  </si>
  <si>
    <t>Ejes Barranquilla Ordenada; Estrategia Barranquilla Ciudad Ambientalmente Sostenible y Barranquilla con Equidad Social</t>
  </si>
  <si>
    <t>MEDIOAMBIENTE</t>
  </si>
  <si>
    <t xml:space="preserve">2.1. NOMBRE DE LA ENTIDAD: </t>
  </si>
  <si>
    <t xml:space="preserve">Sensibilizacion a la comunidad para el mejoramiento y recuperacion ambiental de los sistemas hidricos y parques publicos de la ciudad </t>
  </si>
  <si>
    <t>crear sentido de pertenecia y cuidado sobre la infraestructura de los sistemas, hidricos y parques publicos .</t>
  </si>
  <si>
    <t>Plan institucional de formación</t>
  </si>
  <si>
    <t>Garantizar que el talento humano de la entidad cuenta con las competencias necesarias para desarrollar sus labores</t>
  </si>
  <si>
    <t>Capacitaciones y Sistema de Calidad</t>
  </si>
  <si>
    <t>LIMPIEZA DE ARROYS Y CAÑOS EN EL DISTRITO DE BARRANQUILLA  (canalizacion y rectificacion de cauce en los arroyos)</t>
  </si>
  <si>
    <t>DISEÑO Y CONSTRUCCION DE CANALES PLUVIALES FASE 1, EN LOS BARRIOS, EL BOSQUE,  EL MILAGRO, LOS LAURELES. SIMON BOLIVAR EN EL DISTRITO DE BARRANQUILLA. GRUPO 2</t>
  </si>
  <si>
    <t xml:space="preserve">DISEÑO Y CONSTRUCCION DE CANALES PLUVIALES FASE 2, EN LOS BARRIOS, EL BOSQUE,  EL MILAGRO, LOS LAURELES. SIMON BOLIVAR , ENTRE OTROS SECTORES  EN EL DISTRITO DE BARRANQUILLA. </t>
  </si>
  <si>
    <t xml:space="preserve">Realizar una medición periodica (cada 4 meses) de la efectividad de los controles </t>
  </si>
  <si>
    <t>55000 ML</t>
  </si>
  <si>
    <t>Estrategia Todos al Parque</t>
  </si>
  <si>
    <t>Verificar la ejecucion de los diseños y entrega de las obras</t>
  </si>
  <si>
    <t>Diseño
Construccion
y manto
de parques
62151111141</t>
  </si>
  <si>
    <t>Parques 62151111141</t>
  </si>
  <si>
    <t>Limpieza 
y manto
de arroyos 
y caños 
62151111121</t>
  </si>
  <si>
    <t>Limpieza y Manto de arroyos
62151111121</t>
  </si>
  <si>
    <t>Diseño construccion y manto de canales pluviales 62151111132</t>
  </si>
  <si>
    <t>Diseño construccion y manto de canales pluviales 62141214</t>
  </si>
  <si>
    <t>Honorarios profesionales 6211121</t>
  </si>
  <si>
    <t>Gastos institucionales 621223</t>
  </si>
  <si>
    <t>Capacitaciones y Sistema de Calidad 621221</t>
  </si>
  <si>
    <r>
      <t xml:space="preserve">VIGENCIA </t>
    </r>
    <r>
      <rPr>
        <b/>
        <u/>
        <sz val="10"/>
        <rFont val="Arial"/>
        <family val="2"/>
      </rPr>
      <t>2016</t>
    </r>
  </si>
  <si>
    <t>JOSE LUIS ROMERO Z.</t>
  </si>
  <si>
    <r>
      <t xml:space="preserve">VIGENCIA     </t>
    </r>
    <r>
      <rPr>
        <b/>
        <u/>
        <sz val="11"/>
        <rFont val="Arial"/>
        <family val="2"/>
      </rPr>
      <t>2016</t>
    </r>
  </si>
  <si>
    <t>1.4.  ELABORADO POR: JOSE LUIS ROMERO ZAPATA</t>
  </si>
  <si>
    <t>Elaborar el Programa de Inversiones 2016 a través de la viabilización y registro de los proyectos presentados</t>
  </si>
  <si>
    <t>Mantenimiento y adecuación de boulevard Villa Santos</t>
  </si>
  <si>
    <t>Mantenimiento, adecuación física y paisajística de los parques, en el distrito de Barranquilla</t>
  </si>
  <si>
    <t>Mantenimiento y adecuación de bulevar Villa Santos, ubicado entre las calle 104 y 110 y entre carreras 49d y 49 del distrito de Barranquilla</t>
  </si>
  <si>
    <t>Mantenimiento, adecuación física y paisajística de los parquees calan cala, jose marti, caridad del cobre, Haití, Estercita forero, cuchilla santos, espíritu santos, inmaculada y plaza la inmaculada, en el distrito de Barranquilla</t>
  </si>
  <si>
    <t>Mantenimiento, adecuación física y paisajista de los parques, suri salcedo, Olaya, silencio, santo domingo, Cristo rey, nieves, almendra y floresta en el distrito de Barranquilla</t>
  </si>
  <si>
    <t>Adecuación y mantenimiento de los parques Pedro perez Orozco (los pingüinos), parque la virgencita (roble morado), parque Colombia, parque el santuario y parque la cumbre del distrito de Barranquilla</t>
  </si>
  <si>
    <t>103 ML</t>
  </si>
  <si>
    <t>2850 ML</t>
  </si>
  <si>
    <t>Seguimientos a las actividades desarrolladas en Arroyos.</t>
  </si>
  <si>
    <t>Seguimiento a las actividades desarrolladas en Parques.</t>
  </si>
  <si>
    <t>Realizar un seguimiento cuatrimestral a los productos no conformes identificados.</t>
  </si>
  <si>
    <t>Diligencia de formato, tratamiento y acciones a tomar</t>
  </si>
  <si>
    <t>Realizar un segumiento cuatrimesral a la medición realizada en parques y arroyos.</t>
  </si>
  <si>
    <t>Realización de encuesta, análisis de resultados y planes de acción.</t>
  </si>
  <si>
    <t>Auditorias Internas</t>
  </si>
  <si>
    <t>Realizar informe del estado del SGC por lo menos 2 veces en el año</t>
  </si>
  <si>
    <t>Proceso de planeación y programación de las auditorias internas</t>
  </si>
  <si>
    <t>Realización de auditorias, Informe de auditoria, evaluación y Plan de Mejoramiento</t>
  </si>
  <si>
    <t>Recuperación de zonas verdes de uso público</t>
  </si>
  <si>
    <t xml:space="preserve">m2 de espacios propicios para disfrute colectivo </t>
  </si>
  <si>
    <t>Realización de capacitaciones por parte de Icontec, la entidad y la ARL Positiva</t>
  </si>
  <si>
    <t>Plan de gestión Documental</t>
  </si>
  <si>
    <t>Implementar en un 100% el Plan de Gestión Documental en la entidad</t>
  </si>
  <si>
    <t>Plan de adquisiciones</t>
  </si>
  <si>
    <t>Plan de formación</t>
  </si>
  <si>
    <t>Implementación del PGD con el apoyo del SGC</t>
  </si>
  <si>
    <t>Plan estratégico informatico (soporte y mantenimiento</t>
  </si>
  <si>
    <t>Plan de mejoramiento de infraestructura y custodia</t>
  </si>
  <si>
    <t>Implementación de software</t>
  </si>
  <si>
    <t>Seguimiento y control</t>
  </si>
  <si>
    <t xml:space="preserve">Recuperar (12) parques de las diferentes localidades del distrito de Barranquilla.  FASE III </t>
  </si>
  <si>
    <t>446.000 m2</t>
  </si>
  <si>
    <t>cumplir al 95% con el mantenimiento y limpieza diaria a los 65 parques recuperados</t>
  </si>
  <si>
    <t>mantener en condiciones propicias los 65 parques recuperados  y entregados a la comunidad.</t>
  </si>
  <si>
    <t>Realizar podas y limpiezas en los 221 escenarios publicos (parques, plazoletas, boulevares, etc) incluyendo relimpias</t>
  </si>
  <si>
    <t>68 escenarios</t>
  </si>
  <si>
    <t xml:space="preserve">limpiar cuatrimestralmente, al menos el 30% (17 parques al mes) de la base restante de los parques, bolulevares y zonas verdes del Distrito. </t>
  </si>
  <si>
    <t>x</t>
  </si>
  <si>
    <t>20000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</si>
</sst>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&quot;N$&quot;* #,##0.00_);_(&quot;N$&quot;* \(#,##0.00\);_(&quot;N$&quot;* &quot;-&quot;??_);_(@_)"/>
    <numFmt numFmtId="165" formatCode="0;[Red]0"/>
    <numFmt numFmtId="166" formatCode="0.0%"/>
    <numFmt numFmtId="167" formatCode="&quot;$&quot;#,##0.00;[Red]&quot;$&quot;#,##0.00"/>
    <numFmt numFmtId="168" formatCode="_([$$-240A]\ * #,##0_);_([$$-240A]\ * \(#,##0\);_([$$-240A]\ * &quot;-&quot;??_);_(@_)"/>
    <numFmt numFmtId="169" formatCode="_(* #,##0_);_(* \(#,##0\);_(* &quot;-&quot;??_);_(@_)"/>
    <numFmt numFmtId="170" formatCode="_(* #,##0.000_);_(* \(#,##0.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3" fontId="2" fillId="0" borderId="6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justify" wrapText="1"/>
      <protection locked="0"/>
    </xf>
    <xf numFmtId="0" fontId="6" fillId="3" borderId="13" xfId="0" applyFont="1" applyFill="1" applyBorder="1" applyAlignment="1" applyProtection="1">
      <alignment horizontal="justify" wrapText="1"/>
      <protection locked="0"/>
    </xf>
    <xf numFmtId="166" fontId="6" fillId="3" borderId="27" xfId="0" applyNumberFormat="1" applyFont="1" applyFill="1" applyBorder="1" applyAlignment="1" applyProtection="1">
      <alignment horizontal="justify" wrapText="1"/>
      <protection locked="0"/>
    </xf>
    <xf numFmtId="167" fontId="6" fillId="3" borderId="27" xfId="0" applyNumberFormat="1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166" fontId="6" fillId="2" borderId="6" xfId="2" applyNumberFormat="1" applyFont="1" applyFill="1" applyBorder="1" applyAlignment="1" applyProtection="1">
      <alignment horizontal="justify" wrapText="1"/>
      <protection locked="0"/>
    </xf>
    <xf numFmtId="166" fontId="6" fillId="4" borderId="6" xfId="2" applyNumberFormat="1" applyFont="1" applyFill="1" applyBorder="1" applyAlignment="1" applyProtection="1">
      <alignment horizontal="justify" wrapText="1"/>
      <protection locked="0"/>
    </xf>
    <xf numFmtId="0" fontId="1" fillId="0" borderId="6" xfId="2" applyFont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 applyProtection="1">
      <alignment vertical="center" wrapText="1"/>
      <protection locked="0"/>
    </xf>
    <xf numFmtId="1" fontId="1" fillId="0" borderId="6" xfId="2" applyNumberFormat="1" applyFont="1" applyBorder="1" applyAlignment="1" applyProtection="1">
      <alignment horizontal="center" vertical="center" wrapText="1"/>
      <protection locked="0"/>
    </xf>
    <xf numFmtId="166" fontId="2" fillId="5" borderId="6" xfId="2" applyNumberFormat="1" applyFont="1" applyFill="1" applyBorder="1" applyAlignment="1" applyProtection="1">
      <alignment horizontal="justify" wrapText="1"/>
      <protection locked="0"/>
    </xf>
    <xf numFmtId="166" fontId="2" fillId="2" borderId="6" xfId="2" applyNumberFormat="1" applyFont="1" applyFill="1" applyBorder="1" applyAlignment="1" applyProtection="1">
      <alignment horizontal="justify" wrapText="1"/>
      <protection locked="0"/>
    </xf>
    <xf numFmtId="166" fontId="1" fillId="0" borderId="6" xfId="2" applyNumberFormat="1" applyFont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wrapText="1"/>
      <protection locked="0"/>
    </xf>
    <xf numFmtId="3" fontId="2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12" xfId="0" applyFont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left"/>
    </xf>
    <xf numFmtId="0" fontId="9" fillId="0" borderId="13" xfId="0" applyFont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65" fontId="6" fillId="0" borderId="23" xfId="0" applyNumberFormat="1" applyFont="1" applyBorder="1" applyAlignment="1" applyProtection="1">
      <alignment horizontal="left" vertical="center" wrapText="1"/>
      <protection locked="0"/>
    </xf>
    <xf numFmtId="168" fontId="6" fillId="0" borderId="6" xfId="1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/>
    </xf>
    <xf numFmtId="0" fontId="10" fillId="0" borderId="1" xfId="0" applyFont="1" applyBorder="1" applyAlignment="1">
      <alignment horizontal="centerContinuous"/>
    </xf>
    <xf numFmtId="0" fontId="10" fillId="0" borderId="4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1" xfId="0" applyFont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1" fillId="0" borderId="2" xfId="0" applyFont="1" applyBorder="1" applyAlignment="1">
      <alignment horizontal="centerContinuous"/>
    </xf>
    <xf numFmtId="0" fontId="15" fillId="0" borderId="4" xfId="0" applyFont="1" applyBorder="1" applyAlignment="1"/>
    <xf numFmtId="0" fontId="16" fillId="0" borderId="4" xfId="0" applyFont="1" applyBorder="1" applyAlignment="1">
      <alignment horizontal="centerContinuous"/>
    </xf>
    <xf numFmtId="0" fontId="10" fillId="0" borderId="10" xfId="0" applyFont="1" applyBorder="1" applyAlignment="1">
      <alignment horizontal="right"/>
    </xf>
    <xf numFmtId="0" fontId="10" fillId="0" borderId="3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6" xfId="0" applyFont="1" applyBorder="1" applyAlignment="1" applyProtection="1">
      <alignment horizontal="justify" vertical="center" wrapText="1"/>
      <protection locked="0"/>
    </xf>
    <xf numFmtId="166" fontId="1" fillId="4" borderId="6" xfId="0" applyNumberFormat="1" applyFont="1" applyFill="1" applyBorder="1" applyAlignment="1" applyProtection="1">
      <alignment horizontal="left" vertical="center" wrapText="1"/>
      <protection locked="0"/>
    </xf>
    <xf numFmtId="166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67" fontId="1" fillId="0" borderId="6" xfId="0" applyNumberFormat="1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169" fontId="1" fillId="0" borderId="6" xfId="3" applyNumberFormat="1" applyFont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Border="1" applyAlignment="1" applyProtection="1">
      <alignment horizontal="justify" vertical="center" wrapText="1"/>
      <protection locked="0"/>
    </xf>
    <xf numFmtId="166" fontId="1" fillId="5" borderId="6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6" xfId="0" applyNumberFormat="1" applyFont="1" applyBorder="1" applyAlignment="1" applyProtection="1">
      <alignment horizontal="left" vertical="center" wrapText="1"/>
      <protection locked="0"/>
    </xf>
    <xf numFmtId="165" fontId="6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6" xfId="0" applyFont="1" applyFill="1" applyBorder="1" applyAlignment="1">
      <alignment horizontal="center" vertical="center" wrapText="1"/>
    </xf>
    <xf numFmtId="165" fontId="1" fillId="0" borderId="6" xfId="2" applyNumberFormat="1" applyFont="1" applyBorder="1" applyAlignment="1" applyProtection="1">
      <alignment horizontal="center" vertical="center" wrapText="1"/>
      <protection locked="0"/>
    </xf>
    <xf numFmtId="4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0" fontId="6" fillId="0" borderId="6" xfId="3" applyNumberFormat="1" applyFont="1" applyBorder="1" applyAlignment="1">
      <alignment horizontal="center" vertical="center" wrapText="1"/>
    </xf>
    <xf numFmtId="166" fontId="6" fillId="0" borderId="6" xfId="2" applyNumberFormat="1" applyFont="1" applyBorder="1" applyAlignment="1" applyProtection="1">
      <alignment horizontal="center" vertical="center" wrapText="1"/>
      <protection locked="0"/>
    </xf>
    <xf numFmtId="166" fontId="4" fillId="5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5" borderId="6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6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69" fontId="18" fillId="0" borderId="6" xfId="3" applyNumberFormat="1" applyFont="1" applyBorder="1" applyAlignment="1" applyProtection="1">
      <alignment horizontal="center" vertical="center" wrapText="1"/>
      <protection locked="0"/>
    </xf>
    <xf numFmtId="165" fontId="6" fillId="0" borderId="23" xfId="0" applyNumberFormat="1" applyFont="1" applyBorder="1" applyAlignment="1" applyProtection="1">
      <alignment horizontal="center" vertical="center" wrapText="1"/>
      <protection locked="0"/>
    </xf>
    <xf numFmtId="165" fontId="6" fillId="2" borderId="23" xfId="0" applyNumberFormat="1" applyFont="1" applyFill="1" applyBorder="1" applyAlignment="1" applyProtection="1">
      <alignment horizontal="left" vertical="center" wrapText="1"/>
      <protection locked="0"/>
    </xf>
    <xf numFmtId="43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6" fillId="2" borderId="2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justify" wrapText="1"/>
      <protection locked="0"/>
    </xf>
    <xf numFmtId="165" fontId="1" fillId="2" borderId="6" xfId="0" applyNumberFormat="1" applyFont="1" applyFill="1" applyBorder="1" applyAlignment="1" applyProtection="1">
      <alignment vertical="center" wrapText="1"/>
      <protection locked="0"/>
    </xf>
    <xf numFmtId="165" fontId="6" fillId="0" borderId="24" xfId="2" applyNumberFormat="1" applyFont="1" applyBorder="1" applyAlignment="1" applyProtection="1">
      <alignment vertical="center" wrapText="1"/>
      <protection locked="0"/>
    </xf>
    <xf numFmtId="165" fontId="6" fillId="0" borderId="25" xfId="2" applyNumberFormat="1" applyFont="1" applyBorder="1" applyAlignment="1" applyProtection="1">
      <alignment vertical="center" wrapText="1"/>
      <protection locked="0"/>
    </xf>
    <xf numFmtId="0" fontId="6" fillId="0" borderId="24" xfId="2" applyFont="1" applyBorder="1" applyAlignment="1" applyProtection="1">
      <alignment wrapText="1"/>
      <protection locked="0"/>
    </xf>
    <xf numFmtId="0" fontId="6" fillId="0" borderId="25" xfId="2" applyFont="1" applyBorder="1" applyAlignment="1" applyProtection="1">
      <alignment wrapText="1"/>
      <protection locked="0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165" fontId="6" fillId="0" borderId="23" xfId="2" applyNumberFormat="1" applyFont="1" applyBorder="1" applyAlignment="1" applyProtection="1">
      <alignment horizontal="center" vertical="center" wrapText="1"/>
      <protection locked="0"/>
    </xf>
    <xf numFmtId="165" fontId="6" fillId="0" borderId="25" xfId="2" applyNumberFormat="1" applyFont="1" applyBorder="1" applyAlignment="1" applyProtection="1">
      <alignment horizontal="center" vertical="center" wrapText="1"/>
      <protection locked="0"/>
    </xf>
    <xf numFmtId="165" fontId="6" fillId="2" borderId="23" xfId="2" applyNumberFormat="1" applyFont="1" applyFill="1" applyBorder="1" applyAlignment="1" applyProtection="1">
      <alignment horizontal="center" vertical="center" wrapText="1"/>
      <protection locked="0"/>
    </xf>
    <xf numFmtId="165" fontId="6" fillId="2" borderId="25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23" xfId="2" applyNumberFormat="1" applyFont="1" applyBorder="1" applyAlignment="1" applyProtection="1">
      <alignment horizontal="center" vertical="center" wrapText="1"/>
      <protection locked="0"/>
    </xf>
    <xf numFmtId="166" fontId="6" fillId="0" borderId="25" xfId="2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0" fontId="6" fillId="0" borderId="23" xfId="2" applyFont="1" applyBorder="1" applyAlignment="1" applyProtection="1">
      <alignment horizontal="center" vertical="center" wrapText="1"/>
      <protection locked="0"/>
    </xf>
    <xf numFmtId="0" fontId="6" fillId="0" borderId="25" xfId="2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5" fontId="6" fillId="0" borderId="24" xfId="0" applyNumberFormat="1" applyFont="1" applyBorder="1" applyAlignment="1" applyProtection="1">
      <alignment horizontal="center" vertical="center" wrapText="1"/>
      <protection locked="0"/>
    </xf>
    <xf numFmtId="165" fontId="6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24" xfId="0" applyNumberFormat="1" applyFont="1" applyBorder="1" applyAlignment="1">
      <alignment horizontal="center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1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wrapText="1"/>
    </xf>
    <xf numFmtId="0" fontId="10" fillId="0" borderId="24" xfId="0" applyFont="1" applyBorder="1" applyAlignment="1">
      <alignment horizontal="center" vertical="center" wrapText="1"/>
    </xf>
    <xf numFmtId="165" fontId="1" fillId="0" borderId="23" xfId="2" applyNumberFormat="1" applyFont="1" applyBorder="1" applyAlignment="1" applyProtection="1">
      <alignment horizontal="center" vertical="center" wrapText="1"/>
      <protection locked="0"/>
    </xf>
    <xf numFmtId="165" fontId="1" fillId="0" borderId="24" xfId="2" applyNumberFormat="1" applyFont="1" applyBorder="1" applyAlignment="1" applyProtection="1">
      <alignment horizontal="center" vertical="center" wrapText="1"/>
      <protection locked="0"/>
    </xf>
    <xf numFmtId="165" fontId="1" fillId="0" borderId="25" xfId="2" applyNumberFormat="1" applyFont="1" applyBorder="1" applyAlignment="1" applyProtection="1">
      <alignment horizontal="center" vertical="center" wrapText="1"/>
      <protection locked="0"/>
    </xf>
    <xf numFmtId="166" fontId="2" fillId="4" borderId="23" xfId="2" applyNumberFormat="1" applyFont="1" applyFill="1" applyBorder="1" applyAlignment="1" applyProtection="1">
      <alignment horizontal="center" wrapText="1"/>
      <protection locked="0"/>
    </xf>
    <xf numFmtId="166" fontId="2" fillId="4" borderId="24" xfId="2" applyNumberFormat="1" applyFont="1" applyFill="1" applyBorder="1" applyAlignment="1" applyProtection="1">
      <alignment horizontal="center" wrapText="1"/>
      <protection locked="0"/>
    </xf>
    <xf numFmtId="166" fontId="2" fillId="4" borderId="25" xfId="2" applyNumberFormat="1" applyFont="1" applyFill="1" applyBorder="1" applyAlignment="1" applyProtection="1">
      <alignment horizontal="center" wrapText="1"/>
      <protection locked="0"/>
    </xf>
    <xf numFmtId="166" fontId="2" fillId="2" borderId="23" xfId="2" applyNumberFormat="1" applyFont="1" applyFill="1" applyBorder="1" applyAlignment="1" applyProtection="1">
      <alignment horizontal="center" wrapText="1"/>
      <protection locked="0"/>
    </xf>
    <xf numFmtId="166" fontId="2" fillId="2" borderId="24" xfId="2" applyNumberFormat="1" applyFont="1" applyFill="1" applyBorder="1" applyAlignment="1" applyProtection="1">
      <alignment horizontal="center" wrapText="1"/>
      <protection locked="0"/>
    </xf>
    <xf numFmtId="166" fontId="2" fillId="2" borderId="25" xfId="2" applyNumberFormat="1" applyFont="1" applyFill="1" applyBorder="1" applyAlignment="1" applyProtection="1">
      <alignment horizontal="center" wrapText="1"/>
      <protection locked="0"/>
    </xf>
    <xf numFmtId="165" fontId="19" fillId="0" borderId="24" xfId="2" applyNumberFormat="1" applyFont="1" applyBorder="1" applyAlignment="1" applyProtection="1">
      <alignment horizontal="center" vertical="center" wrapText="1"/>
      <protection locked="0"/>
    </xf>
    <xf numFmtId="0" fontId="1" fillId="0" borderId="23" xfId="2" applyFont="1" applyBorder="1" applyAlignment="1" applyProtection="1">
      <alignment horizontal="center" vertical="center" wrapText="1"/>
      <protection locked="0"/>
    </xf>
    <xf numFmtId="0" fontId="1" fillId="0" borderId="24" xfId="2" applyFont="1" applyBorder="1" applyAlignment="1" applyProtection="1">
      <alignment horizontal="center" vertical="center" wrapText="1"/>
      <protection locked="0"/>
    </xf>
    <xf numFmtId="0" fontId="1" fillId="0" borderId="25" xfId="2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1" fillId="0" borderId="15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6" fillId="0" borderId="12" xfId="0" applyFont="1" applyBorder="1" applyAlignment="1" applyProtection="1">
      <alignment horizontal="justify" wrapText="1"/>
    </xf>
    <xf numFmtId="0" fontId="9" fillId="0" borderId="22" xfId="0" applyFont="1" applyBorder="1" applyAlignment="1">
      <alignment horizontal="justify" wrapText="1"/>
    </xf>
    <xf numFmtId="0" fontId="9" fillId="0" borderId="13" xfId="0" applyFont="1" applyBorder="1" applyAlignment="1">
      <alignment horizontal="justify" wrapText="1"/>
    </xf>
    <xf numFmtId="166" fontId="6" fillId="0" borderId="24" xfId="2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wrapText="1"/>
      <protection locked="0"/>
    </xf>
    <xf numFmtId="0" fontId="2" fillId="0" borderId="24" xfId="2" applyFont="1" applyBorder="1" applyAlignment="1" applyProtection="1">
      <alignment horizontal="center" wrapText="1"/>
      <protection locked="0"/>
    </xf>
    <xf numFmtId="0" fontId="2" fillId="0" borderId="25" xfId="2" applyFont="1" applyBorder="1" applyAlignment="1" applyProtection="1">
      <alignment horizont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24" xfId="2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horizontal="center" wrapText="1"/>
      <protection locked="0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/>
    </xf>
    <xf numFmtId="0" fontId="1" fillId="0" borderId="25" xfId="0" applyFont="1" applyBorder="1" applyAlignment="1" applyProtection="1">
      <alignment horizontal="center" vertical="center" wrapText="1"/>
      <protection locked="0"/>
    </xf>
    <xf numFmtId="169" fontId="1" fillId="0" borderId="23" xfId="3" applyNumberFormat="1" applyFont="1" applyBorder="1" applyAlignment="1" applyProtection="1">
      <alignment horizontal="center" vertical="center" wrapText="1"/>
      <protection locked="0"/>
    </xf>
    <xf numFmtId="169" fontId="1" fillId="0" borderId="25" xfId="3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1" fillId="0" borderId="24" xfId="0" applyFont="1" applyBorder="1" applyAlignment="1" applyProtection="1">
      <alignment horizontal="center" vertical="center" wrapText="1"/>
      <protection locked="0"/>
    </xf>
    <xf numFmtId="169" fontId="1" fillId="0" borderId="24" xfId="3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7">
    <cellStyle name="Millares" xfId="3" builtinId="3"/>
    <cellStyle name="Millares 2" xfId="6"/>
    <cellStyle name="Moneda" xfId="1" builtinId="4"/>
    <cellStyle name="Normal" xfId="0" builtinId="0"/>
    <cellStyle name="Normal 2" xfId="2"/>
    <cellStyle name="Normal 2 2" xfId="4"/>
    <cellStyle name="Porcentaje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1130300</xdr:colOff>
      <xdr:row>27</xdr:row>
      <xdr:rowOff>25400</xdr:rowOff>
    </xdr:from>
    <xdr:to>
      <xdr:col>37</xdr:col>
      <xdr:colOff>88900</xdr:colOff>
      <xdr:row>35</xdr:row>
      <xdr:rowOff>153554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482" y="12910127"/>
          <a:ext cx="16449963" cy="1756063"/>
        </a:xfrm>
        <a:prstGeom prst="rect">
          <a:avLst/>
        </a:prstGeom>
      </xdr:spPr>
    </xdr:pic>
    <xdr:clientData/>
  </xdr:twoCellAnchor>
  <xdr:twoCellAnchor>
    <xdr:from>
      <xdr:col>1</xdr:col>
      <xdr:colOff>1325880</xdr:colOff>
      <xdr:row>1</xdr:row>
      <xdr:rowOff>154940</xdr:rowOff>
    </xdr:from>
    <xdr:to>
      <xdr:col>2</xdr:col>
      <xdr:colOff>901700</xdr:colOff>
      <xdr:row>4</xdr:row>
      <xdr:rowOff>100361</xdr:rowOff>
    </xdr:to>
    <xdr:pic>
      <xdr:nvPicPr>
        <xdr:cNvPr id="1028" name="Picture 4" descr="Logo gota y arb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3680" y="243840"/>
          <a:ext cx="1112520" cy="555021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647699</xdr:colOff>
      <xdr:row>1</xdr:row>
      <xdr:rowOff>101600</xdr:rowOff>
    </xdr:from>
    <xdr:to>
      <xdr:col>34</xdr:col>
      <xdr:colOff>572221</xdr:colOff>
      <xdr:row>4</xdr:row>
      <xdr:rowOff>127000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858999" y="190500"/>
          <a:ext cx="2007322" cy="6350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1663700</xdr:colOff>
      <xdr:row>1</xdr:row>
      <xdr:rowOff>38100</xdr:rowOff>
    </xdr:from>
    <xdr:to>
      <xdr:col>1</xdr:col>
      <xdr:colOff>2776220</xdr:colOff>
      <xdr:row>4</xdr:row>
      <xdr:rowOff>59721</xdr:rowOff>
    </xdr:to>
    <xdr:pic>
      <xdr:nvPicPr>
        <xdr:cNvPr id="4" name="Picture 4" descr="Logo gota y arbo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1500" y="101600"/>
          <a:ext cx="1112520" cy="555021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165100</xdr:colOff>
      <xdr:row>1</xdr:row>
      <xdr:rowOff>25400</xdr:rowOff>
    </xdr:from>
    <xdr:to>
      <xdr:col>31</xdr:col>
      <xdr:colOff>722</xdr:colOff>
      <xdr:row>4</xdr:row>
      <xdr:rowOff>50800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19100" y="88900"/>
          <a:ext cx="2007322" cy="558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431800</xdr:colOff>
      <xdr:row>31</xdr:row>
      <xdr:rowOff>38100</xdr:rowOff>
    </xdr:from>
    <xdr:to>
      <xdr:col>34</xdr:col>
      <xdr:colOff>546100</xdr:colOff>
      <xdr:row>40</xdr:row>
      <xdr:rowOff>38100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591800"/>
          <a:ext cx="16852900" cy="149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8"/>
  <sheetViews>
    <sheetView showGridLines="0" tabSelected="1" topLeftCell="A19" zoomScale="70" zoomScaleNormal="70" workbookViewId="0">
      <selection activeCell="AI22" sqref="AI22:AI23"/>
    </sheetView>
  </sheetViews>
  <sheetFormatPr baseColWidth="10" defaultColWidth="11.42578125" defaultRowHeight="16.5" x14ac:dyDescent="0.3"/>
  <cols>
    <col min="1" max="1" width="2.7109375" style="1" customWidth="1"/>
    <col min="2" max="2" width="22.42578125" style="1" customWidth="1"/>
    <col min="3" max="3" width="26.140625" style="1" customWidth="1"/>
    <col min="4" max="4" width="16.5703125" style="1" customWidth="1"/>
    <col min="5" max="5" width="23.7109375" style="1" customWidth="1"/>
    <col min="6" max="6" width="17.28515625" style="1" customWidth="1"/>
    <col min="7" max="7" width="26.85546875" style="1" customWidth="1"/>
    <col min="8" max="31" width="2.28515625" style="1" customWidth="1"/>
    <col min="32" max="32" width="13.85546875" style="1" customWidth="1"/>
    <col min="33" max="33" width="18.140625" style="1" customWidth="1"/>
    <col min="34" max="34" width="12.28515625" style="1" customWidth="1"/>
    <col min="35" max="35" width="10" style="1" customWidth="1"/>
    <col min="36" max="36" width="9.5703125" style="1" customWidth="1"/>
    <col min="37" max="37" width="9.28515625" style="1" customWidth="1"/>
    <col min="38" max="39" width="10.140625" style="1" customWidth="1"/>
    <col min="40" max="40" width="2.7109375" style="1" customWidth="1"/>
    <col min="41" max="16384" width="11.42578125" style="1"/>
  </cols>
  <sheetData>
    <row r="1" spans="1:40" ht="6.6" customHeight="1" thickBot="1" x14ac:dyDescent="0.35">
      <c r="AN1" s="2"/>
    </row>
    <row r="2" spans="1:40" ht="20.100000000000001" customHeight="1" thickTop="1" x14ac:dyDescent="0.3">
      <c r="A2" s="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5"/>
      <c r="AK2" s="171" t="s">
        <v>62</v>
      </c>
      <c r="AL2" s="171"/>
      <c r="AM2" s="171"/>
      <c r="AN2" s="4"/>
    </row>
    <row r="3" spans="1:40" x14ac:dyDescent="0.3">
      <c r="A3" s="5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40" t="s">
        <v>63</v>
      </c>
      <c r="AL3" s="40"/>
      <c r="AM3" s="43"/>
      <c r="AN3" s="6"/>
    </row>
    <row r="4" spans="1:40" x14ac:dyDescent="0.3">
      <c r="A4" s="5"/>
      <c r="B4" s="36" t="s">
        <v>103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40" t="s">
        <v>64</v>
      </c>
      <c r="AL4" s="40"/>
      <c r="AM4" s="43"/>
      <c r="AN4" s="6"/>
    </row>
    <row r="5" spans="1:40" ht="17.25" thickBot="1" x14ac:dyDescent="0.35">
      <c r="A5" s="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8"/>
    </row>
    <row r="6" spans="1:40" ht="30" customHeight="1" thickBot="1" x14ac:dyDescent="0.35">
      <c r="A6" s="7"/>
      <c r="B6" s="174" t="s">
        <v>6</v>
      </c>
      <c r="C6" s="175"/>
      <c r="D6" s="175"/>
      <c r="E6" s="176"/>
      <c r="F6" s="178" t="s">
        <v>76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9"/>
      <c r="AN6" s="8"/>
    </row>
    <row r="7" spans="1:40" ht="10.9" customHeight="1" x14ac:dyDescent="0.3">
      <c r="A7" s="7"/>
      <c r="B7" s="38"/>
      <c r="C7" s="38"/>
      <c r="D7" s="38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8"/>
    </row>
    <row r="8" spans="1:40" ht="15" customHeight="1" x14ac:dyDescent="0.3">
      <c r="A8" s="7"/>
      <c r="B8" s="150" t="s">
        <v>8</v>
      </c>
      <c r="C8" s="150"/>
      <c r="D8" s="150"/>
      <c r="E8" s="151"/>
      <c r="F8" s="181" t="s">
        <v>77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8"/>
    </row>
    <row r="9" spans="1:40" ht="27.6" customHeight="1" x14ac:dyDescent="0.3">
      <c r="A9" s="7"/>
      <c r="B9" s="150" t="s">
        <v>9</v>
      </c>
      <c r="C9" s="150"/>
      <c r="D9" s="150"/>
      <c r="E9" s="177"/>
      <c r="F9" s="182" t="s">
        <v>78</v>
      </c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72" t="s">
        <v>104</v>
      </c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44"/>
      <c r="AN9" s="8"/>
    </row>
    <row r="10" spans="1:40" ht="7.9" customHeight="1" x14ac:dyDescent="0.3">
      <c r="A10" s="7"/>
      <c r="B10" s="39"/>
      <c r="C10" s="39"/>
      <c r="D10" s="39"/>
      <c r="E10" s="40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8"/>
    </row>
    <row r="11" spans="1:40" ht="6" customHeight="1" x14ac:dyDescent="0.3">
      <c r="A11" s="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8"/>
    </row>
    <row r="12" spans="1:40" ht="17.45" customHeight="1" x14ac:dyDescent="0.3">
      <c r="A12" s="9"/>
      <c r="B12" s="142" t="s">
        <v>4</v>
      </c>
      <c r="C12" s="142" t="s">
        <v>47</v>
      </c>
      <c r="D12" s="142" t="s">
        <v>44</v>
      </c>
      <c r="E12" s="142" t="s">
        <v>48</v>
      </c>
      <c r="F12" s="142" t="s">
        <v>49</v>
      </c>
      <c r="G12" s="142" t="s">
        <v>50</v>
      </c>
      <c r="H12" s="147" t="s">
        <v>51</v>
      </c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0" t="s">
        <v>52</v>
      </c>
      <c r="AG12" s="140" t="s">
        <v>54</v>
      </c>
      <c r="AH12" s="147" t="s">
        <v>53</v>
      </c>
      <c r="AI12" s="173"/>
      <c r="AJ12" s="173"/>
      <c r="AK12" s="173"/>
      <c r="AL12" s="173"/>
      <c r="AM12" s="173"/>
      <c r="AN12" s="10"/>
    </row>
    <row r="13" spans="1:40" ht="35.450000000000003" customHeight="1" x14ac:dyDescent="0.3">
      <c r="A13" s="9"/>
      <c r="B13" s="152"/>
      <c r="C13" s="145"/>
      <c r="D13" s="145"/>
      <c r="E13" s="145"/>
      <c r="F13" s="145"/>
      <c r="G13" s="143"/>
      <c r="H13" s="132" t="s">
        <v>12</v>
      </c>
      <c r="I13" s="133"/>
      <c r="J13" s="132" t="s">
        <v>13</v>
      </c>
      <c r="K13" s="133"/>
      <c r="L13" s="132" t="s">
        <v>14</v>
      </c>
      <c r="M13" s="133"/>
      <c r="N13" s="132" t="s">
        <v>10</v>
      </c>
      <c r="O13" s="133"/>
      <c r="P13" s="132" t="s">
        <v>11</v>
      </c>
      <c r="Q13" s="149"/>
      <c r="R13" s="132" t="s">
        <v>15</v>
      </c>
      <c r="S13" s="149"/>
      <c r="T13" s="132" t="s">
        <v>16</v>
      </c>
      <c r="U13" s="149"/>
      <c r="V13" s="132" t="s">
        <v>17</v>
      </c>
      <c r="W13" s="149"/>
      <c r="X13" s="132" t="s">
        <v>18</v>
      </c>
      <c r="Y13" s="149"/>
      <c r="Z13" s="132" t="s">
        <v>19</v>
      </c>
      <c r="AA13" s="149"/>
      <c r="AB13" s="132" t="s">
        <v>20</v>
      </c>
      <c r="AC13" s="149"/>
      <c r="AD13" s="132" t="s">
        <v>21</v>
      </c>
      <c r="AE13" s="149"/>
      <c r="AF13" s="157"/>
      <c r="AG13" s="157"/>
      <c r="AH13" s="140" t="s">
        <v>7</v>
      </c>
      <c r="AI13" s="154" t="s">
        <v>22</v>
      </c>
      <c r="AJ13" s="155"/>
      <c r="AK13" s="154" t="s">
        <v>2</v>
      </c>
      <c r="AL13" s="155"/>
      <c r="AM13" s="41" t="s">
        <v>3</v>
      </c>
      <c r="AN13" s="10"/>
    </row>
    <row r="14" spans="1:40" ht="18.600000000000001" customHeight="1" x14ac:dyDescent="0.3">
      <c r="A14" s="7"/>
      <c r="B14" s="153"/>
      <c r="C14" s="146"/>
      <c r="D14" s="146"/>
      <c r="E14" s="146"/>
      <c r="F14" s="146"/>
      <c r="G14" s="144"/>
      <c r="H14" s="134"/>
      <c r="I14" s="135"/>
      <c r="J14" s="134"/>
      <c r="K14" s="135"/>
      <c r="L14" s="134"/>
      <c r="M14" s="135"/>
      <c r="N14" s="134"/>
      <c r="O14" s="135"/>
      <c r="P14" s="134"/>
      <c r="Q14" s="135"/>
      <c r="R14" s="134"/>
      <c r="S14" s="135"/>
      <c r="T14" s="134"/>
      <c r="U14" s="135"/>
      <c r="V14" s="134"/>
      <c r="W14" s="135"/>
      <c r="X14" s="134"/>
      <c r="Y14" s="135"/>
      <c r="Z14" s="134"/>
      <c r="AA14" s="135"/>
      <c r="AB14" s="134"/>
      <c r="AC14" s="135"/>
      <c r="AD14" s="134"/>
      <c r="AE14" s="135"/>
      <c r="AF14" s="153"/>
      <c r="AG14" s="141"/>
      <c r="AH14" s="141"/>
      <c r="AI14" s="45" t="s">
        <v>0</v>
      </c>
      <c r="AJ14" s="46" t="s">
        <v>1</v>
      </c>
      <c r="AK14" s="46" t="s">
        <v>23</v>
      </c>
      <c r="AL14" s="47" t="s">
        <v>3</v>
      </c>
      <c r="AM14" s="42"/>
      <c r="AN14" s="8"/>
    </row>
    <row r="15" spans="1:40" s="11" customFormat="1" ht="97.15" customHeight="1" x14ac:dyDescent="0.2">
      <c r="A15" s="12"/>
      <c r="B15" s="136" t="s">
        <v>124</v>
      </c>
      <c r="C15" s="138" t="s">
        <v>125</v>
      </c>
      <c r="D15" s="14"/>
      <c r="E15" s="89" t="s">
        <v>106</v>
      </c>
      <c r="F15" s="92" t="str">
        <f>ROUND(6902*5%,2) &amp;"  M2"</f>
        <v>345.1  M2</v>
      </c>
      <c r="G15" s="14" t="s">
        <v>108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93" t="s">
        <v>66</v>
      </c>
      <c r="AG15" s="49">
        <f>271032624.61*5%/1000</f>
        <v>13551.631230500001</v>
      </c>
      <c r="AH15" s="129" t="s">
        <v>92</v>
      </c>
      <c r="AI15" s="15" t="s">
        <v>67</v>
      </c>
      <c r="AJ15" s="15"/>
      <c r="AK15" s="32"/>
      <c r="AL15" s="15" t="s">
        <v>67</v>
      </c>
      <c r="AM15" s="33"/>
      <c r="AN15" s="13"/>
    </row>
    <row r="16" spans="1:40" s="11" customFormat="1" ht="159" customHeight="1" x14ac:dyDescent="0.2">
      <c r="A16" s="12"/>
      <c r="B16" s="136"/>
      <c r="C16" s="138"/>
      <c r="D16" s="14"/>
      <c r="E16" s="89" t="s">
        <v>107</v>
      </c>
      <c r="F16" s="94" t="str">
        <f>ROUND(16106.89*10%,2) &amp;"  M2"</f>
        <v>1610.69  M2</v>
      </c>
      <c r="G16" s="14" t="s">
        <v>109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93" t="s">
        <v>66</v>
      </c>
      <c r="AG16" s="49">
        <f>398509511.508*10%/1000</f>
        <v>39850.951150800007</v>
      </c>
      <c r="AH16" s="130"/>
      <c r="AI16" s="15" t="s">
        <v>67</v>
      </c>
      <c r="AJ16" s="15"/>
      <c r="AK16" s="32"/>
      <c r="AL16" s="15" t="s">
        <v>67</v>
      </c>
      <c r="AM16" s="33"/>
      <c r="AN16" s="13"/>
    </row>
    <row r="17" spans="1:40" s="11" customFormat="1" ht="118.9" customHeight="1" x14ac:dyDescent="0.2">
      <c r="A17" s="12"/>
      <c r="B17" s="136"/>
      <c r="C17" s="138"/>
      <c r="D17" s="14"/>
      <c r="E17" s="89" t="s">
        <v>107</v>
      </c>
      <c r="F17" s="92" t="str">
        <f>ROUND(90213.83*11%,2) &amp;"  M2"</f>
        <v>9923.52  M2</v>
      </c>
      <c r="G17" s="14" t="s">
        <v>110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93" t="s">
        <v>66</v>
      </c>
      <c r="AG17" s="49">
        <f>170725479*11%/1000</f>
        <v>18779.80269</v>
      </c>
      <c r="AH17" s="130"/>
      <c r="AI17" s="15" t="s">
        <v>67</v>
      </c>
      <c r="AJ17" s="15"/>
      <c r="AK17" s="32"/>
      <c r="AL17" s="15" t="s">
        <v>67</v>
      </c>
      <c r="AM17" s="33"/>
      <c r="AN17" s="13"/>
    </row>
    <row r="18" spans="1:40" s="11" customFormat="1" ht="139.15" customHeight="1" x14ac:dyDescent="0.2">
      <c r="A18" s="12"/>
      <c r="B18" s="136"/>
      <c r="C18" s="138"/>
      <c r="D18" s="14"/>
      <c r="E18" s="89" t="s">
        <v>107</v>
      </c>
      <c r="F18" s="92" t="str">
        <f>ROUND(5485.08*8%,2) &amp;"  M2"</f>
        <v>438.81  M2</v>
      </c>
      <c r="G18" s="14" t="s">
        <v>111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93" t="s">
        <v>66</v>
      </c>
      <c r="AG18" s="49">
        <f>146265008.721*8%/1000</f>
        <v>11701.200697679998</v>
      </c>
      <c r="AH18" s="130"/>
      <c r="AI18" s="15" t="s">
        <v>67</v>
      </c>
      <c r="AJ18" s="15"/>
      <c r="AK18" s="32"/>
      <c r="AL18" s="33"/>
      <c r="AM18" s="33"/>
      <c r="AN18" s="13"/>
    </row>
    <row r="19" spans="1:40" s="11" customFormat="1" ht="139.15" customHeight="1" x14ac:dyDescent="0.2">
      <c r="A19" s="12"/>
      <c r="B19" s="136"/>
      <c r="C19" s="138"/>
      <c r="D19" s="106"/>
      <c r="E19" s="107" t="s">
        <v>139</v>
      </c>
      <c r="F19" s="108" t="s">
        <v>137</v>
      </c>
      <c r="G19" s="109" t="s">
        <v>138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4" t="s">
        <v>66</v>
      </c>
      <c r="AG19" s="49">
        <f>1177*100*12</f>
        <v>1412400</v>
      </c>
      <c r="AH19" s="130"/>
      <c r="AI19" s="15" t="s">
        <v>143</v>
      </c>
      <c r="AJ19" s="15"/>
      <c r="AK19" s="32"/>
      <c r="AL19" s="33"/>
      <c r="AM19" s="33"/>
      <c r="AN19" s="13"/>
    </row>
    <row r="20" spans="1:40" s="11" customFormat="1" ht="100.5" customHeight="1" x14ac:dyDescent="0.2">
      <c r="A20" s="12"/>
      <c r="B20" s="137"/>
      <c r="C20" s="139"/>
      <c r="D20" s="48"/>
      <c r="E20" s="107" t="s">
        <v>140</v>
      </c>
      <c r="F20" s="109" t="s">
        <v>141</v>
      </c>
      <c r="G20" s="109" t="s">
        <v>142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4" t="s">
        <v>66</v>
      </c>
      <c r="AG20" s="49">
        <f>1177*40*12</f>
        <v>564960</v>
      </c>
      <c r="AH20" s="131"/>
      <c r="AI20" s="15" t="s">
        <v>67</v>
      </c>
      <c r="AJ20" s="15"/>
      <c r="AK20" s="32"/>
      <c r="AL20" s="33"/>
      <c r="AM20" s="33"/>
      <c r="AN20" s="13"/>
    </row>
    <row r="21" spans="1:40" s="11" customFormat="1" ht="18" customHeight="1" x14ac:dyDescent="0.25">
      <c r="A21" s="12"/>
      <c r="B21" s="16" t="s">
        <v>68</v>
      </c>
      <c r="C21" s="17"/>
      <c r="D21" s="17"/>
      <c r="E21" s="110"/>
      <c r="F21" s="111"/>
      <c r="G21" s="11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/>
      <c r="AH21" s="20"/>
      <c r="AI21" s="20"/>
      <c r="AJ21" s="20"/>
      <c r="AK21" s="20"/>
      <c r="AL21" s="20"/>
      <c r="AM21" s="21"/>
      <c r="AN21" s="13"/>
    </row>
    <row r="22" spans="1:40" s="11" customFormat="1" ht="42" customHeight="1" x14ac:dyDescent="0.2">
      <c r="A22" s="12"/>
      <c r="B22" s="167"/>
      <c r="C22" s="119" t="s">
        <v>89</v>
      </c>
      <c r="D22" s="113"/>
      <c r="E22" s="121" t="s">
        <v>85</v>
      </c>
      <c r="F22" s="121" t="s">
        <v>144</v>
      </c>
      <c r="G22" s="112" t="s">
        <v>69</v>
      </c>
      <c r="H22" s="22"/>
      <c r="I22" s="22"/>
      <c r="J22" s="22"/>
      <c r="K22" s="22"/>
      <c r="L22" s="23"/>
      <c r="M22" s="23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123" t="s">
        <v>66</v>
      </c>
      <c r="AG22" s="125">
        <v>1800000</v>
      </c>
      <c r="AH22" s="127" t="s">
        <v>94</v>
      </c>
      <c r="AI22" s="127" t="s">
        <v>67</v>
      </c>
      <c r="AJ22" s="115"/>
      <c r="AK22" s="115"/>
      <c r="AL22" s="117"/>
      <c r="AM22" s="115"/>
      <c r="AN22" s="13"/>
    </row>
    <row r="23" spans="1:40" s="11" customFormat="1" ht="68.25" customHeight="1" x14ac:dyDescent="0.2">
      <c r="A23" s="12"/>
      <c r="B23" s="167"/>
      <c r="C23" s="120"/>
      <c r="D23" s="114"/>
      <c r="E23" s="122"/>
      <c r="F23" s="122"/>
      <c r="G23" s="112" t="s">
        <v>71</v>
      </c>
      <c r="H23" s="22"/>
      <c r="I23" s="22"/>
      <c r="J23" s="22"/>
      <c r="K23" s="22"/>
      <c r="L23" s="22"/>
      <c r="M23" s="2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  <c r="AA23" s="22"/>
      <c r="AB23" s="22"/>
      <c r="AC23" s="22"/>
      <c r="AD23" s="22"/>
      <c r="AE23" s="22"/>
      <c r="AF23" s="124"/>
      <c r="AG23" s="126"/>
      <c r="AH23" s="128"/>
      <c r="AI23" s="128"/>
      <c r="AJ23" s="116"/>
      <c r="AK23" s="116"/>
      <c r="AL23" s="118"/>
      <c r="AM23" s="116"/>
      <c r="AN23" s="13"/>
    </row>
    <row r="24" spans="1:40" ht="150" customHeight="1" x14ac:dyDescent="0.3">
      <c r="A24" s="12"/>
      <c r="B24" s="167"/>
      <c r="C24" s="24" t="s">
        <v>72</v>
      </c>
      <c r="D24" s="25"/>
      <c r="E24" s="91" t="s">
        <v>86</v>
      </c>
      <c r="F24" s="26" t="s">
        <v>112</v>
      </c>
      <c r="G24" s="24" t="s">
        <v>73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  <c r="V24" s="28"/>
      <c r="W24" s="28"/>
      <c r="X24" s="28"/>
      <c r="Y24" s="28"/>
      <c r="Z24" s="28"/>
      <c r="AA24" s="28"/>
      <c r="AB24" s="28"/>
      <c r="AC24" s="28"/>
      <c r="AD24" s="29"/>
      <c r="AE24" s="29"/>
      <c r="AF24" s="95" t="s">
        <v>74</v>
      </c>
      <c r="AG24" s="49">
        <v>19301000</v>
      </c>
      <c r="AH24" s="30" t="s">
        <v>97</v>
      </c>
      <c r="AI24" s="30" t="s">
        <v>67</v>
      </c>
      <c r="AJ24" s="30"/>
      <c r="AK24" s="30" t="s">
        <v>67</v>
      </c>
      <c r="AL24" s="31"/>
      <c r="AM24" s="31"/>
      <c r="AN24" s="13"/>
    </row>
    <row r="25" spans="1:40" ht="49.9" customHeight="1" x14ac:dyDescent="0.3">
      <c r="A25" s="12"/>
      <c r="B25" s="167"/>
      <c r="C25" s="168" t="s">
        <v>75</v>
      </c>
      <c r="D25" s="168"/>
      <c r="E25" s="158" t="s">
        <v>87</v>
      </c>
      <c r="F25" s="168" t="s">
        <v>113</v>
      </c>
      <c r="G25" s="158" t="s">
        <v>71</v>
      </c>
      <c r="H25" s="161"/>
      <c r="I25" s="161"/>
      <c r="J25" s="161"/>
      <c r="K25" s="161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23" t="s">
        <v>74</v>
      </c>
      <c r="AG25" s="125">
        <v>70000000</v>
      </c>
      <c r="AH25" s="188" t="s">
        <v>96</v>
      </c>
      <c r="AI25" s="191" t="s">
        <v>67</v>
      </c>
      <c r="AJ25" s="185"/>
      <c r="AK25" s="185"/>
      <c r="AL25" s="185"/>
      <c r="AM25" s="185"/>
      <c r="AN25" s="13"/>
    </row>
    <row r="26" spans="1:40" ht="50.45" customHeight="1" x14ac:dyDescent="0.3">
      <c r="A26" s="12"/>
      <c r="B26" s="167"/>
      <c r="C26" s="169"/>
      <c r="D26" s="169"/>
      <c r="E26" s="159"/>
      <c r="F26" s="169"/>
      <c r="G26" s="159"/>
      <c r="H26" s="162"/>
      <c r="I26" s="162"/>
      <c r="J26" s="162"/>
      <c r="K26" s="162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83"/>
      <c r="AG26" s="184"/>
      <c r="AH26" s="189"/>
      <c r="AI26" s="192"/>
      <c r="AJ26" s="186"/>
      <c r="AK26" s="186"/>
      <c r="AL26" s="186"/>
      <c r="AM26" s="186"/>
      <c r="AN26" s="13"/>
    </row>
    <row r="27" spans="1:40" ht="51" customHeight="1" x14ac:dyDescent="0.3">
      <c r="A27" s="12"/>
      <c r="B27" s="167"/>
      <c r="C27" s="170"/>
      <c r="D27" s="170"/>
      <c r="E27" s="160"/>
      <c r="F27" s="170"/>
      <c r="G27" s="160"/>
      <c r="H27" s="163"/>
      <c r="I27" s="163"/>
      <c r="J27" s="163"/>
      <c r="K27" s="163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24"/>
      <c r="AG27" s="126"/>
      <c r="AH27" s="190"/>
      <c r="AI27" s="193"/>
      <c r="AJ27" s="187"/>
      <c r="AK27" s="187"/>
      <c r="AL27" s="187"/>
      <c r="AM27" s="187"/>
      <c r="AN27" s="13"/>
    </row>
    <row r="28" spans="1:40" ht="13.5" customHeight="1" x14ac:dyDescent="0.3"/>
  </sheetData>
  <mergeCells count="83">
    <mergeCell ref="AF25:AF27"/>
    <mergeCell ref="AG25:AG27"/>
    <mergeCell ref="AM25:AM27"/>
    <mergeCell ref="AH25:AH27"/>
    <mergeCell ref="AI25:AI27"/>
    <mergeCell ref="AJ25:AJ27"/>
    <mergeCell ref="AK25:AK27"/>
    <mergeCell ref="AL25:AL27"/>
    <mergeCell ref="Q25:Q27"/>
    <mergeCell ref="R25:R27"/>
    <mergeCell ref="AC25:AC27"/>
    <mergeCell ref="AD25:AD27"/>
    <mergeCell ref="AE25:AE27"/>
    <mergeCell ref="Y25:Y27"/>
    <mergeCell ref="Z25:Z27"/>
    <mergeCell ref="AA25:AA27"/>
    <mergeCell ref="AB25:AB27"/>
    <mergeCell ref="S25:S27"/>
    <mergeCell ref="T25:T27"/>
    <mergeCell ref="U25:U27"/>
    <mergeCell ref="V25:V27"/>
    <mergeCell ref="W25:W27"/>
    <mergeCell ref="X25:X27"/>
    <mergeCell ref="AK2:AM2"/>
    <mergeCell ref="R9:AL9"/>
    <mergeCell ref="AH12:AM12"/>
    <mergeCell ref="AK13:AL13"/>
    <mergeCell ref="E12:E14"/>
    <mergeCell ref="AG12:AG14"/>
    <mergeCell ref="B6:E6"/>
    <mergeCell ref="B9:E9"/>
    <mergeCell ref="AB13:AC14"/>
    <mergeCell ref="Z13:AA14"/>
    <mergeCell ref="X13:Y14"/>
    <mergeCell ref="V13:W14"/>
    <mergeCell ref="F6:AM6"/>
    <mergeCell ref="E7:AM7"/>
    <mergeCell ref="F8:AM8"/>
    <mergeCell ref="F9:Q9"/>
    <mergeCell ref="B22:B27"/>
    <mergeCell ref="C25:C27"/>
    <mergeCell ref="D25:D27"/>
    <mergeCell ref="E25:E27"/>
    <mergeCell ref="F25:F27"/>
    <mergeCell ref="G25:G27"/>
    <mergeCell ref="H25:H27"/>
    <mergeCell ref="N25:N27"/>
    <mergeCell ref="O25:O27"/>
    <mergeCell ref="P25:P27"/>
    <mergeCell ref="I25:I27"/>
    <mergeCell ref="J25:J27"/>
    <mergeCell ref="K25:K27"/>
    <mergeCell ref="L25:L27"/>
    <mergeCell ref="M25:M27"/>
    <mergeCell ref="B8:E8"/>
    <mergeCell ref="B12:B14"/>
    <mergeCell ref="AI13:AJ13"/>
    <mergeCell ref="F10:AM10"/>
    <mergeCell ref="AF12:AF14"/>
    <mergeCell ref="R13:S14"/>
    <mergeCell ref="B15:B20"/>
    <mergeCell ref="C15:C20"/>
    <mergeCell ref="AH13:AH14"/>
    <mergeCell ref="G12:G14"/>
    <mergeCell ref="F12:F14"/>
    <mergeCell ref="H12:AE12"/>
    <mergeCell ref="N13:O14"/>
    <mergeCell ref="T13:U14"/>
    <mergeCell ref="AD13:AE14"/>
    <mergeCell ref="H13:I14"/>
    <mergeCell ref="P13:Q14"/>
    <mergeCell ref="C12:C14"/>
    <mergeCell ref="D12:D14"/>
    <mergeCell ref="AH22:AH23"/>
    <mergeCell ref="AI22:AI23"/>
    <mergeCell ref="AH15:AH20"/>
    <mergeCell ref="J13:K14"/>
    <mergeCell ref="L13:M14"/>
    <mergeCell ref="C22:C23"/>
    <mergeCell ref="E22:E23"/>
    <mergeCell ref="F22:F23"/>
    <mergeCell ref="AF22:AF23"/>
    <mergeCell ref="AG22:AG23"/>
  </mergeCells>
  <phoneticPr fontId="0" type="noConversion"/>
  <printOptions horizontalCentered="1" verticalCentered="1"/>
  <pageMargins left="0.35433070866141736" right="0.15748031496062992" top="0.19685039370078741" bottom="0.19685039370078741" header="0.43307086614173229" footer="0.43307086614173229"/>
  <pageSetup scale="45" orientation="landscape" r:id="rId1"/>
  <headerFooter alignWithMargins="0"/>
  <ignoredErrors>
    <ignoredError sqref="AG15:AG18" unlockedFormula="1"/>
  </ignoredErrors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showGridLines="0" topLeftCell="A10" zoomScale="60" zoomScaleNormal="60" workbookViewId="0">
      <selection activeCell="AM29" sqref="AM29"/>
    </sheetView>
  </sheetViews>
  <sheetFormatPr baseColWidth="10" defaultColWidth="11.42578125" defaultRowHeight="12.75" x14ac:dyDescent="0.2"/>
  <cols>
    <col min="1" max="1" width="2.7109375" style="50" customWidth="1"/>
    <col min="2" max="2" width="36.85546875" style="50" customWidth="1"/>
    <col min="3" max="3" width="30.7109375" style="50" customWidth="1"/>
    <col min="4" max="4" width="33" style="50" customWidth="1"/>
    <col min="5" max="5" width="20.28515625" style="50" customWidth="1"/>
    <col min="6" max="6" width="3.28515625" style="50" customWidth="1"/>
    <col min="7" max="9" width="2.7109375" style="50" customWidth="1"/>
    <col min="10" max="11" width="3.28515625" style="50" customWidth="1"/>
    <col min="12" max="13" width="3.140625" style="50" customWidth="1"/>
    <col min="14" max="14" width="2.7109375" style="50" customWidth="1"/>
    <col min="15" max="15" width="3.28515625" style="50" customWidth="1"/>
    <col min="16" max="20" width="2.7109375" style="50" customWidth="1"/>
    <col min="21" max="21" width="3.42578125" style="50" customWidth="1"/>
    <col min="22" max="24" width="2.7109375" style="50" customWidth="1"/>
    <col min="25" max="25" width="3.42578125" style="50" customWidth="1"/>
    <col min="26" max="26" width="2.7109375" style="50" customWidth="1"/>
    <col min="27" max="27" width="3.140625" style="50" customWidth="1"/>
    <col min="28" max="29" width="2.7109375" style="50" customWidth="1"/>
    <col min="30" max="30" width="9.5703125" style="50" customWidth="1"/>
    <col min="31" max="31" width="13.7109375" style="50" customWidth="1"/>
    <col min="32" max="33" width="10.7109375" style="50" customWidth="1"/>
    <col min="34" max="34" width="9.85546875" style="50" customWidth="1"/>
    <col min="35" max="35" width="10.5703125" style="50" customWidth="1"/>
    <col min="36" max="36" width="2" style="50" customWidth="1"/>
    <col min="37" max="16384" width="11.42578125" style="50"/>
  </cols>
  <sheetData>
    <row r="1" spans="1:38" ht="4.9000000000000004" customHeight="1" thickBot="1" x14ac:dyDescent="0.25">
      <c r="C1" s="67"/>
      <c r="D1" s="67"/>
      <c r="E1" s="67"/>
      <c r="G1" s="67"/>
      <c r="H1" s="67"/>
      <c r="I1" s="67"/>
      <c r="J1" s="67"/>
      <c r="K1" s="67"/>
      <c r="L1" s="67"/>
      <c r="M1" s="67"/>
      <c r="O1" s="67"/>
      <c r="P1" s="67"/>
      <c r="Q1" s="67"/>
      <c r="R1" s="67"/>
      <c r="AE1" s="67"/>
      <c r="AG1" s="67"/>
      <c r="AH1" s="67" t="s">
        <v>70</v>
      </c>
      <c r="AI1" s="67" t="s">
        <v>70</v>
      </c>
      <c r="AJ1" s="76" t="s">
        <v>70</v>
      </c>
      <c r="AL1" s="60"/>
    </row>
    <row r="2" spans="1:38" ht="14.25" thickTop="1" x14ac:dyDescent="0.25">
      <c r="A2" s="51"/>
      <c r="B2" s="73"/>
      <c r="C2" s="54"/>
      <c r="D2" s="54"/>
      <c r="E2" s="54"/>
      <c r="F2" s="73"/>
      <c r="G2" s="54"/>
      <c r="H2" s="54"/>
      <c r="I2" s="54"/>
      <c r="J2" s="54"/>
      <c r="K2" s="54"/>
      <c r="L2" s="54"/>
      <c r="M2" s="54"/>
      <c r="N2" s="73"/>
      <c r="O2" s="73"/>
      <c r="P2" s="54"/>
      <c r="Q2" s="54"/>
      <c r="R2" s="54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54"/>
      <c r="AF2" s="73"/>
      <c r="AG2" s="54"/>
      <c r="AH2" s="72" t="s">
        <v>62</v>
      </c>
      <c r="AI2" s="72"/>
      <c r="AJ2" s="72"/>
      <c r="AK2" s="74"/>
      <c r="AL2" s="72"/>
    </row>
    <row r="3" spans="1:38" ht="13.5" x14ac:dyDescent="0.25">
      <c r="A3" s="52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72" t="s">
        <v>63</v>
      </c>
      <c r="AI3" s="72"/>
      <c r="AJ3" s="72"/>
      <c r="AK3" s="74"/>
      <c r="AL3" s="72"/>
    </row>
    <row r="4" spans="1:38" ht="13.5" x14ac:dyDescent="0.25">
      <c r="A4" s="52" t="s">
        <v>101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69" t="s">
        <v>64</v>
      </c>
      <c r="AI4" s="70"/>
      <c r="AJ4" s="71"/>
      <c r="AK4" s="75"/>
      <c r="AL4" s="71"/>
    </row>
    <row r="5" spans="1:38" ht="6.6" customHeight="1" thickBot="1" x14ac:dyDescent="0.25">
      <c r="A5" s="55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6"/>
      <c r="AK5" s="60"/>
    </row>
    <row r="6" spans="1:38" ht="30.6" customHeight="1" thickTop="1" thickBot="1" x14ac:dyDescent="0.25">
      <c r="A6" s="78"/>
      <c r="B6" s="77" t="s">
        <v>79</v>
      </c>
      <c r="C6" s="212" t="s">
        <v>76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3"/>
    </row>
    <row r="7" spans="1:38" ht="20.45" customHeight="1" thickTop="1" x14ac:dyDescent="0.2">
      <c r="A7" s="57"/>
      <c r="B7" s="58" t="s">
        <v>38</v>
      </c>
      <c r="C7" s="214" t="s">
        <v>102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59"/>
    </row>
    <row r="8" spans="1:38" ht="6.95" customHeight="1" x14ac:dyDescent="0.2">
      <c r="A8" s="57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59"/>
    </row>
    <row r="9" spans="1:38" ht="5.45" customHeight="1" x14ac:dyDescent="0.2">
      <c r="A9" s="57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59"/>
    </row>
    <row r="10" spans="1:38" x14ac:dyDescent="0.2">
      <c r="A10" s="61"/>
      <c r="B10" s="207" t="s">
        <v>45</v>
      </c>
      <c r="C10" s="215" t="s">
        <v>46</v>
      </c>
      <c r="D10" s="140" t="s">
        <v>39</v>
      </c>
      <c r="E10" s="140" t="s">
        <v>40</v>
      </c>
      <c r="F10" s="217" t="s">
        <v>41</v>
      </c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155"/>
      <c r="AD10" s="140" t="s">
        <v>42</v>
      </c>
      <c r="AE10" s="219" t="s">
        <v>43</v>
      </c>
      <c r="AF10" s="218"/>
      <c r="AG10" s="218"/>
      <c r="AH10" s="218"/>
      <c r="AI10" s="155"/>
      <c r="AJ10" s="62"/>
    </row>
    <row r="11" spans="1:38" ht="25.5" x14ac:dyDescent="0.2">
      <c r="A11" s="61"/>
      <c r="B11" s="207"/>
      <c r="C11" s="216"/>
      <c r="D11" s="144"/>
      <c r="E11" s="144"/>
      <c r="F11" s="205" t="s">
        <v>25</v>
      </c>
      <c r="G11" s="206"/>
      <c r="H11" s="205" t="s">
        <v>26</v>
      </c>
      <c r="I11" s="206"/>
      <c r="J11" s="205" t="s">
        <v>27</v>
      </c>
      <c r="K11" s="206"/>
      <c r="L11" s="205" t="s">
        <v>28</v>
      </c>
      <c r="M11" s="206"/>
      <c r="N11" s="205" t="s">
        <v>29</v>
      </c>
      <c r="O11" s="206"/>
      <c r="P11" s="205" t="s">
        <v>30</v>
      </c>
      <c r="Q11" s="206"/>
      <c r="R11" s="205" t="s">
        <v>31</v>
      </c>
      <c r="S11" s="206"/>
      <c r="T11" s="205" t="s">
        <v>32</v>
      </c>
      <c r="U11" s="206"/>
      <c r="V11" s="205" t="s">
        <v>33</v>
      </c>
      <c r="W11" s="206"/>
      <c r="X11" s="205" t="s">
        <v>34</v>
      </c>
      <c r="Y11" s="206"/>
      <c r="Z11" s="205" t="s">
        <v>35</v>
      </c>
      <c r="AA11" s="206"/>
      <c r="AB11" s="205" t="s">
        <v>36</v>
      </c>
      <c r="AC11" s="220"/>
      <c r="AD11" s="144"/>
      <c r="AE11" s="63" t="s">
        <v>37</v>
      </c>
      <c r="AF11" s="64" t="s">
        <v>0</v>
      </c>
      <c r="AG11" s="64" t="s">
        <v>1</v>
      </c>
      <c r="AH11" s="64" t="s">
        <v>2</v>
      </c>
      <c r="AI11" s="65" t="s">
        <v>3</v>
      </c>
      <c r="AJ11" s="62"/>
    </row>
    <row r="12" spans="1:38" ht="64.150000000000006" customHeight="1" x14ac:dyDescent="0.2">
      <c r="A12" s="61"/>
      <c r="B12" s="101" t="s">
        <v>90</v>
      </c>
      <c r="C12" s="101" t="s">
        <v>136</v>
      </c>
      <c r="D12" s="90" t="s">
        <v>91</v>
      </c>
      <c r="E12" s="101" t="s">
        <v>66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05">
        <v>10256677</v>
      </c>
      <c r="AE12" s="103" t="s">
        <v>93</v>
      </c>
      <c r="AF12" s="103" t="s">
        <v>67</v>
      </c>
      <c r="AG12" s="103" t="s">
        <v>70</v>
      </c>
      <c r="AH12" s="102"/>
      <c r="AI12" s="65"/>
      <c r="AJ12" s="62"/>
    </row>
    <row r="13" spans="1:38" ht="29.45" customHeight="1" x14ac:dyDescent="0.2">
      <c r="A13" s="61"/>
      <c r="B13" s="208" t="s">
        <v>80</v>
      </c>
      <c r="C13" s="209" t="s">
        <v>81</v>
      </c>
      <c r="D13" s="79" t="s">
        <v>69</v>
      </c>
      <c r="E13" s="211" t="s">
        <v>66</v>
      </c>
      <c r="F13" s="86"/>
      <c r="G13" s="86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  <c r="AE13" s="83"/>
      <c r="AF13" s="103" t="s">
        <v>67</v>
      </c>
      <c r="AG13" s="83"/>
      <c r="AH13" s="83"/>
      <c r="AI13" s="83"/>
      <c r="AJ13" s="62"/>
    </row>
    <row r="14" spans="1:38" ht="30.6" customHeight="1" x14ac:dyDescent="0.2">
      <c r="A14" s="57"/>
      <c r="B14" s="202"/>
      <c r="C14" s="210"/>
      <c r="D14" s="79" t="s">
        <v>114</v>
      </c>
      <c r="E14" s="211"/>
      <c r="F14" s="81"/>
      <c r="G14" s="81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1"/>
      <c r="AC14" s="81"/>
      <c r="AD14" s="84">
        <v>42000</v>
      </c>
      <c r="AE14" s="103" t="s">
        <v>95</v>
      </c>
      <c r="AF14" s="103" t="s">
        <v>67</v>
      </c>
      <c r="AG14" s="83"/>
      <c r="AH14" s="83"/>
      <c r="AI14" s="83"/>
      <c r="AJ14" s="59"/>
    </row>
    <row r="15" spans="1:38" ht="27.6" customHeight="1" x14ac:dyDescent="0.2">
      <c r="A15" s="57"/>
      <c r="B15" s="198"/>
      <c r="C15" s="210"/>
      <c r="D15" s="79" t="s">
        <v>115</v>
      </c>
      <c r="E15" s="211"/>
      <c r="F15" s="81"/>
      <c r="G15" s="81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1"/>
      <c r="AC15" s="81"/>
      <c r="AD15" s="84">
        <v>42000</v>
      </c>
      <c r="AE15" s="103" t="s">
        <v>93</v>
      </c>
      <c r="AF15" s="103" t="s">
        <v>67</v>
      </c>
      <c r="AG15" s="83"/>
      <c r="AH15" s="83"/>
      <c r="AI15" s="83"/>
      <c r="AJ15" s="59"/>
    </row>
    <row r="16" spans="1:38" ht="60" customHeight="1" x14ac:dyDescent="0.2">
      <c r="A16" s="57"/>
      <c r="B16" s="103" t="s">
        <v>82</v>
      </c>
      <c r="C16" s="85" t="s">
        <v>83</v>
      </c>
      <c r="D16" s="79" t="s">
        <v>126</v>
      </c>
      <c r="E16" s="103" t="s">
        <v>66</v>
      </c>
      <c r="F16" s="81"/>
      <c r="G16" s="81"/>
      <c r="H16" s="81"/>
      <c r="I16" s="81"/>
      <c r="J16" s="81"/>
      <c r="K16" s="81"/>
      <c r="L16" s="86"/>
      <c r="M16" s="86"/>
      <c r="N16" s="81"/>
      <c r="O16" s="81"/>
      <c r="P16" s="81"/>
      <c r="Q16" s="81"/>
      <c r="R16" s="81"/>
      <c r="S16" s="81"/>
      <c r="T16" s="86"/>
      <c r="U16" s="86"/>
      <c r="V16" s="81"/>
      <c r="W16" s="81"/>
      <c r="X16" s="81"/>
      <c r="Y16" s="81"/>
      <c r="Z16" s="81"/>
      <c r="AA16" s="81"/>
      <c r="AB16" s="86"/>
      <c r="AC16" s="86"/>
      <c r="AD16" s="84">
        <v>18000</v>
      </c>
      <c r="AE16" s="103" t="s">
        <v>100</v>
      </c>
      <c r="AF16" s="103" t="s">
        <v>67</v>
      </c>
      <c r="AG16" s="83"/>
      <c r="AH16" s="83"/>
      <c r="AI16" s="83"/>
      <c r="AJ16" s="59"/>
    </row>
    <row r="17" spans="1:38" ht="30.6" customHeight="1" x14ac:dyDescent="0.2">
      <c r="A17" s="57"/>
      <c r="B17" s="197" t="s">
        <v>105</v>
      </c>
      <c r="C17" s="197" t="s">
        <v>65</v>
      </c>
      <c r="D17" s="79" t="s">
        <v>59</v>
      </c>
      <c r="E17" s="103" t="s">
        <v>66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0"/>
      <c r="Q17" s="80"/>
      <c r="R17" s="88"/>
      <c r="S17" s="88"/>
      <c r="T17" s="88"/>
      <c r="U17" s="88"/>
      <c r="V17" s="88"/>
      <c r="W17" s="88"/>
      <c r="X17" s="87"/>
      <c r="Y17" s="87"/>
      <c r="Z17" s="87"/>
      <c r="AA17" s="87"/>
      <c r="AB17" s="87"/>
      <c r="AC17" s="87"/>
      <c r="AD17" s="200">
        <v>30000</v>
      </c>
      <c r="AE17" s="197" t="s">
        <v>98</v>
      </c>
      <c r="AF17" s="197" t="s">
        <v>67</v>
      </c>
      <c r="AG17" s="194"/>
      <c r="AH17" s="194"/>
      <c r="AI17" s="194"/>
      <c r="AJ17" s="59"/>
      <c r="AL17" s="60"/>
    </row>
    <row r="18" spans="1:38" ht="27.6" customHeight="1" x14ac:dyDescent="0.2">
      <c r="A18" s="57"/>
      <c r="B18" s="202"/>
      <c r="C18" s="203"/>
      <c r="D18" s="79" t="s">
        <v>60</v>
      </c>
      <c r="E18" s="103" t="s">
        <v>66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0"/>
      <c r="S18" s="80"/>
      <c r="T18" s="80"/>
      <c r="U18" s="87"/>
      <c r="V18" s="87"/>
      <c r="W18" s="88"/>
      <c r="X18" s="88"/>
      <c r="Y18" s="88"/>
      <c r="Z18" s="88"/>
      <c r="AA18" s="88"/>
      <c r="AB18" s="88"/>
      <c r="AC18" s="88"/>
      <c r="AD18" s="204"/>
      <c r="AE18" s="203"/>
      <c r="AF18" s="203"/>
      <c r="AG18" s="195"/>
      <c r="AH18" s="195"/>
      <c r="AI18" s="195"/>
      <c r="AJ18" s="59"/>
      <c r="AL18" s="60"/>
    </row>
    <row r="19" spans="1:38" ht="28.9" customHeight="1" x14ac:dyDescent="0.2">
      <c r="A19" s="57"/>
      <c r="B19" s="198"/>
      <c r="C19" s="199"/>
      <c r="D19" s="79" t="s">
        <v>61</v>
      </c>
      <c r="E19" s="103" t="s">
        <v>66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104"/>
      <c r="V19" s="104"/>
      <c r="W19" s="87"/>
      <c r="X19" s="87"/>
      <c r="Y19" s="87"/>
      <c r="Z19" s="87"/>
      <c r="AA19" s="87"/>
      <c r="AB19" s="87"/>
      <c r="AC19" s="87"/>
      <c r="AD19" s="201"/>
      <c r="AE19" s="199"/>
      <c r="AF19" s="199"/>
      <c r="AG19" s="196"/>
      <c r="AH19" s="196"/>
      <c r="AI19" s="196"/>
      <c r="AJ19" s="59"/>
      <c r="AL19" s="60"/>
    </row>
    <row r="20" spans="1:38" ht="25.15" customHeight="1" x14ac:dyDescent="0.2">
      <c r="A20" s="57"/>
      <c r="B20" s="197" t="s">
        <v>127</v>
      </c>
      <c r="C20" s="197" t="s">
        <v>128</v>
      </c>
      <c r="D20" s="79" t="s">
        <v>129</v>
      </c>
      <c r="E20" s="197" t="s">
        <v>66</v>
      </c>
      <c r="F20" s="87"/>
      <c r="G20" s="87"/>
      <c r="H20" s="96"/>
      <c r="I20" s="96"/>
      <c r="J20" s="96"/>
      <c r="K20" s="96"/>
      <c r="L20" s="96"/>
      <c r="M20" s="96"/>
      <c r="N20" s="87"/>
      <c r="O20" s="87"/>
      <c r="P20" s="87"/>
      <c r="Q20" s="87"/>
      <c r="R20" s="87"/>
      <c r="S20" s="87"/>
      <c r="T20" s="87"/>
      <c r="U20" s="104"/>
      <c r="V20" s="104"/>
      <c r="W20" s="87"/>
      <c r="X20" s="87"/>
      <c r="Y20" s="87"/>
      <c r="Z20" s="87"/>
      <c r="AA20" s="87"/>
      <c r="AB20" s="87"/>
      <c r="AC20" s="87"/>
      <c r="AD20" s="200">
        <v>30000</v>
      </c>
      <c r="AE20" s="197" t="s">
        <v>99</v>
      </c>
      <c r="AF20" s="197" t="s">
        <v>67</v>
      </c>
      <c r="AG20" s="194"/>
      <c r="AH20" s="194"/>
      <c r="AI20" s="194"/>
      <c r="AJ20" s="59"/>
    </row>
    <row r="21" spans="1:38" ht="25.15" customHeight="1" x14ac:dyDescent="0.2">
      <c r="A21" s="57"/>
      <c r="B21" s="202"/>
      <c r="C21" s="203"/>
      <c r="D21" s="79" t="s">
        <v>130</v>
      </c>
      <c r="E21" s="203"/>
      <c r="F21" s="87"/>
      <c r="G21" s="87"/>
      <c r="H21" s="87"/>
      <c r="I21" s="87"/>
      <c r="J21" s="87"/>
      <c r="K21" s="87"/>
      <c r="L21" s="87"/>
      <c r="M21" s="87"/>
      <c r="N21" s="96"/>
      <c r="O21" s="96"/>
      <c r="P21" s="96"/>
      <c r="Q21" s="96"/>
      <c r="R21" s="87"/>
      <c r="S21" s="87"/>
      <c r="T21" s="87"/>
      <c r="U21" s="104"/>
      <c r="V21" s="104"/>
      <c r="W21" s="87"/>
      <c r="X21" s="87"/>
      <c r="Y21" s="87"/>
      <c r="Z21" s="87"/>
      <c r="AA21" s="87"/>
      <c r="AB21" s="87"/>
      <c r="AC21" s="87"/>
      <c r="AD21" s="204"/>
      <c r="AE21" s="203"/>
      <c r="AF21" s="203"/>
      <c r="AG21" s="195"/>
      <c r="AH21" s="195"/>
      <c r="AI21" s="195"/>
      <c r="AJ21" s="59"/>
    </row>
    <row r="22" spans="1:38" ht="25.15" customHeight="1" x14ac:dyDescent="0.2">
      <c r="A22" s="57"/>
      <c r="B22" s="202"/>
      <c r="C22" s="203"/>
      <c r="D22" s="79" t="s">
        <v>131</v>
      </c>
      <c r="E22" s="203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96"/>
      <c r="Q22" s="96"/>
      <c r="R22" s="96"/>
      <c r="S22" s="96"/>
      <c r="T22" s="96"/>
      <c r="U22" s="86"/>
      <c r="V22" s="104"/>
      <c r="W22" s="87"/>
      <c r="X22" s="87"/>
      <c r="Y22" s="87"/>
      <c r="Z22" s="87"/>
      <c r="AA22" s="87"/>
      <c r="AB22" s="87"/>
      <c r="AC22" s="87"/>
      <c r="AD22" s="204"/>
      <c r="AE22" s="203"/>
      <c r="AF22" s="203"/>
      <c r="AG22" s="195"/>
      <c r="AH22" s="195"/>
      <c r="AI22" s="195"/>
      <c r="AJ22" s="59"/>
    </row>
    <row r="23" spans="1:38" ht="25.15" customHeight="1" x14ac:dyDescent="0.2">
      <c r="A23" s="57"/>
      <c r="B23" s="202"/>
      <c r="C23" s="203"/>
      <c r="D23" s="79" t="s">
        <v>132</v>
      </c>
      <c r="E23" s="203"/>
      <c r="F23" s="87"/>
      <c r="G23" s="87"/>
      <c r="H23" s="96"/>
      <c r="I23" s="96"/>
      <c r="J23" s="96"/>
      <c r="K23" s="96"/>
      <c r="L23" s="87"/>
      <c r="M23" s="87"/>
      <c r="N23" s="87"/>
      <c r="O23" s="87"/>
      <c r="P23" s="87"/>
      <c r="Q23" s="87"/>
      <c r="R23" s="87"/>
      <c r="S23" s="87"/>
      <c r="T23" s="87"/>
      <c r="U23" s="104"/>
      <c r="V23" s="104"/>
      <c r="W23" s="87"/>
      <c r="X23" s="87"/>
      <c r="Y23" s="87"/>
      <c r="Z23" s="87"/>
      <c r="AA23" s="87"/>
      <c r="AB23" s="87"/>
      <c r="AC23" s="87"/>
      <c r="AD23" s="204"/>
      <c r="AE23" s="203"/>
      <c r="AF23" s="203"/>
      <c r="AG23" s="195"/>
      <c r="AH23" s="195"/>
      <c r="AI23" s="195"/>
      <c r="AJ23" s="59"/>
    </row>
    <row r="24" spans="1:38" ht="25.15" customHeight="1" x14ac:dyDescent="0.2">
      <c r="A24" s="57"/>
      <c r="B24" s="202"/>
      <c r="C24" s="203"/>
      <c r="D24" s="79" t="s">
        <v>133</v>
      </c>
      <c r="E24" s="203"/>
      <c r="F24" s="87"/>
      <c r="G24" s="87"/>
      <c r="H24" s="87"/>
      <c r="I24" s="87"/>
      <c r="J24" s="96"/>
      <c r="K24" s="96"/>
      <c r="L24" s="96"/>
      <c r="M24" s="96"/>
      <c r="N24" s="96"/>
      <c r="O24" s="96"/>
      <c r="P24" s="87"/>
      <c r="Q24" s="87"/>
      <c r="R24" s="87"/>
      <c r="S24" s="87"/>
      <c r="T24" s="87"/>
      <c r="U24" s="104"/>
      <c r="V24" s="104"/>
      <c r="W24" s="87"/>
      <c r="X24" s="87"/>
      <c r="Y24" s="87"/>
      <c r="Z24" s="87"/>
      <c r="AA24" s="87"/>
      <c r="AB24" s="87"/>
      <c r="AC24" s="87"/>
      <c r="AD24" s="204"/>
      <c r="AE24" s="203"/>
      <c r="AF24" s="203"/>
      <c r="AG24" s="195"/>
      <c r="AH24" s="195"/>
      <c r="AI24" s="195"/>
      <c r="AJ24" s="59"/>
    </row>
    <row r="25" spans="1:38" ht="25.15" customHeight="1" x14ac:dyDescent="0.2">
      <c r="A25" s="57"/>
      <c r="B25" s="202"/>
      <c r="C25" s="203"/>
      <c r="D25" s="79" t="s">
        <v>134</v>
      </c>
      <c r="E25" s="203"/>
      <c r="F25" s="87"/>
      <c r="G25" s="87"/>
      <c r="H25" s="87"/>
      <c r="I25" s="87"/>
      <c r="J25" s="96"/>
      <c r="K25" s="96"/>
      <c r="L25" s="96"/>
      <c r="M25" s="96"/>
      <c r="N25" s="87"/>
      <c r="O25" s="87"/>
      <c r="P25" s="87"/>
      <c r="Q25" s="87"/>
      <c r="R25" s="87"/>
      <c r="S25" s="87"/>
      <c r="T25" s="87"/>
      <c r="U25" s="104"/>
      <c r="V25" s="104"/>
      <c r="W25" s="87"/>
      <c r="X25" s="87"/>
      <c r="Y25" s="87"/>
      <c r="Z25" s="87"/>
      <c r="AA25" s="87"/>
      <c r="AB25" s="87"/>
      <c r="AC25" s="87"/>
      <c r="AD25" s="204"/>
      <c r="AE25" s="203"/>
      <c r="AF25" s="203"/>
      <c r="AG25" s="195"/>
      <c r="AH25" s="195"/>
      <c r="AI25" s="195"/>
      <c r="AJ25" s="59"/>
    </row>
    <row r="26" spans="1:38" ht="25.15" customHeight="1" x14ac:dyDescent="0.2">
      <c r="A26" s="57"/>
      <c r="B26" s="198"/>
      <c r="C26" s="199"/>
      <c r="D26" s="50" t="s">
        <v>135</v>
      </c>
      <c r="E26" s="199"/>
      <c r="F26" s="88"/>
      <c r="G26" s="88"/>
      <c r="H26" s="88"/>
      <c r="I26" s="88"/>
      <c r="J26" s="104"/>
      <c r="K26" s="104"/>
      <c r="L26" s="86"/>
      <c r="M26" s="86"/>
      <c r="N26" s="104"/>
      <c r="O26" s="104"/>
      <c r="P26" s="104"/>
      <c r="Q26" s="104"/>
      <c r="R26" s="104"/>
      <c r="S26" s="104"/>
      <c r="T26" s="86"/>
      <c r="U26" s="86"/>
      <c r="V26" s="104"/>
      <c r="W26" s="104"/>
      <c r="X26" s="104"/>
      <c r="Y26" s="104"/>
      <c r="Z26" s="104"/>
      <c r="AA26" s="104"/>
      <c r="AB26" s="86"/>
      <c r="AC26" s="86"/>
      <c r="AD26" s="201"/>
      <c r="AE26" s="199"/>
      <c r="AF26" s="199"/>
      <c r="AG26" s="196"/>
      <c r="AH26" s="196"/>
      <c r="AI26" s="196"/>
      <c r="AJ26" s="59"/>
    </row>
    <row r="27" spans="1:38" ht="38.25" x14ac:dyDescent="0.2">
      <c r="A27" s="57"/>
      <c r="B27" s="103" t="s">
        <v>57</v>
      </c>
      <c r="C27" s="79" t="s">
        <v>88</v>
      </c>
      <c r="D27" s="79" t="s">
        <v>58</v>
      </c>
      <c r="E27" s="103" t="s">
        <v>66</v>
      </c>
      <c r="F27" s="88"/>
      <c r="G27" s="88"/>
      <c r="H27" s="88"/>
      <c r="I27" s="87"/>
      <c r="J27" s="88"/>
      <c r="K27" s="88"/>
      <c r="L27" s="96"/>
      <c r="M27" s="86"/>
      <c r="N27" s="88"/>
      <c r="O27" s="88"/>
      <c r="P27" s="88"/>
      <c r="Q27" s="87"/>
      <c r="R27" s="88"/>
      <c r="S27" s="88"/>
      <c r="T27" s="96"/>
      <c r="U27" s="80"/>
      <c r="V27" s="88"/>
      <c r="W27" s="88"/>
      <c r="X27" s="88"/>
      <c r="Y27" s="87"/>
      <c r="Z27" s="88"/>
      <c r="AA27" s="88"/>
      <c r="AB27" s="96"/>
      <c r="AC27" s="80"/>
      <c r="AD27" s="84">
        <v>18000</v>
      </c>
      <c r="AE27" s="103" t="s">
        <v>84</v>
      </c>
      <c r="AF27" s="103" t="s">
        <v>67</v>
      </c>
      <c r="AG27" s="83"/>
      <c r="AH27" s="83"/>
      <c r="AI27" s="83"/>
      <c r="AJ27" s="59"/>
    </row>
    <row r="28" spans="1:38" ht="38.25" x14ac:dyDescent="0.2">
      <c r="A28" s="57"/>
      <c r="B28" s="103" t="s">
        <v>55</v>
      </c>
      <c r="C28" s="79" t="s">
        <v>116</v>
      </c>
      <c r="D28" s="79" t="s">
        <v>117</v>
      </c>
      <c r="E28" s="103" t="s">
        <v>66</v>
      </c>
      <c r="F28" s="88"/>
      <c r="G28" s="88"/>
      <c r="H28" s="88"/>
      <c r="I28" s="87"/>
      <c r="J28" s="88"/>
      <c r="K28" s="88"/>
      <c r="L28" s="88"/>
      <c r="M28" s="80"/>
      <c r="N28" s="88"/>
      <c r="O28" s="88"/>
      <c r="P28" s="88"/>
      <c r="Q28" s="87"/>
      <c r="R28" s="88"/>
      <c r="S28" s="88"/>
      <c r="T28" s="88"/>
      <c r="U28" s="80"/>
      <c r="V28" s="88"/>
      <c r="W28" s="88"/>
      <c r="X28" s="88"/>
      <c r="Y28" s="87"/>
      <c r="Z28" s="88"/>
      <c r="AA28" s="88"/>
      <c r="AB28" s="88"/>
      <c r="AC28" s="80"/>
      <c r="AD28" s="84">
        <v>50000</v>
      </c>
      <c r="AE28" s="103" t="s">
        <v>99</v>
      </c>
      <c r="AF28" s="103" t="s">
        <v>67</v>
      </c>
      <c r="AG28" s="83"/>
      <c r="AH28" s="83"/>
      <c r="AI28" s="83"/>
      <c r="AJ28" s="59"/>
    </row>
    <row r="29" spans="1:38" ht="38.25" x14ac:dyDescent="0.2">
      <c r="A29" s="57"/>
      <c r="B29" s="103" t="s">
        <v>56</v>
      </c>
      <c r="C29" s="79" t="s">
        <v>118</v>
      </c>
      <c r="D29" s="79" t="s">
        <v>119</v>
      </c>
      <c r="E29" s="103" t="s">
        <v>66</v>
      </c>
      <c r="F29" s="88"/>
      <c r="G29" s="87"/>
      <c r="H29" s="87"/>
      <c r="I29" s="87"/>
      <c r="J29" s="87"/>
      <c r="K29" s="87"/>
      <c r="L29" s="87"/>
      <c r="M29" s="80"/>
      <c r="N29" s="87"/>
      <c r="O29" s="87"/>
      <c r="P29" s="87"/>
      <c r="Q29" s="87"/>
      <c r="R29" s="87"/>
      <c r="S29" s="87"/>
      <c r="T29" s="87"/>
      <c r="U29" s="80"/>
      <c r="V29" s="87"/>
      <c r="W29" s="87"/>
      <c r="X29" s="88"/>
      <c r="Y29" s="88"/>
      <c r="Z29" s="88"/>
      <c r="AA29" s="88"/>
      <c r="AB29" s="88"/>
      <c r="AC29" s="80"/>
      <c r="AD29" s="84">
        <v>20000</v>
      </c>
      <c r="AE29" s="103" t="s">
        <v>99</v>
      </c>
      <c r="AF29" s="103" t="s">
        <v>67</v>
      </c>
      <c r="AG29" s="83"/>
      <c r="AH29" s="83"/>
      <c r="AI29" s="83"/>
      <c r="AJ29" s="59"/>
    </row>
    <row r="30" spans="1:38" ht="38.25" x14ac:dyDescent="0.2">
      <c r="A30" s="57"/>
      <c r="B30" s="197" t="s">
        <v>120</v>
      </c>
      <c r="C30" s="197" t="s">
        <v>121</v>
      </c>
      <c r="D30" s="97" t="s">
        <v>122</v>
      </c>
      <c r="E30" s="197" t="s">
        <v>66</v>
      </c>
      <c r="F30" s="98"/>
      <c r="G30" s="98"/>
      <c r="H30" s="98"/>
      <c r="I30" s="98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200">
        <v>20000</v>
      </c>
      <c r="AE30" s="197" t="s">
        <v>99</v>
      </c>
      <c r="AF30" s="197" t="s">
        <v>67</v>
      </c>
      <c r="AG30" s="83"/>
      <c r="AH30" s="83"/>
      <c r="AI30" s="83"/>
      <c r="AJ30" s="59"/>
    </row>
    <row r="31" spans="1:38" ht="39" thickBot="1" x14ac:dyDescent="0.25">
      <c r="A31" s="66"/>
      <c r="B31" s="198"/>
      <c r="C31" s="199"/>
      <c r="D31" s="100" t="s">
        <v>123</v>
      </c>
      <c r="E31" s="199"/>
      <c r="F31" s="88"/>
      <c r="G31" s="88"/>
      <c r="H31" s="88"/>
      <c r="I31" s="88"/>
      <c r="J31" s="88"/>
      <c r="K31" s="88"/>
      <c r="L31" s="88"/>
      <c r="M31" s="81"/>
      <c r="N31" s="88"/>
      <c r="O31" s="88"/>
      <c r="P31" s="96"/>
      <c r="Q31" s="96"/>
      <c r="R31" s="88"/>
      <c r="S31" s="88"/>
      <c r="T31" s="88"/>
      <c r="U31" s="81"/>
      <c r="V31" s="88"/>
      <c r="W31" s="88"/>
      <c r="X31" s="96"/>
      <c r="Y31" s="96"/>
      <c r="Z31" s="88"/>
      <c r="AA31" s="88"/>
      <c r="AB31" s="88"/>
      <c r="AC31" s="81"/>
      <c r="AD31" s="201"/>
      <c r="AE31" s="199"/>
      <c r="AF31" s="199"/>
      <c r="AG31" s="99"/>
      <c r="AH31" s="99"/>
      <c r="AI31" s="99"/>
      <c r="AJ31" s="68"/>
    </row>
    <row r="32" spans="1:38" ht="13.5" thickTop="1" x14ac:dyDescent="0.2"/>
  </sheetData>
  <mergeCells count="47">
    <mergeCell ref="AG17:AG19"/>
    <mergeCell ref="AH17:AH19"/>
    <mergeCell ref="AI17:AI19"/>
    <mergeCell ref="B17:B19"/>
    <mergeCell ref="C17:C19"/>
    <mergeCell ref="P11:Q11"/>
    <mergeCell ref="R11:S11"/>
    <mergeCell ref="AD17:AD19"/>
    <mergeCell ref="AE17:AE19"/>
    <mergeCell ref="AF17:AF19"/>
    <mergeCell ref="C6:AJ6"/>
    <mergeCell ref="C7:AI7"/>
    <mergeCell ref="C10:C11"/>
    <mergeCell ref="D10:D11"/>
    <mergeCell ref="E10:E11"/>
    <mergeCell ref="F10:AC10"/>
    <mergeCell ref="AD10:AD11"/>
    <mergeCell ref="AE10:AI10"/>
    <mergeCell ref="F11:G11"/>
    <mergeCell ref="T11:U11"/>
    <mergeCell ref="V11:W11"/>
    <mergeCell ref="X11:Y11"/>
    <mergeCell ref="Z11:AA11"/>
    <mergeCell ref="AB11:AC11"/>
    <mergeCell ref="L11:M11"/>
    <mergeCell ref="N11:O11"/>
    <mergeCell ref="H11:I11"/>
    <mergeCell ref="J11:K11"/>
    <mergeCell ref="B10:B11"/>
    <mergeCell ref="B13:B15"/>
    <mergeCell ref="C13:C15"/>
    <mergeCell ref="E13:E15"/>
    <mergeCell ref="AG20:AG26"/>
    <mergeCell ref="AH20:AH26"/>
    <mergeCell ref="AI20:AI26"/>
    <mergeCell ref="B30:B31"/>
    <mergeCell ref="C30:C31"/>
    <mergeCell ref="E30:E31"/>
    <mergeCell ref="AD30:AD31"/>
    <mergeCell ref="AE30:AE31"/>
    <mergeCell ref="AF30:AF31"/>
    <mergeCell ref="B20:B26"/>
    <mergeCell ref="C20:C26"/>
    <mergeCell ref="E20:E26"/>
    <mergeCell ref="AD20:AD26"/>
    <mergeCell ref="AE20:AE26"/>
    <mergeCell ref="AF20:AF26"/>
  </mergeCells>
  <pageMargins left="0.47244094488188981" right="0.15748031496062992" top="1.07" bottom="0.27559055118110237" header="0.23622047244094491" footer="0.23622047244094491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</vt:lpstr>
      <vt:lpstr>GESTION ADMINISTRATIVA</vt:lpstr>
      <vt:lpstr>PROYECTOS!Títulos_a_imprimir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Sistemas</dc:creator>
  <cp:lastModifiedBy>Claudia Diaz_Muvdi</cp:lastModifiedBy>
  <cp:lastPrinted>2016-05-17T20:28:13Z</cp:lastPrinted>
  <dcterms:created xsi:type="dcterms:W3CDTF">2001-05-25T21:47:54Z</dcterms:created>
  <dcterms:modified xsi:type="dcterms:W3CDTF">2016-05-18T15:01:16Z</dcterms:modified>
</cp:coreProperties>
</file>