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cy Liliana\Desktop\Documentos Primer Seguimiento Trimestral 2021 abril 5\"/>
    </mc:Choice>
  </mc:AlternateContent>
  <xr:revisionPtr revIDLastSave="0" documentId="13_ncr:1_{41DA3573-5820-4C64-9116-C05229A6EED7}" xr6:coauthVersionLast="46" xr6:coauthVersionMax="46" xr10:uidLastSave="{00000000-0000-0000-0000-000000000000}"/>
  <bookViews>
    <workbookView xWindow="-120" yWindow="-120" windowWidth="20730" windowHeight="11160" tabRatio="876" xr2:uid="{00000000-000D-0000-FFFF-FFFF00000000}"/>
  </bookViews>
  <sheets>
    <sheet name="GENERAL" sheetId="54" r:id="rId1"/>
    <sheet name="Indicador1" sheetId="53" r:id="rId2"/>
    <sheet name="Indicador2" sheetId="64" r:id="rId3"/>
    <sheet name="Indicador3" sheetId="65" r:id="rId4"/>
    <sheet name="Indicador4" sheetId="66" r:id="rId5"/>
    <sheet name="Indicador5" sheetId="67" r:id="rId6"/>
    <sheet name="Indicador6" sheetId="68" r:id="rId7"/>
    <sheet name="Indicador7" sheetId="69" r:id="rId8"/>
    <sheet name="Indicador8" sheetId="70" r:id="rId9"/>
    <sheet name="Indicador9" sheetId="71" r:id="rId10"/>
    <sheet name="Indicador10" sheetId="72" r:id="rId11"/>
  </sheets>
  <definedNames>
    <definedName name="_xlnm.Print_Area" localSheetId="1">Indicador1!$A$1:$R$62</definedName>
    <definedName name="_xlnm.Print_Area" localSheetId="10">Indicador10!$A$1:$R$62</definedName>
    <definedName name="_xlnm.Print_Area" localSheetId="2">Indicador2!$A$1:$R$62</definedName>
    <definedName name="_xlnm.Print_Area" localSheetId="3">Indicador3!$A$1:$R$62</definedName>
    <definedName name="_xlnm.Print_Area" localSheetId="4">Indicador4!$A$1:$R$62</definedName>
    <definedName name="_xlnm.Print_Area" localSheetId="5">Indicador5!$A$1:$R$62</definedName>
    <definedName name="_xlnm.Print_Area" localSheetId="6">Indicador6!$A$1:$R$62</definedName>
    <definedName name="_xlnm.Print_Area" localSheetId="7">Indicador7!$A$1:$R$62</definedName>
    <definedName name="_xlnm.Print_Area" localSheetId="8">Indicador8!$A$1:$R$62</definedName>
    <definedName name="_xlnm.Print_Area" localSheetId="9">Indicador9!$A$1:$R$62</definedName>
  </definedNames>
  <calcPr calcId="191029"/>
</workbook>
</file>

<file path=xl/calcChain.xml><?xml version="1.0" encoding="utf-8"?>
<calcChain xmlns="http://schemas.openxmlformats.org/spreadsheetml/2006/main">
  <c r="J11" i="54" l="1"/>
  <c r="J12" i="54"/>
  <c r="F27" i="54" l="1"/>
  <c r="F25" i="54"/>
  <c r="F23" i="54"/>
  <c r="F21" i="54"/>
  <c r="F19" i="54"/>
  <c r="F17" i="54"/>
  <c r="F15" i="54"/>
  <c r="F13" i="54"/>
  <c r="F11" i="54"/>
  <c r="F9" i="54"/>
  <c r="W27" i="54" l="1"/>
  <c r="D27" i="54"/>
  <c r="C27" i="54"/>
  <c r="V28" i="72"/>
  <c r="F55" i="72" s="1"/>
  <c r="V27" i="72"/>
  <c r="F54" i="72" s="1"/>
  <c r="V26" i="72"/>
  <c r="F53" i="72" s="1"/>
  <c r="V25" i="72"/>
  <c r="F52" i="72" s="1"/>
  <c r="V24" i="72"/>
  <c r="F51" i="72" s="1"/>
  <c r="V23" i="72"/>
  <c r="F50" i="72" s="1"/>
  <c r="V22" i="72"/>
  <c r="F49" i="72" s="1"/>
  <c r="V21" i="72"/>
  <c r="F48" i="72" s="1"/>
  <c r="U21" i="72"/>
  <c r="W21" i="72" s="1"/>
  <c r="V20" i="72"/>
  <c r="F47" i="72" s="1"/>
  <c r="R20" i="72"/>
  <c r="U28" i="72" s="1"/>
  <c r="G55" i="72" s="1"/>
  <c r="Q20" i="72"/>
  <c r="U27" i="72" s="1"/>
  <c r="W27" i="72" s="1"/>
  <c r="P20" i="72"/>
  <c r="U26" i="72" s="1"/>
  <c r="G53" i="72" s="1"/>
  <c r="O20" i="72"/>
  <c r="U25" i="72" s="1"/>
  <c r="G52" i="72" s="1"/>
  <c r="N20" i="72"/>
  <c r="U24" i="72" s="1"/>
  <c r="G51" i="72" s="1"/>
  <c r="M20" i="72"/>
  <c r="U23" i="72" s="1"/>
  <c r="W23" i="72" s="1"/>
  <c r="L20" i="72"/>
  <c r="U22" i="72" s="1"/>
  <c r="G49" i="72" s="1"/>
  <c r="K20" i="72"/>
  <c r="J20" i="72"/>
  <c r="I20" i="72"/>
  <c r="H20" i="72"/>
  <c r="U18" i="72" s="1"/>
  <c r="W18" i="72" s="1"/>
  <c r="G20" i="72"/>
  <c r="U17" i="72" s="1"/>
  <c r="G44" i="72" s="1"/>
  <c r="V19" i="72"/>
  <c r="F46" i="72" s="1"/>
  <c r="B19" i="72"/>
  <c r="V18" i="72"/>
  <c r="F45" i="72" s="1"/>
  <c r="B18" i="72"/>
  <c r="V17" i="72"/>
  <c r="F44" i="72" s="1"/>
  <c r="R17" i="72"/>
  <c r="T28" i="72" s="1"/>
  <c r="Q17" i="72"/>
  <c r="T27" i="72" s="1"/>
  <c r="P17" i="72"/>
  <c r="T26" i="72" s="1"/>
  <c r="O17" i="72"/>
  <c r="T25" i="72" s="1"/>
  <c r="N17" i="72"/>
  <c r="T24" i="72" s="1"/>
  <c r="M17" i="72"/>
  <c r="T23" i="72" s="1"/>
  <c r="L17" i="72"/>
  <c r="K17" i="72"/>
  <c r="T21" i="72" s="1"/>
  <c r="J17" i="72"/>
  <c r="T20" i="72" s="1"/>
  <c r="B47" i="72" s="1"/>
  <c r="I17" i="72"/>
  <c r="T19" i="72" s="1"/>
  <c r="H17" i="72"/>
  <c r="G17" i="72"/>
  <c r="T17" i="72" s="1"/>
  <c r="S14" i="72"/>
  <c r="S15" i="72" s="1"/>
  <c r="A14" i="72"/>
  <c r="V27" i="54" s="1"/>
  <c r="S13" i="72"/>
  <c r="A10" i="72"/>
  <c r="E27" i="54" s="1"/>
  <c r="W25" i="54"/>
  <c r="D25" i="54"/>
  <c r="C25" i="54"/>
  <c r="V28" i="71"/>
  <c r="F55" i="71" s="1"/>
  <c r="V27" i="71"/>
  <c r="F54" i="71" s="1"/>
  <c r="V26" i="71"/>
  <c r="F53" i="71" s="1"/>
  <c r="V25" i="71"/>
  <c r="F52" i="71" s="1"/>
  <c r="V24" i="71"/>
  <c r="F51" i="71" s="1"/>
  <c r="V23" i="71"/>
  <c r="F50" i="71" s="1"/>
  <c r="U23" i="71"/>
  <c r="P25" i="54" s="1"/>
  <c r="V22" i="71"/>
  <c r="F49" i="71" s="1"/>
  <c r="V21" i="71"/>
  <c r="F48" i="71" s="1"/>
  <c r="V20" i="71"/>
  <c r="F47" i="71" s="1"/>
  <c r="R20" i="71"/>
  <c r="U28" i="71" s="1"/>
  <c r="G55" i="71" s="1"/>
  <c r="Q20" i="71"/>
  <c r="U27" i="71" s="1"/>
  <c r="G54" i="71" s="1"/>
  <c r="P20" i="71"/>
  <c r="U26" i="71" s="1"/>
  <c r="G53" i="71" s="1"/>
  <c r="O20" i="71"/>
  <c r="U19" i="71" s="1"/>
  <c r="L25" i="54" s="1"/>
  <c r="N20" i="71"/>
  <c r="U24" i="71" s="1"/>
  <c r="M20" i="71"/>
  <c r="L20" i="71"/>
  <c r="U22" i="71" s="1"/>
  <c r="G49" i="71" s="1"/>
  <c r="K20" i="71"/>
  <c r="U21" i="71" s="1"/>
  <c r="G48" i="71" s="1"/>
  <c r="J20" i="71"/>
  <c r="I20" i="71"/>
  <c r="H20" i="71"/>
  <c r="U18" i="71" s="1"/>
  <c r="W18" i="71" s="1"/>
  <c r="G20" i="71"/>
  <c r="U17" i="71" s="1"/>
  <c r="G44" i="71" s="1"/>
  <c r="V19" i="71"/>
  <c r="F46" i="71" s="1"/>
  <c r="B19" i="71"/>
  <c r="V18" i="71"/>
  <c r="F45" i="71" s="1"/>
  <c r="B18" i="71"/>
  <c r="V17" i="71"/>
  <c r="F44" i="71" s="1"/>
  <c r="R17" i="71"/>
  <c r="T28" i="71" s="1"/>
  <c r="Q17" i="71"/>
  <c r="T27" i="71" s="1"/>
  <c r="B54" i="71" s="1"/>
  <c r="P17" i="71"/>
  <c r="T26" i="71" s="1"/>
  <c r="B53" i="71" s="1"/>
  <c r="O17" i="71"/>
  <c r="N17" i="71"/>
  <c r="T24" i="71" s="1"/>
  <c r="M17" i="71"/>
  <c r="T23" i="71" s="1"/>
  <c r="B50" i="71" s="1"/>
  <c r="L17" i="71"/>
  <c r="T22" i="71" s="1"/>
  <c r="B49" i="71" s="1"/>
  <c r="K17" i="71"/>
  <c r="T21" i="71" s="1"/>
  <c r="B48" i="71" s="1"/>
  <c r="J17" i="71"/>
  <c r="T20" i="71" s="1"/>
  <c r="I17" i="71"/>
  <c r="H17" i="71"/>
  <c r="T18" i="71" s="1"/>
  <c r="G17" i="71"/>
  <c r="T17" i="71" s="1"/>
  <c r="S14" i="71"/>
  <c r="A14" i="71"/>
  <c r="V25" i="54" s="1"/>
  <c r="S13" i="71"/>
  <c r="S15" i="71" s="1"/>
  <c r="A10" i="71"/>
  <c r="E25" i="54" s="1"/>
  <c r="W23" i="54"/>
  <c r="D23" i="54"/>
  <c r="C23" i="54"/>
  <c r="W21" i="54"/>
  <c r="D21" i="54"/>
  <c r="C21" i="54"/>
  <c r="W19" i="54"/>
  <c r="D19" i="54"/>
  <c r="C19" i="54"/>
  <c r="W17" i="54"/>
  <c r="D17" i="54"/>
  <c r="C17" i="54"/>
  <c r="W15" i="54"/>
  <c r="D15" i="54"/>
  <c r="C15" i="54"/>
  <c r="W11" i="54"/>
  <c r="W13" i="54"/>
  <c r="D13" i="54"/>
  <c r="C13" i="54"/>
  <c r="D11" i="54"/>
  <c r="C11" i="54"/>
  <c r="V28" i="70"/>
  <c r="F55" i="70" s="1"/>
  <c r="V27" i="70"/>
  <c r="F54" i="70" s="1"/>
  <c r="V26" i="70"/>
  <c r="F53" i="70" s="1"/>
  <c r="V25" i="70"/>
  <c r="F52" i="70" s="1"/>
  <c r="V24" i="70"/>
  <c r="F51" i="70" s="1"/>
  <c r="V23" i="70"/>
  <c r="F50" i="70" s="1"/>
  <c r="V22" i="70"/>
  <c r="F49" i="70" s="1"/>
  <c r="V21" i="70"/>
  <c r="F48" i="70" s="1"/>
  <c r="V20" i="70"/>
  <c r="F47" i="70" s="1"/>
  <c r="R20" i="70"/>
  <c r="Q20" i="70"/>
  <c r="U27" i="70" s="1"/>
  <c r="G54" i="70" s="1"/>
  <c r="P20" i="70"/>
  <c r="U26" i="70" s="1"/>
  <c r="O20" i="70"/>
  <c r="U25" i="70" s="1"/>
  <c r="G52" i="70" s="1"/>
  <c r="N20" i="70"/>
  <c r="U24" i="70" s="1"/>
  <c r="M20" i="70"/>
  <c r="U23" i="70" s="1"/>
  <c r="G50" i="70" s="1"/>
  <c r="L20" i="70"/>
  <c r="K20" i="70"/>
  <c r="U21" i="70" s="1"/>
  <c r="W21" i="70" s="1"/>
  <c r="J20" i="70"/>
  <c r="I20" i="70"/>
  <c r="H20" i="70"/>
  <c r="G20" i="70"/>
  <c r="V19" i="70"/>
  <c r="F46" i="70" s="1"/>
  <c r="B19" i="70"/>
  <c r="V18" i="70"/>
  <c r="F45" i="70" s="1"/>
  <c r="B18" i="70"/>
  <c r="V17" i="70"/>
  <c r="F44" i="70" s="1"/>
  <c r="R17" i="70"/>
  <c r="Q17" i="70"/>
  <c r="T27" i="70" s="1"/>
  <c r="P17" i="70"/>
  <c r="T26" i="70" s="1"/>
  <c r="S24" i="54" s="1"/>
  <c r="O17" i="70"/>
  <c r="T25" i="70" s="1"/>
  <c r="N17" i="70"/>
  <c r="T24" i="70" s="1"/>
  <c r="M17" i="70"/>
  <c r="T23" i="70" s="1"/>
  <c r="L17" i="70"/>
  <c r="T22" i="70" s="1"/>
  <c r="K17" i="70"/>
  <c r="T21" i="70" s="1"/>
  <c r="J17" i="70"/>
  <c r="I17" i="70"/>
  <c r="H17" i="70"/>
  <c r="T18" i="70" s="1"/>
  <c r="B45" i="70" s="1"/>
  <c r="G17" i="70"/>
  <c r="T17" i="70" s="1"/>
  <c r="S14" i="70"/>
  <c r="A14" i="70"/>
  <c r="V23" i="54" s="1"/>
  <c r="S13" i="70"/>
  <c r="A10" i="70"/>
  <c r="E23" i="54" s="1"/>
  <c r="V28" i="69"/>
  <c r="F55" i="69" s="1"/>
  <c r="U28" i="69"/>
  <c r="G55" i="69" s="1"/>
  <c r="T28" i="69"/>
  <c r="B55" i="69" s="1"/>
  <c r="V27" i="69"/>
  <c r="F54" i="69" s="1"/>
  <c r="U27" i="69"/>
  <c r="G54" i="69" s="1"/>
  <c r="T27" i="69"/>
  <c r="B54" i="69" s="1"/>
  <c r="V26" i="69"/>
  <c r="F53" i="69" s="1"/>
  <c r="U26" i="69"/>
  <c r="W26" i="69" s="1"/>
  <c r="T26" i="69"/>
  <c r="B53" i="69" s="1"/>
  <c r="V25" i="69"/>
  <c r="F52" i="69" s="1"/>
  <c r="U25" i="69"/>
  <c r="G52" i="69" s="1"/>
  <c r="T25" i="69"/>
  <c r="B52" i="69" s="1"/>
  <c r="V24" i="69"/>
  <c r="F51" i="69" s="1"/>
  <c r="U24" i="69"/>
  <c r="G51" i="69" s="1"/>
  <c r="T24" i="69"/>
  <c r="B51" i="69" s="1"/>
  <c r="V23" i="69"/>
  <c r="F50" i="69" s="1"/>
  <c r="U23" i="69"/>
  <c r="G50" i="69" s="1"/>
  <c r="T23" i="69"/>
  <c r="B50" i="69" s="1"/>
  <c r="V22" i="69"/>
  <c r="F49" i="69" s="1"/>
  <c r="U22" i="69"/>
  <c r="W22" i="69" s="1"/>
  <c r="T22" i="69"/>
  <c r="O22" i="54" s="1"/>
  <c r="V21" i="69"/>
  <c r="F48" i="69" s="1"/>
  <c r="U21" i="69"/>
  <c r="G48" i="69" s="1"/>
  <c r="T21" i="69"/>
  <c r="B48" i="69" s="1"/>
  <c r="V20" i="69"/>
  <c r="F47" i="69" s="1"/>
  <c r="R20" i="69"/>
  <c r="U20" i="69" s="1"/>
  <c r="G47" i="69" s="1"/>
  <c r="Q20" i="69"/>
  <c r="P20" i="69"/>
  <c r="O20" i="69"/>
  <c r="U19" i="69" s="1"/>
  <c r="G46" i="69" s="1"/>
  <c r="N20" i="69"/>
  <c r="M20" i="69"/>
  <c r="L20" i="69"/>
  <c r="U18" i="69" s="1"/>
  <c r="K21" i="54" s="1"/>
  <c r="K20" i="69"/>
  <c r="J20" i="69"/>
  <c r="I20" i="69"/>
  <c r="U17" i="69" s="1"/>
  <c r="G44" i="69" s="1"/>
  <c r="H20" i="69"/>
  <c r="G20" i="69"/>
  <c r="V19" i="69"/>
  <c r="F46" i="69" s="1"/>
  <c r="B19" i="69"/>
  <c r="V18" i="69"/>
  <c r="F45" i="69" s="1"/>
  <c r="B18" i="69"/>
  <c r="V17" i="69"/>
  <c r="F44" i="69" s="1"/>
  <c r="R17" i="69"/>
  <c r="T20" i="69" s="1"/>
  <c r="B47" i="69" s="1"/>
  <c r="Q17" i="69"/>
  <c r="P17" i="69"/>
  <c r="O17" i="69"/>
  <c r="T19" i="69" s="1"/>
  <c r="B46" i="69" s="1"/>
  <c r="N17" i="69"/>
  <c r="M17" i="69"/>
  <c r="L17" i="69"/>
  <c r="T18" i="69" s="1"/>
  <c r="B45" i="69" s="1"/>
  <c r="K17" i="69"/>
  <c r="J17" i="69"/>
  <c r="I17" i="69"/>
  <c r="T17" i="69" s="1"/>
  <c r="B44" i="69" s="1"/>
  <c r="H17" i="69"/>
  <c r="G17" i="69"/>
  <c r="S14" i="69"/>
  <c r="A14" i="69"/>
  <c r="V21" i="54" s="1"/>
  <c r="S13" i="69"/>
  <c r="A10" i="69"/>
  <c r="E21" i="54" s="1"/>
  <c r="V28" i="68"/>
  <c r="F55" i="68" s="1"/>
  <c r="U28" i="68"/>
  <c r="G55" i="68" s="1"/>
  <c r="T28" i="68"/>
  <c r="B55" i="68" s="1"/>
  <c r="V27" i="68"/>
  <c r="F54" i="68" s="1"/>
  <c r="U27" i="68"/>
  <c r="G54" i="68" s="1"/>
  <c r="T27" i="68"/>
  <c r="B54" i="68" s="1"/>
  <c r="V26" i="68"/>
  <c r="F53" i="68" s="1"/>
  <c r="U26" i="68"/>
  <c r="W26" i="68" s="1"/>
  <c r="T26" i="68"/>
  <c r="B53" i="68" s="1"/>
  <c r="V25" i="68"/>
  <c r="F52" i="68" s="1"/>
  <c r="U25" i="68"/>
  <c r="G52" i="68" s="1"/>
  <c r="T25" i="68"/>
  <c r="B52" i="68" s="1"/>
  <c r="V24" i="68"/>
  <c r="F51" i="68" s="1"/>
  <c r="U24" i="68"/>
  <c r="G51" i="68" s="1"/>
  <c r="T24" i="68"/>
  <c r="B51" i="68" s="1"/>
  <c r="V23" i="68"/>
  <c r="F50" i="68" s="1"/>
  <c r="U23" i="68"/>
  <c r="G50" i="68" s="1"/>
  <c r="T23" i="68"/>
  <c r="B50" i="68" s="1"/>
  <c r="V22" i="68"/>
  <c r="F49" i="68" s="1"/>
  <c r="U22" i="68"/>
  <c r="W22" i="68" s="1"/>
  <c r="T22" i="68"/>
  <c r="O20" i="54" s="1"/>
  <c r="V21" i="68"/>
  <c r="F48" i="68" s="1"/>
  <c r="U21" i="68"/>
  <c r="W21" i="68" s="1"/>
  <c r="T21" i="68"/>
  <c r="B48" i="68" s="1"/>
  <c r="V20" i="68"/>
  <c r="F47" i="68" s="1"/>
  <c r="U20" i="68"/>
  <c r="G47" i="68" s="1"/>
  <c r="R20" i="68"/>
  <c r="U19" i="68" s="1"/>
  <c r="L19" i="54" s="1"/>
  <c r="Q20" i="68"/>
  <c r="P20" i="68"/>
  <c r="O20" i="68"/>
  <c r="N20" i="68"/>
  <c r="M20" i="68"/>
  <c r="L20" i="68"/>
  <c r="U18" i="68" s="1"/>
  <c r="K19" i="54" s="1"/>
  <c r="K20" i="68"/>
  <c r="J20" i="68"/>
  <c r="I20" i="68"/>
  <c r="H20" i="68"/>
  <c r="G20" i="68"/>
  <c r="V19" i="68"/>
  <c r="F46" i="68" s="1"/>
  <c r="B19" i="68"/>
  <c r="V18" i="68"/>
  <c r="F45" i="68" s="1"/>
  <c r="B18" i="68"/>
  <c r="V17" i="68"/>
  <c r="F44" i="68" s="1"/>
  <c r="R17" i="68"/>
  <c r="T20" i="68" s="1"/>
  <c r="B47" i="68" s="1"/>
  <c r="Q17" i="68"/>
  <c r="P17" i="68"/>
  <c r="O17" i="68"/>
  <c r="N17" i="68"/>
  <c r="T18" i="68" s="1"/>
  <c r="B45" i="68" s="1"/>
  <c r="M17" i="68"/>
  <c r="L17" i="68"/>
  <c r="K17" i="68"/>
  <c r="J17" i="68"/>
  <c r="I17" i="68"/>
  <c r="T17" i="68" s="1"/>
  <c r="B44" i="68" s="1"/>
  <c r="H17" i="68"/>
  <c r="G17" i="68"/>
  <c r="S14" i="68"/>
  <c r="S15" i="68" s="1"/>
  <c r="A14" i="68"/>
  <c r="V19" i="54" s="1"/>
  <c r="S13" i="68"/>
  <c r="A10" i="68"/>
  <c r="E19" i="54" s="1"/>
  <c r="V28" i="67"/>
  <c r="F55" i="67" s="1"/>
  <c r="V27" i="67"/>
  <c r="F54" i="67" s="1"/>
  <c r="V26" i="67"/>
  <c r="F53" i="67" s="1"/>
  <c r="V25" i="67"/>
  <c r="F52" i="67" s="1"/>
  <c r="V24" i="67"/>
  <c r="F51" i="67" s="1"/>
  <c r="U24" i="67"/>
  <c r="G51" i="67" s="1"/>
  <c r="V23" i="67"/>
  <c r="F50" i="67" s="1"/>
  <c r="V22" i="67"/>
  <c r="F49" i="67" s="1"/>
  <c r="V21" i="67"/>
  <c r="F48" i="67" s="1"/>
  <c r="V20" i="67"/>
  <c r="F47" i="67" s="1"/>
  <c r="R20" i="67"/>
  <c r="Q20" i="67"/>
  <c r="U27" i="67" s="1"/>
  <c r="T17" i="54" s="1"/>
  <c r="P20" i="67"/>
  <c r="U26" i="67" s="1"/>
  <c r="G53" i="67" s="1"/>
  <c r="O20" i="67"/>
  <c r="U25" i="67" s="1"/>
  <c r="G52" i="67" s="1"/>
  <c r="N20" i="67"/>
  <c r="M20" i="67"/>
  <c r="U23" i="67" s="1"/>
  <c r="P17" i="54" s="1"/>
  <c r="L20" i="67"/>
  <c r="U22" i="67" s="1"/>
  <c r="G49" i="67" s="1"/>
  <c r="K20" i="67"/>
  <c r="U21" i="67" s="1"/>
  <c r="G48" i="67" s="1"/>
  <c r="J20" i="67"/>
  <c r="I20" i="67"/>
  <c r="H20" i="67"/>
  <c r="G20" i="67"/>
  <c r="V19" i="67"/>
  <c r="F46" i="67" s="1"/>
  <c r="B19" i="67"/>
  <c r="V18" i="67"/>
  <c r="F45" i="67" s="1"/>
  <c r="B18" i="67"/>
  <c r="V17" i="67"/>
  <c r="F44" i="67" s="1"/>
  <c r="R17" i="67"/>
  <c r="T28" i="67" s="1"/>
  <c r="B55" i="67" s="1"/>
  <c r="Q17" i="67"/>
  <c r="T27" i="67" s="1"/>
  <c r="B54" i="67" s="1"/>
  <c r="P17" i="67"/>
  <c r="T26" i="67" s="1"/>
  <c r="S18" i="54" s="1"/>
  <c r="O17" i="67"/>
  <c r="T25" i="67" s="1"/>
  <c r="R18" i="54" s="1"/>
  <c r="N17" i="67"/>
  <c r="T24" i="67" s="1"/>
  <c r="B51" i="67" s="1"/>
  <c r="M17" i="67"/>
  <c r="T23" i="67" s="1"/>
  <c r="B50" i="67" s="1"/>
  <c r="L17" i="67"/>
  <c r="T22" i="67" s="1"/>
  <c r="B49" i="67" s="1"/>
  <c r="K17" i="67"/>
  <c r="T21" i="67" s="1"/>
  <c r="B48" i="67" s="1"/>
  <c r="J17" i="67"/>
  <c r="T20" i="67" s="1"/>
  <c r="B47" i="67" s="1"/>
  <c r="I17" i="67"/>
  <c r="H17" i="67"/>
  <c r="G17" i="67"/>
  <c r="S14" i="67"/>
  <c r="S15" i="67" s="1"/>
  <c r="A14" i="67"/>
  <c r="V17" i="54" s="1"/>
  <c r="S13" i="67"/>
  <c r="A10" i="67"/>
  <c r="E17" i="54" s="1"/>
  <c r="V28" i="66"/>
  <c r="F55" i="66" s="1"/>
  <c r="U28" i="66"/>
  <c r="G55" i="66" s="1"/>
  <c r="T28" i="66"/>
  <c r="B55" i="66" s="1"/>
  <c r="V27" i="66"/>
  <c r="F54" i="66" s="1"/>
  <c r="U27" i="66"/>
  <c r="G54" i="66" s="1"/>
  <c r="T27" i="66"/>
  <c r="T16" i="54" s="1"/>
  <c r="V26" i="66"/>
  <c r="F53" i="66" s="1"/>
  <c r="U26" i="66"/>
  <c r="G53" i="66" s="1"/>
  <c r="T26" i="66"/>
  <c r="B53" i="66" s="1"/>
  <c r="V25" i="66"/>
  <c r="F52" i="66" s="1"/>
  <c r="U25" i="66"/>
  <c r="G52" i="66" s="1"/>
  <c r="T25" i="66"/>
  <c r="B52" i="66" s="1"/>
  <c r="V24" i="66"/>
  <c r="F51" i="66" s="1"/>
  <c r="U24" i="66"/>
  <c r="G51" i="66" s="1"/>
  <c r="T24" i="66"/>
  <c r="B51" i="66" s="1"/>
  <c r="V23" i="66"/>
  <c r="F50" i="66" s="1"/>
  <c r="U23" i="66"/>
  <c r="G50" i="66" s="1"/>
  <c r="T23" i="66"/>
  <c r="P16" i="54" s="1"/>
  <c r="V22" i="66"/>
  <c r="F49" i="66" s="1"/>
  <c r="U22" i="66"/>
  <c r="G49" i="66" s="1"/>
  <c r="T22" i="66"/>
  <c r="B49" i="66" s="1"/>
  <c r="V21" i="66"/>
  <c r="F48" i="66" s="1"/>
  <c r="U21" i="66"/>
  <c r="G48" i="66" s="1"/>
  <c r="T21" i="66"/>
  <c r="B48" i="66" s="1"/>
  <c r="V20" i="66"/>
  <c r="F47" i="66" s="1"/>
  <c r="R20" i="66"/>
  <c r="U20" i="66" s="1"/>
  <c r="M15" i="54" s="1"/>
  <c r="Q20" i="66"/>
  <c r="P20" i="66"/>
  <c r="O20" i="66"/>
  <c r="U19" i="66" s="1"/>
  <c r="L15" i="54" s="1"/>
  <c r="N20" i="66"/>
  <c r="M20" i="66"/>
  <c r="L20" i="66"/>
  <c r="U18" i="66" s="1"/>
  <c r="W18" i="66" s="1"/>
  <c r="K20" i="66"/>
  <c r="J20" i="66"/>
  <c r="I20" i="66"/>
  <c r="U17" i="66" s="1"/>
  <c r="H20" i="66"/>
  <c r="G20" i="66"/>
  <c r="V19" i="66"/>
  <c r="F46" i="66" s="1"/>
  <c r="B19" i="66"/>
  <c r="V18" i="66"/>
  <c r="F45" i="66" s="1"/>
  <c r="B18" i="66"/>
  <c r="V17" i="66"/>
  <c r="F44" i="66" s="1"/>
  <c r="R17" i="66"/>
  <c r="T20" i="66" s="1"/>
  <c r="B47" i="66" s="1"/>
  <c r="Q17" i="66"/>
  <c r="P17" i="66"/>
  <c r="O17" i="66"/>
  <c r="T19" i="66" s="1"/>
  <c r="B46" i="66" s="1"/>
  <c r="N17" i="66"/>
  <c r="M17" i="66"/>
  <c r="L17" i="66"/>
  <c r="T18" i="66" s="1"/>
  <c r="B45" i="66" s="1"/>
  <c r="K17" i="66"/>
  <c r="J17" i="66"/>
  <c r="I17" i="66"/>
  <c r="T17" i="66" s="1"/>
  <c r="H17" i="66"/>
  <c r="G17" i="66"/>
  <c r="S14" i="66"/>
  <c r="A14" i="66"/>
  <c r="V15" i="54" s="1"/>
  <c r="S13" i="66"/>
  <c r="A10" i="66"/>
  <c r="E15" i="54" s="1"/>
  <c r="V28" i="65"/>
  <c r="F55" i="65" s="1"/>
  <c r="U28" i="65"/>
  <c r="G55" i="65" s="1"/>
  <c r="T28" i="65"/>
  <c r="B55" i="65" s="1"/>
  <c r="V27" i="65"/>
  <c r="F54" i="65" s="1"/>
  <c r="U27" i="65"/>
  <c r="G54" i="65" s="1"/>
  <c r="T27" i="65"/>
  <c r="B54" i="65" s="1"/>
  <c r="V26" i="65"/>
  <c r="F53" i="65" s="1"/>
  <c r="U26" i="65"/>
  <c r="W26" i="65" s="1"/>
  <c r="T26" i="65"/>
  <c r="B53" i="65" s="1"/>
  <c r="V25" i="65"/>
  <c r="F52" i="65" s="1"/>
  <c r="U25" i="65"/>
  <c r="G52" i="65" s="1"/>
  <c r="T25" i="65"/>
  <c r="B52" i="65" s="1"/>
  <c r="V24" i="65"/>
  <c r="F51" i="65" s="1"/>
  <c r="U24" i="65"/>
  <c r="G51" i="65" s="1"/>
  <c r="T24" i="65"/>
  <c r="B51" i="65" s="1"/>
  <c r="V23" i="65"/>
  <c r="F50" i="65" s="1"/>
  <c r="U23" i="65"/>
  <c r="G50" i="65" s="1"/>
  <c r="T23" i="65"/>
  <c r="B50" i="65" s="1"/>
  <c r="V22" i="65"/>
  <c r="F49" i="65" s="1"/>
  <c r="U22" i="65"/>
  <c r="W22" i="65" s="1"/>
  <c r="T22" i="65"/>
  <c r="B49" i="65" s="1"/>
  <c r="V21" i="65"/>
  <c r="F48" i="65" s="1"/>
  <c r="U21" i="65"/>
  <c r="W21" i="65" s="1"/>
  <c r="T21" i="65"/>
  <c r="B48" i="65" s="1"/>
  <c r="V20" i="65"/>
  <c r="F47" i="65" s="1"/>
  <c r="R20" i="65"/>
  <c r="U20" i="65" s="1"/>
  <c r="G47" i="65" s="1"/>
  <c r="Q20" i="65"/>
  <c r="P20" i="65"/>
  <c r="O20" i="65"/>
  <c r="U19" i="65" s="1"/>
  <c r="N20" i="65"/>
  <c r="M20" i="65"/>
  <c r="L20" i="65"/>
  <c r="U18" i="65" s="1"/>
  <c r="K13" i="54" s="1"/>
  <c r="K20" i="65"/>
  <c r="J20" i="65"/>
  <c r="I20" i="65"/>
  <c r="U17" i="65" s="1"/>
  <c r="G44" i="65" s="1"/>
  <c r="H20" i="65"/>
  <c r="G20" i="65"/>
  <c r="V19" i="65"/>
  <c r="F46" i="65" s="1"/>
  <c r="B19" i="65"/>
  <c r="V18" i="65"/>
  <c r="F45" i="65" s="1"/>
  <c r="B18" i="65"/>
  <c r="V17" i="65"/>
  <c r="F44" i="65" s="1"/>
  <c r="R17" i="65"/>
  <c r="T20" i="65" s="1"/>
  <c r="B47" i="65" s="1"/>
  <c r="Q17" i="65"/>
  <c r="P17" i="65"/>
  <c r="O17" i="65"/>
  <c r="T19" i="65" s="1"/>
  <c r="B46" i="65" s="1"/>
  <c r="N17" i="65"/>
  <c r="M17" i="65"/>
  <c r="L17" i="65"/>
  <c r="T18" i="65" s="1"/>
  <c r="K17" i="65"/>
  <c r="J17" i="65"/>
  <c r="I17" i="65"/>
  <c r="T17" i="65" s="1"/>
  <c r="B44" i="65" s="1"/>
  <c r="H17" i="65"/>
  <c r="G17" i="65"/>
  <c r="S14" i="65"/>
  <c r="A14" i="65"/>
  <c r="V13" i="54" s="1"/>
  <c r="S13" i="65"/>
  <c r="A10" i="65"/>
  <c r="E13" i="54" s="1"/>
  <c r="V28" i="64"/>
  <c r="F55" i="64" s="1"/>
  <c r="U28" i="64"/>
  <c r="G55" i="64" s="1"/>
  <c r="T28" i="64"/>
  <c r="B55" i="64" s="1"/>
  <c r="V27" i="64"/>
  <c r="F54" i="64" s="1"/>
  <c r="U27" i="64"/>
  <c r="G54" i="64" s="1"/>
  <c r="T27" i="64"/>
  <c r="B54" i="64" s="1"/>
  <c r="V26" i="64"/>
  <c r="F53" i="64" s="1"/>
  <c r="U26" i="64"/>
  <c r="W26" i="64" s="1"/>
  <c r="T26" i="64"/>
  <c r="B53" i="64" s="1"/>
  <c r="V25" i="64"/>
  <c r="F52" i="64" s="1"/>
  <c r="U25" i="64"/>
  <c r="G52" i="64" s="1"/>
  <c r="T25" i="64"/>
  <c r="B52" i="64" s="1"/>
  <c r="V24" i="64"/>
  <c r="F51" i="64" s="1"/>
  <c r="U24" i="64"/>
  <c r="G51" i="64" s="1"/>
  <c r="T24" i="64"/>
  <c r="B51" i="64" s="1"/>
  <c r="V23" i="64"/>
  <c r="F50" i="64" s="1"/>
  <c r="U23" i="64"/>
  <c r="G50" i="64" s="1"/>
  <c r="T23" i="64"/>
  <c r="B50" i="64" s="1"/>
  <c r="V22" i="64"/>
  <c r="F49" i="64" s="1"/>
  <c r="U22" i="64"/>
  <c r="T22" i="64"/>
  <c r="B49" i="64" s="1"/>
  <c r="V21" i="64"/>
  <c r="F48" i="64" s="1"/>
  <c r="U21" i="64"/>
  <c r="W21" i="64" s="1"/>
  <c r="T21" i="64"/>
  <c r="B48" i="64" s="1"/>
  <c r="V20" i="64"/>
  <c r="F47" i="64" s="1"/>
  <c r="R20" i="64"/>
  <c r="U20" i="64" s="1"/>
  <c r="G47" i="64" s="1"/>
  <c r="Q20" i="64"/>
  <c r="P20" i="64"/>
  <c r="O20" i="64"/>
  <c r="U19" i="64" s="1"/>
  <c r="G46" i="64" s="1"/>
  <c r="N20" i="64"/>
  <c r="M20" i="64"/>
  <c r="L20" i="64"/>
  <c r="U18" i="64" s="1"/>
  <c r="K11" i="54" s="1"/>
  <c r="K20" i="64"/>
  <c r="J20" i="64"/>
  <c r="I20" i="64"/>
  <c r="U17" i="64" s="1"/>
  <c r="G44" i="64" s="1"/>
  <c r="H20" i="64"/>
  <c r="G20" i="64"/>
  <c r="V19" i="64"/>
  <c r="F46" i="64" s="1"/>
  <c r="B19" i="64"/>
  <c r="V18" i="64"/>
  <c r="F45" i="64" s="1"/>
  <c r="B18" i="64"/>
  <c r="V17" i="64"/>
  <c r="F44" i="64" s="1"/>
  <c r="R17" i="64"/>
  <c r="T20" i="64" s="1"/>
  <c r="B47" i="64" s="1"/>
  <c r="Q17" i="64"/>
  <c r="P17" i="64"/>
  <c r="O17" i="64"/>
  <c r="T19" i="64" s="1"/>
  <c r="B46" i="64" s="1"/>
  <c r="N17" i="64"/>
  <c r="M17" i="64"/>
  <c r="L17" i="64"/>
  <c r="T18" i="64" s="1"/>
  <c r="K17" i="64"/>
  <c r="J17" i="64"/>
  <c r="I17" i="64"/>
  <c r="T17" i="64" s="1"/>
  <c r="B44" i="64" s="1"/>
  <c r="H17" i="64"/>
  <c r="G17" i="64"/>
  <c r="S14" i="64"/>
  <c r="A14" i="64"/>
  <c r="V11" i="54" s="1"/>
  <c r="S13" i="64"/>
  <c r="A10" i="64"/>
  <c r="E11" i="54" s="1"/>
  <c r="S15" i="66" l="1"/>
  <c r="S15" i="70"/>
  <c r="U17" i="70"/>
  <c r="G44" i="70" s="1"/>
  <c r="N14" i="54"/>
  <c r="U20" i="67"/>
  <c r="M17" i="54" s="1"/>
  <c r="B49" i="68"/>
  <c r="B49" i="69"/>
  <c r="G53" i="69"/>
  <c r="U19" i="54"/>
  <c r="B54" i="66"/>
  <c r="U18" i="70"/>
  <c r="K23" i="54" s="1"/>
  <c r="T19" i="71"/>
  <c r="B46" i="71" s="1"/>
  <c r="T19" i="68"/>
  <c r="B46" i="68" s="1"/>
  <c r="N12" i="54"/>
  <c r="R12" i="54"/>
  <c r="U28" i="67"/>
  <c r="G55" i="67" s="1"/>
  <c r="M19" i="54"/>
  <c r="T18" i="72"/>
  <c r="S15" i="69"/>
  <c r="U19" i="70"/>
  <c r="G46" i="70" s="1"/>
  <c r="U22" i="70"/>
  <c r="G49" i="70" s="1"/>
  <c r="J14" i="54"/>
  <c r="S20" i="54"/>
  <c r="U17" i="67"/>
  <c r="G44" i="67" s="1"/>
  <c r="S21" i="54"/>
  <c r="L22" i="54"/>
  <c r="S15" i="64"/>
  <c r="S15" i="65"/>
  <c r="S22" i="54"/>
  <c r="U18" i="67"/>
  <c r="K17" i="54" s="1"/>
  <c r="T25" i="71"/>
  <c r="B52" i="71" s="1"/>
  <c r="R14" i="54"/>
  <c r="U19" i="72"/>
  <c r="L27" i="54" s="1"/>
  <c r="U20" i="72"/>
  <c r="M27" i="54" s="1"/>
  <c r="P28" i="54"/>
  <c r="B50" i="72"/>
  <c r="B55" i="72"/>
  <c r="U28" i="54"/>
  <c r="J28" i="54"/>
  <c r="B44" i="72"/>
  <c r="B48" i="72"/>
  <c r="N28" i="54"/>
  <c r="B52" i="72"/>
  <c r="R28" i="54"/>
  <c r="B46" i="72"/>
  <c r="L28" i="54"/>
  <c r="T28" i="54"/>
  <c r="B54" i="72"/>
  <c r="B51" i="72"/>
  <c r="Q28" i="54"/>
  <c r="B53" i="72"/>
  <c r="S28" i="54"/>
  <c r="Q27" i="54"/>
  <c r="U27" i="54"/>
  <c r="T22" i="72"/>
  <c r="P27" i="54"/>
  <c r="T27" i="54"/>
  <c r="G48" i="72"/>
  <c r="G54" i="72"/>
  <c r="J27" i="54"/>
  <c r="N27" i="54"/>
  <c r="R27" i="54"/>
  <c r="G50" i="72"/>
  <c r="W22" i="72"/>
  <c r="W24" i="72"/>
  <c r="W25" i="72"/>
  <c r="W26" i="72"/>
  <c r="W28" i="72"/>
  <c r="K27" i="54"/>
  <c r="O27" i="54"/>
  <c r="S27" i="54"/>
  <c r="M28" i="54"/>
  <c r="G51" i="71"/>
  <c r="Q25" i="54"/>
  <c r="U20" i="71"/>
  <c r="M25" i="54" s="1"/>
  <c r="U25" i="71"/>
  <c r="G52" i="71" s="1"/>
  <c r="U25" i="54"/>
  <c r="B55" i="71"/>
  <c r="U26" i="54"/>
  <c r="B44" i="71"/>
  <c r="J26" i="54"/>
  <c r="B47" i="71"/>
  <c r="M26" i="54"/>
  <c r="B51" i="71"/>
  <c r="Q26" i="54"/>
  <c r="B45" i="71"/>
  <c r="K26" i="54"/>
  <c r="S26" i="54"/>
  <c r="W21" i="71"/>
  <c r="W22" i="71"/>
  <c r="W23" i="71"/>
  <c r="W24" i="71"/>
  <c r="W26" i="71"/>
  <c r="W27" i="71"/>
  <c r="W28" i="71"/>
  <c r="G50" i="71"/>
  <c r="T25" i="54"/>
  <c r="N26" i="54"/>
  <c r="R26" i="54"/>
  <c r="J25" i="54"/>
  <c r="N25" i="54"/>
  <c r="R25" i="54"/>
  <c r="P26" i="54"/>
  <c r="T26" i="54"/>
  <c r="O26" i="54"/>
  <c r="K25" i="54"/>
  <c r="O25" i="54"/>
  <c r="S25" i="54"/>
  <c r="G53" i="70"/>
  <c r="S23" i="54"/>
  <c r="G51" i="70"/>
  <c r="Q23" i="54"/>
  <c r="U20" i="70"/>
  <c r="M23" i="54" s="1"/>
  <c r="U28" i="70"/>
  <c r="O24" i="54"/>
  <c r="B49" i="70"/>
  <c r="B54" i="70"/>
  <c r="T24" i="54"/>
  <c r="P24" i="54"/>
  <c r="B50" i="70"/>
  <c r="B51" i="70"/>
  <c r="Q24" i="54"/>
  <c r="B44" i="70"/>
  <c r="J24" i="54"/>
  <c r="B48" i="70"/>
  <c r="N24" i="54"/>
  <c r="B52" i="70"/>
  <c r="R24" i="54"/>
  <c r="J23" i="54"/>
  <c r="N23" i="54"/>
  <c r="R23" i="54"/>
  <c r="B53" i="70"/>
  <c r="O23" i="54"/>
  <c r="T20" i="70"/>
  <c r="G48" i="70"/>
  <c r="P23" i="54"/>
  <c r="T23" i="54"/>
  <c r="T19" i="70"/>
  <c r="W22" i="70"/>
  <c r="T28" i="70"/>
  <c r="K24" i="54"/>
  <c r="P22" i="54"/>
  <c r="T22" i="54"/>
  <c r="M22" i="54"/>
  <c r="Q22" i="54"/>
  <c r="U22" i="54"/>
  <c r="K22" i="54"/>
  <c r="O21" i="54"/>
  <c r="J22" i="54"/>
  <c r="N22" i="54"/>
  <c r="R22" i="54"/>
  <c r="P21" i="54"/>
  <c r="J21" i="54"/>
  <c r="N21" i="54"/>
  <c r="R21" i="54"/>
  <c r="L21" i="54"/>
  <c r="T21" i="54"/>
  <c r="M21" i="54"/>
  <c r="Q21" i="54"/>
  <c r="U21" i="54"/>
  <c r="U17" i="68"/>
  <c r="G44" i="68" s="1"/>
  <c r="Q19" i="54"/>
  <c r="P19" i="54"/>
  <c r="T19" i="54"/>
  <c r="J20" i="54"/>
  <c r="N20" i="54"/>
  <c r="R20" i="54"/>
  <c r="K20" i="54"/>
  <c r="N19" i="54"/>
  <c r="R19" i="54"/>
  <c r="L20" i="54"/>
  <c r="P20" i="54"/>
  <c r="T20" i="54"/>
  <c r="G53" i="68"/>
  <c r="O19" i="54"/>
  <c r="S19" i="54"/>
  <c r="M20" i="54"/>
  <c r="Q20" i="54"/>
  <c r="U20" i="54"/>
  <c r="T17" i="67"/>
  <c r="B44" i="67" s="1"/>
  <c r="G54" i="67"/>
  <c r="O17" i="54"/>
  <c r="U19" i="67"/>
  <c r="L17" i="54" s="1"/>
  <c r="G50" i="67"/>
  <c r="Q18" i="54"/>
  <c r="U18" i="54"/>
  <c r="T19" i="67"/>
  <c r="B46" i="67" s="1"/>
  <c r="S17" i="54"/>
  <c r="T18" i="67"/>
  <c r="B45" i="67" s="1"/>
  <c r="W18" i="67"/>
  <c r="N17" i="54"/>
  <c r="R17" i="54"/>
  <c r="P18" i="54"/>
  <c r="T18" i="54"/>
  <c r="M18" i="54"/>
  <c r="W21" i="67"/>
  <c r="W22" i="67"/>
  <c r="W23" i="67"/>
  <c r="W24" i="67"/>
  <c r="W25" i="67"/>
  <c r="W26" i="67"/>
  <c r="W27" i="67"/>
  <c r="W28" i="67"/>
  <c r="B52" i="67"/>
  <c r="N18" i="54"/>
  <c r="B53" i="67"/>
  <c r="Q17" i="54"/>
  <c r="O18" i="54"/>
  <c r="O16" i="54"/>
  <c r="B44" i="66"/>
  <c r="J16" i="54"/>
  <c r="S16" i="54"/>
  <c r="N16" i="54"/>
  <c r="R16" i="54"/>
  <c r="B50" i="66"/>
  <c r="L16" i="54"/>
  <c r="K16" i="54"/>
  <c r="W21" i="66"/>
  <c r="W22" i="66"/>
  <c r="M16" i="54"/>
  <c r="Q16" i="54"/>
  <c r="U16" i="54"/>
  <c r="G44" i="66"/>
  <c r="J15" i="54"/>
  <c r="W25" i="66"/>
  <c r="W26" i="66"/>
  <c r="W27" i="66"/>
  <c r="W28" i="66"/>
  <c r="P15" i="54"/>
  <c r="T15" i="54"/>
  <c r="Q15" i="54"/>
  <c r="U15" i="54"/>
  <c r="N15" i="54"/>
  <c r="R15" i="54"/>
  <c r="K15" i="54"/>
  <c r="O15" i="54"/>
  <c r="S15" i="54"/>
  <c r="G46" i="65"/>
  <c r="L13" i="54"/>
  <c r="G53" i="65"/>
  <c r="B45" i="65"/>
  <c r="K14" i="54"/>
  <c r="O13" i="54"/>
  <c r="S13" i="54"/>
  <c r="M14" i="54"/>
  <c r="Q14" i="54"/>
  <c r="U14" i="54"/>
  <c r="T13" i="54"/>
  <c r="M13" i="54"/>
  <c r="Q13" i="54"/>
  <c r="U13" i="54"/>
  <c r="O14" i="54"/>
  <c r="S14" i="54"/>
  <c r="P13" i="54"/>
  <c r="J13" i="54"/>
  <c r="N13" i="54"/>
  <c r="R13" i="54"/>
  <c r="L14" i="54"/>
  <c r="P14" i="54"/>
  <c r="T14" i="54"/>
  <c r="G53" i="64"/>
  <c r="N11" i="54"/>
  <c r="R11" i="54"/>
  <c r="B45" i="64"/>
  <c r="K12" i="54"/>
  <c r="V29" i="64"/>
  <c r="L11" i="54"/>
  <c r="P11" i="54"/>
  <c r="T11" i="54"/>
  <c r="L12" i="54"/>
  <c r="P12" i="54"/>
  <c r="T12" i="54"/>
  <c r="M11" i="54"/>
  <c r="Q11" i="54"/>
  <c r="U11" i="54"/>
  <c r="M12" i="54"/>
  <c r="Q12" i="54"/>
  <c r="U12" i="54"/>
  <c r="O11" i="54"/>
  <c r="S11" i="54"/>
  <c r="O12" i="54"/>
  <c r="S12" i="54"/>
  <c r="G47" i="72"/>
  <c r="W20" i="72"/>
  <c r="G45" i="72"/>
  <c r="W19" i="71"/>
  <c r="G46" i="71"/>
  <c r="G45" i="71"/>
  <c r="W18" i="70"/>
  <c r="G45" i="70"/>
  <c r="W23" i="70"/>
  <c r="W24" i="70"/>
  <c r="W25" i="70"/>
  <c r="W26" i="70"/>
  <c r="W27" i="70"/>
  <c r="W28" i="70"/>
  <c r="W18" i="69"/>
  <c r="G45" i="69"/>
  <c r="V29" i="69"/>
  <c r="G49" i="69"/>
  <c r="W19" i="69"/>
  <c r="W20" i="69"/>
  <c r="W21" i="69"/>
  <c r="W23" i="69"/>
  <c r="W24" i="69"/>
  <c r="W25" i="69"/>
  <c r="W27" i="69"/>
  <c r="W28" i="69"/>
  <c r="G45" i="68"/>
  <c r="W18" i="68"/>
  <c r="W19" i="68"/>
  <c r="W23" i="68"/>
  <c r="W24" i="68"/>
  <c r="W25" i="68"/>
  <c r="W27" i="68"/>
  <c r="W28" i="68"/>
  <c r="G46" i="68"/>
  <c r="V29" i="68"/>
  <c r="G48" i="68"/>
  <c r="G49" i="68"/>
  <c r="W20" i="68"/>
  <c r="G47" i="67"/>
  <c r="W20" i="67"/>
  <c r="G45" i="67"/>
  <c r="G47" i="66"/>
  <c r="W20" i="66"/>
  <c r="W19" i="66"/>
  <c r="W30" i="66" s="1"/>
  <c r="G46" i="66"/>
  <c r="W23" i="66"/>
  <c r="W24" i="66"/>
  <c r="V29" i="66"/>
  <c r="G45" i="66"/>
  <c r="W18" i="65"/>
  <c r="G45" i="65"/>
  <c r="V29" i="65"/>
  <c r="G49" i="65"/>
  <c r="W19" i="65"/>
  <c r="W23" i="65"/>
  <c r="W24" i="65"/>
  <c r="W25" i="65"/>
  <c r="W27" i="65"/>
  <c r="W28" i="65"/>
  <c r="G48" i="65"/>
  <c r="W20" i="65"/>
  <c r="G45" i="64"/>
  <c r="W18" i="64"/>
  <c r="G49" i="64"/>
  <c r="W19" i="64"/>
  <c r="W20" i="64"/>
  <c r="W22" i="64"/>
  <c r="W23" i="64"/>
  <c r="W24" i="64"/>
  <c r="W25" i="64"/>
  <c r="W27" i="64"/>
  <c r="W28" i="64"/>
  <c r="G48" i="64"/>
  <c r="W20" i="70" l="1"/>
  <c r="K18" i="54"/>
  <c r="J17" i="54"/>
  <c r="L23" i="54"/>
  <c r="W19" i="70"/>
  <c r="G47" i="70"/>
  <c r="U17" i="54"/>
  <c r="J18" i="54"/>
  <c r="W25" i="71"/>
  <c r="V29" i="70"/>
  <c r="L26" i="54"/>
  <c r="W29" i="67"/>
  <c r="B45" i="72"/>
  <c r="K28" i="54"/>
  <c r="W19" i="67"/>
  <c r="W30" i="67" s="1"/>
  <c r="J19" i="54"/>
  <c r="L18" i="54"/>
  <c r="V29" i="72"/>
  <c r="G46" i="72"/>
  <c r="W19" i="72"/>
  <c r="B49" i="72"/>
  <c r="O28" i="54"/>
  <c r="W20" i="71"/>
  <c r="G47" i="71"/>
  <c r="V29" i="71"/>
  <c r="G55" i="70"/>
  <c r="U23" i="54"/>
  <c r="B47" i="70"/>
  <c r="M24" i="54"/>
  <c r="B46" i="70"/>
  <c r="L24" i="54"/>
  <c r="B55" i="70"/>
  <c r="U24" i="54"/>
  <c r="G46" i="67"/>
  <c r="V29" i="67"/>
  <c r="W29" i="66"/>
  <c r="B23" i="66" s="1"/>
  <c r="W30" i="70"/>
  <c r="W29" i="70"/>
  <c r="W30" i="69"/>
  <c r="W29" i="69"/>
  <c r="W30" i="68"/>
  <c r="W29" i="68"/>
  <c r="W30" i="65"/>
  <c r="W29" i="65"/>
  <c r="W30" i="64"/>
  <c r="W29" i="64"/>
  <c r="B23" i="67" l="1"/>
  <c r="W29" i="72"/>
  <c r="W30" i="72"/>
  <c r="B23" i="72" s="1"/>
  <c r="W29" i="71"/>
  <c r="W30" i="71"/>
  <c r="B23" i="70"/>
  <c r="B23" i="69"/>
  <c r="B23" i="68"/>
  <c r="B23" i="65"/>
  <c r="B23" i="64"/>
  <c r="B23" i="71" l="1"/>
  <c r="C9" i="54"/>
  <c r="D9" i="54"/>
  <c r="W9" i="54" l="1"/>
  <c r="H20" i="53" l="1"/>
  <c r="I20" i="53"/>
  <c r="J20" i="53"/>
  <c r="K20" i="53"/>
  <c r="U21" i="53" s="1"/>
  <c r="G48" i="53" s="1"/>
  <c r="L20" i="53"/>
  <c r="M20" i="53"/>
  <c r="N20" i="53"/>
  <c r="O20" i="53"/>
  <c r="P20" i="53"/>
  <c r="Q20" i="53"/>
  <c r="R20" i="53"/>
  <c r="G20" i="53"/>
  <c r="U22" i="53"/>
  <c r="G49" i="53" s="1"/>
  <c r="U23" i="53"/>
  <c r="G50" i="53" s="1"/>
  <c r="U24" i="53"/>
  <c r="G51" i="53" s="1"/>
  <c r="U25" i="53"/>
  <c r="G52" i="53" s="1"/>
  <c r="U26" i="53"/>
  <c r="G53" i="53" s="1"/>
  <c r="U27" i="53"/>
  <c r="G54" i="53" s="1"/>
  <c r="U28" i="53"/>
  <c r="G55" i="53" s="1"/>
  <c r="V20" i="53"/>
  <c r="F47" i="53" s="1"/>
  <c r="V19" i="53"/>
  <c r="F46" i="53" s="1"/>
  <c r="V18" i="53"/>
  <c r="F45" i="53" s="1"/>
  <c r="V17" i="53"/>
  <c r="F44" i="53" s="1"/>
  <c r="V22" i="53"/>
  <c r="F49" i="53" s="1"/>
  <c r="V21" i="53"/>
  <c r="F48" i="53" s="1"/>
  <c r="R17" i="53"/>
  <c r="T28" i="53" s="1"/>
  <c r="B55" i="53" s="1"/>
  <c r="O17" i="53"/>
  <c r="T25" i="53" s="1"/>
  <c r="B52" i="53" s="1"/>
  <c r="L17" i="53"/>
  <c r="I17" i="53"/>
  <c r="V28" i="53"/>
  <c r="F55" i="53" s="1"/>
  <c r="V27" i="53"/>
  <c r="F54" i="53" s="1"/>
  <c r="V26" i="53"/>
  <c r="F53" i="53" s="1"/>
  <c r="V25" i="53"/>
  <c r="F52" i="53" s="1"/>
  <c r="V24" i="53"/>
  <c r="F51" i="53" s="1"/>
  <c r="V23" i="53"/>
  <c r="F50" i="53" s="1"/>
  <c r="N9" i="54" l="1"/>
  <c r="R10" i="54"/>
  <c r="U9" i="54"/>
  <c r="R9" i="54"/>
  <c r="Q9" i="54"/>
  <c r="U10" i="54"/>
  <c r="T9" i="54"/>
  <c r="P9" i="54"/>
  <c r="S9" i="54"/>
  <c r="O9" i="54"/>
  <c r="W27" i="53"/>
  <c r="W26" i="53"/>
  <c r="W25" i="53"/>
  <c r="W24" i="53"/>
  <c r="W23" i="53"/>
  <c r="U18" i="53"/>
  <c r="G45" i="53" s="1"/>
  <c r="W28" i="53"/>
  <c r="W22" i="53"/>
  <c r="T19" i="53"/>
  <c r="T22" i="53"/>
  <c r="B49" i="53" s="1"/>
  <c r="U20" i="53"/>
  <c r="G47" i="53" s="1"/>
  <c r="U19" i="53"/>
  <c r="G46" i="53" s="1"/>
  <c r="U17" i="53"/>
  <c r="B19" i="53"/>
  <c r="B18" i="53"/>
  <c r="Q17" i="53"/>
  <c r="T27" i="53" s="1"/>
  <c r="B54" i="53" s="1"/>
  <c r="P17" i="53"/>
  <c r="T26" i="53" s="1"/>
  <c r="B53" i="53" s="1"/>
  <c r="N17" i="53"/>
  <c r="T24" i="53" s="1"/>
  <c r="B51" i="53" s="1"/>
  <c r="M17" i="53"/>
  <c r="T23" i="53" s="1"/>
  <c r="B50" i="53" s="1"/>
  <c r="K17" i="53"/>
  <c r="J17" i="53"/>
  <c r="H17" i="53"/>
  <c r="G17" i="53"/>
  <c r="S14" i="53"/>
  <c r="A14" i="53"/>
  <c r="V9" i="54" s="1"/>
  <c r="S13" i="53"/>
  <c r="A10" i="53"/>
  <c r="E9" i="54" s="1"/>
  <c r="J9" i="54" l="1"/>
  <c r="G44" i="53"/>
  <c r="L9" i="54"/>
  <c r="M9" i="54"/>
  <c r="K9" i="54"/>
  <c r="L10" i="54"/>
  <c r="B46" i="53"/>
  <c r="Q10" i="54"/>
  <c r="O10" i="54"/>
  <c r="T10" i="54"/>
  <c r="S10" i="54"/>
  <c r="P10" i="54"/>
  <c r="W21" i="53"/>
  <c r="T18" i="53"/>
  <c r="W19" i="53"/>
  <c r="W18" i="53"/>
  <c r="W20" i="53"/>
  <c r="V29" i="53"/>
  <c r="T17" i="53"/>
  <c r="T20" i="53"/>
  <c r="T21" i="53"/>
  <c r="S15" i="53"/>
  <c r="J10" i="54" l="1"/>
  <c r="B44" i="53"/>
  <c r="K10" i="54"/>
  <c r="B45" i="53"/>
  <c r="N10" i="54"/>
  <c r="B48" i="53"/>
  <c r="M10" i="54"/>
  <c r="B47" i="53"/>
  <c r="W29" i="53"/>
  <c r="W30" i="53"/>
  <c r="B23" i="53" l="1"/>
</calcChain>
</file>

<file path=xl/sharedStrings.xml><?xml version="1.0" encoding="utf-8"?>
<sst xmlns="http://schemas.openxmlformats.org/spreadsheetml/2006/main" count="513" uniqueCount="105">
  <si>
    <t>IDENTIFICACION DEL INDICADOR</t>
  </si>
  <si>
    <t>PROCESO</t>
  </si>
  <si>
    <t>PRODUCTO/SERVICIO</t>
  </si>
  <si>
    <t>MEDICION</t>
  </si>
  <si>
    <t>NOMBRE DEL INDICADOR</t>
  </si>
  <si>
    <t>Periodicidad</t>
  </si>
  <si>
    <t>Rango de Gestión</t>
  </si>
  <si>
    <t>Ascendente</t>
  </si>
  <si>
    <t>Máximo</t>
  </si>
  <si>
    <t>Sobresaliente</t>
  </si>
  <si>
    <t>Satisfactorio</t>
  </si>
  <si>
    <t>Aceptable</t>
  </si>
  <si>
    <t>Mínimo</t>
  </si>
  <si>
    <t>Descendente</t>
  </si>
  <si>
    <t>INFORMACION OPERACIONAL</t>
  </si>
  <si>
    <t>Meta</t>
  </si>
  <si>
    <t>Indicador</t>
  </si>
  <si>
    <t>Formula</t>
  </si>
  <si>
    <t>Tipo de Indicador</t>
  </si>
  <si>
    <t xml:space="preserve">Valor Real </t>
  </si>
  <si>
    <t>Rango Critico de Éxito</t>
  </si>
  <si>
    <t>Responsable</t>
  </si>
  <si>
    <t>NOMBRE DEL PROCESO</t>
  </si>
  <si>
    <t>OBJETIVO DEL PROCESO</t>
  </si>
  <si>
    <t>%</t>
  </si>
  <si>
    <t>Formula del Indicador</t>
  </si>
  <si>
    <t>Unidad de Medida</t>
  </si>
  <si>
    <t>Nombre de la Variable</t>
  </si>
  <si>
    <t>Explicación de la Variable</t>
  </si>
  <si>
    <t>Fuente de Información</t>
  </si>
  <si>
    <t xml:space="preserve">TENDENCIA </t>
  </si>
  <si>
    <t>Variable / Periodo</t>
  </si>
  <si>
    <t>Años a evaluar (Máx 4):</t>
  </si>
  <si>
    <t>REGISTRO DE RESULTADOS</t>
  </si>
  <si>
    <t>GRAFICA</t>
  </si>
  <si>
    <t>INTERPRETACION DE RESULTADOS</t>
  </si>
  <si>
    <t>RESULTADO (%)</t>
  </si>
  <si>
    <t>META POR PERIODO</t>
  </si>
  <si>
    <t>Meta Anual</t>
  </si>
  <si>
    <t>Frecuencia</t>
  </si>
  <si>
    <t>Mayor o Igual que</t>
  </si>
  <si>
    <t>entre</t>
  </si>
  <si>
    <t>Menor que</t>
  </si>
  <si>
    <t>70 a 89%</t>
  </si>
  <si>
    <t>Periodo1</t>
  </si>
  <si>
    <t>Periodo2</t>
  </si>
  <si>
    <t>Periodo3</t>
  </si>
  <si>
    <t>Periodo4</t>
  </si>
  <si>
    <t>Periodo5</t>
  </si>
  <si>
    <t>Periodo6</t>
  </si>
  <si>
    <t>Periodo7</t>
  </si>
  <si>
    <t>Periodo8</t>
  </si>
  <si>
    <t>Periodo9</t>
  </si>
  <si>
    <t>Periodo10</t>
  </si>
  <si>
    <t>Periodo11</t>
  </si>
  <si>
    <t>Periodo12</t>
  </si>
  <si>
    <t xml:space="preserve">RESPONSABLES: </t>
  </si>
  <si>
    <t>PROCESO:</t>
  </si>
  <si>
    <t>Periodo</t>
  </si>
  <si>
    <t>Resultado</t>
  </si>
  <si>
    <t>Observaciones realizadas</t>
  </si>
  <si>
    <t>Propuesta de Mejoramiento</t>
  </si>
  <si>
    <t>SISTEMAS</t>
  </si>
  <si>
    <t>INDICADOR 4</t>
  </si>
  <si>
    <t>INDICADOR 5</t>
  </si>
  <si>
    <t>INDICADOR 6</t>
  </si>
  <si>
    <t>INDICADOR 7</t>
  </si>
  <si>
    <t>INDICADOR 8</t>
  </si>
  <si>
    <t>INDICADOR 9</t>
  </si>
  <si>
    <t>INDICADOR 10</t>
  </si>
  <si>
    <t xml:space="preserve"> CODIGO: EC-EC-F-016</t>
  </si>
  <si>
    <t xml:space="preserve">                                                                                                                         CODIGO: EC-EC-F-016</t>
  </si>
  <si>
    <t>Aprobación:  10/06/2020</t>
  </si>
  <si>
    <t>Versión 1.2</t>
  </si>
  <si>
    <t>Aprobación: 10/06/20  Version 1.2</t>
  </si>
  <si>
    <t>Aprobación: 10/06/220  Version 1.2</t>
  </si>
  <si>
    <t>Aprobación: 10/06/20 Version 1.2</t>
  </si>
  <si>
    <t>DISEÑO Y CONTROL DE OBRAS DE INFRAESTRUCTURA</t>
  </si>
  <si>
    <t>OPTIMIZACION DEL SISTEMA VIAL</t>
  </si>
  <si>
    <t>ING. RAFAEL LAFONT DE SALES</t>
  </si>
  <si>
    <t>ARQ. NESTOR PATERNINA</t>
  </si>
  <si>
    <t>Kms de carril de infraestructura construida</t>
  </si>
  <si>
    <t>Kms de carril de infraestructura contratada</t>
  </si>
  <si>
    <t>SECRETARIA DISTRITAL DE OBRAS PUBLICAS</t>
  </si>
  <si>
    <t>INDICADOR 1: VIAS NUEVAS CONSTRUIDAS -  EJECUCIÓN DEL PROYECTO DE URBANISMO COMUNITARIO BARRIOS A LA OBRA ETAPA VII</t>
  </si>
  <si>
    <t>INDICADOR 2:  MANTENIMIENTO Y RECONSTRUCCION DE VIAS - PLAN MALLA VIAL (CALLES PARA LA PROSPERIDAD)</t>
  </si>
  <si>
    <t xml:space="preserve"> Kms malla vial mantenidos</t>
  </si>
  <si>
    <t>KMS</t>
  </si>
  <si>
    <t xml:space="preserve"> Kms malla vial contratados</t>
  </si>
  <si>
    <t>20 Kms malla vial mantenidos = 100%</t>
  </si>
  <si>
    <t>35 Kms de carril  de infraestructura construida = 100%</t>
  </si>
  <si>
    <t>MEJORAMIENTO DE VIVIENDAS</t>
  </si>
  <si>
    <t>INDICADOR 3: MEJORAMIENTO DE VIVIENDAS</t>
  </si>
  <si>
    <t>UNIDADES DE MEJORAMIENTO DE VIVIENDA INTERVENIDAS</t>
  </si>
  <si>
    <t>UNIDADES DE MEJORAMIENTO DE VIVIENDA CONTRATADAS</t>
  </si>
  <si>
    <t>Unidad</t>
  </si>
  <si>
    <t>UNIDAD DE MEJORAMIENTO DE VIVIENDA INTERVENIDA / UNIDAD DE MEJORAMIENTO DE VIVIENDA CONTRATADA</t>
  </si>
  <si>
    <t xml:space="preserve">2000 Unidades de vivienda mejoradas mediante el subsidio = 100% </t>
  </si>
  <si>
    <t>Kms de carril de infraestructura construida / Kms de carril de infraestructura contratada</t>
  </si>
  <si>
    <t>Kms malla vial mantenidos / Kms malla vial contratados</t>
  </si>
  <si>
    <t>MATRIZ DE INDICADORES POR PROCESO: DISEÑO Y CONTROL DE OBRAS DE INFRAESTRUCTURA - SECRETARÍA DE OBRAS PÚBLICAS.</t>
  </si>
  <si>
    <t>AÑO: 2021</t>
  </si>
  <si>
    <t>En el primer trimestre de 2021, está en proceso de contratación, # del proceso de contratación SA-08-2020 (Ver primer seguimiento plan de acción 2021).</t>
  </si>
  <si>
    <t>En el primer trimestre de 2021, No hay proceso de contratación (Ver primer seguimiento plan de acción 2021).</t>
  </si>
  <si>
    <t>EN EL PRIMER TRIMESTRE DE 2021, Está en proceso de contratación, # del proceso de contratación SA-07-2020 (Ver primer seguimiento plan de acción 2021).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</si>
</sst>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6"/>
      <color theme="0"/>
      <name val="Arial"/>
      <family val="2"/>
    </font>
    <font>
      <sz val="5"/>
      <color theme="0"/>
      <name val="Arial"/>
      <family val="2"/>
    </font>
    <font>
      <b/>
      <sz val="8"/>
      <color theme="1"/>
      <name val="Arial Narrow"/>
      <family val="2"/>
    </font>
    <font>
      <b/>
      <sz val="8"/>
      <color rgb="FF000000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 Narrow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</font>
    <font>
      <b/>
      <sz val="8"/>
      <name val="Arial"/>
      <family val="2"/>
    </font>
    <font>
      <sz val="8"/>
      <color rgb="FF000000"/>
      <name val="Tahoma"/>
      <family val="2"/>
    </font>
    <font>
      <sz val="10"/>
      <color theme="0"/>
      <name val="Arial"/>
      <family val="2"/>
    </font>
    <font>
      <b/>
      <sz val="8"/>
      <color rgb="FFC00000"/>
      <name val="Arial"/>
      <family val="2"/>
    </font>
    <font>
      <sz val="8"/>
      <color rgb="FF000000"/>
      <name val="Segoe UI"/>
      <family val="2"/>
    </font>
    <font>
      <sz val="3"/>
      <color theme="0"/>
      <name val="Arial"/>
      <family val="2"/>
    </font>
    <font>
      <b/>
      <sz val="8"/>
      <color theme="6" tint="-0.249977111117893"/>
      <name val="Arial"/>
      <family val="2"/>
    </font>
    <font>
      <b/>
      <sz val="7"/>
      <color theme="1"/>
      <name val="Arial"/>
      <family val="2"/>
    </font>
    <font>
      <b/>
      <sz val="8"/>
      <color theme="1"/>
      <name val="Calibri"/>
      <family val="2"/>
      <scheme val="minor"/>
    </font>
    <font>
      <u/>
      <sz val="10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216">
    <xf numFmtId="0" fontId="0" fillId="0" borderId="0" xfId="0"/>
    <xf numFmtId="0" fontId="2" fillId="3" borderId="0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vertical="center"/>
    </xf>
    <xf numFmtId="0" fontId="1" fillId="3" borderId="0" xfId="0" applyFont="1" applyFill="1"/>
    <xf numFmtId="0" fontId="0" fillId="3" borderId="0" xfId="0" applyFill="1"/>
    <xf numFmtId="0" fontId="3" fillId="3" borderId="0" xfId="0" applyFont="1" applyFill="1"/>
    <xf numFmtId="0" fontId="10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" fillId="3" borderId="14" xfId="0" applyFont="1" applyFill="1" applyBorder="1" applyAlignment="1" applyProtection="1">
      <alignment vertical="center"/>
    </xf>
    <xf numFmtId="0" fontId="1" fillId="3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horizontal="right" vertical="center"/>
      <protection locked="0"/>
    </xf>
    <xf numFmtId="0" fontId="2" fillId="3" borderId="23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horizontal="right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vertical="center"/>
    </xf>
    <xf numFmtId="0" fontId="8" fillId="3" borderId="9" xfId="0" applyFont="1" applyFill="1" applyBorder="1" applyAlignment="1" applyProtection="1">
      <alignment vertical="center"/>
      <protection locked="0"/>
    </xf>
    <xf numFmtId="0" fontId="8" fillId="3" borderId="9" xfId="0" applyFont="1" applyFill="1" applyBorder="1" applyAlignment="1">
      <alignment vertical="center"/>
    </xf>
    <xf numFmtId="0" fontId="9" fillId="3" borderId="9" xfId="0" applyFont="1" applyFill="1" applyBorder="1" applyAlignment="1" applyProtection="1">
      <alignment vertical="center"/>
      <protection locked="0"/>
    </xf>
    <xf numFmtId="0" fontId="9" fillId="3" borderId="13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9" fontId="7" fillId="0" borderId="0" xfId="1" applyFont="1" applyFill="1" applyBorder="1" applyAlignment="1">
      <alignment vertical="center"/>
    </xf>
    <xf numFmtId="9" fontId="7" fillId="0" borderId="0" xfId="1" applyFont="1" applyFill="1" applyAlignment="1">
      <alignment vertical="center"/>
    </xf>
    <xf numFmtId="0" fontId="7" fillId="3" borderId="0" xfId="0" applyFont="1" applyFill="1" applyAlignment="1">
      <alignment vertical="center"/>
    </xf>
    <xf numFmtId="9" fontId="6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2" fillId="7" borderId="3" xfId="0" applyFont="1" applyFill="1" applyBorder="1" applyAlignment="1" applyProtection="1">
      <alignment vertical="center"/>
    </xf>
    <xf numFmtId="0" fontId="2" fillId="7" borderId="8" xfId="0" applyFont="1" applyFill="1" applyBorder="1" applyAlignment="1" applyProtection="1">
      <alignment vertical="center"/>
    </xf>
    <xf numFmtId="0" fontId="8" fillId="7" borderId="32" xfId="0" applyFont="1" applyFill="1" applyBorder="1" applyAlignment="1" applyProtection="1">
      <alignment vertical="center"/>
      <protection locked="0"/>
    </xf>
    <xf numFmtId="0" fontId="8" fillId="7" borderId="13" xfId="0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 applyProtection="1">
      <alignment horizontal="center" vertical="center" wrapText="1"/>
    </xf>
    <xf numFmtId="0" fontId="17" fillId="0" borderId="12" xfId="1" applyNumberFormat="1" applyFont="1" applyFill="1" applyBorder="1" applyAlignment="1">
      <alignment horizontal="center" vertical="center" wrapText="1"/>
    </xf>
    <xf numFmtId="0" fontId="17" fillId="0" borderId="10" xfId="1" applyNumberFormat="1" applyFont="1" applyFill="1" applyBorder="1" applyAlignment="1">
      <alignment horizontal="center" vertical="center" wrapText="1"/>
    </xf>
    <xf numFmtId="0" fontId="17" fillId="0" borderId="13" xfId="1" applyNumberFormat="1" applyFont="1" applyFill="1" applyBorder="1" applyAlignment="1">
      <alignment horizontal="center" vertical="center" wrapText="1"/>
    </xf>
    <xf numFmtId="0" fontId="17" fillId="0" borderId="34" xfId="1" applyNumberFormat="1" applyFont="1" applyFill="1" applyBorder="1" applyAlignment="1">
      <alignment horizontal="center" vertical="center" wrapText="1"/>
    </xf>
    <xf numFmtId="0" fontId="1" fillId="7" borderId="16" xfId="0" applyFont="1" applyFill="1" applyBorder="1" applyAlignment="1" applyProtection="1">
      <alignment vertical="center"/>
      <protection locked="0"/>
    </xf>
    <xf numFmtId="0" fontId="1" fillId="7" borderId="14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  <protection locked="0" hidden="1"/>
    </xf>
    <xf numFmtId="0" fontId="9" fillId="0" borderId="0" xfId="0" applyFont="1" applyFill="1" applyBorder="1" applyAlignment="1" applyProtection="1">
      <alignment vertical="center"/>
      <protection locked="0" hidden="1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2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1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23" xfId="1" applyNumberFormat="1" applyFont="1" applyFill="1" applyBorder="1" applyAlignment="1" applyProtection="1">
      <alignment horizontal="center" vertical="center"/>
      <protection locked="0"/>
    </xf>
    <xf numFmtId="9" fontId="23" fillId="4" borderId="11" xfId="1" applyFont="1" applyFill="1" applyBorder="1" applyAlignment="1" applyProtection="1">
      <alignment horizontal="center" vertical="center"/>
      <protection locked="0"/>
    </xf>
    <xf numFmtId="9" fontId="23" fillId="4" borderId="23" xfId="1" applyFont="1" applyFill="1" applyBorder="1" applyAlignment="1" applyProtection="1">
      <alignment horizontal="center" vertical="center"/>
      <protection locked="0"/>
    </xf>
    <xf numFmtId="9" fontId="1" fillId="7" borderId="11" xfId="1" applyFont="1" applyFill="1" applyBorder="1" applyAlignment="1" applyProtection="1">
      <alignment horizontal="center" vertical="center"/>
    </xf>
    <xf numFmtId="9" fontId="1" fillId="7" borderId="23" xfId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Alignment="1">
      <alignment wrapText="1"/>
    </xf>
    <xf numFmtId="0" fontId="0" fillId="3" borderId="0" xfId="0" applyFill="1" applyAlignment="1">
      <alignment vertical="center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9" fontId="2" fillId="3" borderId="11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/>
    <xf numFmtId="9" fontId="2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9" fontId="2" fillId="6" borderId="10" xfId="0" applyNumberFormat="1" applyFont="1" applyFill="1" applyBorder="1" applyAlignment="1" applyProtection="1">
      <alignment horizontal="center" vertical="center" wrapText="1"/>
      <protection locked="0"/>
    </xf>
    <xf numFmtId="9" fontId="2" fillId="5" borderId="11" xfId="0" applyNumberFormat="1" applyFont="1" applyFill="1" applyBorder="1" applyAlignment="1" applyProtection="1">
      <alignment horizontal="center" vertical="center" wrapText="1"/>
    </xf>
    <xf numFmtId="0" fontId="25" fillId="3" borderId="11" xfId="0" applyFont="1" applyFill="1" applyBorder="1" applyAlignment="1" applyProtection="1">
      <alignment horizontal="center" vertical="center" wrapText="1"/>
    </xf>
    <xf numFmtId="0" fontId="10" fillId="3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>
      <alignment vertical="center" wrapText="1"/>
    </xf>
    <xf numFmtId="9" fontId="2" fillId="6" borderId="11" xfId="0" applyNumberFormat="1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9" fontId="2" fillId="6" borderId="27" xfId="0" applyNumberFormat="1" applyFont="1" applyFill="1" applyBorder="1" applyAlignment="1" applyProtection="1">
      <alignment horizontal="center" vertical="center" wrapText="1"/>
      <protection locked="0"/>
    </xf>
    <xf numFmtId="9" fontId="2" fillId="6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7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26" fillId="0" borderId="35" xfId="2" applyFont="1" applyBorder="1" applyAlignment="1" applyProtection="1">
      <alignment horizontal="center" vertical="center" wrapText="1"/>
    </xf>
    <xf numFmtId="0" fontId="26" fillId="0" borderId="10" xfId="2" applyFont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0" fillId="3" borderId="0" xfId="0" applyFill="1" applyAlignment="1">
      <alignment horizontal="right"/>
    </xf>
    <xf numFmtId="0" fontId="11" fillId="4" borderId="2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9" fontId="2" fillId="5" borderId="27" xfId="0" applyNumberFormat="1" applyFont="1" applyFill="1" applyBorder="1" applyAlignment="1" applyProtection="1">
      <alignment horizontal="center" vertical="center" wrapText="1"/>
      <protection locked="0"/>
    </xf>
    <xf numFmtId="9" fontId="2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13" fillId="3" borderId="36" xfId="0" applyFont="1" applyFill="1" applyBorder="1" applyAlignment="1" applyProtection="1">
      <alignment horizontal="center" vertical="center" wrapText="1"/>
    </xf>
    <xf numFmtId="0" fontId="13" fillId="3" borderId="34" xfId="0" applyFont="1" applyFill="1" applyBorder="1" applyAlignment="1" applyProtection="1">
      <alignment horizontal="center" vertical="center" wrapText="1"/>
    </xf>
    <xf numFmtId="0" fontId="26" fillId="0" borderId="27" xfId="2" applyFont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9" fontId="5" fillId="0" borderId="27" xfId="0" applyNumberFormat="1" applyFont="1" applyFill="1" applyBorder="1" applyAlignment="1" applyProtection="1">
      <alignment horizontal="center" vertical="center" wrapText="1"/>
    </xf>
    <xf numFmtId="9" fontId="5" fillId="0" borderId="10" xfId="0" applyNumberFormat="1" applyFont="1" applyFill="1" applyBorder="1" applyAlignment="1" applyProtection="1">
      <alignment horizontal="center" vertical="center" wrapText="1"/>
    </xf>
    <xf numFmtId="9" fontId="5" fillId="0" borderId="35" xfId="0" applyNumberFormat="1" applyFont="1" applyFill="1" applyBorder="1" applyAlignment="1" applyProtection="1">
      <alignment horizontal="center" vertical="center" wrapText="1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1" fillId="7" borderId="19" xfId="0" applyFont="1" applyFill="1" applyBorder="1" applyAlignment="1" applyProtection="1">
      <alignment horizontal="center" vertical="center"/>
    </xf>
    <xf numFmtId="0" fontId="1" fillId="7" borderId="11" xfId="0" applyFont="1" applyFill="1" applyBorder="1" applyAlignment="1" applyProtection="1">
      <alignment horizontal="center" vertical="center"/>
    </xf>
    <xf numFmtId="0" fontId="1" fillId="7" borderId="23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left" vertical="center" wrapText="1"/>
    </xf>
    <xf numFmtId="0" fontId="2" fillId="3" borderId="0" xfId="0" applyFont="1" applyFill="1" applyAlignment="1" applyProtection="1">
      <alignment vertical="center"/>
    </xf>
    <xf numFmtId="0" fontId="2" fillId="3" borderId="19" xfId="0" applyFont="1" applyFill="1" applyBorder="1" applyAlignment="1" applyProtection="1">
      <alignment horizontal="left" vertical="center" wrapText="1"/>
    </xf>
    <xf numFmtId="0" fontId="2" fillId="3" borderId="11" xfId="0" applyFont="1" applyFill="1" applyBorder="1" applyAlignment="1" applyProtection="1">
      <alignment horizontal="left" vertical="center" wrapText="1"/>
    </xf>
    <xf numFmtId="0" fontId="1" fillId="3" borderId="19" xfId="0" applyFont="1" applyFill="1" applyBorder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/>
    </xf>
    <xf numFmtId="0" fontId="2" fillId="3" borderId="11" xfId="0" applyFont="1" applyFill="1" applyBorder="1" applyAlignment="1" applyProtection="1">
      <alignment horizontal="left" vertical="center"/>
    </xf>
    <xf numFmtId="0" fontId="2" fillId="3" borderId="11" xfId="0" applyFont="1" applyFill="1" applyBorder="1" applyAlignment="1" applyProtection="1">
      <alignment horizontal="left" vertical="center" wrapText="1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2" fillId="3" borderId="14" xfId="0" applyFont="1" applyFill="1" applyBorder="1" applyAlignment="1" applyProtection="1">
      <alignment horizontal="left" vertical="center"/>
      <protection locked="0"/>
    </xf>
    <xf numFmtId="0" fontId="2" fillId="3" borderId="16" xfId="0" applyFont="1" applyFill="1" applyBorder="1" applyAlignment="1" applyProtection="1">
      <alignment horizontal="left" vertical="center"/>
      <protection locked="0"/>
    </xf>
    <xf numFmtId="0" fontId="17" fillId="7" borderId="17" xfId="0" applyFont="1" applyFill="1" applyBorder="1" applyAlignment="1" applyProtection="1">
      <alignment horizontal="center" vertical="center"/>
    </xf>
    <xf numFmtId="0" fontId="17" fillId="7" borderId="18" xfId="0" applyFont="1" applyFill="1" applyBorder="1" applyAlignment="1" applyProtection="1">
      <alignment horizontal="center" vertical="center"/>
    </xf>
    <xf numFmtId="0" fontId="17" fillId="7" borderId="22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left" vertical="center"/>
    </xf>
    <xf numFmtId="0" fontId="1" fillId="3" borderId="15" xfId="0" applyFont="1" applyFill="1" applyBorder="1" applyAlignment="1" applyProtection="1">
      <alignment horizontal="left" vertical="center"/>
    </xf>
    <xf numFmtId="0" fontId="1" fillId="3" borderId="16" xfId="0" applyFont="1" applyFill="1" applyBorder="1" applyAlignment="1" applyProtection="1">
      <alignment horizontal="left" vertical="center"/>
    </xf>
    <xf numFmtId="0" fontId="1" fillId="4" borderId="11" xfId="0" applyFont="1" applyFill="1" applyBorder="1" applyAlignment="1" applyProtection="1">
      <alignment horizontal="left" vertical="center"/>
      <protection locked="0"/>
    </xf>
    <xf numFmtId="0" fontId="1" fillId="4" borderId="23" xfId="0" applyFont="1" applyFill="1" applyBorder="1" applyAlignment="1" applyProtection="1">
      <alignment horizontal="left" vertical="center"/>
      <protection locked="0"/>
    </xf>
    <xf numFmtId="0" fontId="1" fillId="4" borderId="14" xfId="0" applyFont="1" applyFill="1" applyBorder="1" applyAlignment="1" applyProtection="1">
      <alignment horizontal="left" vertical="center"/>
      <protection locked="0"/>
    </xf>
    <xf numFmtId="0" fontId="1" fillId="4" borderId="15" xfId="0" applyFont="1" applyFill="1" applyBorder="1" applyAlignment="1" applyProtection="1">
      <alignment horizontal="left" vertical="center"/>
      <protection locked="0"/>
    </xf>
    <xf numFmtId="0" fontId="1" fillId="4" borderId="16" xfId="0" applyFont="1" applyFill="1" applyBorder="1" applyAlignment="1" applyProtection="1">
      <alignment horizontal="left" vertical="center"/>
      <protection locked="0"/>
    </xf>
    <xf numFmtId="0" fontId="1" fillId="3" borderId="25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/>
    </xf>
    <xf numFmtId="0" fontId="1" fillId="3" borderId="26" xfId="0" applyFont="1" applyFill="1" applyBorder="1" applyAlignment="1" applyProtection="1">
      <alignment horizontal="center" vertical="center"/>
    </xf>
    <xf numFmtId="0" fontId="1" fillId="7" borderId="25" xfId="0" applyFont="1" applyFill="1" applyBorder="1" applyAlignment="1" applyProtection="1">
      <alignment horizontal="center" vertical="center"/>
    </xf>
    <xf numFmtId="0" fontId="1" fillId="7" borderId="15" xfId="0" applyFont="1" applyFill="1" applyBorder="1" applyAlignment="1" applyProtection="1">
      <alignment horizontal="center" vertical="center"/>
    </xf>
    <xf numFmtId="0" fontId="1" fillId="7" borderId="26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4" borderId="27" xfId="0" applyFont="1" applyFill="1" applyBorder="1" applyAlignment="1" applyProtection="1">
      <alignment horizontal="center" vertical="center"/>
      <protection locked="0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/>
    </xf>
    <xf numFmtId="0" fontId="17" fillId="7" borderId="25" xfId="0" applyFont="1" applyFill="1" applyBorder="1" applyAlignment="1" applyProtection="1">
      <alignment horizontal="center" vertical="center"/>
    </xf>
    <xf numFmtId="0" fontId="17" fillId="7" borderId="15" xfId="0" applyFont="1" applyFill="1" applyBorder="1" applyAlignment="1" applyProtection="1">
      <alignment horizontal="center" vertical="center"/>
    </xf>
    <xf numFmtId="0" fontId="17" fillId="7" borderId="26" xfId="0" applyFont="1" applyFill="1" applyBorder="1" applyAlignment="1" applyProtection="1">
      <alignment horizontal="center" vertical="center"/>
    </xf>
    <xf numFmtId="0" fontId="20" fillId="3" borderId="38" xfId="0" applyFont="1" applyFill="1" applyBorder="1" applyAlignment="1" applyProtection="1">
      <alignment horizontal="center" vertical="top"/>
    </xf>
    <xf numFmtId="0" fontId="20" fillId="3" borderId="37" xfId="0" applyFont="1" applyFill="1" applyBorder="1" applyAlignment="1" applyProtection="1">
      <alignment horizontal="center" vertical="top"/>
    </xf>
    <xf numFmtId="0" fontId="20" fillId="3" borderId="39" xfId="0" applyFont="1" applyFill="1" applyBorder="1" applyAlignment="1" applyProtection="1">
      <alignment horizontal="center" vertical="top"/>
    </xf>
    <xf numFmtId="0" fontId="20" fillId="3" borderId="3" xfId="0" applyFont="1" applyFill="1" applyBorder="1" applyAlignment="1" applyProtection="1">
      <alignment horizontal="center" vertical="top"/>
    </xf>
    <xf numFmtId="0" fontId="20" fillId="3" borderId="0" xfId="0" applyFont="1" applyFill="1" applyBorder="1" applyAlignment="1" applyProtection="1">
      <alignment horizontal="center" vertical="top"/>
    </xf>
    <xf numFmtId="0" fontId="20" fillId="3" borderId="1" xfId="0" applyFont="1" applyFill="1" applyBorder="1" applyAlignment="1" applyProtection="1">
      <alignment horizontal="center" vertical="top"/>
    </xf>
    <xf numFmtId="0" fontId="20" fillId="3" borderId="21" xfId="0" applyFont="1" applyFill="1" applyBorder="1" applyAlignment="1" applyProtection="1">
      <alignment horizontal="center" vertical="top"/>
    </xf>
    <xf numFmtId="0" fontId="20" fillId="3" borderId="2" xfId="0" applyFont="1" applyFill="1" applyBorder="1" applyAlignment="1" applyProtection="1">
      <alignment horizontal="center" vertical="top"/>
    </xf>
    <xf numFmtId="0" fontId="20" fillId="3" borderId="40" xfId="0" applyFont="1" applyFill="1" applyBorder="1" applyAlignment="1" applyProtection="1">
      <alignment horizontal="center" vertical="top"/>
    </xf>
    <xf numFmtId="9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Fill="1" applyBorder="1" applyAlignment="1" applyProtection="1">
      <alignment horizontal="center" vertical="center" wrapText="1"/>
      <protection locked="0"/>
    </xf>
    <xf numFmtId="0" fontId="2" fillId="4" borderId="27" xfId="0" applyFont="1" applyFill="1" applyBorder="1" applyAlignment="1" applyProtection="1">
      <alignment horizontal="center" vertical="center" wrapText="1"/>
      <protection locked="0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4" xfId="0" applyFont="1" applyFill="1" applyBorder="1" applyAlignment="1" applyProtection="1">
      <alignment horizontal="center" vertical="center"/>
      <protection locked="0"/>
    </xf>
    <xf numFmtId="0" fontId="1" fillId="7" borderId="15" xfId="0" applyFont="1" applyFill="1" applyBorder="1" applyAlignment="1" applyProtection="1">
      <alignment horizontal="center" vertical="center"/>
      <protection locked="0"/>
    </xf>
    <xf numFmtId="0" fontId="1" fillId="7" borderId="26" xfId="0" applyFont="1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 applyProtection="1">
      <alignment horizontal="center" vertical="center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9" fontId="2" fillId="0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</cellXfs>
  <cellStyles count="3">
    <cellStyle name="Hipervínculo" xfId="2" builtinId="8"/>
    <cellStyle name="Normal" xfId="0" builtinId="0"/>
    <cellStyle name="Porcentaje" xfId="1" builtinId="5"/>
  </cellStyles>
  <dxfs count="100"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1D09B3"/>
      <color rgb="FF110D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Indicador1!$U$17:$U$28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7-4EF4-88DA-9F29F0849545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Indicador1!$V$17:$V$28</c:f>
              <c:numCache>
                <c:formatCode>0%</c:formatCode>
                <c:ptCount val="12"/>
                <c:pt idx="0">
                  <c:v>0.25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7-4EF4-88DA-9F29F0849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8118528"/>
        <c:axId val="228120064"/>
        <c:axId val="0"/>
      </c:bar3DChart>
      <c:catAx>
        <c:axId val="22811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120064"/>
        <c:crosses val="autoZero"/>
        <c:auto val="1"/>
        <c:lblAlgn val="ctr"/>
        <c:lblOffset val="100"/>
        <c:noMultiLvlLbl val="0"/>
      </c:catAx>
      <c:valAx>
        <c:axId val="22812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11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Indicador10!$T$17:$T$28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Indicador10!$U$17:$U$28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F-4560-9D05-78939DF8AE86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Indicador10!$T$17:$T$28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Indicador10!$V$17:$V$28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EF-4560-9D05-78939DF8A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8008704"/>
        <c:axId val="228010240"/>
        <c:axId val="0"/>
      </c:bar3DChart>
      <c:catAx>
        <c:axId val="22800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010240"/>
        <c:crosses val="autoZero"/>
        <c:auto val="1"/>
        <c:lblAlgn val="ctr"/>
        <c:lblOffset val="100"/>
        <c:noMultiLvlLbl val="0"/>
      </c:catAx>
      <c:valAx>
        <c:axId val="22801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00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Indicador2!$T$17:$T$28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Indicador2!$U$17:$U$28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4-49F1-8219-A2D3CC40D8B9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Indicador2!$T$17:$T$28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Indicador2!$V$17:$V$28</c:f>
              <c:numCache>
                <c:formatCode>0%</c:formatCode>
                <c:ptCount val="12"/>
                <c:pt idx="0">
                  <c:v>0.25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A4-49F1-8219-A2D3CC40D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28130176"/>
        <c:axId val="204117120"/>
        <c:axId val="0"/>
      </c:bar3DChart>
      <c:catAx>
        <c:axId val="22813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4117120"/>
        <c:crosses val="autoZero"/>
        <c:auto val="1"/>
        <c:lblAlgn val="ctr"/>
        <c:lblOffset val="100"/>
        <c:noMultiLvlLbl val="0"/>
      </c:catAx>
      <c:valAx>
        <c:axId val="20411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13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Indicador3!$T$17:$T$28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Indicador3!$U$17:$U$28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E-4245-B3FB-904687558873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Indicador3!$T$17:$T$28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Indicador3!$V$17:$V$28</c:f>
              <c:numCache>
                <c:formatCode>0%</c:formatCode>
                <c:ptCount val="12"/>
                <c:pt idx="0">
                  <c:v>0.25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AE-4245-B3FB-904687558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4126848"/>
        <c:axId val="210379136"/>
        <c:axId val="0"/>
      </c:bar3DChart>
      <c:catAx>
        <c:axId val="20412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0379136"/>
        <c:crosses val="autoZero"/>
        <c:auto val="1"/>
        <c:lblAlgn val="ctr"/>
        <c:lblOffset val="100"/>
        <c:noMultiLvlLbl val="0"/>
      </c:catAx>
      <c:valAx>
        <c:axId val="21037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412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Indicador4!$T$17:$T$28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Indicador4!$U$17:$U$28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E5-4603-82A1-EC19B032B7E3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Indicador4!$T$17:$T$28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Indicador4!$V$17:$V$28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E5-4603-82A1-EC19B032B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8041728"/>
        <c:axId val="218055808"/>
        <c:axId val="0"/>
      </c:bar3DChart>
      <c:catAx>
        <c:axId val="21804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8055808"/>
        <c:crosses val="autoZero"/>
        <c:auto val="1"/>
        <c:lblAlgn val="ctr"/>
        <c:lblOffset val="100"/>
        <c:noMultiLvlLbl val="0"/>
      </c:catAx>
      <c:valAx>
        <c:axId val="21805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804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Indicador5!$T$17:$T$28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Indicador5!$U$17:$U$28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27-4705-8A95-8C8E52411CB4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Indicador5!$T$17:$T$28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Indicador5!$V$17:$V$28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27-4705-8A95-8C8E5241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8122880"/>
        <c:axId val="218235264"/>
        <c:axId val="0"/>
      </c:bar3DChart>
      <c:catAx>
        <c:axId val="21812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8235264"/>
        <c:crosses val="autoZero"/>
        <c:auto val="1"/>
        <c:lblAlgn val="ctr"/>
        <c:lblOffset val="100"/>
        <c:noMultiLvlLbl val="0"/>
      </c:catAx>
      <c:valAx>
        <c:axId val="21823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812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Indicador6!$T$17:$T$28</c:f>
              <c:strCache>
                <c:ptCount val="3"/>
                <c:pt idx="0">
                  <c:v>1er Cuatrimestre</c:v>
                </c:pt>
                <c:pt idx="1">
                  <c:v>2do Cuatrimestre</c:v>
                </c:pt>
                <c:pt idx="2">
                  <c:v>3er Cuatrimestre</c:v>
                </c:pt>
              </c:strCache>
            </c:strRef>
          </c:cat>
          <c:val>
            <c:numRef>
              <c:f>Indicador6!$U$17:$U$28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60-435F-9B03-1DF447F949E7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Indicador6!$T$17:$T$28</c:f>
              <c:strCache>
                <c:ptCount val="3"/>
                <c:pt idx="0">
                  <c:v>1er Cuatrimestre</c:v>
                </c:pt>
                <c:pt idx="1">
                  <c:v>2do Cuatrimestre</c:v>
                </c:pt>
                <c:pt idx="2">
                  <c:v>3er Cuatrimestre</c:v>
                </c:pt>
              </c:strCache>
            </c:strRef>
          </c:cat>
          <c:val>
            <c:numRef>
              <c:f>Indicador6!$V$17:$V$28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60-435F-9B03-1DF447F94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4218752"/>
        <c:axId val="204220288"/>
        <c:axId val="0"/>
      </c:bar3DChart>
      <c:catAx>
        <c:axId val="20421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4220288"/>
        <c:crosses val="autoZero"/>
        <c:auto val="1"/>
        <c:lblAlgn val="ctr"/>
        <c:lblOffset val="100"/>
        <c:noMultiLvlLbl val="0"/>
      </c:catAx>
      <c:valAx>
        <c:axId val="20422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421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Indicador7!$T$17:$T$28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Indicador7!$U$17:$U$28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D-4359-A4B6-54750D5BF841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Indicador7!$T$17:$T$28</c:f>
              <c:strCache>
                <c:ptCount val="4"/>
                <c:pt idx="0">
                  <c:v>1er Trimestre</c:v>
                </c:pt>
                <c:pt idx="1">
                  <c:v>2do Trimestre</c:v>
                </c:pt>
                <c:pt idx="2">
                  <c:v>3er Trimestre</c:v>
                </c:pt>
                <c:pt idx="3">
                  <c:v>4to Trimestre</c:v>
                </c:pt>
              </c:strCache>
            </c:strRef>
          </c:cat>
          <c:val>
            <c:numRef>
              <c:f>Indicador7!$V$17:$V$28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ED-4359-A4B6-54750D5BF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0103296"/>
        <c:axId val="218202880"/>
        <c:axId val="0"/>
      </c:bar3DChart>
      <c:catAx>
        <c:axId val="21010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8202880"/>
        <c:crosses val="autoZero"/>
        <c:auto val="1"/>
        <c:lblAlgn val="ctr"/>
        <c:lblOffset val="100"/>
        <c:noMultiLvlLbl val="0"/>
      </c:catAx>
      <c:valAx>
        <c:axId val="21820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0103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Indicador8!$T$17:$T$28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Indicador8!$U$17:$U$28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7-420D-848B-CE02E036C766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Indicador8!$T$17:$T$28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Indicador8!$V$17:$V$28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7-420D-848B-CE02E036C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8503424"/>
        <c:axId val="218636288"/>
        <c:axId val="0"/>
      </c:bar3DChart>
      <c:catAx>
        <c:axId val="21850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8636288"/>
        <c:crosses val="autoZero"/>
        <c:auto val="1"/>
        <c:lblAlgn val="ctr"/>
        <c:lblOffset val="100"/>
        <c:noMultiLvlLbl val="0"/>
      </c:catAx>
      <c:valAx>
        <c:axId val="21863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850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849424940363089E-2"/>
          <c:y val="8.291474160499461E-2"/>
          <c:w val="0.94366606493777794"/>
          <c:h val="0.70952513684157326"/>
        </c:manualLayout>
      </c:layout>
      <c:bar3DChart>
        <c:barDir val="col"/>
        <c:grouping val="clustered"/>
        <c:varyColors val="0"/>
        <c:ser>
          <c:idx val="0"/>
          <c:order val="0"/>
          <c:tx>
            <c:v>Valor Logrado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Indicador9!$T$17:$T$28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Indicador9!$U$17:$U$28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9F-4420-9249-86D418D1A731}"/>
            </c:ext>
          </c:extLst>
        </c:ser>
        <c:ser>
          <c:idx val="1"/>
          <c:order val="1"/>
          <c:tx>
            <c:v>Valor Esperado</c:v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Indicador9!$T$17:$T$28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Indicador9!$V$17:$V$28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9F-4420-9249-86D418D1A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8891776"/>
        <c:axId val="218893312"/>
        <c:axId val="0"/>
      </c:bar3DChart>
      <c:catAx>
        <c:axId val="21889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8893312"/>
        <c:crosses val="autoZero"/>
        <c:auto val="1"/>
        <c:lblAlgn val="ctr"/>
        <c:lblOffset val="100"/>
        <c:noMultiLvlLbl val="0"/>
      </c:catAx>
      <c:valAx>
        <c:axId val="21889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8891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67933142314274053"/>
          <c:y val="0.91999955939918554"/>
          <c:w val="0.29873893926568296"/>
          <c:h val="5.9016826820473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855" l="0.70000000000000062" r="0.70000000000000062" t="0.75000000000000855" header="0.30000000000000032" footer="0.30000000000000032"/>
    <c:pageSetup orientation="portrait"/>
  </c:printSettings>
</c:chartSpace>
</file>

<file path=xl/ctrlProps/ctrlProp1.xml><?xml version="1.0" encoding="utf-8"?>
<formControlPr xmlns="http://schemas.microsoft.com/office/spreadsheetml/2009/9/main" objectType="CheckBox" fmlaLink="$I$15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Radio" checked="Checked" firstButton="1" fmlaLink="$A$13" lockText="1"/>
</file>

<file path=xl/ctrlProps/ctrlProp103.xml><?xml version="1.0" encoding="utf-8"?>
<formControlPr xmlns="http://schemas.microsoft.com/office/spreadsheetml/2009/9/main" objectType="Radio" lockText="1"/>
</file>

<file path=xl/ctrlProps/ctrlProp104.xml><?xml version="1.0" encoding="utf-8"?>
<formControlPr xmlns="http://schemas.microsoft.com/office/spreadsheetml/2009/9/main" objectType="Radio" lockText="1"/>
</file>

<file path=xl/ctrlProps/ctrlProp105.xml><?xml version="1.0" encoding="utf-8"?>
<formControlPr xmlns="http://schemas.microsoft.com/office/spreadsheetml/2009/9/main" objectType="Radio" lockText="1"/>
</file>

<file path=xl/ctrlProps/ctrlProp106.xml><?xml version="1.0" encoding="utf-8"?>
<formControlPr xmlns="http://schemas.microsoft.com/office/spreadsheetml/2009/9/main" objectType="Radio" lockText="1"/>
</file>

<file path=xl/ctrlProps/ctrlProp107.xml><?xml version="1.0" encoding="utf-8"?>
<formControlPr xmlns="http://schemas.microsoft.com/office/spreadsheetml/2009/9/main" objectType="Radio" lockText="1"/>
</file>

<file path=xl/ctrlProps/ctrlProp108.xml><?xml version="1.0" encoding="utf-8"?>
<formControlPr xmlns="http://schemas.microsoft.com/office/spreadsheetml/2009/9/main" objectType="Radio" firstButton="1" fmlaLink="$A$8" lockText="1"/>
</file>

<file path=xl/ctrlProps/ctrlProp109.xml><?xml version="1.0" encoding="utf-8"?>
<formControlPr xmlns="http://schemas.microsoft.com/office/spreadsheetml/2009/9/main" objectType="Radio" lockText="1"/>
</file>

<file path=xl/ctrlProps/ctrlProp11.xml><?xml version="1.0" encoding="utf-8"?>
<formControlPr xmlns="http://schemas.microsoft.com/office/spreadsheetml/2009/9/main" objectType="CheckBox" checked="Checked" lockText="1"/>
</file>

<file path=xl/ctrlProps/ctrlProp110.xml><?xml version="1.0" encoding="utf-8"?>
<formControlPr xmlns="http://schemas.microsoft.com/office/spreadsheetml/2009/9/main" objectType="Radio" checked="Checked" lockText="1"/>
</file>

<file path=xl/ctrlProps/ctrlProp111.xml><?xml version="1.0" encoding="utf-8"?>
<formControlPr xmlns="http://schemas.microsoft.com/office/spreadsheetml/2009/9/main" objectType="CheckBox" fmlaLink="$I$15"/>
</file>

<file path=xl/ctrlProps/ctrlProp112.xml><?xml version="1.0" encoding="utf-8"?>
<formControlPr xmlns="http://schemas.microsoft.com/office/spreadsheetml/2009/9/main" objectType="CheckBox" checked="Checked" fmlaLink="$J$15"/>
</file>

<file path=xl/ctrlProps/ctrlProp113.xml><?xml version="1.0" encoding="utf-8"?>
<formControlPr xmlns="http://schemas.microsoft.com/office/spreadsheetml/2009/9/main" objectType="CheckBox" checked="Checked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checked="Checked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checked="Checked" lockText="1"/>
</file>

<file path=xl/ctrlProps/ctrlProp119.xml><?xml version="1.0" encoding="utf-8"?>
<formControlPr xmlns="http://schemas.microsoft.com/office/spreadsheetml/2009/9/main" objectType="CheckBox" checked="Checked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checked="Checked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Radio" firstButton="1" fmlaLink="$A$13" lockText="1"/>
</file>

<file path=xl/ctrlProps/ctrlProp125.xml><?xml version="1.0" encoding="utf-8"?>
<formControlPr xmlns="http://schemas.microsoft.com/office/spreadsheetml/2009/9/main" objectType="Radio" lockText="1"/>
</file>

<file path=xl/ctrlProps/ctrlProp126.xml><?xml version="1.0" encoding="utf-8"?>
<formControlPr xmlns="http://schemas.microsoft.com/office/spreadsheetml/2009/9/main" objectType="Radio" lockText="1"/>
</file>

<file path=xl/ctrlProps/ctrlProp127.xml><?xml version="1.0" encoding="utf-8"?>
<formControlPr xmlns="http://schemas.microsoft.com/office/spreadsheetml/2009/9/main" objectType="Radio" checked="Checked" lockText="1"/>
</file>

<file path=xl/ctrlProps/ctrlProp128.xml><?xml version="1.0" encoding="utf-8"?>
<formControlPr xmlns="http://schemas.microsoft.com/office/spreadsheetml/2009/9/main" objectType="Radio" lockText="1"/>
</file>

<file path=xl/ctrlProps/ctrlProp129.xml><?xml version="1.0" encoding="utf-8"?>
<formControlPr xmlns="http://schemas.microsoft.com/office/spreadsheetml/2009/9/main" objectType="Radio" lockText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Radio" firstButton="1" fmlaLink="$A$8" lockText="1"/>
</file>

<file path=xl/ctrlProps/ctrlProp131.xml><?xml version="1.0" encoding="utf-8"?>
<formControlPr xmlns="http://schemas.microsoft.com/office/spreadsheetml/2009/9/main" objectType="Radio" lockText="1"/>
</file>

<file path=xl/ctrlProps/ctrlProp132.xml><?xml version="1.0" encoding="utf-8"?>
<formControlPr xmlns="http://schemas.microsoft.com/office/spreadsheetml/2009/9/main" objectType="Radio" checked="Checked" lockText="1"/>
</file>

<file path=xl/ctrlProps/ctrlProp133.xml><?xml version="1.0" encoding="utf-8"?>
<formControlPr xmlns="http://schemas.microsoft.com/office/spreadsheetml/2009/9/main" objectType="CheckBox" checked="Checked" fmlaLink="$I$15"/>
</file>

<file path=xl/ctrlProps/ctrlProp134.xml><?xml version="1.0" encoding="utf-8"?>
<formControlPr xmlns="http://schemas.microsoft.com/office/spreadsheetml/2009/9/main" objectType="CheckBox" fmlaLink="$J$15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checked="Checked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Radio" firstButton="1" fmlaLink="$A$13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GBox" noThreeD="1"/>
</file>

<file path=xl/ctrlProps/ctrlProp146.xml><?xml version="1.0" encoding="utf-8"?>
<formControlPr xmlns="http://schemas.microsoft.com/office/spreadsheetml/2009/9/main" objectType="Radio" firstButton="1" fmlaLink="$A$13" lockText="1"/>
</file>

<file path=xl/ctrlProps/ctrlProp147.xml><?xml version="1.0" encoding="utf-8"?>
<formControlPr xmlns="http://schemas.microsoft.com/office/spreadsheetml/2009/9/main" objectType="Radio" lockText="1"/>
</file>

<file path=xl/ctrlProps/ctrlProp148.xml><?xml version="1.0" encoding="utf-8"?>
<formControlPr xmlns="http://schemas.microsoft.com/office/spreadsheetml/2009/9/main" objectType="Radio" checked="Checked" lockText="1"/>
</file>

<file path=xl/ctrlProps/ctrlProp149.xml><?xml version="1.0" encoding="utf-8"?>
<formControlPr xmlns="http://schemas.microsoft.com/office/spreadsheetml/2009/9/main" objectType="Radio" lockText="1"/>
</file>

<file path=xl/ctrlProps/ctrlProp15.xml><?xml version="1.0" encoding="utf-8"?>
<formControlPr xmlns="http://schemas.microsoft.com/office/spreadsheetml/2009/9/main" objectType="Radio" lockText="1"/>
</file>

<file path=xl/ctrlProps/ctrlProp150.xml><?xml version="1.0" encoding="utf-8"?>
<formControlPr xmlns="http://schemas.microsoft.com/office/spreadsheetml/2009/9/main" objectType="Radio" lockText="1"/>
</file>

<file path=xl/ctrlProps/ctrlProp151.xml><?xml version="1.0" encoding="utf-8"?>
<formControlPr xmlns="http://schemas.microsoft.com/office/spreadsheetml/2009/9/main" objectType="Radio" lockText="1"/>
</file>

<file path=xl/ctrlProps/ctrlProp152.xml><?xml version="1.0" encoding="utf-8"?>
<formControlPr xmlns="http://schemas.microsoft.com/office/spreadsheetml/2009/9/main" objectType="Radio" firstButton="1" fmlaLink="$A$8" lockText="1"/>
</file>

<file path=xl/ctrlProps/ctrlProp153.xml><?xml version="1.0" encoding="utf-8"?>
<formControlPr xmlns="http://schemas.microsoft.com/office/spreadsheetml/2009/9/main" objectType="Radio" checked="Checked" lockText="1"/>
</file>

<file path=xl/ctrlProps/ctrlProp154.xml><?xml version="1.0" encoding="utf-8"?>
<formControlPr xmlns="http://schemas.microsoft.com/office/spreadsheetml/2009/9/main" objectType="Radio" lockText="1"/>
</file>

<file path=xl/ctrlProps/ctrlProp155.xml><?xml version="1.0" encoding="utf-8"?>
<formControlPr xmlns="http://schemas.microsoft.com/office/spreadsheetml/2009/9/main" objectType="CheckBox" fmlaLink="$I$15"/>
</file>

<file path=xl/ctrlProps/ctrlProp156.xml><?xml version="1.0" encoding="utf-8"?>
<formControlPr xmlns="http://schemas.microsoft.com/office/spreadsheetml/2009/9/main" objectType="CheckBox" checked="Checked" fmlaLink="$J$15"/>
</file>

<file path=xl/ctrlProps/ctrlProp157.xml><?xml version="1.0" encoding="utf-8"?>
<formControlPr xmlns="http://schemas.microsoft.com/office/spreadsheetml/2009/9/main" objectType="CheckBox" checked="Checked" lockText="1"/>
</file>

<file path=xl/ctrlProps/ctrlProp158.xml><?xml version="1.0" encoding="utf-8"?>
<formControlPr xmlns="http://schemas.microsoft.com/office/spreadsheetml/2009/9/main" objectType="CheckBox" lockText="1"/>
</file>

<file path=xl/ctrlProps/ctrlProp159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Radio" checked="Checked" lockText="1"/>
</file>

<file path=xl/ctrlProps/ctrlProp160.xml><?xml version="1.0" encoding="utf-8"?>
<formControlPr xmlns="http://schemas.microsoft.com/office/spreadsheetml/2009/9/main" objectType="CheckBox" checked="Checked" lockText="1"/>
</file>

<file path=xl/ctrlProps/ctrlProp161.xml><?xml version="1.0" encoding="utf-8"?>
<formControlPr xmlns="http://schemas.microsoft.com/office/spreadsheetml/2009/9/main" objectType="CheckBox" lockText="1"/>
</file>

<file path=xl/ctrlProps/ctrlProp162.xml><?xml version="1.0" encoding="utf-8"?>
<formControlPr xmlns="http://schemas.microsoft.com/office/spreadsheetml/2009/9/main" objectType="CheckBox" checked="Checked" lockText="1"/>
</file>

<file path=xl/ctrlProps/ctrlProp163.xml><?xml version="1.0" encoding="utf-8"?>
<formControlPr xmlns="http://schemas.microsoft.com/office/spreadsheetml/2009/9/main" objectType="CheckBox" checked="Checked" lockText="1"/>
</file>

<file path=xl/ctrlProps/ctrlProp164.xml><?xml version="1.0" encoding="utf-8"?>
<formControlPr xmlns="http://schemas.microsoft.com/office/spreadsheetml/2009/9/main" objectType="CheckBox" lockText="1"/>
</file>

<file path=xl/ctrlProps/ctrlProp165.xml><?xml version="1.0" encoding="utf-8"?>
<formControlPr xmlns="http://schemas.microsoft.com/office/spreadsheetml/2009/9/main" objectType="CheckBox" checked="Checked" lockText="1"/>
</file>

<file path=xl/ctrlProps/ctrlProp166.xml><?xml version="1.0" encoding="utf-8"?>
<formControlPr xmlns="http://schemas.microsoft.com/office/spreadsheetml/2009/9/main" objectType="CheckBox" lockText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Radio" checked="Checked" firstButton="1" fmlaLink="$A$13" lockText="1"/>
</file>

<file path=xl/ctrlProps/ctrlProp169.xml><?xml version="1.0" encoding="utf-8"?>
<formControlPr xmlns="http://schemas.microsoft.com/office/spreadsheetml/2009/9/main" objectType="Radio" lockText="1"/>
</file>

<file path=xl/ctrlProps/ctrlProp17.xml><?xml version="1.0" encoding="utf-8"?>
<formControlPr xmlns="http://schemas.microsoft.com/office/spreadsheetml/2009/9/main" objectType="Radio" lockText="1"/>
</file>

<file path=xl/ctrlProps/ctrlProp170.xml><?xml version="1.0" encoding="utf-8"?>
<formControlPr xmlns="http://schemas.microsoft.com/office/spreadsheetml/2009/9/main" objectType="Radio" lockText="1"/>
</file>

<file path=xl/ctrlProps/ctrlProp171.xml><?xml version="1.0" encoding="utf-8"?>
<formControlPr xmlns="http://schemas.microsoft.com/office/spreadsheetml/2009/9/main" objectType="Radio" lockText="1"/>
</file>

<file path=xl/ctrlProps/ctrlProp172.xml><?xml version="1.0" encoding="utf-8"?>
<formControlPr xmlns="http://schemas.microsoft.com/office/spreadsheetml/2009/9/main" objectType="Radio" lockText="1"/>
</file>

<file path=xl/ctrlProps/ctrlProp173.xml><?xml version="1.0" encoding="utf-8"?>
<formControlPr xmlns="http://schemas.microsoft.com/office/spreadsheetml/2009/9/main" objectType="Radio" lockText="1"/>
</file>

<file path=xl/ctrlProps/ctrlProp174.xml><?xml version="1.0" encoding="utf-8"?>
<formControlPr xmlns="http://schemas.microsoft.com/office/spreadsheetml/2009/9/main" objectType="Radio" firstButton="1" fmlaLink="$A$8" lockText="1"/>
</file>

<file path=xl/ctrlProps/ctrlProp175.xml><?xml version="1.0" encoding="utf-8"?>
<formControlPr xmlns="http://schemas.microsoft.com/office/spreadsheetml/2009/9/main" objectType="Radio" lockText="1"/>
</file>

<file path=xl/ctrlProps/ctrlProp176.xml><?xml version="1.0" encoding="utf-8"?>
<formControlPr xmlns="http://schemas.microsoft.com/office/spreadsheetml/2009/9/main" objectType="Radio" checked="Checked" lockText="1"/>
</file>

<file path=xl/ctrlProps/ctrlProp177.xml><?xml version="1.0" encoding="utf-8"?>
<formControlPr xmlns="http://schemas.microsoft.com/office/spreadsheetml/2009/9/main" objectType="CheckBox" fmlaLink="$I$15"/>
</file>

<file path=xl/ctrlProps/ctrlProp178.xml><?xml version="1.0" encoding="utf-8"?>
<formControlPr xmlns="http://schemas.microsoft.com/office/spreadsheetml/2009/9/main" objectType="CheckBox" checked="Checked" fmlaLink="$J$15"/>
</file>

<file path=xl/ctrlProps/ctrlProp179.xml><?xml version="1.0" encoding="utf-8"?>
<formControlPr xmlns="http://schemas.microsoft.com/office/spreadsheetml/2009/9/main" objectType="CheckBox" checked="Checked" lockText="1"/>
</file>

<file path=xl/ctrlProps/ctrlProp18.xml><?xml version="1.0" encoding="utf-8"?>
<formControlPr xmlns="http://schemas.microsoft.com/office/spreadsheetml/2009/9/main" objectType="Radio" lockText="1"/>
</file>

<file path=xl/ctrlProps/ctrlProp180.xml><?xml version="1.0" encoding="utf-8"?>
<formControlPr xmlns="http://schemas.microsoft.com/office/spreadsheetml/2009/9/main" objectType="CheckBox" lockText="1"/>
</file>

<file path=xl/ctrlProps/ctrlProp181.xml><?xml version="1.0" encoding="utf-8"?>
<formControlPr xmlns="http://schemas.microsoft.com/office/spreadsheetml/2009/9/main" objectType="CheckBox" lockText="1"/>
</file>

<file path=xl/ctrlProps/ctrlProp182.xml><?xml version="1.0" encoding="utf-8"?>
<formControlPr xmlns="http://schemas.microsoft.com/office/spreadsheetml/2009/9/main" objectType="CheckBox" checked="Checked" lockText="1"/>
</file>

<file path=xl/ctrlProps/ctrlProp183.xml><?xml version="1.0" encoding="utf-8"?>
<formControlPr xmlns="http://schemas.microsoft.com/office/spreadsheetml/2009/9/main" objectType="CheckBox" lockText="1"/>
</file>

<file path=xl/ctrlProps/ctrlProp184.xml><?xml version="1.0" encoding="utf-8"?>
<formControlPr xmlns="http://schemas.microsoft.com/office/spreadsheetml/2009/9/main" objectType="CheckBox" checked="Checked" lockText="1"/>
</file>

<file path=xl/ctrlProps/ctrlProp185.xml><?xml version="1.0" encoding="utf-8"?>
<formControlPr xmlns="http://schemas.microsoft.com/office/spreadsheetml/2009/9/main" objectType="CheckBox" checked="Checked" lockText="1"/>
</file>

<file path=xl/ctrlProps/ctrlProp186.xml><?xml version="1.0" encoding="utf-8"?>
<formControlPr xmlns="http://schemas.microsoft.com/office/spreadsheetml/2009/9/main" objectType="CheckBox" lockText="1"/>
</file>

<file path=xl/ctrlProps/ctrlProp187.xml><?xml version="1.0" encoding="utf-8"?>
<formControlPr xmlns="http://schemas.microsoft.com/office/spreadsheetml/2009/9/main" objectType="CheckBox" checked="Checked" lockText="1"/>
</file>

<file path=xl/ctrlProps/ctrlProp188.xml><?xml version="1.0" encoding="utf-8"?>
<formControlPr xmlns="http://schemas.microsoft.com/office/spreadsheetml/2009/9/main" objectType="CheckBox" lockText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lockText="1"/>
</file>

<file path=xl/ctrlProps/ctrlProp190.xml><?xml version="1.0" encoding="utf-8"?>
<formControlPr xmlns="http://schemas.microsoft.com/office/spreadsheetml/2009/9/main" objectType="Radio" checked="Checked" firstButton="1" fmlaLink="$A$13" lockText="1"/>
</file>

<file path=xl/ctrlProps/ctrlProp191.xml><?xml version="1.0" encoding="utf-8"?>
<formControlPr xmlns="http://schemas.microsoft.com/office/spreadsheetml/2009/9/main" objectType="Radio" lockText="1"/>
</file>

<file path=xl/ctrlProps/ctrlProp192.xml><?xml version="1.0" encoding="utf-8"?>
<formControlPr xmlns="http://schemas.microsoft.com/office/spreadsheetml/2009/9/main" objectType="Radio" lockText="1"/>
</file>

<file path=xl/ctrlProps/ctrlProp193.xml><?xml version="1.0" encoding="utf-8"?>
<formControlPr xmlns="http://schemas.microsoft.com/office/spreadsheetml/2009/9/main" objectType="Radio" lockText="1"/>
</file>

<file path=xl/ctrlProps/ctrlProp194.xml><?xml version="1.0" encoding="utf-8"?>
<formControlPr xmlns="http://schemas.microsoft.com/office/spreadsheetml/2009/9/main" objectType="Radio" lockText="1"/>
</file>

<file path=xl/ctrlProps/ctrlProp195.xml><?xml version="1.0" encoding="utf-8"?>
<formControlPr xmlns="http://schemas.microsoft.com/office/spreadsheetml/2009/9/main" objectType="Radio" lockText="1"/>
</file>

<file path=xl/ctrlProps/ctrlProp196.xml><?xml version="1.0" encoding="utf-8"?>
<formControlPr xmlns="http://schemas.microsoft.com/office/spreadsheetml/2009/9/main" objectType="Radio" firstButton="1" fmlaLink="$A$8" lockText="1"/>
</file>

<file path=xl/ctrlProps/ctrlProp197.xml><?xml version="1.0" encoding="utf-8"?>
<formControlPr xmlns="http://schemas.microsoft.com/office/spreadsheetml/2009/9/main" objectType="Radio" lockText="1"/>
</file>

<file path=xl/ctrlProps/ctrlProp198.xml><?xml version="1.0" encoding="utf-8"?>
<formControlPr xmlns="http://schemas.microsoft.com/office/spreadsheetml/2009/9/main" objectType="Radio" checked="Checked" lockText="1"/>
</file>

<file path=xl/ctrlProps/ctrlProp199.xml><?xml version="1.0" encoding="utf-8"?>
<formControlPr xmlns="http://schemas.microsoft.com/office/spreadsheetml/2009/9/main" objectType="CheckBox" checked="Checked" fmlaLink="$I$15"/>
</file>

<file path=xl/ctrlProps/ctrlProp2.xml><?xml version="1.0" encoding="utf-8"?>
<formControlPr xmlns="http://schemas.microsoft.com/office/spreadsheetml/2009/9/main" objectType="CheckBox" checked="Checked" fmlaLink="$J$15"/>
</file>

<file path=xl/ctrlProps/ctrlProp20.xml><?xml version="1.0" encoding="utf-8"?>
<formControlPr xmlns="http://schemas.microsoft.com/office/spreadsheetml/2009/9/main" objectType="Radio" firstButton="1" fmlaLink="$A$8" lockText="1"/>
</file>

<file path=xl/ctrlProps/ctrlProp200.xml><?xml version="1.0" encoding="utf-8"?>
<formControlPr xmlns="http://schemas.microsoft.com/office/spreadsheetml/2009/9/main" objectType="CheckBox" fmlaLink="$J$15"/>
</file>

<file path=xl/ctrlProps/ctrlProp201.xml><?xml version="1.0" encoding="utf-8"?>
<formControlPr xmlns="http://schemas.microsoft.com/office/spreadsheetml/2009/9/main" objectType="CheckBox" checked="Checked" lockText="1"/>
</file>

<file path=xl/ctrlProps/ctrlProp202.xml><?xml version="1.0" encoding="utf-8"?>
<formControlPr xmlns="http://schemas.microsoft.com/office/spreadsheetml/2009/9/main" objectType="CheckBox" lockText="1"/>
</file>

<file path=xl/ctrlProps/ctrlProp203.xml><?xml version="1.0" encoding="utf-8"?>
<formControlPr xmlns="http://schemas.microsoft.com/office/spreadsheetml/2009/9/main" objectType="CheckBox" lockText="1"/>
</file>

<file path=xl/ctrlProps/ctrlProp204.xml><?xml version="1.0" encoding="utf-8"?>
<formControlPr xmlns="http://schemas.microsoft.com/office/spreadsheetml/2009/9/main" objectType="CheckBox" checked="Checked" lockText="1"/>
</file>

<file path=xl/ctrlProps/ctrlProp205.xml><?xml version="1.0" encoding="utf-8"?>
<formControlPr xmlns="http://schemas.microsoft.com/office/spreadsheetml/2009/9/main" objectType="CheckBox" lockText="1"/>
</file>

<file path=xl/ctrlProps/ctrlProp206.xml><?xml version="1.0" encoding="utf-8"?>
<formControlPr xmlns="http://schemas.microsoft.com/office/spreadsheetml/2009/9/main" objectType="CheckBox" checked="Checked" lockText="1"/>
</file>

<file path=xl/ctrlProps/ctrlProp207.xml><?xml version="1.0" encoding="utf-8"?>
<formControlPr xmlns="http://schemas.microsoft.com/office/spreadsheetml/2009/9/main" objectType="CheckBox" checked="Checked" lockText="1"/>
</file>

<file path=xl/ctrlProps/ctrlProp208.xml><?xml version="1.0" encoding="utf-8"?>
<formControlPr xmlns="http://schemas.microsoft.com/office/spreadsheetml/2009/9/main" objectType="CheckBox" lockText="1"/>
</file>

<file path=xl/ctrlProps/ctrlProp209.xml><?xml version="1.0" encoding="utf-8"?>
<formControlPr xmlns="http://schemas.microsoft.com/office/spreadsheetml/2009/9/main" objectType="CheckBox" checked="Checked" lockText="1"/>
</file>

<file path=xl/ctrlProps/ctrlProp21.xml><?xml version="1.0" encoding="utf-8"?>
<formControlPr xmlns="http://schemas.microsoft.com/office/spreadsheetml/2009/9/main" objectType="Radio" checked="Checked" lockText="1"/>
</file>

<file path=xl/ctrlProps/ctrlProp210.xml><?xml version="1.0" encoding="utf-8"?>
<formControlPr xmlns="http://schemas.microsoft.com/office/spreadsheetml/2009/9/main" objectType="CheckBox" lockText="1"/>
</file>

<file path=xl/ctrlProps/ctrlProp211.xml><?xml version="1.0" encoding="utf-8"?>
<formControlPr xmlns="http://schemas.microsoft.com/office/spreadsheetml/2009/9/main" objectType="GBox" noThreeD="1"/>
</file>

<file path=xl/ctrlProps/ctrlProp212.xml><?xml version="1.0" encoding="utf-8"?>
<formControlPr xmlns="http://schemas.microsoft.com/office/spreadsheetml/2009/9/main" objectType="Radio" checked="Checked" firstButton="1" fmlaLink="$A$13" lockText="1"/>
</file>

<file path=xl/ctrlProps/ctrlProp213.xml><?xml version="1.0" encoding="utf-8"?>
<formControlPr xmlns="http://schemas.microsoft.com/office/spreadsheetml/2009/9/main" objectType="Radio" lockText="1"/>
</file>

<file path=xl/ctrlProps/ctrlProp214.xml><?xml version="1.0" encoding="utf-8"?>
<formControlPr xmlns="http://schemas.microsoft.com/office/spreadsheetml/2009/9/main" objectType="Radio" lockText="1"/>
</file>

<file path=xl/ctrlProps/ctrlProp215.xml><?xml version="1.0" encoding="utf-8"?>
<formControlPr xmlns="http://schemas.microsoft.com/office/spreadsheetml/2009/9/main" objectType="Radio" lockText="1"/>
</file>

<file path=xl/ctrlProps/ctrlProp216.xml><?xml version="1.0" encoding="utf-8"?>
<formControlPr xmlns="http://schemas.microsoft.com/office/spreadsheetml/2009/9/main" objectType="Radio" lockText="1"/>
</file>

<file path=xl/ctrlProps/ctrlProp217.xml><?xml version="1.0" encoding="utf-8"?>
<formControlPr xmlns="http://schemas.microsoft.com/office/spreadsheetml/2009/9/main" objectType="Radio" lockText="1"/>
</file>

<file path=xl/ctrlProps/ctrlProp218.xml><?xml version="1.0" encoding="utf-8"?>
<formControlPr xmlns="http://schemas.microsoft.com/office/spreadsheetml/2009/9/main" objectType="Radio" firstButton="1" fmlaLink="$A$8" lockText="1"/>
</file>

<file path=xl/ctrlProps/ctrlProp219.xml><?xml version="1.0" encoding="utf-8"?>
<formControlPr xmlns="http://schemas.microsoft.com/office/spreadsheetml/2009/9/main" objectType="Radio" lockText="1"/>
</file>

<file path=xl/ctrlProps/ctrlProp22.xml><?xml version="1.0" encoding="utf-8"?>
<formControlPr xmlns="http://schemas.microsoft.com/office/spreadsheetml/2009/9/main" objectType="Radio" lockText="1"/>
</file>

<file path=xl/ctrlProps/ctrlProp220.xml><?xml version="1.0" encoding="utf-8"?>
<formControlPr xmlns="http://schemas.microsoft.com/office/spreadsheetml/2009/9/main" objectType="Radio" checked="Checked" lockText="1"/>
</file>

<file path=xl/ctrlProps/ctrlProp23.xml><?xml version="1.0" encoding="utf-8"?>
<formControlPr xmlns="http://schemas.microsoft.com/office/spreadsheetml/2009/9/main" objectType="CheckBox" fmlaLink="$I$15"/>
</file>

<file path=xl/ctrlProps/ctrlProp24.xml><?xml version="1.0" encoding="utf-8"?>
<formControlPr xmlns="http://schemas.microsoft.com/office/spreadsheetml/2009/9/main" objectType="CheckBox" checked="Checked" fmlaLink="$J$15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checked="Checked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checked="Checked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checked="Checked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Radio" firstButton="1" fmlaLink="$A$13" lockText="1"/>
</file>

<file path=xl/ctrlProps/ctrlProp37.xml><?xml version="1.0" encoding="utf-8"?>
<formControlPr xmlns="http://schemas.microsoft.com/office/spreadsheetml/2009/9/main" objectType="Radio" lockText="1"/>
</file>

<file path=xl/ctrlProps/ctrlProp38.xml><?xml version="1.0" encoding="utf-8"?>
<formControlPr xmlns="http://schemas.microsoft.com/office/spreadsheetml/2009/9/main" objectType="Radio" checked="Checked" lockText="1"/>
</file>

<file path=xl/ctrlProps/ctrlProp39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Radio" lockText="1"/>
</file>

<file path=xl/ctrlProps/ctrlProp41.xml><?xml version="1.0" encoding="utf-8"?>
<formControlPr xmlns="http://schemas.microsoft.com/office/spreadsheetml/2009/9/main" objectType="Radio" lockText="1"/>
</file>

<file path=xl/ctrlProps/ctrlProp42.xml><?xml version="1.0" encoding="utf-8"?>
<formControlPr xmlns="http://schemas.microsoft.com/office/spreadsheetml/2009/9/main" objectType="Radio" firstButton="1" fmlaLink="$A$8" lockText="1"/>
</file>

<file path=xl/ctrlProps/ctrlProp43.xml><?xml version="1.0" encoding="utf-8"?>
<formControlPr xmlns="http://schemas.microsoft.com/office/spreadsheetml/2009/9/main" objectType="Radio" checked="Checked" lockText="1"/>
</file>

<file path=xl/ctrlProps/ctrlProp44.xml><?xml version="1.0" encoding="utf-8"?>
<formControlPr xmlns="http://schemas.microsoft.com/office/spreadsheetml/2009/9/main" objectType="Radio" lockText="1"/>
</file>

<file path=xl/ctrlProps/ctrlProp45.xml><?xml version="1.0" encoding="utf-8"?>
<formControlPr xmlns="http://schemas.microsoft.com/office/spreadsheetml/2009/9/main" objectType="CheckBox" fmlaLink="$I$15"/>
</file>

<file path=xl/ctrlProps/ctrlProp46.xml><?xml version="1.0" encoding="utf-8"?>
<formControlPr xmlns="http://schemas.microsoft.com/office/spreadsheetml/2009/9/main" objectType="CheckBox" checked="Checked" fmlaLink="$J$15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checked="Checked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checked="Checked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Radio" firstButton="1" fmlaLink="$A$13" lockText="1"/>
</file>

<file path=xl/ctrlProps/ctrlProp59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Radio" checked="Checked" lockText="1"/>
</file>

<file path=xl/ctrlProps/ctrlProp61.xml><?xml version="1.0" encoding="utf-8"?>
<formControlPr xmlns="http://schemas.microsoft.com/office/spreadsheetml/2009/9/main" objectType="Radio" lockText="1"/>
</file>

<file path=xl/ctrlProps/ctrlProp62.xml><?xml version="1.0" encoding="utf-8"?>
<formControlPr xmlns="http://schemas.microsoft.com/office/spreadsheetml/2009/9/main" objectType="Radio" lockText="1"/>
</file>

<file path=xl/ctrlProps/ctrlProp63.xml><?xml version="1.0" encoding="utf-8"?>
<formControlPr xmlns="http://schemas.microsoft.com/office/spreadsheetml/2009/9/main" objectType="Radio" lockText="1"/>
</file>

<file path=xl/ctrlProps/ctrlProp64.xml><?xml version="1.0" encoding="utf-8"?>
<formControlPr xmlns="http://schemas.microsoft.com/office/spreadsheetml/2009/9/main" objectType="Radio" firstButton="1" fmlaLink="$A$8" lockText="1"/>
</file>

<file path=xl/ctrlProps/ctrlProp65.xml><?xml version="1.0" encoding="utf-8"?>
<formControlPr xmlns="http://schemas.microsoft.com/office/spreadsheetml/2009/9/main" objectType="Radio" checked="Checked" lockText="1"/>
</file>

<file path=xl/ctrlProps/ctrlProp66.xml><?xml version="1.0" encoding="utf-8"?>
<formControlPr xmlns="http://schemas.microsoft.com/office/spreadsheetml/2009/9/main" objectType="Radio" lockText="1"/>
</file>

<file path=xl/ctrlProps/ctrlProp67.xml><?xml version="1.0" encoding="utf-8"?>
<formControlPr xmlns="http://schemas.microsoft.com/office/spreadsheetml/2009/9/main" objectType="CheckBox" checked="Checked" fmlaLink="$I$15"/>
</file>

<file path=xl/ctrlProps/ctrlProp68.xml><?xml version="1.0" encoding="utf-8"?>
<formControlPr xmlns="http://schemas.microsoft.com/office/spreadsheetml/2009/9/main" objectType="CheckBox" fmlaLink="$J$15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checked="Checked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Radio" firstButton="1" fmlaLink="$A$13" lockText="1"/>
</file>

<file path=xl/ctrlProps/ctrlProp81.xml><?xml version="1.0" encoding="utf-8"?>
<formControlPr xmlns="http://schemas.microsoft.com/office/spreadsheetml/2009/9/main" objectType="Radio" lockText="1"/>
</file>

<file path=xl/ctrlProps/ctrlProp82.xml><?xml version="1.0" encoding="utf-8"?>
<formControlPr xmlns="http://schemas.microsoft.com/office/spreadsheetml/2009/9/main" objectType="Radio" checked="Checked" lockText="1"/>
</file>

<file path=xl/ctrlProps/ctrlProp83.xml><?xml version="1.0" encoding="utf-8"?>
<formControlPr xmlns="http://schemas.microsoft.com/office/spreadsheetml/2009/9/main" objectType="Radio" lockText="1"/>
</file>

<file path=xl/ctrlProps/ctrlProp84.xml><?xml version="1.0" encoding="utf-8"?>
<formControlPr xmlns="http://schemas.microsoft.com/office/spreadsheetml/2009/9/main" objectType="Radio" lockText="1"/>
</file>

<file path=xl/ctrlProps/ctrlProp85.xml><?xml version="1.0" encoding="utf-8"?>
<formControlPr xmlns="http://schemas.microsoft.com/office/spreadsheetml/2009/9/main" objectType="Radio" lockText="1"/>
</file>

<file path=xl/ctrlProps/ctrlProp86.xml><?xml version="1.0" encoding="utf-8"?>
<formControlPr xmlns="http://schemas.microsoft.com/office/spreadsheetml/2009/9/main" objectType="Radio" firstButton="1" fmlaLink="$A$8" lockText="1"/>
</file>

<file path=xl/ctrlProps/ctrlProp87.xml><?xml version="1.0" encoding="utf-8"?>
<formControlPr xmlns="http://schemas.microsoft.com/office/spreadsheetml/2009/9/main" objectType="Radio" checked="Checked" lockText="1"/>
</file>

<file path=xl/ctrlProps/ctrlProp88.xml><?xml version="1.0" encoding="utf-8"?>
<formControlPr xmlns="http://schemas.microsoft.com/office/spreadsheetml/2009/9/main" objectType="Radio" lockText="1"/>
</file>

<file path=xl/ctrlProps/ctrlProp89.xml><?xml version="1.0" encoding="utf-8"?>
<formControlPr xmlns="http://schemas.microsoft.com/office/spreadsheetml/2009/9/main" objectType="CheckBox" fmlaLink="$I$15"/>
</file>

<file path=xl/ctrlProps/ctrlProp9.xml><?xml version="1.0" encoding="utf-8"?>
<formControlPr xmlns="http://schemas.microsoft.com/office/spreadsheetml/2009/9/main" objectType="CheckBox" checked="Checked" lockText="1"/>
</file>

<file path=xl/ctrlProps/ctrlProp90.xml><?xml version="1.0" encoding="utf-8"?>
<formControlPr xmlns="http://schemas.microsoft.com/office/spreadsheetml/2009/9/main" objectType="CheckBox" checked="Checked" fmlaLink="$J$15"/>
</file>

<file path=xl/ctrlProps/ctrlProp91.xml><?xml version="1.0" encoding="utf-8"?>
<formControlPr xmlns="http://schemas.microsoft.com/office/spreadsheetml/2009/9/main" objectType="CheckBox" checked="Checked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checked="Checked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checked="Checked" lockText="1"/>
</file>

<file path=xl/ctrlProps/ctrlProp97.xml><?xml version="1.0" encoding="utf-8"?>
<formControlPr xmlns="http://schemas.microsoft.com/office/spreadsheetml/2009/9/main" objectType="CheckBox" checked="Checked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checked="Checked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GENERAL!A1"/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52</xdr:row>
      <xdr:rowOff>221793</xdr:rowOff>
    </xdr:from>
    <xdr:to>
      <xdr:col>17</xdr:col>
      <xdr:colOff>365610</xdr:colOff>
      <xdr:row>53</xdr:row>
      <xdr:rowOff>346867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42389" y="14300860"/>
          <a:ext cx="509077" cy="51350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57150</xdr:colOff>
          <xdr:row>12</xdr:row>
          <xdr:rowOff>190500</xdr:rowOff>
        </xdr:to>
        <xdr:sp macro="" textlink="">
          <xdr:nvSpPr>
            <xdr:cNvPr id="96257" name="Check Box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1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96258" name="Check Box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1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96259" name="Check Box 3" hidden="1">
              <a:extLst>
                <a:ext uri="{63B3BB69-23CF-44E3-9099-C40C66FF867C}">
                  <a14:compatExt spid="_x0000_s96259"/>
                </a:ext>
                <a:ext uri="{FF2B5EF4-FFF2-40B4-BE49-F238E27FC236}">
                  <a16:creationId xmlns:a16="http://schemas.microsoft.com/office/drawing/2014/main" id="{00000000-0008-0000-0100-000003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114300</xdr:colOff>
          <xdr:row>14</xdr:row>
          <xdr:rowOff>9525</xdr:rowOff>
        </xdr:to>
        <xdr:sp macro="" textlink="">
          <xdr:nvSpPr>
            <xdr:cNvPr id="96260" name="Check Box 4" hidden="1">
              <a:extLst>
                <a:ext uri="{63B3BB69-23CF-44E3-9099-C40C66FF867C}">
                  <a14:compatExt spid="_x0000_s96260"/>
                </a:ext>
                <a:ext uri="{FF2B5EF4-FFF2-40B4-BE49-F238E27FC236}">
                  <a16:creationId xmlns:a16="http://schemas.microsoft.com/office/drawing/2014/main" id="{00000000-0008-0000-0100-000004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96261" name="Check Box 5" hidden="1">
              <a:extLst>
                <a:ext uri="{63B3BB69-23CF-44E3-9099-C40C66FF867C}">
                  <a14:compatExt spid="_x0000_s96261"/>
                </a:ext>
                <a:ext uri="{FF2B5EF4-FFF2-40B4-BE49-F238E27FC236}">
                  <a16:creationId xmlns:a16="http://schemas.microsoft.com/office/drawing/2014/main" id="{00000000-0008-0000-0100-000005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96262" name="Check Box 6" hidden="1">
              <a:extLst>
                <a:ext uri="{63B3BB69-23CF-44E3-9099-C40C66FF867C}">
                  <a14:compatExt spid="_x0000_s96262"/>
                </a:ext>
                <a:ext uri="{FF2B5EF4-FFF2-40B4-BE49-F238E27FC236}">
                  <a16:creationId xmlns:a16="http://schemas.microsoft.com/office/drawing/2014/main" id="{00000000-0008-0000-0100-000006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28575</xdr:rowOff>
        </xdr:to>
        <xdr:sp macro="" textlink="">
          <xdr:nvSpPr>
            <xdr:cNvPr id="96263" name="Check Box 7" hidden="1">
              <a:extLst>
                <a:ext uri="{63B3BB69-23CF-44E3-9099-C40C66FF867C}">
                  <a14:compatExt spid="_x0000_s96263"/>
                </a:ext>
                <a:ext uri="{FF2B5EF4-FFF2-40B4-BE49-F238E27FC236}">
                  <a16:creationId xmlns:a16="http://schemas.microsoft.com/office/drawing/2014/main" id="{00000000-0008-0000-0100-000007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371475</xdr:colOff>
          <xdr:row>13</xdr:row>
          <xdr:rowOff>0</xdr:rowOff>
        </xdr:to>
        <xdr:sp macro="" textlink="">
          <xdr:nvSpPr>
            <xdr:cNvPr id="96264" name="Check Box 8" hidden="1">
              <a:extLst>
                <a:ext uri="{63B3BB69-23CF-44E3-9099-C40C66FF867C}">
                  <a14:compatExt spid="_x0000_s96264"/>
                </a:ext>
                <a:ext uri="{FF2B5EF4-FFF2-40B4-BE49-F238E27FC236}">
                  <a16:creationId xmlns:a16="http://schemas.microsoft.com/office/drawing/2014/main" id="{00000000-0008-0000-0100-000008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96265" name="Check Box 9" hidden="1">
              <a:extLst>
                <a:ext uri="{63B3BB69-23CF-44E3-9099-C40C66FF867C}">
                  <a14:compatExt spid="_x0000_s96265"/>
                </a:ext>
                <a:ext uri="{FF2B5EF4-FFF2-40B4-BE49-F238E27FC236}">
                  <a16:creationId xmlns:a16="http://schemas.microsoft.com/office/drawing/2014/main" id="{00000000-0008-0000-0100-000009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96266" name="Check Box 10" hidden="1">
              <a:extLst>
                <a:ext uri="{63B3BB69-23CF-44E3-9099-C40C66FF867C}">
                  <a14:compatExt spid="_x0000_s96266"/>
                </a:ext>
                <a:ext uri="{FF2B5EF4-FFF2-40B4-BE49-F238E27FC236}">
                  <a16:creationId xmlns:a16="http://schemas.microsoft.com/office/drawing/2014/main" id="{00000000-0008-0000-0100-00000A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57150</xdr:colOff>
          <xdr:row>12</xdr:row>
          <xdr:rowOff>190500</xdr:rowOff>
        </xdr:to>
        <xdr:sp macro="" textlink="">
          <xdr:nvSpPr>
            <xdr:cNvPr id="96267" name="Check Box 11" hidden="1">
              <a:extLst>
                <a:ext uri="{63B3BB69-23CF-44E3-9099-C40C66FF867C}">
                  <a14:compatExt spid="_x0000_s96267"/>
                </a:ext>
                <a:ext uri="{FF2B5EF4-FFF2-40B4-BE49-F238E27FC236}">
                  <a16:creationId xmlns:a16="http://schemas.microsoft.com/office/drawing/2014/main" id="{00000000-0008-0000-0100-00000B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57150</xdr:colOff>
          <xdr:row>14</xdr:row>
          <xdr:rowOff>9525</xdr:rowOff>
        </xdr:to>
        <xdr:sp macro="" textlink="">
          <xdr:nvSpPr>
            <xdr:cNvPr id="96268" name="Check Box 12" hidden="1">
              <a:extLst>
                <a:ext uri="{63B3BB69-23CF-44E3-9099-C40C66FF867C}">
                  <a14:compatExt spid="_x0000_s96268"/>
                </a:ext>
                <a:ext uri="{FF2B5EF4-FFF2-40B4-BE49-F238E27FC236}">
                  <a16:creationId xmlns:a16="http://schemas.microsoft.com/office/drawing/2014/main" id="{00000000-0008-0000-0100-00000C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238125</xdr:rowOff>
        </xdr:to>
        <xdr:sp macro="" textlink="">
          <xdr:nvSpPr>
            <xdr:cNvPr id="96269" name="Group Box 13" hidden="1">
              <a:extLst>
                <a:ext uri="{63B3BB69-23CF-44E3-9099-C40C66FF867C}">
                  <a14:compatExt spid="_x0000_s96269"/>
                </a:ext>
                <a:ext uri="{FF2B5EF4-FFF2-40B4-BE49-F238E27FC236}">
                  <a16:creationId xmlns:a16="http://schemas.microsoft.com/office/drawing/2014/main" id="{00000000-0008-0000-0100-00000D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161925</xdr:colOff>
          <xdr:row>12</xdr:row>
          <xdr:rowOff>76200</xdr:rowOff>
        </xdr:to>
        <xdr:sp macro="" textlink="">
          <xdr:nvSpPr>
            <xdr:cNvPr id="96270" name="Option Button 14" descr="Mensual" hidden="1">
              <a:extLst>
                <a:ext uri="{63B3BB69-23CF-44E3-9099-C40C66FF867C}">
                  <a14:compatExt spid="_x0000_s96270"/>
                </a:ext>
                <a:ext uri="{FF2B5EF4-FFF2-40B4-BE49-F238E27FC236}">
                  <a16:creationId xmlns:a16="http://schemas.microsoft.com/office/drawing/2014/main" id="{00000000-0008-0000-0100-00000E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476250</xdr:colOff>
          <xdr:row>13</xdr:row>
          <xdr:rowOff>142875</xdr:rowOff>
        </xdr:to>
        <xdr:sp macro="" textlink="">
          <xdr:nvSpPr>
            <xdr:cNvPr id="96271" name="Option Button 15" hidden="1">
              <a:extLst>
                <a:ext uri="{63B3BB69-23CF-44E3-9099-C40C66FF867C}">
                  <a14:compatExt spid="_x0000_s96271"/>
                </a:ext>
                <a:ext uri="{FF2B5EF4-FFF2-40B4-BE49-F238E27FC236}">
                  <a16:creationId xmlns:a16="http://schemas.microsoft.com/office/drawing/2014/main" id="{00000000-0008-0000-0100-00000F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96272" name="Option Button 16" hidden="1">
              <a:extLst>
                <a:ext uri="{63B3BB69-23CF-44E3-9099-C40C66FF867C}">
                  <a14:compatExt spid="_x0000_s96272"/>
                </a:ext>
                <a:ext uri="{FF2B5EF4-FFF2-40B4-BE49-F238E27FC236}">
                  <a16:creationId xmlns:a16="http://schemas.microsoft.com/office/drawing/2014/main" id="{00000000-0008-0000-0100-000010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161925</xdr:rowOff>
        </xdr:to>
        <xdr:sp macro="" textlink="">
          <xdr:nvSpPr>
            <xdr:cNvPr id="96273" name="Option Button 17" hidden="1">
              <a:extLst>
                <a:ext uri="{63B3BB69-23CF-44E3-9099-C40C66FF867C}">
                  <a14:compatExt spid="_x0000_s96273"/>
                </a:ext>
                <a:ext uri="{FF2B5EF4-FFF2-40B4-BE49-F238E27FC236}">
                  <a16:creationId xmlns:a16="http://schemas.microsoft.com/office/drawing/2014/main" id="{00000000-0008-0000-0100-00001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476250</xdr:colOff>
          <xdr:row>12</xdr:row>
          <xdr:rowOff>104775</xdr:rowOff>
        </xdr:to>
        <xdr:sp macro="" textlink="">
          <xdr:nvSpPr>
            <xdr:cNvPr id="96274" name="Option Button 18" hidden="1">
              <a:extLst>
                <a:ext uri="{63B3BB69-23CF-44E3-9099-C40C66FF867C}">
                  <a14:compatExt spid="_x0000_s96274"/>
                </a:ext>
                <a:ext uri="{FF2B5EF4-FFF2-40B4-BE49-F238E27FC236}">
                  <a16:creationId xmlns:a16="http://schemas.microsoft.com/office/drawing/2014/main" id="{00000000-0008-0000-0100-00001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438150</xdr:colOff>
          <xdr:row>14</xdr:row>
          <xdr:rowOff>0</xdr:rowOff>
        </xdr:to>
        <xdr:sp macro="" textlink="">
          <xdr:nvSpPr>
            <xdr:cNvPr id="96275" name="Option Button 19" hidden="1">
              <a:extLst>
                <a:ext uri="{63B3BB69-23CF-44E3-9099-C40C66FF867C}">
                  <a14:compatExt spid="_x0000_s96275"/>
                </a:ext>
                <a:ext uri="{FF2B5EF4-FFF2-40B4-BE49-F238E27FC236}">
                  <a16:creationId xmlns:a16="http://schemas.microsoft.com/office/drawing/2014/main" id="{00000000-0008-0000-0100-000013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96276" name="Option Button 20" hidden="1">
              <a:extLst>
                <a:ext uri="{63B3BB69-23CF-44E3-9099-C40C66FF867C}">
                  <a14:compatExt spid="_x0000_s96276"/>
                </a:ext>
                <a:ext uri="{FF2B5EF4-FFF2-40B4-BE49-F238E27FC236}">
                  <a16:creationId xmlns:a16="http://schemas.microsoft.com/office/drawing/2014/main" id="{00000000-0008-0000-0100-000014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438150</xdr:colOff>
          <xdr:row>8</xdr:row>
          <xdr:rowOff>295275</xdr:rowOff>
        </xdr:to>
        <xdr:sp macro="" textlink="">
          <xdr:nvSpPr>
            <xdr:cNvPr id="96277" name="Option Button 21" hidden="1">
              <a:extLst>
                <a:ext uri="{63B3BB69-23CF-44E3-9099-C40C66FF867C}">
                  <a14:compatExt spid="_x0000_s96277"/>
                </a:ext>
                <a:ext uri="{FF2B5EF4-FFF2-40B4-BE49-F238E27FC236}">
                  <a16:creationId xmlns:a16="http://schemas.microsoft.com/office/drawing/2014/main" id="{00000000-0008-0000-0100-000015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96278" name="Option Button 22" hidden="1">
              <a:extLst>
                <a:ext uri="{63B3BB69-23CF-44E3-9099-C40C66FF867C}">
                  <a14:compatExt spid="_x0000_s96278"/>
                </a:ext>
                <a:ext uri="{FF2B5EF4-FFF2-40B4-BE49-F238E27FC236}">
                  <a16:creationId xmlns:a16="http://schemas.microsoft.com/office/drawing/2014/main" id="{00000000-0008-0000-0100-000016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298407</xdr:rowOff>
    </xdr:from>
    <xdr:to>
      <xdr:col>17</xdr:col>
      <xdr:colOff>365610</xdr:colOff>
      <xdr:row>57</xdr:row>
      <xdr:rowOff>140107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20833" name="Check Box 1" hidden="1">
              <a:extLst>
                <a:ext uri="{63B3BB69-23CF-44E3-9099-C40C66FF867C}">
                  <a14:compatExt spid="_x0000_s120833"/>
                </a:ext>
                <a:ext uri="{FF2B5EF4-FFF2-40B4-BE49-F238E27FC236}">
                  <a16:creationId xmlns:a16="http://schemas.microsoft.com/office/drawing/2014/main" id="{00000000-0008-0000-0A00-00000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20834" name="Check Box 2" hidden="1">
              <a:extLst>
                <a:ext uri="{63B3BB69-23CF-44E3-9099-C40C66FF867C}">
                  <a14:compatExt spid="_x0000_s120834"/>
                </a:ext>
                <a:ext uri="{FF2B5EF4-FFF2-40B4-BE49-F238E27FC236}">
                  <a16:creationId xmlns:a16="http://schemas.microsoft.com/office/drawing/2014/main" id="{00000000-0008-0000-0A00-000002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20835" name="Check Box 3" hidden="1">
              <a:extLst>
                <a:ext uri="{63B3BB69-23CF-44E3-9099-C40C66FF867C}">
                  <a14:compatExt spid="_x0000_s120835"/>
                </a:ext>
                <a:ext uri="{FF2B5EF4-FFF2-40B4-BE49-F238E27FC236}">
                  <a16:creationId xmlns:a16="http://schemas.microsoft.com/office/drawing/2014/main" id="{00000000-0008-0000-0A00-000003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20836" name="Check Box 4" hidden="1">
              <a:extLst>
                <a:ext uri="{63B3BB69-23CF-44E3-9099-C40C66FF867C}">
                  <a14:compatExt spid="_x0000_s120836"/>
                </a:ext>
                <a:ext uri="{FF2B5EF4-FFF2-40B4-BE49-F238E27FC236}">
                  <a16:creationId xmlns:a16="http://schemas.microsoft.com/office/drawing/2014/main" id="{00000000-0008-0000-0A00-000004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20837" name="Check Box 5" hidden="1">
              <a:extLst>
                <a:ext uri="{63B3BB69-23CF-44E3-9099-C40C66FF867C}">
                  <a14:compatExt spid="_x0000_s120837"/>
                </a:ext>
                <a:ext uri="{FF2B5EF4-FFF2-40B4-BE49-F238E27FC236}">
                  <a16:creationId xmlns:a16="http://schemas.microsoft.com/office/drawing/2014/main" id="{00000000-0008-0000-0A00-000005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20838" name="Check Box 6" hidden="1">
              <a:extLst>
                <a:ext uri="{63B3BB69-23CF-44E3-9099-C40C66FF867C}">
                  <a14:compatExt spid="_x0000_s120838"/>
                </a:ext>
                <a:ext uri="{FF2B5EF4-FFF2-40B4-BE49-F238E27FC236}">
                  <a16:creationId xmlns:a16="http://schemas.microsoft.com/office/drawing/2014/main" id="{00000000-0008-0000-0A00-000006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20839" name="Check Box 7" hidden="1">
              <a:extLst>
                <a:ext uri="{63B3BB69-23CF-44E3-9099-C40C66FF867C}">
                  <a14:compatExt spid="_x0000_s120839"/>
                </a:ext>
                <a:ext uri="{FF2B5EF4-FFF2-40B4-BE49-F238E27FC236}">
                  <a16:creationId xmlns:a16="http://schemas.microsoft.com/office/drawing/2014/main" id="{00000000-0008-0000-0A00-000007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20840" name="Check Box 8" hidden="1">
              <a:extLst>
                <a:ext uri="{63B3BB69-23CF-44E3-9099-C40C66FF867C}">
                  <a14:compatExt spid="_x0000_s120840"/>
                </a:ext>
                <a:ext uri="{FF2B5EF4-FFF2-40B4-BE49-F238E27FC236}">
                  <a16:creationId xmlns:a16="http://schemas.microsoft.com/office/drawing/2014/main" id="{00000000-0008-0000-0A00-000008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20841" name="Check Box 9" hidden="1">
              <a:extLst>
                <a:ext uri="{63B3BB69-23CF-44E3-9099-C40C66FF867C}">
                  <a14:compatExt spid="_x0000_s120841"/>
                </a:ext>
                <a:ext uri="{FF2B5EF4-FFF2-40B4-BE49-F238E27FC236}">
                  <a16:creationId xmlns:a16="http://schemas.microsoft.com/office/drawing/2014/main" id="{00000000-0008-0000-0A00-000009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20842" name="Check Box 10" hidden="1">
              <a:extLst>
                <a:ext uri="{63B3BB69-23CF-44E3-9099-C40C66FF867C}">
                  <a14:compatExt spid="_x0000_s120842"/>
                </a:ext>
                <a:ext uri="{FF2B5EF4-FFF2-40B4-BE49-F238E27FC236}">
                  <a16:creationId xmlns:a16="http://schemas.microsoft.com/office/drawing/2014/main" id="{00000000-0008-0000-0A00-00000A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20843" name="Check Box 11" hidden="1">
              <a:extLst>
                <a:ext uri="{63B3BB69-23CF-44E3-9099-C40C66FF867C}">
                  <a14:compatExt spid="_x0000_s120843"/>
                </a:ext>
                <a:ext uri="{FF2B5EF4-FFF2-40B4-BE49-F238E27FC236}">
                  <a16:creationId xmlns:a16="http://schemas.microsoft.com/office/drawing/2014/main" id="{00000000-0008-0000-0A00-00000B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20844" name="Check Box 12" hidden="1">
              <a:extLst>
                <a:ext uri="{63B3BB69-23CF-44E3-9099-C40C66FF867C}">
                  <a14:compatExt spid="_x0000_s120844"/>
                </a:ext>
                <a:ext uri="{FF2B5EF4-FFF2-40B4-BE49-F238E27FC236}">
                  <a16:creationId xmlns:a16="http://schemas.microsoft.com/office/drawing/2014/main" id="{00000000-0008-0000-0A00-00000C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20845" name="Group Box 13" hidden="1">
              <a:extLst>
                <a:ext uri="{63B3BB69-23CF-44E3-9099-C40C66FF867C}">
                  <a14:compatExt spid="_x0000_s120845"/>
                </a:ext>
                <a:ext uri="{FF2B5EF4-FFF2-40B4-BE49-F238E27FC236}">
                  <a16:creationId xmlns:a16="http://schemas.microsoft.com/office/drawing/2014/main" id="{00000000-0008-0000-0A00-00000D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20846" name="Option Button 14" descr="Mensual" hidden="1">
              <a:extLst>
                <a:ext uri="{63B3BB69-23CF-44E3-9099-C40C66FF867C}">
                  <a14:compatExt spid="_x0000_s120846"/>
                </a:ext>
                <a:ext uri="{FF2B5EF4-FFF2-40B4-BE49-F238E27FC236}">
                  <a16:creationId xmlns:a16="http://schemas.microsoft.com/office/drawing/2014/main" id="{00000000-0008-0000-0A00-00000E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20847" name="Option Button 15" hidden="1">
              <a:extLst>
                <a:ext uri="{63B3BB69-23CF-44E3-9099-C40C66FF867C}">
                  <a14:compatExt spid="_x0000_s120847"/>
                </a:ext>
                <a:ext uri="{FF2B5EF4-FFF2-40B4-BE49-F238E27FC236}">
                  <a16:creationId xmlns:a16="http://schemas.microsoft.com/office/drawing/2014/main" id="{00000000-0008-0000-0A00-00000F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20848" name="Option Button 16" hidden="1">
              <a:extLst>
                <a:ext uri="{63B3BB69-23CF-44E3-9099-C40C66FF867C}">
                  <a14:compatExt spid="_x0000_s120848"/>
                </a:ext>
                <a:ext uri="{FF2B5EF4-FFF2-40B4-BE49-F238E27FC236}">
                  <a16:creationId xmlns:a16="http://schemas.microsoft.com/office/drawing/2014/main" id="{00000000-0008-0000-0A00-000010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20849" name="Option Button 17" hidden="1">
              <a:extLst>
                <a:ext uri="{63B3BB69-23CF-44E3-9099-C40C66FF867C}">
                  <a14:compatExt spid="_x0000_s120849"/>
                </a:ext>
                <a:ext uri="{FF2B5EF4-FFF2-40B4-BE49-F238E27FC236}">
                  <a16:creationId xmlns:a16="http://schemas.microsoft.com/office/drawing/2014/main" id="{00000000-0008-0000-0A00-000011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20850" name="Option Button 18" hidden="1">
              <a:extLst>
                <a:ext uri="{63B3BB69-23CF-44E3-9099-C40C66FF867C}">
                  <a14:compatExt spid="_x0000_s120850"/>
                </a:ext>
                <a:ext uri="{FF2B5EF4-FFF2-40B4-BE49-F238E27FC236}">
                  <a16:creationId xmlns:a16="http://schemas.microsoft.com/office/drawing/2014/main" id="{00000000-0008-0000-0A00-000012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20851" name="Option Button 19" hidden="1">
              <a:extLst>
                <a:ext uri="{63B3BB69-23CF-44E3-9099-C40C66FF867C}">
                  <a14:compatExt spid="_x0000_s120851"/>
                </a:ext>
                <a:ext uri="{FF2B5EF4-FFF2-40B4-BE49-F238E27FC236}">
                  <a16:creationId xmlns:a16="http://schemas.microsoft.com/office/drawing/2014/main" id="{00000000-0008-0000-0A00-000013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20852" name="Option Button 20" hidden="1">
              <a:extLst>
                <a:ext uri="{63B3BB69-23CF-44E3-9099-C40C66FF867C}">
                  <a14:compatExt spid="_x0000_s120852"/>
                </a:ext>
                <a:ext uri="{FF2B5EF4-FFF2-40B4-BE49-F238E27FC236}">
                  <a16:creationId xmlns:a16="http://schemas.microsoft.com/office/drawing/2014/main" id="{00000000-0008-0000-0A00-000014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20853" name="Option Button 21" hidden="1">
              <a:extLst>
                <a:ext uri="{63B3BB69-23CF-44E3-9099-C40C66FF867C}">
                  <a14:compatExt spid="_x0000_s120853"/>
                </a:ext>
                <a:ext uri="{FF2B5EF4-FFF2-40B4-BE49-F238E27FC236}">
                  <a16:creationId xmlns:a16="http://schemas.microsoft.com/office/drawing/2014/main" id="{00000000-0008-0000-0A00-000015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20854" name="Option Button 22" hidden="1">
              <a:extLst>
                <a:ext uri="{63B3BB69-23CF-44E3-9099-C40C66FF867C}">
                  <a14:compatExt spid="_x0000_s120854"/>
                </a:ext>
                <a:ext uri="{FF2B5EF4-FFF2-40B4-BE49-F238E27FC236}">
                  <a16:creationId xmlns:a16="http://schemas.microsoft.com/office/drawing/2014/main" id="{00000000-0008-0000-0A00-000016D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53</xdr:row>
      <xdr:rowOff>286196</xdr:rowOff>
    </xdr:from>
    <xdr:to>
      <xdr:col>17</xdr:col>
      <xdr:colOff>365610</xdr:colOff>
      <xdr:row>55</xdr:row>
      <xdr:rowOff>30203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2641" name="Check Box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02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2642" name="Check Box 2" hidden="1">
              <a:extLst>
                <a:ext uri="{63B3BB69-23CF-44E3-9099-C40C66FF867C}">
                  <a14:compatExt spid="_x0000_s112642"/>
                </a:ext>
                <a:ext uri="{FF2B5EF4-FFF2-40B4-BE49-F238E27FC236}">
                  <a16:creationId xmlns:a16="http://schemas.microsoft.com/office/drawing/2014/main" id="{00000000-0008-0000-0200-00000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2643" name="Check Box 3" hidden="1">
              <a:extLst>
                <a:ext uri="{63B3BB69-23CF-44E3-9099-C40C66FF867C}">
                  <a14:compatExt spid="_x0000_s112643"/>
                </a:ext>
                <a:ext uri="{FF2B5EF4-FFF2-40B4-BE49-F238E27FC236}">
                  <a16:creationId xmlns:a16="http://schemas.microsoft.com/office/drawing/2014/main" id="{00000000-0008-0000-0200-00000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2644" name="Check Box 4" hidden="1">
              <a:extLst>
                <a:ext uri="{63B3BB69-23CF-44E3-9099-C40C66FF867C}">
                  <a14:compatExt spid="_x0000_s112644"/>
                </a:ext>
                <a:ext uri="{FF2B5EF4-FFF2-40B4-BE49-F238E27FC236}">
                  <a16:creationId xmlns:a16="http://schemas.microsoft.com/office/drawing/2014/main" id="{00000000-0008-0000-0200-00000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2645" name="Check Box 5" hidden="1">
              <a:extLst>
                <a:ext uri="{63B3BB69-23CF-44E3-9099-C40C66FF867C}">
                  <a14:compatExt spid="_x0000_s112645"/>
                </a:ext>
                <a:ext uri="{FF2B5EF4-FFF2-40B4-BE49-F238E27FC236}">
                  <a16:creationId xmlns:a16="http://schemas.microsoft.com/office/drawing/2014/main" id="{00000000-0008-0000-0200-00000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2646" name="Check Box 6" hidden="1">
              <a:extLst>
                <a:ext uri="{63B3BB69-23CF-44E3-9099-C40C66FF867C}">
                  <a14:compatExt spid="_x0000_s112646"/>
                </a:ext>
                <a:ext uri="{FF2B5EF4-FFF2-40B4-BE49-F238E27FC236}">
                  <a16:creationId xmlns:a16="http://schemas.microsoft.com/office/drawing/2014/main" id="{00000000-0008-0000-0200-00000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2647" name="Check Box 7" hidden="1">
              <a:extLst>
                <a:ext uri="{63B3BB69-23CF-44E3-9099-C40C66FF867C}">
                  <a14:compatExt spid="_x0000_s112647"/>
                </a:ext>
                <a:ext uri="{FF2B5EF4-FFF2-40B4-BE49-F238E27FC236}">
                  <a16:creationId xmlns:a16="http://schemas.microsoft.com/office/drawing/2014/main" id="{00000000-0008-0000-0200-000007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2648" name="Check Box 8" hidden="1">
              <a:extLst>
                <a:ext uri="{63B3BB69-23CF-44E3-9099-C40C66FF867C}">
                  <a14:compatExt spid="_x0000_s112648"/>
                </a:ext>
                <a:ext uri="{FF2B5EF4-FFF2-40B4-BE49-F238E27FC236}">
                  <a16:creationId xmlns:a16="http://schemas.microsoft.com/office/drawing/2014/main" id="{00000000-0008-0000-0200-000008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2649" name="Check Box 9" hidden="1">
              <a:extLst>
                <a:ext uri="{63B3BB69-23CF-44E3-9099-C40C66FF867C}">
                  <a14:compatExt spid="_x0000_s112649"/>
                </a:ext>
                <a:ext uri="{FF2B5EF4-FFF2-40B4-BE49-F238E27FC236}">
                  <a16:creationId xmlns:a16="http://schemas.microsoft.com/office/drawing/2014/main" id="{00000000-0008-0000-0200-000009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2650" name="Check Box 10" hidden="1">
              <a:extLst>
                <a:ext uri="{63B3BB69-23CF-44E3-9099-C40C66FF867C}">
                  <a14:compatExt spid="_x0000_s112650"/>
                </a:ext>
                <a:ext uri="{FF2B5EF4-FFF2-40B4-BE49-F238E27FC236}">
                  <a16:creationId xmlns:a16="http://schemas.microsoft.com/office/drawing/2014/main" id="{00000000-0008-0000-0200-00000A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2651" name="Check Box 11" hidden="1">
              <a:extLst>
                <a:ext uri="{63B3BB69-23CF-44E3-9099-C40C66FF867C}">
                  <a14:compatExt spid="_x0000_s112651"/>
                </a:ext>
                <a:ext uri="{FF2B5EF4-FFF2-40B4-BE49-F238E27FC236}">
                  <a16:creationId xmlns:a16="http://schemas.microsoft.com/office/drawing/2014/main" id="{00000000-0008-0000-0200-00000B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2652" name="Check Box 12" hidden="1">
              <a:extLst>
                <a:ext uri="{63B3BB69-23CF-44E3-9099-C40C66FF867C}">
                  <a14:compatExt spid="_x0000_s112652"/>
                </a:ext>
                <a:ext uri="{FF2B5EF4-FFF2-40B4-BE49-F238E27FC236}">
                  <a16:creationId xmlns:a16="http://schemas.microsoft.com/office/drawing/2014/main" id="{00000000-0008-0000-0200-00000C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266700</xdr:rowOff>
        </xdr:to>
        <xdr:sp macro="" textlink="">
          <xdr:nvSpPr>
            <xdr:cNvPr id="112653" name="Group Box 13" hidden="1">
              <a:extLst>
                <a:ext uri="{63B3BB69-23CF-44E3-9099-C40C66FF867C}">
                  <a14:compatExt spid="_x0000_s112653"/>
                </a:ext>
                <a:ext uri="{FF2B5EF4-FFF2-40B4-BE49-F238E27FC236}">
                  <a16:creationId xmlns:a16="http://schemas.microsoft.com/office/drawing/2014/main" id="{00000000-0008-0000-0200-00000D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2654" name="Option Button 14" descr="Mensual" hidden="1">
              <a:extLst>
                <a:ext uri="{63B3BB69-23CF-44E3-9099-C40C66FF867C}">
                  <a14:compatExt spid="_x0000_s112654"/>
                </a:ext>
                <a:ext uri="{FF2B5EF4-FFF2-40B4-BE49-F238E27FC236}">
                  <a16:creationId xmlns:a16="http://schemas.microsoft.com/office/drawing/2014/main" id="{00000000-0008-0000-0200-00000E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2655" name="Option Button 15" hidden="1">
              <a:extLst>
                <a:ext uri="{63B3BB69-23CF-44E3-9099-C40C66FF867C}">
                  <a14:compatExt spid="_x0000_s112655"/>
                </a:ext>
                <a:ext uri="{FF2B5EF4-FFF2-40B4-BE49-F238E27FC236}">
                  <a16:creationId xmlns:a16="http://schemas.microsoft.com/office/drawing/2014/main" id="{00000000-0008-0000-0200-00000F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2656" name="Option Button 16" hidden="1">
              <a:extLst>
                <a:ext uri="{63B3BB69-23CF-44E3-9099-C40C66FF867C}">
                  <a14:compatExt spid="_x0000_s112656"/>
                </a:ext>
                <a:ext uri="{FF2B5EF4-FFF2-40B4-BE49-F238E27FC236}">
                  <a16:creationId xmlns:a16="http://schemas.microsoft.com/office/drawing/2014/main" id="{00000000-0008-0000-0200-000010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2657" name="Option Button 17" hidden="1">
              <a:extLst>
                <a:ext uri="{63B3BB69-23CF-44E3-9099-C40C66FF867C}">
                  <a14:compatExt spid="_x0000_s112657"/>
                </a:ext>
                <a:ext uri="{FF2B5EF4-FFF2-40B4-BE49-F238E27FC236}">
                  <a16:creationId xmlns:a16="http://schemas.microsoft.com/office/drawing/2014/main" id="{00000000-0008-0000-0200-00001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2658" name="Option Button 18" hidden="1">
              <a:extLst>
                <a:ext uri="{63B3BB69-23CF-44E3-9099-C40C66FF867C}">
                  <a14:compatExt spid="_x0000_s112658"/>
                </a:ext>
                <a:ext uri="{FF2B5EF4-FFF2-40B4-BE49-F238E27FC236}">
                  <a16:creationId xmlns:a16="http://schemas.microsoft.com/office/drawing/2014/main" id="{00000000-0008-0000-0200-00001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2659" name="Option Button 19" hidden="1">
              <a:extLst>
                <a:ext uri="{63B3BB69-23CF-44E3-9099-C40C66FF867C}">
                  <a14:compatExt spid="_x0000_s112659"/>
                </a:ext>
                <a:ext uri="{FF2B5EF4-FFF2-40B4-BE49-F238E27FC236}">
                  <a16:creationId xmlns:a16="http://schemas.microsoft.com/office/drawing/2014/main" id="{00000000-0008-0000-0200-00001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2660" name="Option Button 20" hidden="1">
              <a:extLst>
                <a:ext uri="{63B3BB69-23CF-44E3-9099-C40C66FF867C}">
                  <a14:compatExt spid="_x0000_s112660"/>
                </a:ext>
                <a:ext uri="{FF2B5EF4-FFF2-40B4-BE49-F238E27FC236}">
                  <a16:creationId xmlns:a16="http://schemas.microsoft.com/office/drawing/2014/main" id="{00000000-0008-0000-0200-00001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2661" name="Option Button 21" hidden="1">
              <a:extLst>
                <a:ext uri="{63B3BB69-23CF-44E3-9099-C40C66FF867C}">
                  <a14:compatExt spid="_x0000_s112661"/>
                </a:ext>
                <a:ext uri="{FF2B5EF4-FFF2-40B4-BE49-F238E27FC236}">
                  <a16:creationId xmlns:a16="http://schemas.microsoft.com/office/drawing/2014/main" id="{00000000-0008-0000-0200-00001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2662" name="Option Button 22" hidden="1">
              <a:extLst>
                <a:ext uri="{63B3BB69-23CF-44E3-9099-C40C66FF867C}">
                  <a14:compatExt spid="_x0000_s112662"/>
                </a:ext>
                <a:ext uri="{FF2B5EF4-FFF2-40B4-BE49-F238E27FC236}">
                  <a16:creationId xmlns:a16="http://schemas.microsoft.com/office/drawing/2014/main" id="{00000000-0008-0000-0200-00001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52</xdr:row>
      <xdr:rowOff>261773</xdr:rowOff>
    </xdr:from>
    <xdr:to>
      <xdr:col>17</xdr:col>
      <xdr:colOff>365610</xdr:colOff>
      <xdr:row>54</xdr:row>
      <xdr:rowOff>5780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3665" name="Check Box 1" hidden="1">
              <a:extLst>
                <a:ext uri="{63B3BB69-23CF-44E3-9099-C40C66FF867C}">
                  <a14:compatExt spid="_x0000_s113665"/>
                </a:ext>
                <a:ext uri="{FF2B5EF4-FFF2-40B4-BE49-F238E27FC236}">
                  <a16:creationId xmlns:a16="http://schemas.microsoft.com/office/drawing/2014/main" id="{00000000-0008-0000-0300-00000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3666" name="Check Box 2" hidden="1">
              <a:extLst>
                <a:ext uri="{63B3BB69-23CF-44E3-9099-C40C66FF867C}">
                  <a14:compatExt spid="_x0000_s113666"/>
                </a:ext>
                <a:ext uri="{FF2B5EF4-FFF2-40B4-BE49-F238E27FC236}">
                  <a16:creationId xmlns:a16="http://schemas.microsoft.com/office/drawing/2014/main" id="{00000000-0008-0000-0300-00000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3667" name="Check Box 3" hidden="1">
              <a:extLst>
                <a:ext uri="{63B3BB69-23CF-44E3-9099-C40C66FF867C}">
                  <a14:compatExt spid="_x0000_s113667"/>
                </a:ext>
                <a:ext uri="{FF2B5EF4-FFF2-40B4-BE49-F238E27FC236}">
                  <a16:creationId xmlns:a16="http://schemas.microsoft.com/office/drawing/2014/main" id="{00000000-0008-0000-0300-000003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3668" name="Check Box 4" hidden="1">
              <a:extLst>
                <a:ext uri="{63B3BB69-23CF-44E3-9099-C40C66FF867C}">
                  <a14:compatExt spid="_x0000_s113668"/>
                </a:ext>
                <a:ext uri="{FF2B5EF4-FFF2-40B4-BE49-F238E27FC236}">
                  <a16:creationId xmlns:a16="http://schemas.microsoft.com/office/drawing/2014/main" id="{00000000-0008-0000-0300-000004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3669" name="Check Box 5" hidden="1">
              <a:extLst>
                <a:ext uri="{63B3BB69-23CF-44E3-9099-C40C66FF867C}">
                  <a14:compatExt spid="_x0000_s113669"/>
                </a:ext>
                <a:ext uri="{FF2B5EF4-FFF2-40B4-BE49-F238E27FC236}">
                  <a16:creationId xmlns:a16="http://schemas.microsoft.com/office/drawing/2014/main" id="{00000000-0008-0000-0300-000005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3670" name="Check Box 6" hidden="1">
              <a:extLst>
                <a:ext uri="{63B3BB69-23CF-44E3-9099-C40C66FF867C}">
                  <a14:compatExt spid="_x0000_s113670"/>
                </a:ext>
                <a:ext uri="{FF2B5EF4-FFF2-40B4-BE49-F238E27FC236}">
                  <a16:creationId xmlns:a16="http://schemas.microsoft.com/office/drawing/2014/main" id="{00000000-0008-0000-0300-000006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3671" name="Check Box 7" hidden="1">
              <a:extLst>
                <a:ext uri="{63B3BB69-23CF-44E3-9099-C40C66FF867C}">
                  <a14:compatExt spid="_x0000_s113671"/>
                </a:ext>
                <a:ext uri="{FF2B5EF4-FFF2-40B4-BE49-F238E27FC236}">
                  <a16:creationId xmlns:a16="http://schemas.microsoft.com/office/drawing/2014/main" id="{00000000-0008-0000-0300-000007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3672" name="Check Box 8" hidden="1">
              <a:extLst>
                <a:ext uri="{63B3BB69-23CF-44E3-9099-C40C66FF867C}">
                  <a14:compatExt spid="_x0000_s113672"/>
                </a:ext>
                <a:ext uri="{FF2B5EF4-FFF2-40B4-BE49-F238E27FC236}">
                  <a16:creationId xmlns:a16="http://schemas.microsoft.com/office/drawing/2014/main" id="{00000000-0008-0000-0300-000008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3673" name="Check Box 9" hidden="1">
              <a:extLst>
                <a:ext uri="{63B3BB69-23CF-44E3-9099-C40C66FF867C}">
                  <a14:compatExt spid="_x0000_s113673"/>
                </a:ext>
                <a:ext uri="{FF2B5EF4-FFF2-40B4-BE49-F238E27FC236}">
                  <a16:creationId xmlns:a16="http://schemas.microsoft.com/office/drawing/2014/main" id="{00000000-0008-0000-0300-000009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3674" name="Check Box 10" hidden="1">
              <a:extLst>
                <a:ext uri="{63B3BB69-23CF-44E3-9099-C40C66FF867C}">
                  <a14:compatExt spid="_x0000_s113674"/>
                </a:ext>
                <a:ext uri="{FF2B5EF4-FFF2-40B4-BE49-F238E27FC236}">
                  <a16:creationId xmlns:a16="http://schemas.microsoft.com/office/drawing/2014/main" id="{00000000-0008-0000-0300-00000A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3675" name="Check Box 11" hidden="1">
              <a:extLst>
                <a:ext uri="{63B3BB69-23CF-44E3-9099-C40C66FF867C}">
                  <a14:compatExt spid="_x0000_s113675"/>
                </a:ext>
                <a:ext uri="{FF2B5EF4-FFF2-40B4-BE49-F238E27FC236}">
                  <a16:creationId xmlns:a16="http://schemas.microsoft.com/office/drawing/2014/main" id="{00000000-0008-0000-0300-00000B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3676" name="Check Box 12" hidden="1">
              <a:extLst>
                <a:ext uri="{63B3BB69-23CF-44E3-9099-C40C66FF867C}">
                  <a14:compatExt spid="_x0000_s113676"/>
                </a:ext>
                <a:ext uri="{FF2B5EF4-FFF2-40B4-BE49-F238E27FC236}">
                  <a16:creationId xmlns:a16="http://schemas.microsoft.com/office/drawing/2014/main" id="{00000000-0008-0000-0300-00000C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85725</xdr:rowOff>
        </xdr:to>
        <xdr:sp macro="" textlink="">
          <xdr:nvSpPr>
            <xdr:cNvPr id="113677" name="Group Box 13" hidden="1">
              <a:extLst>
                <a:ext uri="{63B3BB69-23CF-44E3-9099-C40C66FF867C}">
                  <a14:compatExt spid="_x0000_s113677"/>
                </a:ext>
                <a:ext uri="{FF2B5EF4-FFF2-40B4-BE49-F238E27FC236}">
                  <a16:creationId xmlns:a16="http://schemas.microsoft.com/office/drawing/2014/main" id="{00000000-0008-0000-0300-00000D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3678" name="Option Button 14" descr="Mensual" hidden="1">
              <a:extLst>
                <a:ext uri="{63B3BB69-23CF-44E3-9099-C40C66FF867C}">
                  <a14:compatExt spid="_x0000_s113678"/>
                </a:ext>
                <a:ext uri="{FF2B5EF4-FFF2-40B4-BE49-F238E27FC236}">
                  <a16:creationId xmlns:a16="http://schemas.microsoft.com/office/drawing/2014/main" id="{00000000-0008-0000-0300-00000E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3679" name="Option Button 15" hidden="1">
              <a:extLst>
                <a:ext uri="{63B3BB69-23CF-44E3-9099-C40C66FF867C}">
                  <a14:compatExt spid="_x0000_s113679"/>
                </a:ext>
                <a:ext uri="{FF2B5EF4-FFF2-40B4-BE49-F238E27FC236}">
                  <a16:creationId xmlns:a16="http://schemas.microsoft.com/office/drawing/2014/main" id="{00000000-0008-0000-0300-00000F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3680" name="Option Button 16" hidden="1">
              <a:extLst>
                <a:ext uri="{63B3BB69-23CF-44E3-9099-C40C66FF867C}">
                  <a14:compatExt spid="_x0000_s113680"/>
                </a:ext>
                <a:ext uri="{FF2B5EF4-FFF2-40B4-BE49-F238E27FC236}">
                  <a16:creationId xmlns:a16="http://schemas.microsoft.com/office/drawing/2014/main" id="{00000000-0008-0000-0300-000010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3681" name="Option Button 17" hidden="1">
              <a:extLst>
                <a:ext uri="{63B3BB69-23CF-44E3-9099-C40C66FF867C}">
                  <a14:compatExt spid="_x0000_s113681"/>
                </a:ext>
                <a:ext uri="{FF2B5EF4-FFF2-40B4-BE49-F238E27FC236}">
                  <a16:creationId xmlns:a16="http://schemas.microsoft.com/office/drawing/2014/main" id="{00000000-0008-0000-0300-00001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3682" name="Option Button 18" hidden="1">
              <a:extLst>
                <a:ext uri="{63B3BB69-23CF-44E3-9099-C40C66FF867C}">
                  <a14:compatExt spid="_x0000_s113682"/>
                </a:ext>
                <a:ext uri="{FF2B5EF4-FFF2-40B4-BE49-F238E27FC236}">
                  <a16:creationId xmlns:a16="http://schemas.microsoft.com/office/drawing/2014/main" id="{00000000-0008-0000-0300-00001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3683" name="Option Button 19" hidden="1">
              <a:extLst>
                <a:ext uri="{63B3BB69-23CF-44E3-9099-C40C66FF867C}">
                  <a14:compatExt spid="_x0000_s113683"/>
                </a:ext>
                <a:ext uri="{FF2B5EF4-FFF2-40B4-BE49-F238E27FC236}">
                  <a16:creationId xmlns:a16="http://schemas.microsoft.com/office/drawing/2014/main" id="{00000000-0008-0000-0300-000013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3684" name="Option Button 20" hidden="1">
              <a:extLst>
                <a:ext uri="{63B3BB69-23CF-44E3-9099-C40C66FF867C}">
                  <a14:compatExt spid="_x0000_s113684"/>
                </a:ext>
                <a:ext uri="{FF2B5EF4-FFF2-40B4-BE49-F238E27FC236}">
                  <a16:creationId xmlns:a16="http://schemas.microsoft.com/office/drawing/2014/main" id="{00000000-0008-0000-0300-000014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3685" name="Option Button 21" hidden="1">
              <a:extLst>
                <a:ext uri="{63B3BB69-23CF-44E3-9099-C40C66FF867C}">
                  <a14:compatExt spid="_x0000_s113685"/>
                </a:ext>
                <a:ext uri="{FF2B5EF4-FFF2-40B4-BE49-F238E27FC236}">
                  <a16:creationId xmlns:a16="http://schemas.microsoft.com/office/drawing/2014/main" id="{00000000-0008-0000-0300-000015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3686" name="Option Button 22" hidden="1">
              <a:extLst>
                <a:ext uri="{63B3BB69-23CF-44E3-9099-C40C66FF867C}">
                  <a14:compatExt spid="_x0000_s113686"/>
                </a:ext>
                <a:ext uri="{FF2B5EF4-FFF2-40B4-BE49-F238E27FC236}">
                  <a16:creationId xmlns:a16="http://schemas.microsoft.com/office/drawing/2014/main" id="{00000000-0008-0000-0300-000016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359465</xdr:rowOff>
    </xdr:from>
    <xdr:to>
      <xdr:col>17</xdr:col>
      <xdr:colOff>365610</xdr:colOff>
      <xdr:row>58</xdr:row>
      <xdr:rowOff>54626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4689" name="Check Box 1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:a16="http://schemas.microsoft.com/office/drawing/2014/main" id="{00000000-0008-0000-0400-00000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4690" name="Check Box 2" hidden="1">
              <a:extLst>
                <a:ext uri="{63B3BB69-23CF-44E3-9099-C40C66FF867C}">
                  <a14:compatExt spid="_x0000_s114690"/>
                </a:ext>
                <a:ext uri="{FF2B5EF4-FFF2-40B4-BE49-F238E27FC236}">
                  <a16:creationId xmlns:a16="http://schemas.microsoft.com/office/drawing/2014/main" id="{00000000-0008-0000-0400-00000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4691" name="Check Box 3" hidden="1">
              <a:extLst>
                <a:ext uri="{63B3BB69-23CF-44E3-9099-C40C66FF867C}">
                  <a14:compatExt spid="_x0000_s114691"/>
                </a:ext>
                <a:ext uri="{FF2B5EF4-FFF2-40B4-BE49-F238E27FC236}">
                  <a16:creationId xmlns:a16="http://schemas.microsoft.com/office/drawing/2014/main" id="{00000000-0008-0000-0400-00000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4692" name="Check Box 4" hidden="1">
              <a:extLst>
                <a:ext uri="{63B3BB69-23CF-44E3-9099-C40C66FF867C}">
                  <a14:compatExt spid="_x0000_s114692"/>
                </a:ext>
                <a:ext uri="{FF2B5EF4-FFF2-40B4-BE49-F238E27FC236}">
                  <a16:creationId xmlns:a16="http://schemas.microsoft.com/office/drawing/2014/main" id="{00000000-0008-0000-0400-00000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4693" name="Check Box 5" hidden="1">
              <a:extLst>
                <a:ext uri="{63B3BB69-23CF-44E3-9099-C40C66FF867C}">
                  <a14:compatExt spid="_x0000_s114693"/>
                </a:ext>
                <a:ext uri="{FF2B5EF4-FFF2-40B4-BE49-F238E27FC236}">
                  <a16:creationId xmlns:a16="http://schemas.microsoft.com/office/drawing/2014/main" id="{00000000-0008-0000-0400-000005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4694" name="Check Box 6" hidden="1">
              <a:extLst>
                <a:ext uri="{63B3BB69-23CF-44E3-9099-C40C66FF867C}">
                  <a14:compatExt spid="_x0000_s114694"/>
                </a:ext>
                <a:ext uri="{FF2B5EF4-FFF2-40B4-BE49-F238E27FC236}">
                  <a16:creationId xmlns:a16="http://schemas.microsoft.com/office/drawing/2014/main" id="{00000000-0008-0000-0400-000006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4695" name="Check Box 7" hidden="1">
              <a:extLst>
                <a:ext uri="{63B3BB69-23CF-44E3-9099-C40C66FF867C}">
                  <a14:compatExt spid="_x0000_s114695"/>
                </a:ext>
                <a:ext uri="{FF2B5EF4-FFF2-40B4-BE49-F238E27FC236}">
                  <a16:creationId xmlns:a16="http://schemas.microsoft.com/office/drawing/2014/main" id="{00000000-0008-0000-0400-000007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4696" name="Check Box 8" hidden="1">
              <a:extLst>
                <a:ext uri="{63B3BB69-23CF-44E3-9099-C40C66FF867C}">
                  <a14:compatExt spid="_x0000_s114696"/>
                </a:ext>
                <a:ext uri="{FF2B5EF4-FFF2-40B4-BE49-F238E27FC236}">
                  <a16:creationId xmlns:a16="http://schemas.microsoft.com/office/drawing/2014/main" id="{00000000-0008-0000-0400-000008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4697" name="Check Box 9" hidden="1">
              <a:extLst>
                <a:ext uri="{63B3BB69-23CF-44E3-9099-C40C66FF867C}">
                  <a14:compatExt spid="_x0000_s114697"/>
                </a:ext>
                <a:ext uri="{FF2B5EF4-FFF2-40B4-BE49-F238E27FC236}">
                  <a16:creationId xmlns:a16="http://schemas.microsoft.com/office/drawing/2014/main" id="{00000000-0008-0000-0400-000009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4698" name="Check Box 10" hidden="1">
              <a:extLst>
                <a:ext uri="{63B3BB69-23CF-44E3-9099-C40C66FF867C}">
                  <a14:compatExt spid="_x0000_s114698"/>
                </a:ext>
                <a:ext uri="{FF2B5EF4-FFF2-40B4-BE49-F238E27FC236}">
                  <a16:creationId xmlns:a16="http://schemas.microsoft.com/office/drawing/2014/main" id="{00000000-0008-0000-0400-00000A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4699" name="Check Box 11" hidden="1">
              <a:extLst>
                <a:ext uri="{63B3BB69-23CF-44E3-9099-C40C66FF867C}">
                  <a14:compatExt spid="_x0000_s114699"/>
                </a:ext>
                <a:ext uri="{FF2B5EF4-FFF2-40B4-BE49-F238E27FC236}">
                  <a16:creationId xmlns:a16="http://schemas.microsoft.com/office/drawing/2014/main" id="{00000000-0008-0000-0400-00000B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4700" name="Check Box 12" hidden="1">
              <a:extLst>
                <a:ext uri="{63B3BB69-23CF-44E3-9099-C40C66FF867C}">
                  <a14:compatExt spid="_x0000_s114700"/>
                </a:ext>
                <a:ext uri="{FF2B5EF4-FFF2-40B4-BE49-F238E27FC236}">
                  <a16:creationId xmlns:a16="http://schemas.microsoft.com/office/drawing/2014/main" id="{00000000-0008-0000-0400-00000C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4701" name="Group Box 13" hidden="1">
              <a:extLst>
                <a:ext uri="{63B3BB69-23CF-44E3-9099-C40C66FF867C}">
                  <a14:compatExt spid="_x0000_s114701"/>
                </a:ext>
                <a:ext uri="{FF2B5EF4-FFF2-40B4-BE49-F238E27FC236}">
                  <a16:creationId xmlns:a16="http://schemas.microsoft.com/office/drawing/2014/main" id="{00000000-0008-0000-0400-00000D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4702" name="Option Button 14" descr="Mensual" hidden="1">
              <a:extLst>
                <a:ext uri="{63B3BB69-23CF-44E3-9099-C40C66FF867C}">
                  <a14:compatExt spid="_x0000_s114702"/>
                </a:ext>
                <a:ext uri="{FF2B5EF4-FFF2-40B4-BE49-F238E27FC236}">
                  <a16:creationId xmlns:a16="http://schemas.microsoft.com/office/drawing/2014/main" id="{00000000-0008-0000-0400-00000E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4703" name="Option Button 15" hidden="1">
              <a:extLst>
                <a:ext uri="{63B3BB69-23CF-44E3-9099-C40C66FF867C}">
                  <a14:compatExt spid="_x0000_s114703"/>
                </a:ext>
                <a:ext uri="{FF2B5EF4-FFF2-40B4-BE49-F238E27FC236}">
                  <a16:creationId xmlns:a16="http://schemas.microsoft.com/office/drawing/2014/main" id="{00000000-0008-0000-0400-00000F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4704" name="Option Button 16" hidden="1">
              <a:extLst>
                <a:ext uri="{63B3BB69-23CF-44E3-9099-C40C66FF867C}">
                  <a14:compatExt spid="_x0000_s114704"/>
                </a:ext>
                <a:ext uri="{FF2B5EF4-FFF2-40B4-BE49-F238E27FC236}">
                  <a16:creationId xmlns:a16="http://schemas.microsoft.com/office/drawing/2014/main" id="{00000000-0008-0000-0400-000010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4705" name="Option Button 17" hidden="1">
              <a:extLst>
                <a:ext uri="{63B3BB69-23CF-44E3-9099-C40C66FF867C}">
                  <a14:compatExt spid="_x0000_s114705"/>
                </a:ext>
                <a:ext uri="{FF2B5EF4-FFF2-40B4-BE49-F238E27FC236}">
                  <a16:creationId xmlns:a16="http://schemas.microsoft.com/office/drawing/2014/main" id="{00000000-0008-0000-0400-00001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4706" name="Option Button 18" hidden="1">
              <a:extLst>
                <a:ext uri="{63B3BB69-23CF-44E3-9099-C40C66FF867C}">
                  <a14:compatExt spid="_x0000_s114706"/>
                </a:ext>
                <a:ext uri="{FF2B5EF4-FFF2-40B4-BE49-F238E27FC236}">
                  <a16:creationId xmlns:a16="http://schemas.microsoft.com/office/drawing/2014/main" id="{00000000-0008-0000-0400-00001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4707" name="Option Button 19" hidden="1">
              <a:extLst>
                <a:ext uri="{63B3BB69-23CF-44E3-9099-C40C66FF867C}">
                  <a14:compatExt spid="_x0000_s114707"/>
                </a:ext>
                <a:ext uri="{FF2B5EF4-FFF2-40B4-BE49-F238E27FC236}">
                  <a16:creationId xmlns:a16="http://schemas.microsoft.com/office/drawing/2014/main" id="{00000000-0008-0000-0400-00001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4708" name="Option Button 20" hidden="1">
              <a:extLst>
                <a:ext uri="{63B3BB69-23CF-44E3-9099-C40C66FF867C}">
                  <a14:compatExt spid="_x0000_s114708"/>
                </a:ext>
                <a:ext uri="{FF2B5EF4-FFF2-40B4-BE49-F238E27FC236}">
                  <a16:creationId xmlns:a16="http://schemas.microsoft.com/office/drawing/2014/main" id="{00000000-0008-0000-0400-00001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4709" name="Option Button 21" hidden="1">
              <a:extLst>
                <a:ext uri="{63B3BB69-23CF-44E3-9099-C40C66FF867C}">
                  <a14:compatExt spid="_x0000_s114709"/>
                </a:ext>
                <a:ext uri="{FF2B5EF4-FFF2-40B4-BE49-F238E27FC236}">
                  <a16:creationId xmlns:a16="http://schemas.microsoft.com/office/drawing/2014/main" id="{00000000-0008-0000-0400-000015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4710" name="Option Button 22" hidden="1">
              <a:extLst>
                <a:ext uri="{63B3BB69-23CF-44E3-9099-C40C66FF867C}">
                  <a14:compatExt spid="_x0000_s114710"/>
                </a:ext>
                <a:ext uri="{FF2B5EF4-FFF2-40B4-BE49-F238E27FC236}">
                  <a16:creationId xmlns:a16="http://schemas.microsoft.com/office/drawing/2014/main" id="{00000000-0008-0000-0400-000016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335042</xdr:rowOff>
    </xdr:from>
    <xdr:to>
      <xdr:col>17</xdr:col>
      <xdr:colOff>365610</xdr:colOff>
      <xdr:row>58</xdr:row>
      <xdr:rowOff>30203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5713" name="Check Box 1" hidden="1">
              <a:extLst>
                <a:ext uri="{63B3BB69-23CF-44E3-9099-C40C66FF867C}">
                  <a14:compatExt spid="_x0000_s115713"/>
                </a:ext>
                <a:ext uri="{FF2B5EF4-FFF2-40B4-BE49-F238E27FC236}">
                  <a16:creationId xmlns:a16="http://schemas.microsoft.com/office/drawing/2014/main" id="{00000000-0008-0000-0500-00000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5714" name="Check Box 2" hidden="1">
              <a:extLst>
                <a:ext uri="{63B3BB69-23CF-44E3-9099-C40C66FF867C}">
                  <a14:compatExt spid="_x0000_s115714"/>
                </a:ext>
                <a:ext uri="{FF2B5EF4-FFF2-40B4-BE49-F238E27FC236}">
                  <a16:creationId xmlns:a16="http://schemas.microsoft.com/office/drawing/2014/main" id="{00000000-0008-0000-0500-000002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5715" name="Check Box 3" hidden="1">
              <a:extLst>
                <a:ext uri="{63B3BB69-23CF-44E3-9099-C40C66FF867C}">
                  <a14:compatExt spid="_x0000_s115715"/>
                </a:ext>
                <a:ext uri="{FF2B5EF4-FFF2-40B4-BE49-F238E27FC236}">
                  <a16:creationId xmlns:a16="http://schemas.microsoft.com/office/drawing/2014/main" id="{00000000-0008-0000-0500-000003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5716" name="Check Box 4" hidden="1">
              <a:extLst>
                <a:ext uri="{63B3BB69-23CF-44E3-9099-C40C66FF867C}">
                  <a14:compatExt spid="_x0000_s115716"/>
                </a:ext>
                <a:ext uri="{FF2B5EF4-FFF2-40B4-BE49-F238E27FC236}">
                  <a16:creationId xmlns:a16="http://schemas.microsoft.com/office/drawing/2014/main" id="{00000000-0008-0000-0500-000004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5717" name="Check Box 5" hidden="1">
              <a:extLst>
                <a:ext uri="{63B3BB69-23CF-44E3-9099-C40C66FF867C}">
                  <a14:compatExt spid="_x0000_s115717"/>
                </a:ext>
                <a:ext uri="{FF2B5EF4-FFF2-40B4-BE49-F238E27FC236}">
                  <a16:creationId xmlns:a16="http://schemas.microsoft.com/office/drawing/2014/main" id="{00000000-0008-0000-0500-000005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5718" name="Check Box 6" hidden="1">
              <a:extLst>
                <a:ext uri="{63B3BB69-23CF-44E3-9099-C40C66FF867C}">
                  <a14:compatExt spid="_x0000_s115718"/>
                </a:ext>
                <a:ext uri="{FF2B5EF4-FFF2-40B4-BE49-F238E27FC236}">
                  <a16:creationId xmlns:a16="http://schemas.microsoft.com/office/drawing/2014/main" id="{00000000-0008-0000-0500-000006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5719" name="Check Box 7" hidden="1">
              <a:extLst>
                <a:ext uri="{63B3BB69-23CF-44E3-9099-C40C66FF867C}">
                  <a14:compatExt spid="_x0000_s115719"/>
                </a:ext>
                <a:ext uri="{FF2B5EF4-FFF2-40B4-BE49-F238E27FC236}">
                  <a16:creationId xmlns:a16="http://schemas.microsoft.com/office/drawing/2014/main" id="{00000000-0008-0000-0500-000007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5720" name="Check Box 8" hidden="1">
              <a:extLst>
                <a:ext uri="{63B3BB69-23CF-44E3-9099-C40C66FF867C}">
                  <a14:compatExt spid="_x0000_s115720"/>
                </a:ext>
                <a:ext uri="{FF2B5EF4-FFF2-40B4-BE49-F238E27FC236}">
                  <a16:creationId xmlns:a16="http://schemas.microsoft.com/office/drawing/2014/main" id="{00000000-0008-0000-0500-000008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5721" name="Check Box 9" hidden="1">
              <a:extLst>
                <a:ext uri="{63B3BB69-23CF-44E3-9099-C40C66FF867C}">
                  <a14:compatExt spid="_x0000_s115721"/>
                </a:ext>
                <a:ext uri="{FF2B5EF4-FFF2-40B4-BE49-F238E27FC236}">
                  <a16:creationId xmlns:a16="http://schemas.microsoft.com/office/drawing/2014/main" id="{00000000-0008-0000-0500-000009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5722" name="Check Box 10" hidden="1">
              <a:extLst>
                <a:ext uri="{63B3BB69-23CF-44E3-9099-C40C66FF867C}">
                  <a14:compatExt spid="_x0000_s115722"/>
                </a:ext>
                <a:ext uri="{FF2B5EF4-FFF2-40B4-BE49-F238E27FC236}">
                  <a16:creationId xmlns:a16="http://schemas.microsoft.com/office/drawing/2014/main" id="{00000000-0008-0000-0500-00000A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5723" name="Check Box 11" hidden="1">
              <a:extLst>
                <a:ext uri="{63B3BB69-23CF-44E3-9099-C40C66FF867C}">
                  <a14:compatExt spid="_x0000_s115723"/>
                </a:ext>
                <a:ext uri="{FF2B5EF4-FFF2-40B4-BE49-F238E27FC236}">
                  <a16:creationId xmlns:a16="http://schemas.microsoft.com/office/drawing/2014/main" id="{00000000-0008-0000-0500-00000B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5724" name="Check Box 12" hidden="1">
              <a:extLst>
                <a:ext uri="{63B3BB69-23CF-44E3-9099-C40C66FF867C}">
                  <a14:compatExt spid="_x0000_s115724"/>
                </a:ext>
                <a:ext uri="{FF2B5EF4-FFF2-40B4-BE49-F238E27FC236}">
                  <a16:creationId xmlns:a16="http://schemas.microsoft.com/office/drawing/2014/main" id="{00000000-0008-0000-0500-00000C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5725" name="Group Box 13" hidden="1">
              <a:extLst>
                <a:ext uri="{63B3BB69-23CF-44E3-9099-C40C66FF867C}">
                  <a14:compatExt spid="_x0000_s115725"/>
                </a:ext>
                <a:ext uri="{FF2B5EF4-FFF2-40B4-BE49-F238E27FC236}">
                  <a16:creationId xmlns:a16="http://schemas.microsoft.com/office/drawing/2014/main" id="{00000000-0008-0000-0500-00000D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5726" name="Option Button 14" descr="Mensual" hidden="1">
              <a:extLst>
                <a:ext uri="{63B3BB69-23CF-44E3-9099-C40C66FF867C}">
                  <a14:compatExt spid="_x0000_s115726"/>
                </a:ext>
                <a:ext uri="{FF2B5EF4-FFF2-40B4-BE49-F238E27FC236}">
                  <a16:creationId xmlns:a16="http://schemas.microsoft.com/office/drawing/2014/main" id="{00000000-0008-0000-0500-00000E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5727" name="Option Button 15" hidden="1">
              <a:extLst>
                <a:ext uri="{63B3BB69-23CF-44E3-9099-C40C66FF867C}">
                  <a14:compatExt spid="_x0000_s115727"/>
                </a:ext>
                <a:ext uri="{FF2B5EF4-FFF2-40B4-BE49-F238E27FC236}">
                  <a16:creationId xmlns:a16="http://schemas.microsoft.com/office/drawing/2014/main" id="{00000000-0008-0000-0500-00000F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5728" name="Option Button 16" hidden="1">
              <a:extLst>
                <a:ext uri="{63B3BB69-23CF-44E3-9099-C40C66FF867C}">
                  <a14:compatExt spid="_x0000_s115728"/>
                </a:ext>
                <a:ext uri="{FF2B5EF4-FFF2-40B4-BE49-F238E27FC236}">
                  <a16:creationId xmlns:a16="http://schemas.microsoft.com/office/drawing/2014/main" id="{00000000-0008-0000-0500-000010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5729" name="Option Button 17" hidden="1">
              <a:extLst>
                <a:ext uri="{63B3BB69-23CF-44E3-9099-C40C66FF867C}">
                  <a14:compatExt spid="_x0000_s115729"/>
                </a:ext>
                <a:ext uri="{FF2B5EF4-FFF2-40B4-BE49-F238E27FC236}">
                  <a16:creationId xmlns:a16="http://schemas.microsoft.com/office/drawing/2014/main" id="{00000000-0008-0000-0500-00001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5730" name="Option Button 18" hidden="1">
              <a:extLst>
                <a:ext uri="{63B3BB69-23CF-44E3-9099-C40C66FF867C}">
                  <a14:compatExt spid="_x0000_s115730"/>
                </a:ext>
                <a:ext uri="{FF2B5EF4-FFF2-40B4-BE49-F238E27FC236}">
                  <a16:creationId xmlns:a16="http://schemas.microsoft.com/office/drawing/2014/main" id="{00000000-0008-0000-0500-000012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5731" name="Option Button 19" hidden="1">
              <a:extLst>
                <a:ext uri="{63B3BB69-23CF-44E3-9099-C40C66FF867C}">
                  <a14:compatExt spid="_x0000_s115731"/>
                </a:ext>
                <a:ext uri="{FF2B5EF4-FFF2-40B4-BE49-F238E27FC236}">
                  <a16:creationId xmlns:a16="http://schemas.microsoft.com/office/drawing/2014/main" id="{00000000-0008-0000-0500-000013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5732" name="Option Button 20" hidden="1">
              <a:extLst>
                <a:ext uri="{63B3BB69-23CF-44E3-9099-C40C66FF867C}">
                  <a14:compatExt spid="_x0000_s115732"/>
                </a:ext>
                <a:ext uri="{FF2B5EF4-FFF2-40B4-BE49-F238E27FC236}">
                  <a16:creationId xmlns:a16="http://schemas.microsoft.com/office/drawing/2014/main" id="{00000000-0008-0000-0500-000014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5733" name="Option Button 21" hidden="1">
              <a:extLst>
                <a:ext uri="{63B3BB69-23CF-44E3-9099-C40C66FF867C}">
                  <a14:compatExt spid="_x0000_s115733"/>
                </a:ext>
                <a:ext uri="{FF2B5EF4-FFF2-40B4-BE49-F238E27FC236}">
                  <a16:creationId xmlns:a16="http://schemas.microsoft.com/office/drawing/2014/main" id="{00000000-0008-0000-0500-000015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5734" name="Option Button 22" hidden="1">
              <a:extLst>
                <a:ext uri="{63B3BB69-23CF-44E3-9099-C40C66FF867C}">
                  <a14:compatExt spid="_x0000_s115734"/>
                </a:ext>
                <a:ext uri="{FF2B5EF4-FFF2-40B4-BE49-F238E27FC236}">
                  <a16:creationId xmlns:a16="http://schemas.microsoft.com/office/drawing/2014/main" id="{00000000-0008-0000-0500-000016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298407</xdr:rowOff>
    </xdr:from>
    <xdr:to>
      <xdr:col>17</xdr:col>
      <xdr:colOff>365610</xdr:colOff>
      <xdr:row>57</xdr:row>
      <xdr:rowOff>140107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6737" name="Check Box 1" hidden="1">
              <a:extLst>
                <a:ext uri="{63B3BB69-23CF-44E3-9099-C40C66FF867C}">
                  <a14:compatExt spid="_x0000_s116737"/>
                </a:ext>
                <a:ext uri="{FF2B5EF4-FFF2-40B4-BE49-F238E27FC236}">
                  <a16:creationId xmlns:a16="http://schemas.microsoft.com/office/drawing/2014/main" id="{00000000-0008-0000-0600-000001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6738" name="Check Box 2" hidden="1">
              <a:extLst>
                <a:ext uri="{63B3BB69-23CF-44E3-9099-C40C66FF867C}">
                  <a14:compatExt spid="_x0000_s116738"/>
                </a:ext>
                <a:ext uri="{FF2B5EF4-FFF2-40B4-BE49-F238E27FC236}">
                  <a16:creationId xmlns:a16="http://schemas.microsoft.com/office/drawing/2014/main" id="{00000000-0008-0000-0600-000002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6739" name="Check Box 3" hidden="1">
              <a:extLst>
                <a:ext uri="{63B3BB69-23CF-44E3-9099-C40C66FF867C}">
                  <a14:compatExt spid="_x0000_s116739"/>
                </a:ext>
                <a:ext uri="{FF2B5EF4-FFF2-40B4-BE49-F238E27FC236}">
                  <a16:creationId xmlns:a16="http://schemas.microsoft.com/office/drawing/2014/main" id="{00000000-0008-0000-0600-000003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6740" name="Check Box 4" hidden="1">
              <a:extLst>
                <a:ext uri="{63B3BB69-23CF-44E3-9099-C40C66FF867C}">
                  <a14:compatExt spid="_x0000_s116740"/>
                </a:ext>
                <a:ext uri="{FF2B5EF4-FFF2-40B4-BE49-F238E27FC236}">
                  <a16:creationId xmlns:a16="http://schemas.microsoft.com/office/drawing/2014/main" id="{00000000-0008-0000-0600-000004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6741" name="Check Box 5" hidden="1">
              <a:extLst>
                <a:ext uri="{63B3BB69-23CF-44E3-9099-C40C66FF867C}">
                  <a14:compatExt spid="_x0000_s116741"/>
                </a:ext>
                <a:ext uri="{FF2B5EF4-FFF2-40B4-BE49-F238E27FC236}">
                  <a16:creationId xmlns:a16="http://schemas.microsoft.com/office/drawing/2014/main" id="{00000000-0008-0000-0600-000005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6742" name="Check Box 6" hidden="1">
              <a:extLst>
                <a:ext uri="{63B3BB69-23CF-44E3-9099-C40C66FF867C}">
                  <a14:compatExt spid="_x0000_s116742"/>
                </a:ext>
                <a:ext uri="{FF2B5EF4-FFF2-40B4-BE49-F238E27FC236}">
                  <a16:creationId xmlns:a16="http://schemas.microsoft.com/office/drawing/2014/main" id="{00000000-0008-0000-0600-000006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6743" name="Check Box 7" hidden="1">
              <a:extLst>
                <a:ext uri="{63B3BB69-23CF-44E3-9099-C40C66FF867C}">
                  <a14:compatExt spid="_x0000_s116743"/>
                </a:ext>
                <a:ext uri="{FF2B5EF4-FFF2-40B4-BE49-F238E27FC236}">
                  <a16:creationId xmlns:a16="http://schemas.microsoft.com/office/drawing/2014/main" id="{00000000-0008-0000-0600-000007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6744" name="Check Box 8" hidden="1">
              <a:extLst>
                <a:ext uri="{63B3BB69-23CF-44E3-9099-C40C66FF867C}">
                  <a14:compatExt spid="_x0000_s116744"/>
                </a:ext>
                <a:ext uri="{FF2B5EF4-FFF2-40B4-BE49-F238E27FC236}">
                  <a16:creationId xmlns:a16="http://schemas.microsoft.com/office/drawing/2014/main" id="{00000000-0008-0000-0600-000008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6745" name="Check Box 9" hidden="1">
              <a:extLst>
                <a:ext uri="{63B3BB69-23CF-44E3-9099-C40C66FF867C}">
                  <a14:compatExt spid="_x0000_s116745"/>
                </a:ext>
                <a:ext uri="{FF2B5EF4-FFF2-40B4-BE49-F238E27FC236}">
                  <a16:creationId xmlns:a16="http://schemas.microsoft.com/office/drawing/2014/main" id="{00000000-0008-0000-0600-000009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6746" name="Check Box 10" hidden="1">
              <a:extLst>
                <a:ext uri="{63B3BB69-23CF-44E3-9099-C40C66FF867C}">
                  <a14:compatExt spid="_x0000_s116746"/>
                </a:ext>
                <a:ext uri="{FF2B5EF4-FFF2-40B4-BE49-F238E27FC236}">
                  <a16:creationId xmlns:a16="http://schemas.microsoft.com/office/drawing/2014/main" id="{00000000-0008-0000-0600-00000A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6747" name="Check Box 11" hidden="1">
              <a:extLst>
                <a:ext uri="{63B3BB69-23CF-44E3-9099-C40C66FF867C}">
                  <a14:compatExt spid="_x0000_s116747"/>
                </a:ext>
                <a:ext uri="{FF2B5EF4-FFF2-40B4-BE49-F238E27FC236}">
                  <a16:creationId xmlns:a16="http://schemas.microsoft.com/office/drawing/2014/main" id="{00000000-0008-0000-0600-00000B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6748" name="Check Box 12" hidden="1">
              <a:extLst>
                <a:ext uri="{63B3BB69-23CF-44E3-9099-C40C66FF867C}">
                  <a14:compatExt spid="_x0000_s116748"/>
                </a:ext>
                <a:ext uri="{FF2B5EF4-FFF2-40B4-BE49-F238E27FC236}">
                  <a16:creationId xmlns:a16="http://schemas.microsoft.com/office/drawing/2014/main" id="{00000000-0008-0000-0600-00000C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6749" name="Group Box 13" hidden="1">
              <a:extLst>
                <a:ext uri="{63B3BB69-23CF-44E3-9099-C40C66FF867C}">
                  <a14:compatExt spid="_x0000_s116749"/>
                </a:ext>
                <a:ext uri="{FF2B5EF4-FFF2-40B4-BE49-F238E27FC236}">
                  <a16:creationId xmlns:a16="http://schemas.microsoft.com/office/drawing/2014/main" id="{00000000-0008-0000-0600-00000D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6750" name="Option Button 14" descr="Mensual" hidden="1">
              <a:extLst>
                <a:ext uri="{63B3BB69-23CF-44E3-9099-C40C66FF867C}">
                  <a14:compatExt spid="_x0000_s116750"/>
                </a:ext>
                <a:ext uri="{FF2B5EF4-FFF2-40B4-BE49-F238E27FC236}">
                  <a16:creationId xmlns:a16="http://schemas.microsoft.com/office/drawing/2014/main" id="{00000000-0008-0000-0600-00000E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6751" name="Option Button 15" hidden="1">
              <a:extLst>
                <a:ext uri="{63B3BB69-23CF-44E3-9099-C40C66FF867C}">
                  <a14:compatExt spid="_x0000_s116751"/>
                </a:ext>
                <a:ext uri="{FF2B5EF4-FFF2-40B4-BE49-F238E27FC236}">
                  <a16:creationId xmlns:a16="http://schemas.microsoft.com/office/drawing/2014/main" id="{00000000-0008-0000-0600-00000F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6752" name="Option Button 16" hidden="1">
              <a:extLst>
                <a:ext uri="{63B3BB69-23CF-44E3-9099-C40C66FF867C}">
                  <a14:compatExt spid="_x0000_s116752"/>
                </a:ext>
                <a:ext uri="{FF2B5EF4-FFF2-40B4-BE49-F238E27FC236}">
                  <a16:creationId xmlns:a16="http://schemas.microsoft.com/office/drawing/2014/main" id="{00000000-0008-0000-0600-000010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6753" name="Option Button 17" hidden="1">
              <a:extLst>
                <a:ext uri="{63B3BB69-23CF-44E3-9099-C40C66FF867C}">
                  <a14:compatExt spid="_x0000_s116753"/>
                </a:ext>
                <a:ext uri="{FF2B5EF4-FFF2-40B4-BE49-F238E27FC236}">
                  <a16:creationId xmlns:a16="http://schemas.microsoft.com/office/drawing/2014/main" id="{00000000-0008-0000-0600-000011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6754" name="Option Button 18" hidden="1">
              <a:extLst>
                <a:ext uri="{63B3BB69-23CF-44E3-9099-C40C66FF867C}">
                  <a14:compatExt spid="_x0000_s116754"/>
                </a:ext>
                <a:ext uri="{FF2B5EF4-FFF2-40B4-BE49-F238E27FC236}">
                  <a16:creationId xmlns:a16="http://schemas.microsoft.com/office/drawing/2014/main" id="{00000000-0008-0000-0600-000012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6755" name="Option Button 19" hidden="1">
              <a:extLst>
                <a:ext uri="{63B3BB69-23CF-44E3-9099-C40C66FF867C}">
                  <a14:compatExt spid="_x0000_s116755"/>
                </a:ext>
                <a:ext uri="{FF2B5EF4-FFF2-40B4-BE49-F238E27FC236}">
                  <a16:creationId xmlns:a16="http://schemas.microsoft.com/office/drawing/2014/main" id="{00000000-0008-0000-0600-000013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6756" name="Option Button 20" hidden="1">
              <a:extLst>
                <a:ext uri="{63B3BB69-23CF-44E3-9099-C40C66FF867C}">
                  <a14:compatExt spid="_x0000_s116756"/>
                </a:ext>
                <a:ext uri="{FF2B5EF4-FFF2-40B4-BE49-F238E27FC236}">
                  <a16:creationId xmlns:a16="http://schemas.microsoft.com/office/drawing/2014/main" id="{00000000-0008-0000-0600-000014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6757" name="Option Button 21" hidden="1">
              <a:extLst>
                <a:ext uri="{63B3BB69-23CF-44E3-9099-C40C66FF867C}">
                  <a14:compatExt spid="_x0000_s116757"/>
                </a:ext>
                <a:ext uri="{FF2B5EF4-FFF2-40B4-BE49-F238E27FC236}">
                  <a16:creationId xmlns:a16="http://schemas.microsoft.com/office/drawing/2014/main" id="{00000000-0008-0000-0600-000015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6758" name="Option Button 22" hidden="1">
              <a:extLst>
                <a:ext uri="{63B3BB69-23CF-44E3-9099-C40C66FF867C}">
                  <a14:compatExt spid="_x0000_s116758"/>
                </a:ext>
                <a:ext uri="{FF2B5EF4-FFF2-40B4-BE49-F238E27FC236}">
                  <a16:creationId xmlns:a16="http://schemas.microsoft.com/office/drawing/2014/main" id="{00000000-0008-0000-0600-000016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347254</xdr:rowOff>
    </xdr:from>
    <xdr:to>
      <xdr:col>17</xdr:col>
      <xdr:colOff>365610</xdr:colOff>
      <xdr:row>58</xdr:row>
      <xdr:rowOff>42415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7761" name="Check Box 1" hidden="1">
              <a:extLst>
                <a:ext uri="{63B3BB69-23CF-44E3-9099-C40C66FF867C}">
                  <a14:compatExt spid="_x0000_s117761"/>
                </a:ext>
                <a:ext uri="{FF2B5EF4-FFF2-40B4-BE49-F238E27FC236}">
                  <a16:creationId xmlns:a16="http://schemas.microsoft.com/office/drawing/2014/main" id="{00000000-0008-0000-0700-000001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7762" name="Check Box 2" hidden="1">
              <a:extLst>
                <a:ext uri="{63B3BB69-23CF-44E3-9099-C40C66FF867C}">
                  <a14:compatExt spid="_x0000_s117762"/>
                </a:ext>
                <a:ext uri="{FF2B5EF4-FFF2-40B4-BE49-F238E27FC236}">
                  <a16:creationId xmlns:a16="http://schemas.microsoft.com/office/drawing/2014/main" id="{00000000-0008-0000-0700-000002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7763" name="Check Box 3" hidden="1">
              <a:extLst>
                <a:ext uri="{63B3BB69-23CF-44E3-9099-C40C66FF867C}">
                  <a14:compatExt spid="_x0000_s117763"/>
                </a:ext>
                <a:ext uri="{FF2B5EF4-FFF2-40B4-BE49-F238E27FC236}">
                  <a16:creationId xmlns:a16="http://schemas.microsoft.com/office/drawing/2014/main" id="{00000000-0008-0000-0700-000003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7764" name="Check Box 4" hidden="1">
              <a:extLst>
                <a:ext uri="{63B3BB69-23CF-44E3-9099-C40C66FF867C}">
                  <a14:compatExt spid="_x0000_s117764"/>
                </a:ext>
                <a:ext uri="{FF2B5EF4-FFF2-40B4-BE49-F238E27FC236}">
                  <a16:creationId xmlns:a16="http://schemas.microsoft.com/office/drawing/2014/main" id="{00000000-0008-0000-0700-000004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7765" name="Check Box 5" hidden="1">
              <a:extLst>
                <a:ext uri="{63B3BB69-23CF-44E3-9099-C40C66FF867C}">
                  <a14:compatExt spid="_x0000_s117765"/>
                </a:ext>
                <a:ext uri="{FF2B5EF4-FFF2-40B4-BE49-F238E27FC236}">
                  <a16:creationId xmlns:a16="http://schemas.microsoft.com/office/drawing/2014/main" id="{00000000-0008-0000-0700-000005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7766" name="Check Box 6" hidden="1">
              <a:extLst>
                <a:ext uri="{63B3BB69-23CF-44E3-9099-C40C66FF867C}">
                  <a14:compatExt spid="_x0000_s117766"/>
                </a:ext>
                <a:ext uri="{FF2B5EF4-FFF2-40B4-BE49-F238E27FC236}">
                  <a16:creationId xmlns:a16="http://schemas.microsoft.com/office/drawing/2014/main" id="{00000000-0008-0000-0700-000006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7767" name="Check Box 7" hidden="1">
              <a:extLst>
                <a:ext uri="{63B3BB69-23CF-44E3-9099-C40C66FF867C}">
                  <a14:compatExt spid="_x0000_s117767"/>
                </a:ext>
                <a:ext uri="{FF2B5EF4-FFF2-40B4-BE49-F238E27FC236}">
                  <a16:creationId xmlns:a16="http://schemas.microsoft.com/office/drawing/2014/main" id="{00000000-0008-0000-0700-000007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7768" name="Check Box 8" hidden="1">
              <a:extLst>
                <a:ext uri="{63B3BB69-23CF-44E3-9099-C40C66FF867C}">
                  <a14:compatExt spid="_x0000_s117768"/>
                </a:ext>
                <a:ext uri="{FF2B5EF4-FFF2-40B4-BE49-F238E27FC236}">
                  <a16:creationId xmlns:a16="http://schemas.microsoft.com/office/drawing/2014/main" id="{00000000-0008-0000-0700-000008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7769" name="Check Box 9" hidden="1">
              <a:extLst>
                <a:ext uri="{63B3BB69-23CF-44E3-9099-C40C66FF867C}">
                  <a14:compatExt spid="_x0000_s117769"/>
                </a:ext>
                <a:ext uri="{FF2B5EF4-FFF2-40B4-BE49-F238E27FC236}">
                  <a16:creationId xmlns:a16="http://schemas.microsoft.com/office/drawing/2014/main" id="{00000000-0008-0000-0700-000009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7770" name="Check Box 10" hidden="1">
              <a:extLst>
                <a:ext uri="{63B3BB69-23CF-44E3-9099-C40C66FF867C}">
                  <a14:compatExt spid="_x0000_s117770"/>
                </a:ext>
                <a:ext uri="{FF2B5EF4-FFF2-40B4-BE49-F238E27FC236}">
                  <a16:creationId xmlns:a16="http://schemas.microsoft.com/office/drawing/2014/main" id="{00000000-0008-0000-0700-00000A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7771" name="Check Box 11" hidden="1">
              <a:extLst>
                <a:ext uri="{63B3BB69-23CF-44E3-9099-C40C66FF867C}">
                  <a14:compatExt spid="_x0000_s117771"/>
                </a:ext>
                <a:ext uri="{FF2B5EF4-FFF2-40B4-BE49-F238E27FC236}">
                  <a16:creationId xmlns:a16="http://schemas.microsoft.com/office/drawing/2014/main" id="{00000000-0008-0000-0700-00000B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7772" name="Check Box 12" hidden="1">
              <a:extLst>
                <a:ext uri="{63B3BB69-23CF-44E3-9099-C40C66FF867C}">
                  <a14:compatExt spid="_x0000_s117772"/>
                </a:ext>
                <a:ext uri="{FF2B5EF4-FFF2-40B4-BE49-F238E27FC236}">
                  <a16:creationId xmlns:a16="http://schemas.microsoft.com/office/drawing/2014/main" id="{00000000-0008-0000-0700-00000C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7773" name="Group Box 13" hidden="1">
              <a:extLst>
                <a:ext uri="{63B3BB69-23CF-44E3-9099-C40C66FF867C}">
                  <a14:compatExt spid="_x0000_s117773"/>
                </a:ext>
                <a:ext uri="{FF2B5EF4-FFF2-40B4-BE49-F238E27FC236}">
                  <a16:creationId xmlns:a16="http://schemas.microsoft.com/office/drawing/2014/main" id="{00000000-0008-0000-0700-00000D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7774" name="Option Button 14" descr="Mensual" hidden="1">
              <a:extLst>
                <a:ext uri="{63B3BB69-23CF-44E3-9099-C40C66FF867C}">
                  <a14:compatExt spid="_x0000_s117774"/>
                </a:ext>
                <a:ext uri="{FF2B5EF4-FFF2-40B4-BE49-F238E27FC236}">
                  <a16:creationId xmlns:a16="http://schemas.microsoft.com/office/drawing/2014/main" id="{00000000-0008-0000-0700-00000E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7775" name="Option Button 15" hidden="1">
              <a:extLst>
                <a:ext uri="{63B3BB69-23CF-44E3-9099-C40C66FF867C}">
                  <a14:compatExt spid="_x0000_s117775"/>
                </a:ext>
                <a:ext uri="{FF2B5EF4-FFF2-40B4-BE49-F238E27FC236}">
                  <a16:creationId xmlns:a16="http://schemas.microsoft.com/office/drawing/2014/main" id="{00000000-0008-0000-0700-00000F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7776" name="Option Button 16" hidden="1">
              <a:extLst>
                <a:ext uri="{63B3BB69-23CF-44E3-9099-C40C66FF867C}">
                  <a14:compatExt spid="_x0000_s117776"/>
                </a:ext>
                <a:ext uri="{FF2B5EF4-FFF2-40B4-BE49-F238E27FC236}">
                  <a16:creationId xmlns:a16="http://schemas.microsoft.com/office/drawing/2014/main" id="{00000000-0008-0000-0700-000010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7777" name="Option Button 17" hidden="1">
              <a:extLst>
                <a:ext uri="{63B3BB69-23CF-44E3-9099-C40C66FF867C}">
                  <a14:compatExt spid="_x0000_s117777"/>
                </a:ext>
                <a:ext uri="{FF2B5EF4-FFF2-40B4-BE49-F238E27FC236}">
                  <a16:creationId xmlns:a16="http://schemas.microsoft.com/office/drawing/2014/main" id="{00000000-0008-0000-0700-000011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7778" name="Option Button 18" hidden="1">
              <a:extLst>
                <a:ext uri="{63B3BB69-23CF-44E3-9099-C40C66FF867C}">
                  <a14:compatExt spid="_x0000_s117778"/>
                </a:ext>
                <a:ext uri="{FF2B5EF4-FFF2-40B4-BE49-F238E27FC236}">
                  <a16:creationId xmlns:a16="http://schemas.microsoft.com/office/drawing/2014/main" id="{00000000-0008-0000-0700-000012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7779" name="Option Button 19" hidden="1">
              <a:extLst>
                <a:ext uri="{63B3BB69-23CF-44E3-9099-C40C66FF867C}">
                  <a14:compatExt spid="_x0000_s117779"/>
                </a:ext>
                <a:ext uri="{FF2B5EF4-FFF2-40B4-BE49-F238E27FC236}">
                  <a16:creationId xmlns:a16="http://schemas.microsoft.com/office/drawing/2014/main" id="{00000000-0008-0000-0700-000013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7780" name="Option Button 20" hidden="1">
              <a:extLst>
                <a:ext uri="{63B3BB69-23CF-44E3-9099-C40C66FF867C}">
                  <a14:compatExt spid="_x0000_s117780"/>
                </a:ext>
                <a:ext uri="{FF2B5EF4-FFF2-40B4-BE49-F238E27FC236}">
                  <a16:creationId xmlns:a16="http://schemas.microsoft.com/office/drawing/2014/main" id="{00000000-0008-0000-0700-000014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7781" name="Option Button 21" hidden="1">
              <a:extLst>
                <a:ext uri="{63B3BB69-23CF-44E3-9099-C40C66FF867C}">
                  <a14:compatExt spid="_x0000_s117781"/>
                </a:ext>
                <a:ext uri="{FF2B5EF4-FFF2-40B4-BE49-F238E27FC236}">
                  <a16:creationId xmlns:a16="http://schemas.microsoft.com/office/drawing/2014/main" id="{00000000-0008-0000-0700-000015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7782" name="Option Button 22" hidden="1">
              <a:extLst>
                <a:ext uri="{63B3BB69-23CF-44E3-9099-C40C66FF867C}">
                  <a14:compatExt spid="_x0000_s117782"/>
                </a:ext>
                <a:ext uri="{FF2B5EF4-FFF2-40B4-BE49-F238E27FC236}">
                  <a16:creationId xmlns:a16="http://schemas.microsoft.com/office/drawing/2014/main" id="{00000000-0008-0000-0700-000016C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335042</xdr:rowOff>
    </xdr:from>
    <xdr:to>
      <xdr:col>17</xdr:col>
      <xdr:colOff>365610</xdr:colOff>
      <xdr:row>58</xdr:row>
      <xdr:rowOff>30203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8785" name="Check Box 1" hidden="1">
              <a:extLst>
                <a:ext uri="{63B3BB69-23CF-44E3-9099-C40C66FF867C}">
                  <a14:compatExt spid="_x0000_s118785"/>
                </a:ext>
                <a:ext uri="{FF2B5EF4-FFF2-40B4-BE49-F238E27FC236}">
                  <a16:creationId xmlns:a16="http://schemas.microsoft.com/office/drawing/2014/main" id="{00000000-0008-0000-0800-00000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8786" name="Check Box 2" hidden="1">
              <a:extLst>
                <a:ext uri="{63B3BB69-23CF-44E3-9099-C40C66FF867C}">
                  <a14:compatExt spid="_x0000_s118786"/>
                </a:ext>
                <a:ext uri="{FF2B5EF4-FFF2-40B4-BE49-F238E27FC236}">
                  <a16:creationId xmlns:a16="http://schemas.microsoft.com/office/drawing/2014/main" id="{00000000-0008-0000-0800-000002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8787" name="Check Box 3" hidden="1">
              <a:extLst>
                <a:ext uri="{63B3BB69-23CF-44E3-9099-C40C66FF867C}">
                  <a14:compatExt spid="_x0000_s118787"/>
                </a:ext>
                <a:ext uri="{FF2B5EF4-FFF2-40B4-BE49-F238E27FC236}">
                  <a16:creationId xmlns:a16="http://schemas.microsoft.com/office/drawing/2014/main" id="{00000000-0008-0000-0800-000003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8788" name="Check Box 4" hidden="1">
              <a:extLst>
                <a:ext uri="{63B3BB69-23CF-44E3-9099-C40C66FF867C}">
                  <a14:compatExt spid="_x0000_s118788"/>
                </a:ext>
                <a:ext uri="{FF2B5EF4-FFF2-40B4-BE49-F238E27FC236}">
                  <a16:creationId xmlns:a16="http://schemas.microsoft.com/office/drawing/2014/main" id="{00000000-0008-0000-0800-000004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8789" name="Check Box 5" hidden="1">
              <a:extLst>
                <a:ext uri="{63B3BB69-23CF-44E3-9099-C40C66FF867C}">
                  <a14:compatExt spid="_x0000_s118789"/>
                </a:ext>
                <a:ext uri="{FF2B5EF4-FFF2-40B4-BE49-F238E27FC236}">
                  <a16:creationId xmlns:a16="http://schemas.microsoft.com/office/drawing/2014/main" id="{00000000-0008-0000-0800-000005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8790" name="Check Box 6" hidden="1">
              <a:extLst>
                <a:ext uri="{63B3BB69-23CF-44E3-9099-C40C66FF867C}">
                  <a14:compatExt spid="_x0000_s118790"/>
                </a:ext>
                <a:ext uri="{FF2B5EF4-FFF2-40B4-BE49-F238E27FC236}">
                  <a16:creationId xmlns:a16="http://schemas.microsoft.com/office/drawing/2014/main" id="{00000000-0008-0000-0800-000006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8791" name="Check Box 7" hidden="1">
              <a:extLst>
                <a:ext uri="{63B3BB69-23CF-44E3-9099-C40C66FF867C}">
                  <a14:compatExt spid="_x0000_s118791"/>
                </a:ext>
                <a:ext uri="{FF2B5EF4-FFF2-40B4-BE49-F238E27FC236}">
                  <a16:creationId xmlns:a16="http://schemas.microsoft.com/office/drawing/2014/main" id="{00000000-0008-0000-0800-000007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8792" name="Check Box 8" hidden="1">
              <a:extLst>
                <a:ext uri="{63B3BB69-23CF-44E3-9099-C40C66FF867C}">
                  <a14:compatExt spid="_x0000_s118792"/>
                </a:ext>
                <a:ext uri="{FF2B5EF4-FFF2-40B4-BE49-F238E27FC236}">
                  <a16:creationId xmlns:a16="http://schemas.microsoft.com/office/drawing/2014/main" id="{00000000-0008-0000-0800-000008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8793" name="Check Box 9" hidden="1">
              <a:extLst>
                <a:ext uri="{63B3BB69-23CF-44E3-9099-C40C66FF867C}">
                  <a14:compatExt spid="_x0000_s118793"/>
                </a:ext>
                <a:ext uri="{FF2B5EF4-FFF2-40B4-BE49-F238E27FC236}">
                  <a16:creationId xmlns:a16="http://schemas.microsoft.com/office/drawing/2014/main" id="{00000000-0008-0000-0800-000009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8794" name="Check Box 10" hidden="1">
              <a:extLst>
                <a:ext uri="{63B3BB69-23CF-44E3-9099-C40C66FF867C}">
                  <a14:compatExt spid="_x0000_s118794"/>
                </a:ext>
                <a:ext uri="{FF2B5EF4-FFF2-40B4-BE49-F238E27FC236}">
                  <a16:creationId xmlns:a16="http://schemas.microsoft.com/office/drawing/2014/main" id="{00000000-0008-0000-0800-00000A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8795" name="Check Box 11" hidden="1">
              <a:extLst>
                <a:ext uri="{63B3BB69-23CF-44E3-9099-C40C66FF867C}">
                  <a14:compatExt spid="_x0000_s118795"/>
                </a:ext>
                <a:ext uri="{FF2B5EF4-FFF2-40B4-BE49-F238E27FC236}">
                  <a16:creationId xmlns:a16="http://schemas.microsoft.com/office/drawing/2014/main" id="{00000000-0008-0000-0800-00000B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8796" name="Check Box 12" hidden="1">
              <a:extLst>
                <a:ext uri="{63B3BB69-23CF-44E3-9099-C40C66FF867C}">
                  <a14:compatExt spid="_x0000_s118796"/>
                </a:ext>
                <a:ext uri="{FF2B5EF4-FFF2-40B4-BE49-F238E27FC236}">
                  <a16:creationId xmlns:a16="http://schemas.microsoft.com/office/drawing/2014/main" id="{00000000-0008-0000-0800-00000C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8797" name="Group Box 13" hidden="1">
              <a:extLst>
                <a:ext uri="{63B3BB69-23CF-44E3-9099-C40C66FF867C}">
                  <a14:compatExt spid="_x0000_s118797"/>
                </a:ext>
                <a:ext uri="{FF2B5EF4-FFF2-40B4-BE49-F238E27FC236}">
                  <a16:creationId xmlns:a16="http://schemas.microsoft.com/office/drawing/2014/main" id="{00000000-0008-0000-0800-00000D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8798" name="Option Button 14" descr="Mensual" hidden="1">
              <a:extLst>
                <a:ext uri="{63B3BB69-23CF-44E3-9099-C40C66FF867C}">
                  <a14:compatExt spid="_x0000_s118798"/>
                </a:ext>
                <a:ext uri="{FF2B5EF4-FFF2-40B4-BE49-F238E27FC236}">
                  <a16:creationId xmlns:a16="http://schemas.microsoft.com/office/drawing/2014/main" id="{00000000-0008-0000-0800-00000E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8799" name="Option Button 15" hidden="1">
              <a:extLst>
                <a:ext uri="{63B3BB69-23CF-44E3-9099-C40C66FF867C}">
                  <a14:compatExt spid="_x0000_s118799"/>
                </a:ext>
                <a:ext uri="{FF2B5EF4-FFF2-40B4-BE49-F238E27FC236}">
                  <a16:creationId xmlns:a16="http://schemas.microsoft.com/office/drawing/2014/main" id="{00000000-0008-0000-0800-00000F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8800" name="Option Button 16" hidden="1">
              <a:extLst>
                <a:ext uri="{63B3BB69-23CF-44E3-9099-C40C66FF867C}">
                  <a14:compatExt spid="_x0000_s118800"/>
                </a:ext>
                <a:ext uri="{FF2B5EF4-FFF2-40B4-BE49-F238E27FC236}">
                  <a16:creationId xmlns:a16="http://schemas.microsoft.com/office/drawing/2014/main" id="{00000000-0008-0000-0800-000010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8801" name="Option Button 17" hidden="1">
              <a:extLst>
                <a:ext uri="{63B3BB69-23CF-44E3-9099-C40C66FF867C}">
                  <a14:compatExt spid="_x0000_s118801"/>
                </a:ext>
                <a:ext uri="{FF2B5EF4-FFF2-40B4-BE49-F238E27FC236}">
                  <a16:creationId xmlns:a16="http://schemas.microsoft.com/office/drawing/2014/main" id="{00000000-0008-0000-0800-000011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8802" name="Option Button 18" hidden="1">
              <a:extLst>
                <a:ext uri="{63B3BB69-23CF-44E3-9099-C40C66FF867C}">
                  <a14:compatExt spid="_x0000_s118802"/>
                </a:ext>
                <a:ext uri="{FF2B5EF4-FFF2-40B4-BE49-F238E27FC236}">
                  <a16:creationId xmlns:a16="http://schemas.microsoft.com/office/drawing/2014/main" id="{00000000-0008-0000-0800-000012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8803" name="Option Button 19" hidden="1">
              <a:extLst>
                <a:ext uri="{63B3BB69-23CF-44E3-9099-C40C66FF867C}">
                  <a14:compatExt spid="_x0000_s118803"/>
                </a:ext>
                <a:ext uri="{FF2B5EF4-FFF2-40B4-BE49-F238E27FC236}">
                  <a16:creationId xmlns:a16="http://schemas.microsoft.com/office/drawing/2014/main" id="{00000000-0008-0000-0800-000013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8804" name="Option Button 20" hidden="1">
              <a:extLst>
                <a:ext uri="{63B3BB69-23CF-44E3-9099-C40C66FF867C}">
                  <a14:compatExt spid="_x0000_s118804"/>
                </a:ext>
                <a:ext uri="{FF2B5EF4-FFF2-40B4-BE49-F238E27FC236}">
                  <a16:creationId xmlns:a16="http://schemas.microsoft.com/office/drawing/2014/main" id="{00000000-0008-0000-0800-000014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8805" name="Option Button 21" hidden="1">
              <a:extLst>
                <a:ext uri="{63B3BB69-23CF-44E3-9099-C40C66FF867C}">
                  <a14:compatExt spid="_x0000_s118805"/>
                </a:ext>
                <a:ext uri="{FF2B5EF4-FFF2-40B4-BE49-F238E27FC236}">
                  <a16:creationId xmlns:a16="http://schemas.microsoft.com/office/drawing/2014/main" id="{00000000-0008-0000-0800-000015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8806" name="Option Button 22" hidden="1">
              <a:extLst>
                <a:ext uri="{63B3BB69-23CF-44E3-9099-C40C66FF867C}">
                  <a14:compatExt spid="_x0000_s118806"/>
                </a:ext>
                <a:ext uri="{FF2B5EF4-FFF2-40B4-BE49-F238E27FC236}">
                  <a16:creationId xmlns:a16="http://schemas.microsoft.com/office/drawing/2014/main" id="{00000000-0008-0000-0800-000016D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143527</xdr:colOff>
      <xdr:row>22</xdr:row>
      <xdr:rowOff>228204</xdr:rowOff>
    </xdr:from>
    <xdr:to>
      <xdr:col>17</xdr:col>
      <xdr:colOff>404486</xdr:colOff>
      <xdr:row>38</xdr:row>
      <xdr:rowOff>182671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16</xdr:col>
      <xdr:colOff>443690</xdr:colOff>
      <xdr:row>54</xdr:row>
      <xdr:rowOff>273984</xdr:rowOff>
    </xdr:from>
    <xdr:to>
      <xdr:col>17</xdr:col>
      <xdr:colOff>365610</xdr:colOff>
      <xdr:row>57</xdr:row>
      <xdr:rowOff>115684</xdr:rowOff>
    </xdr:to>
    <xdr:pic>
      <xdr:nvPicPr>
        <xdr:cNvPr id="3" name="Picture 32" descr="C:\Documents and Settings\arodriguez\Configuración local\Archivos temporales de Internet\Content.IE5\O7IZA3OL\MC90044215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30515" y="14289900"/>
          <a:ext cx="502945" cy="510892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114300</xdr:rowOff>
        </xdr:from>
        <xdr:to>
          <xdr:col>10</xdr:col>
          <xdr:colOff>47625</xdr:colOff>
          <xdr:row>13</xdr:row>
          <xdr:rowOff>0</xdr:rowOff>
        </xdr:to>
        <xdr:sp macro="" textlink="">
          <xdr:nvSpPr>
            <xdr:cNvPr id="119809" name="Check Box 1" hidden="1">
              <a:extLst>
                <a:ext uri="{63B3BB69-23CF-44E3-9099-C40C66FF867C}">
                  <a14:compatExt spid="_x0000_s119809"/>
                </a:ext>
                <a:ext uri="{FF2B5EF4-FFF2-40B4-BE49-F238E27FC236}">
                  <a16:creationId xmlns:a16="http://schemas.microsoft.com/office/drawing/2014/main" id="{00000000-0008-0000-0900-00000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12</xdr:row>
          <xdr:rowOff>161925</xdr:rowOff>
        </xdr:from>
        <xdr:to>
          <xdr:col>10</xdr:col>
          <xdr:colOff>47625</xdr:colOff>
          <xdr:row>14</xdr:row>
          <xdr:rowOff>9525</xdr:rowOff>
        </xdr:to>
        <xdr:sp macro="" textlink="">
          <xdr:nvSpPr>
            <xdr:cNvPr id="119810" name="Check Box 2" hidden="1">
              <a:extLst>
                <a:ext uri="{63B3BB69-23CF-44E3-9099-C40C66FF867C}">
                  <a14:compatExt spid="_x0000_s119810"/>
                </a:ext>
                <a:ext uri="{FF2B5EF4-FFF2-40B4-BE49-F238E27FC236}">
                  <a16:creationId xmlns:a16="http://schemas.microsoft.com/office/drawing/2014/main" id="{00000000-0008-0000-0900-00000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11</xdr:row>
          <xdr:rowOff>133350</xdr:rowOff>
        </xdr:from>
        <xdr:to>
          <xdr:col>11</xdr:col>
          <xdr:colOff>104775</xdr:colOff>
          <xdr:row>13</xdr:row>
          <xdr:rowOff>9525</xdr:rowOff>
        </xdr:to>
        <xdr:sp macro="" textlink="">
          <xdr:nvSpPr>
            <xdr:cNvPr id="119811" name="Check Box 3" hidden="1">
              <a:extLst>
                <a:ext uri="{63B3BB69-23CF-44E3-9099-C40C66FF867C}">
                  <a14:compatExt spid="_x0000_s119811"/>
                </a:ext>
                <a:ext uri="{FF2B5EF4-FFF2-40B4-BE49-F238E27FC236}">
                  <a16:creationId xmlns:a16="http://schemas.microsoft.com/office/drawing/2014/main" id="{00000000-0008-0000-0900-000003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466725</xdr:colOff>
          <xdr:row>12</xdr:row>
          <xdr:rowOff>161925</xdr:rowOff>
        </xdr:from>
        <xdr:to>
          <xdr:col>11</xdr:col>
          <xdr:colOff>104775</xdr:colOff>
          <xdr:row>14</xdr:row>
          <xdr:rowOff>9525</xdr:rowOff>
        </xdr:to>
        <xdr:sp macro="" textlink="">
          <xdr:nvSpPr>
            <xdr:cNvPr id="119812" name="Check Box 4" hidden="1">
              <a:extLst>
                <a:ext uri="{63B3BB69-23CF-44E3-9099-C40C66FF867C}">
                  <a14:compatExt spid="_x0000_s119812"/>
                </a:ext>
                <a:ext uri="{FF2B5EF4-FFF2-40B4-BE49-F238E27FC236}">
                  <a16:creationId xmlns:a16="http://schemas.microsoft.com/office/drawing/2014/main" id="{00000000-0008-0000-0900-000004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12</xdr:row>
          <xdr:rowOff>161925</xdr:rowOff>
        </xdr:from>
        <xdr:to>
          <xdr:col>12</xdr:col>
          <xdr:colOff>533400</xdr:colOff>
          <xdr:row>14</xdr:row>
          <xdr:rowOff>9525</xdr:rowOff>
        </xdr:to>
        <xdr:sp macro="" textlink="">
          <xdr:nvSpPr>
            <xdr:cNvPr id="119813" name="Check Box 5" hidden="1">
              <a:extLst>
                <a:ext uri="{63B3BB69-23CF-44E3-9099-C40C66FF867C}">
                  <a14:compatExt spid="_x0000_s119813"/>
                </a:ext>
                <a:ext uri="{FF2B5EF4-FFF2-40B4-BE49-F238E27FC236}">
                  <a16:creationId xmlns:a16="http://schemas.microsoft.com/office/drawing/2014/main" id="{00000000-0008-0000-0900-000005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11</xdr:row>
          <xdr:rowOff>123825</xdr:rowOff>
        </xdr:from>
        <xdr:to>
          <xdr:col>12</xdr:col>
          <xdr:colOff>533400</xdr:colOff>
          <xdr:row>13</xdr:row>
          <xdr:rowOff>0</xdr:rowOff>
        </xdr:to>
        <xdr:sp macro="" textlink="">
          <xdr:nvSpPr>
            <xdr:cNvPr id="119814" name="Check Box 6" hidden="1">
              <a:extLst>
                <a:ext uri="{63B3BB69-23CF-44E3-9099-C40C66FF867C}">
                  <a14:compatExt spid="_x0000_s119814"/>
                </a:ext>
                <a:ext uri="{FF2B5EF4-FFF2-40B4-BE49-F238E27FC236}">
                  <a16:creationId xmlns:a16="http://schemas.microsoft.com/office/drawing/2014/main" id="{00000000-0008-0000-0900-000006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12</xdr:row>
          <xdr:rowOff>171450</xdr:rowOff>
        </xdr:from>
        <xdr:to>
          <xdr:col>14</xdr:col>
          <xdr:colOff>381000</xdr:colOff>
          <xdr:row>14</xdr:row>
          <xdr:rowOff>9525</xdr:rowOff>
        </xdr:to>
        <xdr:sp macro="" textlink="">
          <xdr:nvSpPr>
            <xdr:cNvPr id="119815" name="Check Box 7" hidden="1">
              <a:extLst>
                <a:ext uri="{63B3BB69-23CF-44E3-9099-C40C66FF867C}">
                  <a14:compatExt spid="_x0000_s119815"/>
                </a:ext>
                <a:ext uri="{FF2B5EF4-FFF2-40B4-BE49-F238E27FC236}">
                  <a16:creationId xmlns:a16="http://schemas.microsoft.com/office/drawing/2014/main" id="{00000000-0008-0000-0900-000007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11</xdr:row>
          <xdr:rowOff>123825</xdr:rowOff>
        </xdr:from>
        <xdr:to>
          <xdr:col>14</xdr:col>
          <xdr:colOff>361950</xdr:colOff>
          <xdr:row>13</xdr:row>
          <xdr:rowOff>0</xdr:rowOff>
        </xdr:to>
        <xdr:sp macro="" textlink="">
          <xdr:nvSpPr>
            <xdr:cNvPr id="119816" name="Check Box 8" hidden="1">
              <a:extLst>
                <a:ext uri="{63B3BB69-23CF-44E3-9099-C40C66FF867C}">
                  <a14:compatExt spid="_x0000_s119816"/>
                </a:ext>
                <a:ext uri="{FF2B5EF4-FFF2-40B4-BE49-F238E27FC236}">
                  <a16:creationId xmlns:a16="http://schemas.microsoft.com/office/drawing/2014/main" id="{00000000-0008-0000-0900-000008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257175</xdr:colOff>
          <xdr:row>11</xdr:row>
          <xdr:rowOff>104775</xdr:rowOff>
        </xdr:from>
        <xdr:to>
          <xdr:col>16</xdr:col>
          <xdr:colOff>561975</xdr:colOff>
          <xdr:row>12</xdr:row>
          <xdr:rowOff>180975</xdr:rowOff>
        </xdr:to>
        <xdr:sp macro="" textlink="">
          <xdr:nvSpPr>
            <xdr:cNvPr id="119817" name="Check Box 9" hidden="1">
              <a:extLst>
                <a:ext uri="{63B3BB69-23CF-44E3-9099-C40C66FF867C}">
                  <a14:compatExt spid="_x0000_s119817"/>
                </a:ext>
                <a:ext uri="{FF2B5EF4-FFF2-40B4-BE49-F238E27FC236}">
                  <a16:creationId xmlns:a16="http://schemas.microsoft.com/office/drawing/2014/main" id="{00000000-0008-0000-0900-000009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266700</xdr:colOff>
          <xdr:row>12</xdr:row>
          <xdr:rowOff>180975</xdr:rowOff>
        </xdr:from>
        <xdr:to>
          <xdr:col>16</xdr:col>
          <xdr:colOff>571500</xdr:colOff>
          <xdr:row>14</xdr:row>
          <xdr:rowOff>38100</xdr:rowOff>
        </xdr:to>
        <xdr:sp macro="" textlink="">
          <xdr:nvSpPr>
            <xdr:cNvPr id="119818" name="Check Box 10" hidden="1">
              <a:extLst>
                <a:ext uri="{63B3BB69-23CF-44E3-9099-C40C66FF867C}">
                  <a14:compatExt spid="_x0000_s119818"/>
                </a:ext>
                <a:ext uri="{FF2B5EF4-FFF2-40B4-BE49-F238E27FC236}">
                  <a16:creationId xmlns:a16="http://schemas.microsoft.com/office/drawing/2014/main" id="{00000000-0008-0000-0900-00000A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114300</xdr:rowOff>
        </xdr:from>
        <xdr:to>
          <xdr:col>18</xdr:col>
          <xdr:colOff>47625</xdr:colOff>
          <xdr:row>13</xdr:row>
          <xdr:rowOff>0</xdr:rowOff>
        </xdr:to>
        <xdr:sp macro="" textlink="">
          <xdr:nvSpPr>
            <xdr:cNvPr id="119819" name="Check Box 11" hidden="1">
              <a:extLst>
                <a:ext uri="{63B3BB69-23CF-44E3-9099-C40C66FF867C}">
                  <a14:compatExt spid="_x0000_s119819"/>
                </a:ext>
                <a:ext uri="{FF2B5EF4-FFF2-40B4-BE49-F238E27FC236}">
                  <a16:creationId xmlns:a16="http://schemas.microsoft.com/office/drawing/2014/main" id="{00000000-0008-0000-0900-00000B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400050</xdr:colOff>
          <xdr:row>12</xdr:row>
          <xdr:rowOff>161925</xdr:rowOff>
        </xdr:from>
        <xdr:to>
          <xdr:col>18</xdr:col>
          <xdr:colOff>66675</xdr:colOff>
          <xdr:row>14</xdr:row>
          <xdr:rowOff>9525</xdr:rowOff>
        </xdr:to>
        <xdr:sp macro="" textlink="">
          <xdr:nvSpPr>
            <xdr:cNvPr id="119820" name="Check Box 12" hidden="1">
              <a:extLst>
                <a:ext uri="{63B3BB69-23CF-44E3-9099-C40C66FF867C}">
                  <a14:compatExt spid="_x0000_s119820"/>
                </a:ext>
                <a:ext uri="{FF2B5EF4-FFF2-40B4-BE49-F238E27FC236}">
                  <a16:creationId xmlns:a16="http://schemas.microsoft.com/office/drawing/2014/main" id="{00000000-0008-0000-0900-00000C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142875</xdr:rowOff>
        </xdr:from>
        <xdr:to>
          <xdr:col>2</xdr:col>
          <xdr:colOff>552450</xdr:colOff>
          <xdr:row>9</xdr:row>
          <xdr:rowOff>323850</xdr:rowOff>
        </xdr:to>
        <xdr:sp macro="" textlink="">
          <xdr:nvSpPr>
            <xdr:cNvPr id="119821" name="Group Box 13" hidden="1">
              <a:extLst>
                <a:ext uri="{63B3BB69-23CF-44E3-9099-C40C66FF867C}">
                  <a14:compatExt spid="_x0000_s119821"/>
                </a:ext>
                <a:ext uri="{FF2B5EF4-FFF2-40B4-BE49-F238E27FC236}">
                  <a16:creationId xmlns:a16="http://schemas.microsoft.com/office/drawing/2014/main" id="{00000000-0008-0000-0900-00000D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11</xdr:row>
          <xdr:rowOff>28575</xdr:rowOff>
        </xdr:from>
        <xdr:to>
          <xdr:col>4</xdr:col>
          <xdr:colOff>152400</xdr:colOff>
          <xdr:row>12</xdr:row>
          <xdr:rowOff>76200</xdr:rowOff>
        </xdr:to>
        <xdr:sp macro="" textlink="">
          <xdr:nvSpPr>
            <xdr:cNvPr id="119822" name="Option Button 14" descr="Mensual" hidden="1">
              <a:extLst>
                <a:ext uri="{63B3BB69-23CF-44E3-9099-C40C66FF867C}">
                  <a14:compatExt spid="_x0000_s119822"/>
                </a:ext>
                <a:ext uri="{FF2B5EF4-FFF2-40B4-BE49-F238E27FC236}">
                  <a16:creationId xmlns:a16="http://schemas.microsoft.com/office/drawing/2014/main" id="{00000000-0008-0000-0900-00000E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12</xdr:row>
          <xdr:rowOff>114300</xdr:rowOff>
        </xdr:from>
        <xdr:to>
          <xdr:col>4</xdr:col>
          <xdr:colOff>485775</xdr:colOff>
          <xdr:row>13</xdr:row>
          <xdr:rowOff>142875</xdr:rowOff>
        </xdr:to>
        <xdr:sp macro="" textlink="">
          <xdr:nvSpPr>
            <xdr:cNvPr id="119823" name="Option Button 15" hidden="1">
              <a:extLst>
                <a:ext uri="{63B3BB69-23CF-44E3-9099-C40C66FF867C}">
                  <a14:compatExt spid="_x0000_s119823"/>
                </a:ext>
                <a:ext uri="{FF2B5EF4-FFF2-40B4-BE49-F238E27FC236}">
                  <a16:creationId xmlns:a16="http://schemas.microsoft.com/office/drawing/2014/main" id="{00000000-0008-0000-0900-00000F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Bimensual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590550</xdr:colOff>
          <xdr:row>11</xdr:row>
          <xdr:rowOff>9525</xdr:rowOff>
        </xdr:from>
        <xdr:to>
          <xdr:col>6</xdr:col>
          <xdr:colOff>114300</xdr:colOff>
          <xdr:row>12</xdr:row>
          <xdr:rowOff>104775</xdr:rowOff>
        </xdr:to>
        <xdr:sp macro="" textlink="">
          <xdr:nvSpPr>
            <xdr:cNvPr id="119824" name="Option Button 16" hidden="1">
              <a:extLst>
                <a:ext uri="{63B3BB69-23CF-44E3-9099-C40C66FF867C}">
                  <a14:compatExt spid="_x0000_s119824"/>
                </a:ext>
                <a:ext uri="{FF2B5EF4-FFF2-40B4-BE49-F238E27FC236}">
                  <a16:creationId xmlns:a16="http://schemas.microsoft.com/office/drawing/2014/main" id="{00000000-0008-0000-0900-000010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Trimestral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12</xdr:row>
          <xdr:rowOff>114300</xdr:rowOff>
        </xdr:from>
        <xdr:to>
          <xdr:col>6</xdr:col>
          <xdr:colOff>66675</xdr:colOff>
          <xdr:row>13</xdr:row>
          <xdr:rowOff>152400</xdr:rowOff>
        </xdr:to>
        <xdr:sp macro="" textlink="">
          <xdr:nvSpPr>
            <xdr:cNvPr id="119825" name="Option Button 17" hidden="1">
              <a:extLst>
                <a:ext uri="{63B3BB69-23CF-44E3-9099-C40C66FF867C}">
                  <a14:compatExt spid="_x0000_s119825"/>
                </a:ext>
                <a:ext uri="{FF2B5EF4-FFF2-40B4-BE49-F238E27FC236}">
                  <a16:creationId xmlns:a16="http://schemas.microsoft.com/office/drawing/2014/main" id="{00000000-0008-0000-0900-000011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Cuatrimestral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11</xdr:row>
          <xdr:rowOff>0</xdr:rowOff>
        </xdr:from>
        <xdr:to>
          <xdr:col>7</xdr:col>
          <xdr:colOff>485775</xdr:colOff>
          <xdr:row>12</xdr:row>
          <xdr:rowOff>104775</xdr:rowOff>
        </xdr:to>
        <xdr:sp macro="" textlink="">
          <xdr:nvSpPr>
            <xdr:cNvPr id="119826" name="Option Button 18" hidden="1">
              <a:extLst>
                <a:ext uri="{63B3BB69-23CF-44E3-9099-C40C66FF867C}">
                  <a14:compatExt spid="_x0000_s119826"/>
                </a:ext>
                <a:ext uri="{FF2B5EF4-FFF2-40B4-BE49-F238E27FC236}">
                  <a16:creationId xmlns:a16="http://schemas.microsoft.com/office/drawing/2014/main" id="{00000000-0008-0000-0900-000012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Semestral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104775</xdr:rowOff>
        </xdr:from>
        <xdr:to>
          <xdr:col>7</xdr:col>
          <xdr:colOff>447675</xdr:colOff>
          <xdr:row>14</xdr:row>
          <xdr:rowOff>0</xdr:rowOff>
        </xdr:to>
        <xdr:sp macro="" textlink="">
          <xdr:nvSpPr>
            <xdr:cNvPr id="119827" name="Option Button 19" hidden="1">
              <a:extLst>
                <a:ext uri="{63B3BB69-23CF-44E3-9099-C40C66FF867C}">
                  <a14:compatExt spid="_x0000_s119827"/>
                </a:ext>
                <a:ext uri="{FF2B5EF4-FFF2-40B4-BE49-F238E27FC236}">
                  <a16:creationId xmlns:a16="http://schemas.microsoft.com/office/drawing/2014/main" id="{00000000-0008-0000-0900-000013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Anual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</xdr:row>
          <xdr:rowOff>76200</xdr:rowOff>
        </xdr:from>
        <xdr:to>
          <xdr:col>2</xdr:col>
          <xdr:colOff>428625</xdr:colOff>
          <xdr:row>8</xdr:row>
          <xdr:rowOff>0</xdr:rowOff>
        </xdr:to>
        <xdr:sp macro="" textlink="">
          <xdr:nvSpPr>
            <xdr:cNvPr id="119828" name="Option Button 20" hidden="1">
              <a:extLst>
                <a:ext uri="{63B3BB69-23CF-44E3-9099-C40C66FF867C}">
                  <a14:compatExt spid="_x0000_s119828"/>
                </a:ext>
                <a:ext uri="{FF2B5EF4-FFF2-40B4-BE49-F238E27FC236}">
                  <a16:creationId xmlns:a16="http://schemas.microsoft.com/office/drawing/2014/main" id="{00000000-0008-0000-0900-000014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Eficiencia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8</xdr:row>
          <xdr:rowOff>76200</xdr:rowOff>
        </xdr:from>
        <xdr:to>
          <xdr:col>2</xdr:col>
          <xdr:colOff>447675</xdr:colOff>
          <xdr:row>8</xdr:row>
          <xdr:rowOff>304800</xdr:rowOff>
        </xdr:to>
        <xdr:sp macro="" textlink="">
          <xdr:nvSpPr>
            <xdr:cNvPr id="119829" name="Option Button 21" hidden="1">
              <a:extLst>
                <a:ext uri="{63B3BB69-23CF-44E3-9099-C40C66FF867C}">
                  <a14:compatExt spid="_x0000_s119829"/>
                </a:ext>
                <a:ext uri="{FF2B5EF4-FFF2-40B4-BE49-F238E27FC236}">
                  <a16:creationId xmlns:a16="http://schemas.microsoft.com/office/drawing/2014/main" id="{00000000-0008-0000-0900-000015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Eficacia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123825</xdr:colOff>
          <xdr:row>9</xdr:row>
          <xdr:rowOff>28575</xdr:rowOff>
        </xdr:from>
        <xdr:to>
          <xdr:col>2</xdr:col>
          <xdr:colOff>428625</xdr:colOff>
          <xdr:row>9</xdr:row>
          <xdr:rowOff>247650</xdr:rowOff>
        </xdr:to>
        <xdr:sp macro="" textlink="">
          <xdr:nvSpPr>
            <xdr:cNvPr id="119830" name="Option Button 22" hidden="1">
              <a:extLst>
                <a:ext uri="{63B3BB69-23CF-44E3-9099-C40C66FF867C}">
                  <a14:compatExt spid="_x0000_s119830"/>
                </a:ext>
                <a:ext uri="{FF2B5EF4-FFF2-40B4-BE49-F238E27FC236}">
                  <a16:creationId xmlns:a16="http://schemas.microsoft.com/office/drawing/2014/main" id="{00000000-0008-0000-0900-000016D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Efectividad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0.xml"/><Relationship Id="rId13" Type="http://schemas.openxmlformats.org/officeDocument/2006/relationships/ctrlProp" Target="../ctrlProps/ctrlProp185.xml"/><Relationship Id="rId18" Type="http://schemas.openxmlformats.org/officeDocument/2006/relationships/ctrlProp" Target="../ctrlProps/ctrlProp190.xml"/><Relationship Id="rId26" Type="http://schemas.openxmlformats.org/officeDocument/2006/relationships/ctrlProp" Target="../ctrlProps/ctrlProp198.xml"/><Relationship Id="rId3" Type="http://schemas.openxmlformats.org/officeDocument/2006/relationships/vmlDrawing" Target="../drawings/vmlDrawing18.vml"/><Relationship Id="rId21" Type="http://schemas.openxmlformats.org/officeDocument/2006/relationships/ctrlProp" Target="../ctrlProps/ctrlProp193.xml"/><Relationship Id="rId7" Type="http://schemas.openxmlformats.org/officeDocument/2006/relationships/ctrlProp" Target="../ctrlProps/ctrlProp179.xml"/><Relationship Id="rId12" Type="http://schemas.openxmlformats.org/officeDocument/2006/relationships/ctrlProp" Target="../ctrlProps/ctrlProp184.xml"/><Relationship Id="rId17" Type="http://schemas.openxmlformats.org/officeDocument/2006/relationships/ctrlProp" Target="../ctrlProps/ctrlProp189.xml"/><Relationship Id="rId25" Type="http://schemas.openxmlformats.org/officeDocument/2006/relationships/ctrlProp" Target="../ctrlProps/ctrlProp197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188.xml"/><Relationship Id="rId20" Type="http://schemas.openxmlformats.org/officeDocument/2006/relationships/ctrlProp" Target="../ctrlProps/ctrlProp192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78.xml"/><Relationship Id="rId11" Type="http://schemas.openxmlformats.org/officeDocument/2006/relationships/ctrlProp" Target="../ctrlProps/ctrlProp183.xml"/><Relationship Id="rId24" Type="http://schemas.openxmlformats.org/officeDocument/2006/relationships/ctrlProp" Target="../ctrlProps/ctrlProp196.xml"/><Relationship Id="rId5" Type="http://schemas.openxmlformats.org/officeDocument/2006/relationships/ctrlProp" Target="../ctrlProps/ctrlProp177.xml"/><Relationship Id="rId15" Type="http://schemas.openxmlformats.org/officeDocument/2006/relationships/ctrlProp" Target="../ctrlProps/ctrlProp187.xml"/><Relationship Id="rId23" Type="http://schemas.openxmlformats.org/officeDocument/2006/relationships/ctrlProp" Target="../ctrlProps/ctrlProp195.xml"/><Relationship Id="rId10" Type="http://schemas.openxmlformats.org/officeDocument/2006/relationships/ctrlProp" Target="../ctrlProps/ctrlProp182.xml"/><Relationship Id="rId19" Type="http://schemas.openxmlformats.org/officeDocument/2006/relationships/ctrlProp" Target="../ctrlProps/ctrlProp191.xml"/><Relationship Id="rId4" Type="http://schemas.openxmlformats.org/officeDocument/2006/relationships/vmlDrawing" Target="../drawings/vmlDrawing19.vml"/><Relationship Id="rId9" Type="http://schemas.openxmlformats.org/officeDocument/2006/relationships/ctrlProp" Target="../ctrlProps/ctrlProp181.xml"/><Relationship Id="rId14" Type="http://schemas.openxmlformats.org/officeDocument/2006/relationships/ctrlProp" Target="../ctrlProps/ctrlProp186.xml"/><Relationship Id="rId22" Type="http://schemas.openxmlformats.org/officeDocument/2006/relationships/ctrlProp" Target="../ctrlProps/ctrlProp194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2.xml"/><Relationship Id="rId13" Type="http://schemas.openxmlformats.org/officeDocument/2006/relationships/ctrlProp" Target="../ctrlProps/ctrlProp207.xml"/><Relationship Id="rId18" Type="http://schemas.openxmlformats.org/officeDocument/2006/relationships/ctrlProp" Target="../ctrlProps/ctrlProp212.xml"/><Relationship Id="rId26" Type="http://schemas.openxmlformats.org/officeDocument/2006/relationships/ctrlProp" Target="../ctrlProps/ctrlProp220.xml"/><Relationship Id="rId3" Type="http://schemas.openxmlformats.org/officeDocument/2006/relationships/vmlDrawing" Target="../drawings/vmlDrawing20.vml"/><Relationship Id="rId21" Type="http://schemas.openxmlformats.org/officeDocument/2006/relationships/ctrlProp" Target="../ctrlProps/ctrlProp215.xml"/><Relationship Id="rId7" Type="http://schemas.openxmlformats.org/officeDocument/2006/relationships/ctrlProp" Target="../ctrlProps/ctrlProp201.xml"/><Relationship Id="rId12" Type="http://schemas.openxmlformats.org/officeDocument/2006/relationships/ctrlProp" Target="../ctrlProps/ctrlProp206.xml"/><Relationship Id="rId17" Type="http://schemas.openxmlformats.org/officeDocument/2006/relationships/ctrlProp" Target="../ctrlProps/ctrlProp211.xml"/><Relationship Id="rId25" Type="http://schemas.openxmlformats.org/officeDocument/2006/relationships/ctrlProp" Target="../ctrlProps/ctrlProp219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210.xml"/><Relationship Id="rId20" Type="http://schemas.openxmlformats.org/officeDocument/2006/relationships/ctrlProp" Target="../ctrlProps/ctrlProp214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200.xml"/><Relationship Id="rId11" Type="http://schemas.openxmlformats.org/officeDocument/2006/relationships/ctrlProp" Target="../ctrlProps/ctrlProp205.xml"/><Relationship Id="rId24" Type="http://schemas.openxmlformats.org/officeDocument/2006/relationships/ctrlProp" Target="../ctrlProps/ctrlProp218.xml"/><Relationship Id="rId5" Type="http://schemas.openxmlformats.org/officeDocument/2006/relationships/ctrlProp" Target="../ctrlProps/ctrlProp199.xml"/><Relationship Id="rId15" Type="http://schemas.openxmlformats.org/officeDocument/2006/relationships/ctrlProp" Target="../ctrlProps/ctrlProp209.xml"/><Relationship Id="rId23" Type="http://schemas.openxmlformats.org/officeDocument/2006/relationships/ctrlProp" Target="../ctrlProps/ctrlProp217.xml"/><Relationship Id="rId10" Type="http://schemas.openxmlformats.org/officeDocument/2006/relationships/ctrlProp" Target="../ctrlProps/ctrlProp204.xml"/><Relationship Id="rId19" Type="http://schemas.openxmlformats.org/officeDocument/2006/relationships/ctrlProp" Target="../ctrlProps/ctrlProp213.xml"/><Relationship Id="rId4" Type="http://schemas.openxmlformats.org/officeDocument/2006/relationships/vmlDrawing" Target="../drawings/vmlDrawing21.vml"/><Relationship Id="rId9" Type="http://schemas.openxmlformats.org/officeDocument/2006/relationships/ctrlProp" Target="../ctrlProps/ctrlProp203.xml"/><Relationship Id="rId14" Type="http://schemas.openxmlformats.org/officeDocument/2006/relationships/ctrlProp" Target="../ctrlProps/ctrlProp208.xml"/><Relationship Id="rId22" Type="http://schemas.openxmlformats.org/officeDocument/2006/relationships/ctrlProp" Target="../ctrlProps/ctrlProp21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26" Type="http://schemas.openxmlformats.org/officeDocument/2006/relationships/ctrlProp" Target="../ctrlProps/ctrlProp44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39.x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5" Type="http://schemas.openxmlformats.org/officeDocument/2006/relationships/ctrlProp" Target="../ctrlProps/ctrlProp4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4.xml"/><Relationship Id="rId20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24" Type="http://schemas.openxmlformats.org/officeDocument/2006/relationships/ctrlProp" Target="../ctrlProps/ctrlProp42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10" Type="http://schemas.openxmlformats.org/officeDocument/2006/relationships/ctrlProp" Target="../ctrlProps/ctrlProp28.xml"/><Relationship Id="rId19" Type="http://schemas.openxmlformats.org/officeDocument/2006/relationships/ctrlProp" Target="../ctrlProps/ctrlProp37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Relationship Id="rId22" Type="http://schemas.openxmlformats.org/officeDocument/2006/relationships/ctrlProp" Target="../ctrlProps/ctrlProp4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8.xml"/><Relationship Id="rId13" Type="http://schemas.openxmlformats.org/officeDocument/2006/relationships/ctrlProp" Target="../ctrlProps/ctrlProp53.xml"/><Relationship Id="rId18" Type="http://schemas.openxmlformats.org/officeDocument/2006/relationships/ctrlProp" Target="../ctrlProps/ctrlProp58.xml"/><Relationship Id="rId26" Type="http://schemas.openxmlformats.org/officeDocument/2006/relationships/ctrlProp" Target="../ctrlProps/ctrlProp66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61.xml"/><Relationship Id="rId7" Type="http://schemas.openxmlformats.org/officeDocument/2006/relationships/ctrlProp" Target="../ctrlProps/ctrlProp47.xml"/><Relationship Id="rId12" Type="http://schemas.openxmlformats.org/officeDocument/2006/relationships/ctrlProp" Target="../ctrlProps/ctrlProp52.xml"/><Relationship Id="rId17" Type="http://schemas.openxmlformats.org/officeDocument/2006/relationships/ctrlProp" Target="../ctrlProps/ctrlProp57.xml"/><Relationship Id="rId25" Type="http://schemas.openxmlformats.org/officeDocument/2006/relationships/ctrlProp" Target="../ctrlProps/ctrlProp6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6.xml"/><Relationship Id="rId20" Type="http://schemas.openxmlformats.org/officeDocument/2006/relationships/ctrlProp" Target="../ctrlProps/ctrlProp6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6.xml"/><Relationship Id="rId11" Type="http://schemas.openxmlformats.org/officeDocument/2006/relationships/ctrlProp" Target="../ctrlProps/ctrlProp51.xml"/><Relationship Id="rId24" Type="http://schemas.openxmlformats.org/officeDocument/2006/relationships/ctrlProp" Target="../ctrlProps/ctrlProp64.xml"/><Relationship Id="rId5" Type="http://schemas.openxmlformats.org/officeDocument/2006/relationships/ctrlProp" Target="../ctrlProps/ctrlProp45.xml"/><Relationship Id="rId15" Type="http://schemas.openxmlformats.org/officeDocument/2006/relationships/ctrlProp" Target="../ctrlProps/ctrlProp55.xml"/><Relationship Id="rId23" Type="http://schemas.openxmlformats.org/officeDocument/2006/relationships/ctrlProp" Target="../ctrlProps/ctrlProp63.xml"/><Relationship Id="rId10" Type="http://schemas.openxmlformats.org/officeDocument/2006/relationships/ctrlProp" Target="../ctrlProps/ctrlProp50.xml"/><Relationship Id="rId19" Type="http://schemas.openxmlformats.org/officeDocument/2006/relationships/ctrlProp" Target="../ctrlProps/ctrlProp59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49.xml"/><Relationship Id="rId14" Type="http://schemas.openxmlformats.org/officeDocument/2006/relationships/ctrlProp" Target="../ctrlProps/ctrlProp54.xml"/><Relationship Id="rId22" Type="http://schemas.openxmlformats.org/officeDocument/2006/relationships/ctrlProp" Target="../ctrlProps/ctrlProp6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4" Type="http://schemas.openxmlformats.org/officeDocument/2006/relationships/vmlDrawing" Target="../drawings/vmlDrawing9.v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2.xml"/><Relationship Id="rId13" Type="http://schemas.openxmlformats.org/officeDocument/2006/relationships/ctrlProp" Target="../ctrlProps/ctrlProp97.xml"/><Relationship Id="rId18" Type="http://schemas.openxmlformats.org/officeDocument/2006/relationships/ctrlProp" Target="../ctrlProps/ctrlProp102.xml"/><Relationship Id="rId26" Type="http://schemas.openxmlformats.org/officeDocument/2006/relationships/ctrlProp" Target="../ctrlProps/ctrlProp110.xml"/><Relationship Id="rId3" Type="http://schemas.openxmlformats.org/officeDocument/2006/relationships/vmlDrawing" Target="../drawings/vmlDrawing10.vml"/><Relationship Id="rId21" Type="http://schemas.openxmlformats.org/officeDocument/2006/relationships/ctrlProp" Target="../ctrlProps/ctrlProp105.xml"/><Relationship Id="rId7" Type="http://schemas.openxmlformats.org/officeDocument/2006/relationships/ctrlProp" Target="../ctrlProps/ctrlProp91.xml"/><Relationship Id="rId12" Type="http://schemas.openxmlformats.org/officeDocument/2006/relationships/ctrlProp" Target="../ctrlProps/ctrlProp96.xml"/><Relationship Id="rId17" Type="http://schemas.openxmlformats.org/officeDocument/2006/relationships/ctrlProp" Target="../ctrlProps/ctrlProp101.xml"/><Relationship Id="rId25" Type="http://schemas.openxmlformats.org/officeDocument/2006/relationships/ctrlProp" Target="../ctrlProps/ctrlProp109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00.xml"/><Relationship Id="rId20" Type="http://schemas.openxmlformats.org/officeDocument/2006/relationships/ctrlProp" Target="../ctrlProps/ctrlProp10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90.xml"/><Relationship Id="rId11" Type="http://schemas.openxmlformats.org/officeDocument/2006/relationships/ctrlProp" Target="../ctrlProps/ctrlProp95.xml"/><Relationship Id="rId24" Type="http://schemas.openxmlformats.org/officeDocument/2006/relationships/ctrlProp" Target="../ctrlProps/ctrlProp108.xml"/><Relationship Id="rId5" Type="http://schemas.openxmlformats.org/officeDocument/2006/relationships/ctrlProp" Target="../ctrlProps/ctrlProp89.xml"/><Relationship Id="rId15" Type="http://schemas.openxmlformats.org/officeDocument/2006/relationships/ctrlProp" Target="../ctrlProps/ctrlProp99.xml"/><Relationship Id="rId23" Type="http://schemas.openxmlformats.org/officeDocument/2006/relationships/ctrlProp" Target="../ctrlProps/ctrlProp107.xml"/><Relationship Id="rId10" Type="http://schemas.openxmlformats.org/officeDocument/2006/relationships/ctrlProp" Target="../ctrlProps/ctrlProp94.xml"/><Relationship Id="rId19" Type="http://schemas.openxmlformats.org/officeDocument/2006/relationships/ctrlProp" Target="../ctrlProps/ctrlProp103.xml"/><Relationship Id="rId4" Type="http://schemas.openxmlformats.org/officeDocument/2006/relationships/vmlDrawing" Target="../drawings/vmlDrawing11.vml"/><Relationship Id="rId9" Type="http://schemas.openxmlformats.org/officeDocument/2006/relationships/ctrlProp" Target="../ctrlProps/ctrlProp93.xml"/><Relationship Id="rId14" Type="http://schemas.openxmlformats.org/officeDocument/2006/relationships/ctrlProp" Target="../ctrlProps/ctrlProp98.xml"/><Relationship Id="rId22" Type="http://schemas.openxmlformats.org/officeDocument/2006/relationships/ctrlProp" Target="../ctrlProps/ctrlProp10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4.xml"/><Relationship Id="rId13" Type="http://schemas.openxmlformats.org/officeDocument/2006/relationships/ctrlProp" Target="../ctrlProps/ctrlProp119.xml"/><Relationship Id="rId18" Type="http://schemas.openxmlformats.org/officeDocument/2006/relationships/ctrlProp" Target="../ctrlProps/ctrlProp124.xml"/><Relationship Id="rId26" Type="http://schemas.openxmlformats.org/officeDocument/2006/relationships/ctrlProp" Target="../ctrlProps/ctrlProp132.xml"/><Relationship Id="rId3" Type="http://schemas.openxmlformats.org/officeDocument/2006/relationships/vmlDrawing" Target="../drawings/vmlDrawing12.vml"/><Relationship Id="rId21" Type="http://schemas.openxmlformats.org/officeDocument/2006/relationships/ctrlProp" Target="../ctrlProps/ctrlProp127.xml"/><Relationship Id="rId7" Type="http://schemas.openxmlformats.org/officeDocument/2006/relationships/ctrlProp" Target="../ctrlProps/ctrlProp113.xml"/><Relationship Id="rId12" Type="http://schemas.openxmlformats.org/officeDocument/2006/relationships/ctrlProp" Target="../ctrlProps/ctrlProp118.xml"/><Relationship Id="rId17" Type="http://schemas.openxmlformats.org/officeDocument/2006/relationships/ctrlProp" Target="../ctrlProps/ctrlProp123.xml"/><Relationship Id="rId25" Type="http://schemas.openxmlformats.org/officeDocument/2006/relationships/ctrlProp" Target="../ctrlProps/ctrlProp131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22.xml"/><Relationship Id="rId20" Type="http://schemas.openxmlformats.org/officeDocument/2006/relationships/ctrlProp" Target="../ctrlProps/ctrlProp12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12.xml"/><Relationship Id="rId11" Type="http://schemas.openxmlformats.org/officeDocument/2006/relationships/ctrlProp" Target="../ctrlProps/ctrlProp117.xml"/><Relationship Id="rId24" Type="http://schemas.openxmlformats.org/officeDocument/2006/relationships/ctrlProp" Target="../ctrlProps/ctrlProp130.xml"/><Relationship Id="rId5" Type="http://schemas.openxmlformats.org/officeDocument/2006/relationships/ctrlProp" Target="../ctrlProps/ctrlProp111.xml"/><Relationship Id="rId15" Type="http://schemas.openxmlformats.org/officeDocument/2006/relationships/ctrlProp" Target="../ctrlProps/ctrlProp121.xml"/><Relationship Id="rId23" Type="http://schemas.openxmlformats.org/officeDocument/2006/relationships/ctrlProp" Target="../ctrlProps/ctrlProp129.xml"/><Relationship Id="rId10" Type="http://schemas.openxmlformats.org/officeDocument/2006/relationships/ctrlProp" Target="../ctrlProps/ctrlProp116.xml"/><Relationship Id="rId19" Type="http://schemas.openxmlformats.org/officeDocument/2006/relationships/ctrlProp" Target="../ctrlProps/ctrlProp125.xml"/><Relationship Id="rId4" Type="http://schemas.openxmlformats.org/officeDocument/2006/relationships/vmlDrawing" Target="../drawings/vmlDrawing13.vml"/><Relationship Id="rId9" Type="http://schemas.openxmlformats.org/officeDocument/2006/relationships/ctrlProp" Target="../ctrlProps/ctrlProp115.xml"/><Relationship Id="rId14" Type="http://schemas.openxmlformats.org/officeDocument/2006/relationships/ctrlProp" Target="../ctrlProps/ctrlProp120.xml"/><Relationship Id="rId22" Type="http://schemas.openxmlformats.org/officeDocument/2006/relationships/ctrlProp" Target="../ctrlProps/ctrlProp128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6.xml"/><Relationship Id="rId13" Type="http://schemas.openxmlformats.org/officeDocument/2006/relationships/ctrlProp" Target="../ctrlProps/ctrlProp141.xml"/><Relationship Id="rId18" Type="http://schemas.openxmlformats.org/officeDocument/2006/relationships/ctrlProp" Target="../ctrlProps/ctrlProp146.xml"/><Relationship Id="rId26" Type="http://schemas.openxmlformats.org/officeDocument/2006/relationships/ctrlProp" Target="../ctrlProps/ctrlProp154.xml"/><Relationship Id="rId3" Type="http://schemas.openxmlformats.org/officeDocument/2006/relationships/vmlDrawing" Target="../drawings/vmlDrawing14.vml"/><Relationship Id="rId21" Type="http://schemas.openxmlformats.org/officeDocument/2006/relationships/ctrlProp" Target="../ctrlProps/ctrlProp149.xml"/><Relationship Id="rId7" Type="http://schemas.openxmlformats.org/officeDocument/2006/relationships/ctrlProp" Target="../ctrlProps/ctrlProp135.xml"/><Relationship Id="rId12" Type="http://schemas.openxmlformats.org/officeDocument/2006/relationships/ctrlProp" Target="../ctrlProps/ctrlProp140.xml"/><Relationship Id="rId17" Type="http://schemas.openxmlformats.org/officeDocument/2006/relationships/ctrlProp" Target="../ctrlProps/ctrlProp145.xml"/><Relationship Id="rId25" Type="http://schemas.openxmlformats.org/officeDocument/2006/relationships/ctrlProp" Target="../ctrlProps/ctrlProp153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44.xml"/><Relationship Id="rId20" Type="http://schemas.openxmlformats.org/officeDocument/2006/relationships/ctrlProp" Target="../ctrlProps/ctrlProp14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34.xml"/><Relationship Id="rId11" Type="http://schemas.openxmlformats.org/officeDocument/2006/relationships/ctrlProp" Target="../ctrlProps/ctrlProp139.xml"/><Relationship Id="rId24" Type="http://schemas.openxmlformats.org/officeDocument/2006/relationships/ctrlProp" Target="../ctrlProps/ctrlProp152.xml"/><Relationship Id="rId5" Type="http://schemas.openxmlformats.org/officeDocument/2006/relationships/ctrlProp" Target="../ctrlProps/ctrlProp133.xml"/><Relationship Id="rId15" Type="http://schemas.openxmlformats.org/officeDocument/2006/relationships/ctrlProp" Target="../ctrlProps/ctrlProp143.xml"/><Relationship Id="rId23" Type="http://schemas.openxmlformats.org/officeDocument/2006/relationships/ctrlProp" Target="../ctrlProps/ctrlProp151.xml"/><Relationship Id="rId10" Type="http://schemas.openxmlformats.org/officeDocument/2006/relationships/ctrlProp" Target="../ctrlProps/ctrlProp138.xml"/><Relationship Id="rId19" Type="http://schemas.openxmlformats.org/officeDocument/2006/relationships/ctrlProp" Target="../ctrlProps/ctrlProp147.xml"/><Relationship Id="rId4" Type="http://schemas.openxmlformats.org/officeDocument/2006/relationships/vmlDrawing" Target="../drawings/vmlDrawing15.vml"/><Relationship Id="rId9" Type="http://schemas.openxmlformats.org/officeDocument/2006/relationships/ctrlProp" Target="../ctrlProps/ctrlProp137.xml"/><Relationship Id="rId14" Type="http://schemas.openxmlformats.org/officeDocument/2006/relationships/ctrlProp" Target="../ctrlProps/ctrlProp142.xml"/><Relationship Id="rId22" Type="http://schemas.openxmlformats.org/officeDocument/2006/relationships/ctrlProp" Target="../ctrlProps/ctrlProp15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8.xml"/><Relationship Id="rId13" Type="http://schemas.openxmlformats.org/officeDocument/2006/relationships/ctrlProp" Target="../ctrlProps/ctrlProp163.xml"/><Relationship Id="rId18" Type="http://schemas.openxmlformats.org/officeDocument/2006/relationships/ctrlProp" Target="../ctrlProps/ctrlProp168.xml"/><Relationship Id="rId26" Type="http://schemas.openxmlformats.org/officeDocument/2006/relationships/ctrlProp" Target="../ctrlProps/ctrlProp176.xml"/><Relationship Id="rId3" Type="http://schemas.openxmlformats.org/officeDocument/2006/relationships/vmlDrawing" Target="../drawings/vmlDrawing16.vml"/><Relationship Id="rId21" Type="http://schemas.openxmlformats.org/officeDocument/2006/relationships/ctrlProp" Target="../ctrlProps/ctrlProp171.xml"/><Relationship Id="rId7" Type="http://schemas.openxmlformats.org/officeDocument/2006/relationships/ctrlProp" Target="../ctrlProps/ctrlProp157.xml"/><Relationship Id="rId12" Type="http://schemas.openxmlformats.org/officeDocument/2006/relationships/ctrlProp" Target="../ctrlProps/ctrlProp162.xml"/><Relationship Id="rId17" Type="http://schemas.openxmlformats.org/officeDocument/2006/relationships/ctrlProp" Target="../ctrlProps/ctrlProp167.xml"/><Relationship Id="rId25" Type="http://schemas.openxmlformats.org/officeDocument/2006/relationships/ctrlProp" Target="../ctrlProps/ctrlProp175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66.xml"/><Relationship Id="rId20" Type="http://schemas.openxmlformats.org/officeDocument/2006/relationships/ctrlProp" Target="../ctrlProps/ctrlProp17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56.xml"/><Relationship Id="rId11" Type="http://schemas.openxmlformats.org/officeDocument/2006/relationships/ctrlProp" Target="../ctrlProps/ctrlProp161.xml"/><Relationship Id="rId24" Type="http://schemas.openxmlformats.org/officeDocument/2006/relationships/ctrlProp" Target="../ctrlProps/ctrlProp174.xml"/><Relationship Id="rId5" Type="http://schemas.openxmlformats.org/officeDocument/2006/relationships/ctrlProp" Target="../ctrlProps/ctrlProp155.xml"/><Relationship Id="rId15" Type="http://schemas.openxmlformats.org/officeDocument/2006/relationships/ctrlProp" Target="../ctrlProps/ctrlProp165.xml"/><Relationship Id="rId23" Type="http://schemas.openxmlformats.org/officeDocument/2006/relationships/ctrlProp" Target="../ctrlProps/ctrlProp173.xml"/><Relationship Id="rId10" Type="http://schemas.openxmlformats.org/officeDocument/2006/relationships/ctrlProp" Target="../ctrlProps/ctrlProp160.xml"/><Relationship Id="rId19" Type="http://schemas.openxmlformats.org/officeDocument/2006/relationships/ctrlProp" Target="../ctrlProps/ctrlProp169.xml"/><Relationship Id="rId4" Type="http://schemas.openxmlformats.org/officeDocument/2006/relationships/vmlDrawing" Target="../drawings/vmlDrawing17.vml"/><Relationship Id="rId9" Type="http://schemas.openxmlformats.org/officeDocument/2006/relationships/ctrlProp" Target="../ctrlProps/ctrlProp159.xml"/><Relationship Id="rId14" Type="http://schemas.openxmlformats.org/officeDocument/2006/relationships/ctrlProp" Target="../ctrlProps/ctrlProp164.xml"/><Relationship Id="rId22" Type="http://schemas.openxmlformats.org/officeDocument/2006/relationships/ctrlProp" Target="../ctrlProps/ctrlProp17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W31"/>
  <sheetViews>
    <sheetView tabSelected="1" view="pageLayout" zoomScale="80" zoomScaleNormal="84" zoomScaleSheetLayoutView="70" zoomScalePageLayoutView="80" workbookViewId="0">
      <selection activeCell="O9" sqref="O9"/>
    </sheetView>
  </sheetViews>
  <sheetFormatPr baseColWidth="10" defaultRowHeight="15" x14ac:dyDescent="0.25"/>
  <cols>
    <col min="1" max="1" width="19" style="4" customWidth="1"/>
    <col min="2" max="2" width="22.140625" style="4" customWidth="1"/>
    <col min="3" max="3" width="19.7109375" style="5" customWidth="1"/>
    <col min="4" max="4" width="17.85546875" style="7" customWidth="1"/>
    <col min="5" max="5" width="11.28515625" style="7" customWidth="1"/>
    <col min="6" max="6" width="10" style="4" customWidth="1"/>
    <col min="7" max="9" width="7.7109375" style="4" customWidth="1"/>
    <col min="10" max="15" width="6.7109375" style="4" customWidth="1"/>
    <col min="16" max="16" width="5.85546875" style="4" customWidth="1"/>
    <col min="17" max="17" width="5.5703125" style="4" customWidth="1"/>
    <col min="18" max="18" width="7" style="4" customWidth="1"/>
    <col min="19" max="19" width="6.140625" style="4" customWidth="1"/>
    <col min="20" max="20" width="7.7109375" style="4" customWidth="1"/>
    <col min="21" max="21" width="6.28515625" style="4" customWidth="1"/>
    <col min="22" max="22" width="10.5703125" style="4" customWidth="1"/>
    <col min="23" max="23" width="12.42578125" style="4" customWidth="1"/>
    <col min="24" max="16384" width="11.42578125" style="4"/>
  </cols>
  <sheetData>
    <row r="2" spans="1:23" x14ac:dyDescent="0.25">
      <c r="A2" s="3"/>
      <c r="D2" s="108" t="s">
        <v>71</v>
      </c>
      <c r="E2" s="108"/>
      <c r="F2" s="108"/>
      <c r="G2" s="108"/>
      <c r="H2" s="108"/>
      <c r="I2" s="108"/>
      <c r="J2" s="108"/>
    </row>
    <row r="3" spans="1:23" x14ac:dyDescent="0.25">
      <c r="A3" s="3"/>
      <c r="D3" s="75" t="s">
        <v>100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</row>
    <row r="4" spans="1:23" ht="15.75" thickBot="1" x14ac:dyDescent="0.3">
      <c r="A4" s="3"/>
      <c r="B4" s="5"/>
      <c r="D4" s="81" t="s">
        <v>101</v>
      </c>
      <c r="E4" s="6"/>
      <c r="F4" s="5"/>
    </row>
    <row r="5" spans="1:23" s="70" customFormat="1" ht="12.75" customHeight="1" x14ac:dyDescent="0.25">
      <c r="A5" s="88" t="s">
        <v>22</v>
      </c>
      <c r="B5" s="91" t="s">
        <v>23</v>
      </c>
      <c r="C5" s="94" t="s">
        <v>16</v>
      </c>
      <c r="D5" s="97" t="s">
        <v>17</v>
      </c>
      <c r="E5" s="91" t="s">
        <v>18</v>
      </c>
      <c r="F5" s="91" t="s">
        <v>38</v>
      </c>
      <c r="G5" s="91" t="s">
        <v>20</v>
      </c>
      <c r="H5" s="91"/>
      <c r="I5" s="91"/>
      <c r="J5" s="109" t="s">
        <v>19</v>
      </c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1"/>
      <c r="V5" s="91" t="s">
        <v>39</v>
      </c>
      <c r="W5" s="116" t="s">
        <v>21</v>
      </c>
    </row>
    <row r="6" spans="1:23" s="70" customFormat="1" ht="12.75" customHeight="1" x14ac:dyDescent="0.25">
      <c r="A6" s="89"/>
      <c r="B6" s="92"/>
      <c r="C6" s="95"/>
      <c r="D6" s="98"/>
      <c r="E6" s="100"/>
      <c r="F6" s="92"/>
      <c r="G6" s="92"/>
      <c r="H6" s="92"/>
      <c r="I6" s="92"/>
      <c r="J6" s="112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4"/>
      <c r="V6" s="92"/>
      <c r="W6" s="117"/>
    </row>
    <row r="7" spans="1:23" s="70" customFormat="1" ht="15.75" customHeight="1" x14ac:dyDescent="0.25">
      <c r="A7" s="89"/>
      <c r="B7" s="92"/>
      <c r="C7" s="95"/>
      <c r="D7" s="98"/>
      <c r="E7" s="100"/>
      <c r="F7" s="92"/>
      <c r="G7" s="119" t="s">
        <v>40</v>
      </c>
      <c r="H7" s="119" t="s">
        <v>41</v>
      </c>
      <c r="I7" s="119" t="s">
        <v>42</v>
      </c>
      <c r="J7" s="95" t="s">
        <v>44</v>
      </c>
      <c r="K7" s="95" t="s">
        <v>45</v>
      </c>
      <c r="L7" s="95" t="s">
        <v>46</v>
      </c>
      <c r="M7" s="95" t="s">
        <v>47</v>
      </c>
      <c r="N7" s="95" t="s">
        <v>48</v>
      </c>
      <c r="O7" s="95" t="s">
        <v>49</v>
      </c>
      <c r="P7" s="95" t="s">
        <v>50</v>
      </c>
      <c r="Q7" s="95" t="s">
        <v>51</v>
      </c>
      <c r="R7" s="95" t="s">
        <v>52</v>
      </c>
      <c r="S7" s="95" t="s">
        <v>53</v>
      </c>
      <c r="T7" s="95" t="s">
        <v>54</v>
      </c>
      <c r="U7" s="95" t="s">
        <v>55</v>
      </c>
      <c r="V7" s="92"/>
      <c r="W7" s="117"/>
    </row>
    <row r="8" spans="1:23" s="70" customFormat="1" ht="15.75" customHeight="1" thickBot="1" x14ac:dyDescent="0.3">
      <c r="A8" s="90"/>
      <c r="B8" s="93"/>
      <c r="C8" s="96"/>
      <c r="D8" s="99"/>
      <c r="E8" s="101"/>
      <c r="F8" s="115"/>
      <c r="G8" s="119"/>
      <c r="H8" s="119"/>
      <c r="I8" s="119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115"/>
      <c r="W8" s="118"/>
    </row>
    <row r="9" spans="1:23" ht="74.25" customHeight="1" x14ac:dyDescent="0.25">
      <c r="A9" s="132"/>
      <c r="B9" s="133"/>
      <c r="C9" s="102" t="str">
        <f>Indicador1!$F$6</f>
        <v>INDICADOR 1: VIAS NUEVAS CONSTRUIDAS -  EJECUCIÓN DEL PROYECTO DE URBANISMO COMUNITARIO BARRIOS A LA OBRA ETAPA VII</v>
      </c>
      <c r="D9" s="104" t="str">
        <f>Indicador1!$D$9</f>
        <v>Kms de carril de infraestructura construida / Kms de carril de infraestructura contratada</v>
      </c>
      <c r="E9" s="106" t="str">
        <f>Indicador1!$A$10</f>
        <v>Eficacia</v>
      </c>
      <c r="F9" s="131" t="str">
        <f>Indicador1!$Q$9</f>
        <v>35 Kms de carril  de infraestructura construida = 100%</v>
      </c>
      <c r="G9" s="120">
        <v>0.9</v>
      </c>
      <c r="H9" s="84" t="s">
        <v>43</v>
      </c>
      <c r="I9" s="86">
        <v>0.7</v>
      </c>
      <c r="J9" s="79">
        <f>Indicador1!$U$17</f>
        <v>0</v>
      </c>
      <c r="K9" s="79" t="str">
        <f>Indicador1!$U$18</f>
        <v/>
      </c>
      <c r="L9" s="79" t="str">
        <f>Indicador1!$U$19</f>
        <v/>
      </c>
      <c r="M9" s="79" t="str">
        <f>Indicador1!$U$20</f>
        <v/>
      </c>
      <c r="N9" s="79" t="str">
        <f>Indicador1!$U$21</f>
        <v/>
      </c>
      <c r="O9" s="79" t="str">
        <f>Indicador1!$U$22</f>
        <v/>
      </c>
      <c r="P9" s="79" t="str">
        <f>Indicador1!$U$23</f>
        <v/>
      </c>
      <c r="Q9" s="79" t="str">
        <f>Indicador1!$U$24</f>
        <v/>
      </c>
      <c r="R9" s="79" t="str">
        <f>Indicador1!$U$25</f>
        <v/>
      </c>
      <c r="S9" s="79" t="str">
        <f>Indicador1!$U$26</f>
        <v/>
      </c>
      <c r="T9" s="79" t="str">
        <f>Indicador1!$U$27</f>
        <v/>
      </c>
      <c r="U9" s="79" t="str">
        <f>Indicador1!$U$28</f>
        <v/>
      </c>
      <c r="V9" s="122" t="str">
        <f>Indicador1!$A$14</f>
        <v>Trimestral</v>
      </c>
      <c r="W9" s="124" t="str">
        <f>Indicador1!$G$5</f>
        <v>ING. RAFAEL LAFONT DE SALES</v>
      </c>
    </row>
    <row r="10" spans="1:23" ht="81" customHeight="1" thickBot="1" x14ac:dyDescent="0.3">
      <c r="A10" s="132"/>
      <c r="B10" s="133"/>
      <c r="C10" s="103"/>
      <c r="D10" s="105"/>
      <c r="E10" s="107"/>
      <c r="F10" s="130"/>
      <c r="G10" s="121"/>
      <c r="H10" s="85"/>
      <c r="I10" s="87"/>
      <c r="J10" s="80" t="str">
        <f>Indicador1!$T$17</f>
        <v>1er Trimestre</v>
      </c>
      <c r="K10" s="80" t="str">
        <f>Indicador1!$T$18</f>
        <v>2do Trimestre</v>
      </c>
      <c r="L10" s="80" t="str">
        <f>Indicador1!$T$19</f>
        <v>3er Trimestre</v>
      </c>
      <c r="M10" s="80" t="str">
        <f>Indicador1!$T$20</f>
        <v>4to Trimestre</v>
      </c>
      <c r="N10" s="80" t="str">
        <f>Indicador1!$T$21</f>
        <v/>
      </c>
      <c r="O10" s="80" t="str">
        <f>Indicador1!$T$22</f>
        <v/>
      </c>
      <c r="P10" s="80" t="str">
        <f>Indicador1!$T$23</f>
        <v/>
      </c>
      <c r="Q10" s="80" t="str">
        <f>Indicador1!$T$24</f>
        <v/>
      </c>
      <c r="R10" s="80" t="str">
        <f>Indicador1!$T$25</f>
        <v/>
      </c>
      <c r="S10" s="80" t="str">
        <f>Indicador1!$T$26</f>
        <v/>
      </c>
      <c r="T10" s="80" t="str">
        <f>Indicador1!$T$27</f>
        <v/>
      </c>
      <c r="U10" s="80" t="str">
        <f>Indicador1!$T$28</f>
        <v/>
      </c>
      <c r="V10" s="123"/>
      <c r="W10" s="125"/>
    </row>
    <row r="11" spans="1:23" ht="66.75" customHeight="1" x14ac:dyDescent="0.25">
      <c r="A11" s="132"/>
      <c r="B11" s="133"/>
      <c r="C11" s="126" t="str">
        <f>Indicador2!$F$6</f>
        <v>INDICADOR 2:  MANTENIMIENTO Y RECONSTRUCCION DE VIAS - PLAN MALLA VIAL (CALLES PARA LA PROSPERIDAD)</v>
      </c>
      <c r="D11" s="127" t="str">
        <f>Indicador2!$D$9</f>
        <v>Kms malla vial mantenidos / Kms malla vial contratados</v>
      </c>
      <c r="E11" s="128" t="str">
        <f>Indicador2!$A$10</f>
        <v>Eficacia</v>
      </c>
      <c r="F11" s="129" t="str">
        <f>Indicador2!$Q$9</f>
        <v>20 Kms malla vial mantenidos = 100%</v>
      </c>
      <c r="G11" s="120">
        <v>0.9</v>
      </c>
      <c r="H11" s="84" t="s">
        <v>43</v>
      </c>
      <c r="I11" s="86">
        <v>0.7</v>
      </c>
      <c r="J11" s="83">
        <f>Indicador2!$U17</f>
        <v>0</v>
      </c>
      <c r="K11" s="79" t="str">
        <f>Indicador2!$U18</f>
        <v/>
      </c>
      <c r="L11" s="79" t="str">
        <f>Indicador2!$U19</f>
        <v/>
      </c>
      <c r="M11" s="79" t="str">
        <f>Indicador2!$U20</f>
        <v/>
      </c>
      <c r="N11" s="79" t="str">
        <f>Indicador2!$U21</f>
        <v/>
      </c>
      <c r="O11" s="79" t="str">
        <f>Indicador2!$U22</f>
        <v/>
      </c>
      <c r="P11" s="79" t="str">
        <f>Indicador2!$U23</f>
        <v/>
      </c>
      <c r="Q11" s="79" t="str">
        <f>Indicador2!$U24</f>
        <v/>
      </c>
      <c r="R11" s="79" t="str">
        <f>Indicador2!$U25</f>
        <v/>
      </c>
      <c r="S11" s="79" t="str">
        <f>Indicador2!$U26</f>
        <v/>
      </c>
      <c r="T11" s="79" t="str">
        <f>Indicador2!$U27</f>
        <v/>
      </c>
      <c r="U11" s="79" t="str">
        <f>Indicador2!$U28</f>
        <v/>
      </c>
      <c r="V11" s="122" t="str">
        <f>Indicador2!$A$14</f>
        <v>Trimestral</v>
      </c>
      <c r="W11" s="124" t="str">
        <f>Indicador2!$G$5</f>
        <v>ING. RAFAEL LAFONT DE SALES</v>
      </c>
    </row>
    <row r="12" spans="1:23" ht="63" customHeight="1" thickBot="1" x14ac:dyDescent="0.3">
      <c r="A12" s="132"/>
      <c r="B12" s="133"/>
      <c r="C12" s="103"/>
      <c r="D12" s="105"/>
      <c r="E12" s="107"/>
      <c r="F12" s="130"/>
      <c r="G12" s="121"/>
      <c r="H12" s="85"/>
      <c r="I12" s="87"/>
      <c r="J12" s="80" t="str">
        <f>Indicador2!$T17</f>
        <v>1er Trimestre</v>
      </c>
      <c r="K12" s="80" t="str">
        <f>Indicador2!$T18</f>
        <v>2do Trimestre</v>
      </c>
      <c r="L12" s="80" t="str">
        <f>Indicador2!$T19</f>
        <v>3er Trimestre</v>
      </c>
      <c r="M12" s="80" t="str">
        <f>Indicador2!$T20</f>
        <v>4to Trimestre</v>
      </c>
      <c r="N12" s="80" t="str">
        <f>Indicador2!$T21</f>
        <v/>
      </c>
      <c r="O12" s="80" t="str">
        <f>Indicador2!$T22</f>
        <v/>
      </c>
      <c r="P12" s="80" t="str">
        <f>Indicador2!$T23</f>
        <v/>
      </c>
      <c r="Q12" s="80" t="str">
        <f>Indicador2!$T24</f>
        <v/>
      </c>
      <c r="R12" s="80" t="str">
        <f>Indicador2!$T25</f>
        <v/>
      </c>
      <c r="S12" s="80" t="str">
        <f>Indicador2!$T26</f>
        <v/>
      </c>
      <c r="T12" s="80" t="str">
        <f>Indicador2!$T27</f>
        <v/>
      </c>
      <c r="U12" s="80" t="str">
        <f>Indicador2!$T28</f>
        <v/>
      </c>
      <c r="V12" s="123"/>
      <c r="W12" s="125"/>
    </row>
    <row r="13" spans="1:23" ht="48.75" customHeight="1" x14ac:dyDescent="0.25">
      <c r="A13" s="132"/>
      <c r="B13" s="133"/>
      <c r="C13" s="102" t="str">
        <f>Indicador3!$F$6</f>
        <v>INDICADOR 3: MEJORAMIENTO DE VIVIENDAS</v>
      </c>
      <c r="D13" s="104" t="str">
        <f>Indicador3!$D$9</f>
        <v>UNIDAD DE MEJORAMIENTO DE VIVIENDA INTERVENIDA / UNIDAD DE MEJORAMIENTO DE VIVIENDA CONTRATADA</v>
      </c>
      <c r="E13" s="106" t="str">
        <f>Indicador3!$A$10</f>
        <v>Eficacia</v>
      </c>
      <c r="F13" s="131" t="str">
        <f>Indicador3!$Q$9</f>
        <v xml:space="preserve">2000 Unidades de vivienda mejoradas mediante el subsidio = 100% </v>
      </c>
      <c r="G13" s="120">
        <v>0.9</v>
      </c>
      <c r="H13" s="84" t="s">
        <v>43</v>
      </c>
      <c r="I13" s="86">
        <v>0.7</v>
      </c>
      <c r="J13" s="79">
        <f>Indicador3!$U$17</f>
        <v>0</v>
      </c>
      <c r="K13" s="79" t="str">
        <f>Indicador3!$U$18</f>
        <v/>
      </c>
      <c r="L13" s="79" t="str">
        <f>Indicador3!$U$19</f>
        <v/>
      </c>
      <c r="M13" s="79" t="str">
        <f>Indicador3!$U$20</f>
        <v/>
      </c>
      <c r="N13" s="79" t="str">
        <f>Indicador3!$U$21</f>
        <v/>
      </c>
      <c r="O13" s="79" t="str">
        <f>Indicador3!$U$22</f>
        <v/>
      </c>
      <c r="P13" s="79" t="str">
        <f>Indicador3!$U$23</f>
        <v/>
      </c>
      <c r="Q13" s="79" t="str">
        <f>Indicador3!$U$24</f>
        <v/>
      </c>
      <c r="R13" s="79" t="str">
        <f>Indicador3!$U$25</f>
        <v/>
      </c>
      <c r="S13" s="79" t="str">
        <f>Indicador3!$U$26</f>
        <v/>
      </c>
      <c r="T13" s="79" t="str">
        <f>Indicador3!$U$27</f>
        <v/>
      </c>
      <c r="U13" s="79" t="str">
        <f>Indicador3!$U$28</f>
        <v/>
      </c>
      <c r="V13" s="122" t="str">
        <f>Indicador3!$A$14</f>
        <v>Trimestral</v>
      </c>
      <c r="W13" s="124" t="str">
        <f>Indicador3!$G$5</f>
        <v>ING. RAFAEL LAFONT DE SALES</v>
      </c>
    </row>
    <row r="14" spans="1:23" ht="39" customHeight="1" thickBot="1" x14ac:dyDescent="0.3">
      <c r="A14" s="132"/>
      <c r="B14" s="133"/>
      <c r="C14" s="103"/>
      <c r="D14" s="105"/>
      <c r="E14" s="107"/>
      <c r="F14" s="130"/>
      <c r="G14" s="121"/>
      <c r="H14" s="85"/>
      <c r="I14" s="87"/>
      <c r="J14" s="80" t="str">
        <f>Indicador3!$T$17</f>
        <v>1er Trimestre</v>
      </c>
      <c r="K14" s="80" t="str">
        <f>Indicador3!$T$18</f>
        <v>2do Trimestre</v>
      </c>
      <c r="L14" s="80" t="str">
        <f>Indicador3!$T$19</f>
        <v>3er Trimestre</v>
      </c>
      <c r="M14" s="80" t="str">
        <f>Indicador3!$T$20</f>
        <v>4to Trimestre</v>
      </c>
      <c r="N14" s="80" t="str">
        <f>Indicador3!$T$21</f>
        <v/>
      </c>
      <c r="O14" s="80" t="str">
        <f>Indicador3!$T$22</f>
        <v/>
      </c>
      <c r="P14" s="80" t="str">
        <f>Indicador3!$T$23</f>
        <v/>
      </c>
      <c r="Q14" s="80" t="str">
        <f>Indicador3!$T$24</f>
        <v/>
      </c>
      <c r="R14" s="80" t="str">
        <f>Indicador3!$T$25</f>
        <v/>
      </c>
      <c r="S14" s="80" t="str">
        <f>Indicador3!$T$26</f>
        <v/>
      </c>
      <c r="T14" s="80" t="str">
        <f>Indicador3!$T$27</f>
        <v/>
      </c>
      <c r="U14" s="80" t="str">
        <f>Indicador3!$T$28</f>
        <v/>
      </c>
      <c r="V14" s="123"/>
      <c r="W14" s="125"/>
    </row>
    <row r="15" spans="1:23" ht="39" customHeight="1" x14ac:dyDescent="0.25">
      <c r="A15" s="132"/>
      <c r="B15" s="133"/>
      <c r="C15" s="102" t="str">
        <f>Indicador4!$F$6</f>
        <v>INDICADOR 4</v>
      </c>
      <c r="D15" s="104">
        <f>Indicador4!$D$9</f>
        <v>0</v>
      </c>
      <c r="E15" s="106" t="str">
        <f>Indicador4!$A$10</f>
        <v>Eficacia</v>
      </c>
      <c r="F15" s="131">
        <f>Indicador4!$Q$9</f>
        <v>0</v>
      </c>
      <c r="G15" s="76"/>
      <c r="H15" s="77"/>
      <c r="I15" s="78"/>
      <c r="J15" s="79" t="str">
        <f>Indicador4!$U$17</f>
        <v/>
      </c>
      <c r="K15" s="79" t="str">
        <f>Indicador4!$U$18</f>
        <v/>
      </c>
      <c r="L15" s="79" t="str">
        <f>Indicador4!$U$19</f>
        <v/>
      </c>
      <c r="M15" s="79" t="str">
        <f>Indicador4!$U$20</f>
        <v/>
      </c>
      <c r="N15" s="79" t="str">
        <f>Indicador4!$U$21</f>
        <v/>
      </c>
      <c r="O15" s="79" t="str">
        <f>Indicador4!$U$22</f>
        <v/>
      </c>
      <c r="P15" s="79" t="str">
        <f>Indicador4!$U$23</f>
        <v/>
      </c>
      <c r="Q15" s="79" t="str">
        <f>Indicador4!$U$24</f>
        <v/>
      </c>
      <c r="R15" s="79" t="str">
        <f>Indicador4!$U$25</f>
        <v/>
      </c>
      <c r="S15" s="79" t="str">
        <f>Indicador4!$U$26</f>
        <v/>
      </c>
      <c r="T15" s="79" t="str">
        <f>Indicador4!$U$27</f>
        <v/>
      </c>
      <c r="U15" s="79" t="str">
        <f>Indicador4!$U$28</f>
        <v/>
      </c>
      <c r="V15" s="122" t="str">
        <f>Indicador4!$A$14</f>
        <v>Trimestral</v>
      </c>
      <c r="W15" s="124">
        <f>Indicador4!$G$5</f>
        <v>0</v>
      </c>
    </row>
    <row r="16" spans="1:23" ht="39" customHeight="1" thickBot="1" x14ac:dyDescent="0.3">
      <c r="A16" s="132"/>
      <c r="B16" s="133"/>
      <c r="C16" s="103"/>
      <c r="D16" s="105"/>
      <c r="E16" s="107"/>
      <c r="F16" s="130"/>
      <c r="G16" s="76"/>
      <c r="H16" s="77"/>
      <c r="I16" s="78"/>
      <c r="J16" s="80" t="str">
        <f>Indicador4!$T$17</f>
        <v>1er Trimestre</v>
      </c>
      <c r="K16" s="80" t="str">
        <f>Indicador4!$T$18</f>
        <v>2do Trimestre</v>
      </c>
      <c r="L16" s="80" t="str">
        <f>Indicador4!$T$19</f>
        <v>3er Trimestre</v>
      </c>
      <c r="M16" s="80" t="str">
        <f>Indicador4!$T$20</f>
        <v>4to Trimestre</v>
      </c>
      <c r="N16" s="80" t="str">
        <f>Indicador4!$T$21</f>
        <v/>
      </c>
      <c r="O16" s="80" t="str">
        <f>Indicador4!$T$22</f>
        <v/>
      </c>
      <c r="P16" s="80" t="str">
        <f>Indicador4!$T$23</f>
        <v/>
      </c>
      <c r="Q16" s="80" t="str">
        <f>Indicador4!$T$24</f>
        <v/>
      </c>
      <c r="R16" s="80" t="str">
        <f>Indicador4!$T$25</f>
        <v/>
      </c>
      <c r="S16" s="80" t="str">
        <f>Indicador4!$T$26</f>
        <v/>
      </c>
      <c r="T16" s="80" t="str">
        <f>Indicador4!$T$27</f>
        <v/>
      </c>
      <c r="U16" s="80" t="str">
        <f>Indicador4!$T$28</f>
        <v/>
      </c>
      <c r="V16" s="123"/>
      <c r="W16" s="125"/>
    </row>
    <row r="17" spans="1:23" ht="39" customHeight="1" x14ac:dyDescent="0.25">
      <c r="A17" s="132"/>
      <c r="B17" s="133"/>
      <c r="C17" s="102" t="str">
        <f>Indicador5!$F$6</f>
        <v>INDICADOR 5</v>
      </c>
      <c r="D17" s="104">
        <f>Indicador5!$D$9</f>
        <v>0</v>
      </c>
      <c r="E17" s="106" t="str">
        <f>Indicador5!$A$10</f>
        <v>Efectividad</v>
      </c>
      <c r="F17" s="131">
        <f>Indicador5!$Q$9</f>
        <v>0</v>
      </c>
      <c r="G17" s="76"/>
      <c r="H17" s="77"/>
      <c r="I17" s="78"/>
      <c r="J17" s="79" t="str">
        <f>Indicador5!$U$17</f>
        <v/>
      </c>
      <c r="K17" s="79" t="str">
        <f>Indicador5!$U$18</f>
        <v/>
      </c>
      <c r="L17" s="79" t="str">
        <f>Indicador5!$U$19</f>
        <v/>
      </c>
      <c r="M17" s="79" t="str">
        <f>Indicador5!$U$20</f>
        <v/>
      </c>
      <c r="N17" s="79" t="str">
        <f>Indicador5!$U$21</f>
        <v/>
      </c>
      <c r="O17" s="79" t="str">
        <f>Indicador5!$U$22</f>
        <v/>
      </c>
      <c r="P17" s="79" t="str">
        <f>Indicador5!$U$23</f>
        <v/>
      </c>
      <c r="Q17" s="79" t="str">
        <f>Indicador5!$U$24</f>
        <v/>
      </c>
      <c r="R17" s="79" t="str">
        <f>Indicador5!$U$25</f>
        <v/>
      </c>
      <c r="S17" s="79" t="str">
        <f>Indicador5!$U$26</f>
        <v/>
      </c>
      <c r="T17" s="79" t="str">
        <f>Indicador5!$U$27</f>
        <v/>
      </c>
      <c r="U17" s="79" t="str">
        <f>Indicador5!$U$28</f>
        <v/>
      </c>
      <c r="V17" s="122" t="str">
        <f>Indicador5!$A$14</f>
        <v>Mensual</v>
      </c>
      <c r="W17" s="124">
        <f>Indicador5!$G$5</f>
        <v>0</v>
      </c>
    </row>
    <row r="18" spans="1:23" ht="39" customHeight="1" thickBot="1" x14ac:dyDescent="0.3">
      <c r="A18" s="132"/>
      <c r="B18" s="133"/>
      <c r="C18" s="103"/>
      <c r="D18" s="105"/>
      <c r="E18" s="107"/>
      <c r="F18" s="130"/>
      <c r="G18" s="76"/>
      <c r="H18" s="77"/>
      <c r="I18" s="78"/>
      <c r="J18" s="80" t="str">
        <f>Indicador5!$T$17</f>
        <v>Ene</v>
      </c>
      <c r="K18" s="80" t="str">
        <f>Indicador5!$T$18</f>
        <v>Feb</v>
      </c>
      <c r="L18" s="80" t="str">
        <f>Indicador5!$T$19</f>
        <v>Mar</v>
      </c>
      <c r="M18" s="80" t="str">
        <f>Indicador5!$T$20</f>
        <v>Abr</v>
      </c>
      <c r="N18" s="80" t="str">
        <f>Indicador5!$T$21</f>
        <v>May</v>
      </c>
      <c r="O18" s="80" t="str">
        <f>Indicador5!$T$22</f>
        <v>Jun</v>
      </c>
      <c r="P18" s="80" t="str">
        <f>Indicador5!$T$23</f>
        <v>Jul</v>
      </c>
      <c r="Q18" s="80" t="str">
        <f>Indicador5!$T$24</f>
        <v>Ago</v>
      </c>
      <c r="R18" s="80" t="str">
        <f>Indicador5!$T$25</f>
        <v>Sep</v>
      </c>
      <c r="S18" s="80" t="str">
        <f>Indicador5!$T$26</f>
        <v>Oct</v>
      </c>
      <c r="T18" s="80" t="str">
        <f>Indicador5!$T$27</f>
        <v>Nov</v>
      </c>
      <c r="U18" s="80" t="str">
        <f>Indicador5!$T$28</f>
        <v>Dic</v>
      </c>
      <c r="V18" s="123"/>
      <c r="W18" s="125"/>
    </row>
    <row r="19" spans="1:23" ht="39" customHeight="1" x14ac:dyDescent="0.25">
      <c r="A19" s="132"/>
      <c r="B19" s="133"/>
      <c r="C19" s="102" t="str">
        <f>Indicador6!$F$6</f>
        <v>INDICADOR 6</v>
      </c>
      <c r="D19" s="104">
        <f>Indicador6!$D$9</f>
        <v>0</v>
      </c>
      <c r="E19" s="106" t="str">
        <f>Indicador6!$A$10</f>
        <v>Efectividad</v>
      </c>
      <c r="F19" s="131">
        <f>Indicador6!$Q$9</f>
        <v>0</v>
      </c>
      <c r="G19" s="76"/>
      <c r="H19" s="77"/>
      <c r="I19" s="78"/>
      <c r="J19" s="79" t="str">
        <f>Indicador6!$U$17</f>
        <v/>
      </c>
      <c r="K19" s="79" t="str">
        <f>Indicador6!$U$18</f>
        <v/>
      </c>
      <c r="L19" s="79" t="str">
        <f>Indicador6!$U$19</f>
        <v/>
      </c>
      <c r="M19" s="79" t="str">
        <f>Indicador6!$U$20</f>
        <v/>
      </c>
      <c r="N19" s="79" t="str">
        <f>Indicador6!$U$21</f>
        <v/>
      </c>
      <c r="O19" s="79" t="str">
        <f>Indicador6!$U$22</f>
        <v/>
      </c>
      <c r="P19" s="79" t="str">
        <f>Indicador6!$U$23</f>
        <v/>
      </c>
      <c r="Q19" s="79" t="str">
        <f>Indicador6!$U$24</f>
        <v/>
      </c>
      <c r="R19" s="79" t="str">
        <f>Indicador6!$U$25</f>
        <v/>
      </c>
      <c r="S19" s="79" t="str">
        <f>Indicador6!$U$26</f>
        <v/>
      </c>
      <c r="T19" s="79" t="str">
        <f>Indicador6!$U$27</f>
        <v/>
      </c>
      <c r="U19" s="79" t="str">
        <f>Indicador6!$U$28</f>
        <v/>
      </c>
      <c r="V19" s="122" t="str">
        <f>Indicador6!$A$14</f>
        <v>Cuatrimestral</v>
      </c>
      <c r="W19" s="124">
        <f>Indicador6!$G$5</f>
        <v>0</v>
      </c>
    </row>
    <row r="20" spans="1:23" ht="39" customHeight="1" thickBot="1" x14ac:dyDescent="0.3">
      <c r="A20" s="132"/>
      <c r="B20" s="133"/>
      <c r="C20" s="103"/>
      <c r="D20" s="105"/>
      <c r="E20" s="107"/>
      <c r="F20" s="130"/>
      <c r="G20" s="76"/>
      <c r="H20" s="77"/>
      <c r="I20" s="78"/>
      <c r="J20" s="80" t="str">
        <f>Indicador6!$T$17</f>
        <v>1er Cuatrimestre</v>
      </c>
      <c r="K20" s="80" t="str">
        <f>Indicador6!$T$18</f>
        <v>2do Cuatrimestre</v>
      </c>
      <c r="L20" s="80" t="str">
        <f>Indicador6!$T$19</f>
        <v>3er Cuatrimestre</v>
      </c>
      <c r="M20" s="80" t="str">
        <f>Indicador6!$T$20</f>
        <v/>
      </c>
      <c r="N20" s="80" t="str">
        <f>Indicador6!$T$21</f>
        <v/>
      </c>
      <c r="O20" s="80" t="str">
        <f>Indicador6!$T$22</f>
        <v/>
      </c>
      <c r="P20" s="80" t="str">
        <f>Indicador6!$T$23</f>
        <v/>
      </c>
      <c r="Q20" s="80" t="str">
        <f>Indicador6!$T$24</f>
        <v/>
      </c>
      <c r="R20" s="80" t="str">
        <f>Indicador6!$T$25</f>
        <v/>
      </c>
      <c r="S20" s="80" t="str">
        <f>Indicador6!$T$26</f>
        <v/>
      </c>
      <c r="T20" s="80" t="str">
        <f>Indicador6!$T$27</f>
        <v/>
      </c>
      <c r="U20" s="80" t="str">
        <f>Indicador6!$T$28</f>
        <v/>
      </c>
      <c r="V20" s="123"/>
      <c r="W20" s="125"/>
    </row>
    <row r="21" spans="1:23" ht="39" customHeight="1" x14ac:dyDescent="0.25">
      <c r="A21" s="132"/>
      <c r="B21" s="133"/>
      <c r="C21" s="102" t="str">
        <f>Indicador7!$F$6</f>
        <v>INDICADOR 7</v>
      </c>
      <c r="D21" s="104">
        <f>Indicador7!$D$9</f>
        <v>0</v>
      </c>
      <c r="E21" s="106" t="str">
        <f>Indicador7!$A$10</f>
        <v>Eficacia</v>
      </c>
      <c r="F21" s="131">
        <f>Indicador7!$Q$9</f>
        <v>0</v>
      </c>
      <c r="G21" s="76"/>
      <c r="H21" s="77"/>
      <c r="I21" s="78"/>
      <c r="J21" s="79" t="str">
        <f>Indicador7!$U$17</f>
        <v/>
      </c>
      <c r="K21" s="79" t="str">
        <f>Indicador7!$U$18</f>
        <v/>
      </c>
      <c r="L21" s="79" t="str">
        <f>Indicador7!$U$19</f>
        <v/>
      </c>
      <c r="M21" s="79" t="str">
        <f>Indicador7!$U$20</f>
        <v/>
      </c>
      <c r="N21" s="79" t="str">
        <f>Indicador7!$U$21</f>
        <v/>
      </c>
      <c r="O21" s="79" t="str">
        <f>Indicador7!$U$22</f>
        <v/>
      </c>
      <c r="P21" s="79" t="str">
        <f>Indicador7!$U$23</f>
        <v/>
      </c>
      <c r="Q21" s="79" t="str">
        <f>Indicador7!$U$24</f>
        <v/>
      </c>
      <c r="R21" s="79" t="str">
        <f>Indicador7!$U$25</f>
        <v/>
      </c>
      <c r="S21" s="79" t="str">
        <f>Indicador7!$U$26</f>
        <v/>
      </c>
      <c r="T21" s="79" t="str">
        <f>Indicador7!$U$27</f>
        <v/>
      </c>
      <c r="U21" s="79" t="str">
        <f>Indicador7!$U$28</f>
        <v/>
      </c>
      <c r="V21" s="122" t="str">
        <f>Indicador7!$A$14</f>
        <v>Trimestral</v>
      </c>
      <c r="W21" s="124">
        <f>Indicador7!$G$5</f>
        <v>0</v>
      </c>
    </row>
    <row r="22" spans="1:23" ht="39" customHeight="1" thickBot="1" x14ac:dyDescent="0.3">
      <c r="A22" s="132"/>
      <c r="B22" s="133"/>
      <c r="C22" s="103"/>
      <c r="D22" s="105"/>
      <c r="E22" s="107"/>
      <c r="F22" s="130"/>
      <c r="G22" s="76"/>
      <c r="H22" s="77"/>
      <c r="I22" s="78"/>
      <c r="J22" s="80" t="str">
        <f>Indicador7!$T$17</f>
        <v>1er Trimestre</v>
      </c>
      <c r="K22" s="80" t="str">
        <f>Indicador7!$T$18</f>
        <v>2do Trimestre</v>
      </c>
      <c r="L22" s="80" t="str">
        <f>Indicador7!$T$19</f>
        <v>3er Trimestre</v>
      </c>
      <c r="M22" s="80" t="str">
        <f>Indicador7!$T$20</f>
        <v>4to Trimestre</v>
      </c>
      <c r="N22" s="80" t="str">
        <f>Indicador7!$T$21</f>
        <v/>
      </c>
      <c r="O22" s="80" t="str">
        <f>Indicador7!$T$22</f>
        <v/>
      </c>
      <c r="P22" s="80" t="str">
        <f>Indicador7!$T$23</f>
        <v/>
      </c>
      <c r="Q22" s="80" t="str">
        <f>Indicador7!$T$24</f>
        <v/>
      </c>
      <c r="R22" s="80" t="str">
        <f>Indicador7!$T$25</f>
        <v/>
      </c>
      <c r="S22" s="80" t="str">
        <f>Indicador7!$T$26</f>
        <v/>
      </c>
      <c r="T22" s="80" t="str">
        <f>Indicador7!$T$27</f>
        <v/>
      </c>
      <c r="U22" s="80" t="str">
        <f>Indicador7!$T$28</f>
        <v/>
      </c>
      <c r="V22" s="123"/>
      <c r="W22" s="125"/>
    </row>
    <row r="23" spans="1:23" ht="39" customHeight="1" x14ac:dyDescent="0.25">
      <c r="A23" s="132"/>
      <c r="B23" s="133"/>
      <c r="C23" s="102" t="str">
        <f>Indicador8!$F$6</f>
        <v>INDICADOR 8</v>
      </c>
      <c r="D23" s="104">
        <f>Indicador8!$D$9</f>
        <v>0</v>
      </c>
      <c r="E23" s="106" t="str">
        <f>Indicador8!$A$10</f>
        <v>Efectividad</v>
      </c>
      <c r="F23" s="131">
        <f>Indicador8!$Q$9</f>
        <v>0</v>
      </c>
      <c r="G23" s="76"/>
      <c r="H23" s="77"/>
      <c r="I23" s="78"/>
      <c r="J23" s="79" t="str">
        <f>Indicador8!$U$17</f>
        <v/>
      </c>
      <c r="K23" s="79" t="str">
        <f>Indicador8!$U$18</f>
        <v/>
      </c>
      <c r="L23" s="79" t="str">
        <f>Indicador8!$U$19</f>
        <v/>
      </c>
      <c r="M23" s="79" t="str">
        <f>Indicador8!$U$20</f>
        <v/>
      </c>
      <c r="N23" s="79" t="str">
        <f>Indicador8!$U$21</f>
        <v/>
      </c>
      <c r="O23" s="79" t="str">
        <f>Indicador8!$U$22</f>
        <v/>
      </c>
      <c r="P23" s="79" t="str">
        <f>Indicador8!$U$23</f>
        <v/>
      </c>
      <c r="Q23" s="79" t="str">
        <f>Indicador8!$U$24</f>
        <v/>
      </c>
      <c r="R23" s="79" t="str">
        <f>Indicador8!$U$25</f>
        <v/>
      </c>
      <c r="S23" s="79" t="str">
        <f>Indicador8!$U$26</f>
        <v/>
      </c>
      <c r="T23" s="79" t="str">
        <f>Indicador8!$U$27</f>
        <v/>
      </c>
      <c r="U23" s="79" t="str">
        <f>Indicador8!$U$28</f>
        <v/>
      </c>
      <c r="V23" s="122" t="str">
        <f>Indicador8!$A$14</f>
        <v>Mensual</v>
      </c>
      <c r="W23" s="124">
        <f>Indicador8!$G$5</f>
        <v>0</v>
      </c>
    </row>
    <row r="24" spans="1:23" ht="39" customHeight="1" thickBot="1" x14ac:dyDescent="0.3">
      <c r="A24" s="132"/>
      <c r="B24" s="133"/>
      <c r="C24" s="103"/>
      <c r="D24" s="105"/>
      <c r="E24" s="107"/>
      <c r="F24" s="130"/>
      <c r="G24" s="76"/>
      <c r="H24" s="77"/>
      <c r="I24" s="78"/>
      <c r="J24" s="80" t="str">
        <f>Indicador8!$T$17</f>
        <v>Ene</v>
      </c>
      <c r="K24" s="80" t="str">
        <f>Indicador8!$T$18</f>
        <v>Feb</v>
      </c>
      <c r="L24" s="80" t="str">
        <f>Indicador8!$T$19</f>
        <v>Mar</v>
      </c>
      <c r="M24" s="80" t="str">
        <f>Indicador8!$T$20</f>
        <v>Abr</v>
      </c>
      <c r="N24" s="80" t="str">
        <f>Indicador8!$T$21</f>
        <v>May</v>
      </c>
      <c r="O24" s="80" t="str">
        <f>Indicador8!$T$22</f>
        <v>Jun</v>
      </c>
      <c r="P24" s="80" t="str">
        <f>Indicador8!$T$23</f>
        <v>Jul</v>
      </c>
      <c r="Q24" s="80" t="str">
        <f>Indicador8!$T$24</f>
        <v>Ago</v>
      </c>
      <c r="R24" s="80" t="str">
        <f>Indicador8!$T$25</f>
        <v>Sep</v>
      </c>
      <c r="S24" s="80" t="str">
        <f>Indicador8!$T$26</f>
        <v>Oct</v>
      </c>
      <c r="T24" s="80" t="str">
        <f>Indicador8!$T$27</f>
        <v>Nov</v>
      </c>
      <c r="U24" s="80" t="str">
        <f>Indicador8!$T$28</f>
        <v>Dic</v>
      </c>
      <c r="V24" s="123"/>
      <c r="W24" s="125"/>
    </row>
    <row r="25" spans="1:23" ht="39" customHeight="1" x14ac:dyDescent="0.25">
      <c r="A25" s="132"/>
      <c r="B25" s="133"/>
      <c r="C25" s="102" t="str">
        <f>Indicador9!$F$6</f>
        <v>INDICADOR 9</v>
      </c>
      <c r="D25" s="104">
        <f>Indicador9!$D$9</f>
        <v>0</v>
      </c>
      <c r="E25" s="106" t="str">
        <f>Indicador9!$A$10</f>
        <v>Efectividad</v>
      </c>
      <c r="F25" s="131">
        <f>Indicador9!$Q$9</f>
        <v>0</v>
      </c>
      <c r="G25" s="76"/>
      <c r="H25" s="77"/>
      <c r="I25" s="78"/>
      <c r="J25" s="79" t="str">
        <f>Indicador9!$U$17</f>
        <v/>
      </c>
      <c r="K25" s="79" t="str">
        <f>Indicador9!$U$18</f>
        <v/>
      </c>
      <c r="L25" s="79" t="str">
        <f>Indicador9!$U$19</f>
        <v/>
      </c>
      <c r="M25" s="79" t="str">
        <f>Indicador9!$U$20</f>
        <v/>
      </c>
      <c r="N25" s="79" t="str">
        <f>Indicador9!$U$21</f>
        <v/>
      </c>
      <c r="O25" s="79" t="str">
        <f>Indicador9!$U$22</f>
        <v/>
      </c>
      <c r="P25" s="79" t="str">
        <f>Indicador9!$U$23</f>
        <v/>
      </c>
      <c r="Q25" s="79" t="str">
        <f>Indicador9!$U$24</f>
        <v/>
      </c>
      <c r="R25" s="79" t="str">
        <f>Indicador9!$U$25</f>
        <v/>
      </c>
      <c r="S25" s="79" t="str">
        <f>Indicador9!$U$26</f>
        <v/>
      </c>
      <c r="T25" s="79" t="str">
        <f>Indicador9!$U$27</f>
        <v/>
      </c>
      <c r="U25" s="79" t="str">
        <f>Indicador9!$U$28</f>
        <v/>
      </c>
      <c r="V25" s="122" t="str">
        <f>Indicador9!$A$14</f>
        <v>Mensual</v>
      </c>
      <c r="W25" s="124">
        <f>Indicador9!$G$5</f>
        <v>0</v>
      </c>
    </row>
    <row r="26" spans="1:23" ht="39" customHeight="1" thickBot="1" x14ac:dyDescent="0.3">
      <c r="A26" s="132"/>
      <c r="B26" s="133"/>
      <c r="C26" s="103"/>
      <c r="D26" s="105"/>
      <c r="E26" s="107"/>
      <c r="F26" s="130"/>
      <c r="G26" s="76"/>
      <c r="H26" s="77"/>
      <c r="I26" s="78"/>
      <c r="J26" s="80" t="str">
        <f>Indicador9!$T$17</f>
        <v>Ene</v>
      </c>
      <c r="K26" s="80" t="str">
        <f>Indicador9!$T$18</f>
        <v>Feb</v>
      </c>
      <c r="L26" s="80" t="str">
        <f>Indicador9!$T$19</f>
        <v>Mar</v>
      </c>
      <c r="M26" s="80" t="str">
        <f>Indicador9!$T$20</f>
        <v>Abr</v>
      </c>
      <c r="N26" s="80" t="str">
        <f>Indicador9!$T$21</f>
        <v>May</v>
      </c>
      <c r="O26" s="80" t="str">
        <f>Indicador9!$T$22</f>
        <v>Jun</v>
      </c>
      <c r="P26" s="80" t="str">
        <f>Indicador9!$T$23</f>
        <v>Jul</v>
      </c>
      <c r="Q26" s="80" t="str">
        <f>Indicador9!$T$24</f>
        <v>Ago</v>
      </c>
      <c r="R26" s="80" t="str">
        <f>Indicador9!$T$25</f>
        <v>Sep</v>
      </c>
      <c r="S26" s="80" t="str">
        <f>Indicador9!$T$26</f>
        <v>Oct</v>
      </c>
      <c r="T26" s="80" t="str">
        <f>Indicador9!$T$27</f>
        <v>Nov</v>
      </c>
      <c r="U26" s="80" t="str">
        <f>Indicador9!$T$28</f>
        <v>Dic</v>
      </c>
      <c r="V26" s="123"/>
      <c r="W26" s="125"/>
    </row>
    <row r="27" spans="1:23" ht="39" customHeight="1" x14ac:dyDescent="0.25">
      <c r="A27" s="132"/>
      <c r="B27" s="133"/>
      <c r="C27" s="102" t="str">
        <f>Indicador10!$F$6</f>
        <v>INDICADOR 10</v>
      </c>
      <c r="D27" s="104">
        <f>Indicador10!$D$9</f>
        <v>0</v>
      </c>
      <c r="E27" s="106" t="str">
        <f>Indicador10!$A$10</f>
        <v>Efectividad</v>
      </c>
      <c r="F27" s="131">
        <f>Indicador10!$Q$9</f>
        <v>0</v>
      </c>
      <c r="G27" s="76"/>
      <c r="H27" s="77"/>
      <c r="I27" s="78"/>
      <c r="J27" s="79" t="str">
        <f>Indicador10!$U$17</f>
        <v/>
      </c>
      <c r="K27" s="79" t="str">
        <f>Indicador10!$U$18</f>
        <v/>
      </c>
      <c r="L27" s="79" t="str">
        <f>Indicador10!$U$19</f>
        <v/>
      </c>
      <c r="M27" s="79" t="str">
        <f>Indicador10!$U$20</f>
        <v/>
      </c>
      <c r="N27" s="79" t="str">
        <f>Indicador10!$U$21</f>
        <v/>
      </c>
      <c r="O27" s="79" t="str">
        <f>Indicador10!$U$22</f>
        <v/>
      </c>
      <c r="P27" s="79" t="str">
        <f>Indicador10!$U$23</f>
        <v/>
      </c>
      <c r="Q27" s="79" t="str">
        <f>Indicador10!$U$24</f>
        <v/>
      </c>
      <c r="R27" s="79" t="str">
        <f>Indicador10!$U$25</f>
        <v/>
      </c>
      <c r="S27" s="79" t="str">
        <f>Indicador10!$U$26</f>
        <v/>
      </c>
      <c r="T27" s="79" t="str">
        <f>Indicador10!$U$27</f>
        <v/>
      </c>
      <c r="U27" s="79" t="str">
        <f>Indicador10!$U$28</f>
        <v/>
      </c>
      <c r="V27" s="122" t="str">
        <f>Indicador10!$A$14</f>
        <v>Mensual</v>
      </c>
      <c r="W27" s="124">
        <f>Indicador10!$G$5</f>
        <v>0</v>
      </c>
    </row>
    <row r="28" spans="1:23" ht="39" customHeight="1" x14ac:dyDescent="0.25">
      <c r="A28" s="132"/>
      <c r="B28" s="133"/>
      <c r="C28" s="103"/>
      <c r="D28" s="105"/>
      <c r="E28" s="107"/>
      <c r="F28" s="130"/>
      <c r="G28" s="76"/>
      <c r="H28" s="77"/>
      <c r="I28" s="78"/>
      <c r="J28" s="80" t="str">
        <f>Indicador10!$T$17</f>
        <v>Ene</v>
      </c>
      <c r="K28" s="80" t="str">
        <f>Indicador10!$T$18</f>
        <v>Feb</v>
      </c>
      <c r="L28" s="80" t="str">
        <f>Indicador10!$T$19</f>
        <v>Mar</v>
      </c>
      <c r="M28" s="80" t="str">
        <f>Indicador10!$T$20</f>
        <v>Abr</v>
      </c>
      <c r="N28" s="80" t="str">
        <f>Indicador10!$T$21</f>
        <v>May</v>
      </c>
      <c r="O28" s="80" t="str">
        <f>Indicador10!$T$22</f>
        <v>Jun</v>
      </c>
      <c r="P28" s="80" t="str">
        <f>Indicador10!$T$23</f>
        <v>Jul</v>
      </c>
      <c r="Q28" s="80" t="str">
        <f>Indicador10!$T$24</f>
        <v>Ago</v>
      </c>
      <c r="R28" s="80" t="str">
        <f>Indicador10!$T$25</f>
        <v>Sep</v>
      </c>
      <c r="S28" s="80" t="str">
        <f>Indicador10!$T$26</f>
        <v>Oct</v>
      </c>
      <c r="T28" s="80" t="str">
        <f>Indicador10!$T$27</f>
        <v>Nov</v>
      </c>
      <c r="U28" s="80" t="str">
        <f>Indicador10!$T$28</f>
        <v>Dic</v>
      </c>
      <c r="V28" s="123"/>
      <c r="W28" s="125"/>
    </row>
    <row r="29" spans="1:23" x14ac:dyDescent="0.25">
      <c r="C29" s="69"/>
    </row>
    <row r="30" spans="1:23" x14ac:dyDescent="0.25">
      <c r="C30" s="69"/>
      <c r="R30" s="4" t="s">
        <v>72</v>
      </c>
    </row>
    <row r="31" spans="1:23" ht="17.25" customHeight="1" x14ac:dyDescent="0.25">
      <c r="C31" s="69"/>
      <c r="R31" s="4" t="s">
        <v>73</v>
      </c>
    </row>
  </sheetData>
  <sheetProtection formatRows="0"/>
  <mergeCells count="97">
    <mergeCell ref="W25:W26"/>
    <mergeCell ref="W27:W28"/>
    <mergeCell ref="A9:A28"/>
    <mergeCell ref="G9:G10"/>
    <mergeCell ref="H9:H10"/>
    <mergeCell ref="I9:I10"/>
    <mergeCell ref="G11:G12"/>
    <mergeCell ref="H11:H12"/>
    <mergeCell ref="I11:I12"/>
    <mergeCell ref="B9:B28"/>
    <mergeCell ref="C27:C28"/>
    <mergeCell ref="D27:D28"/>
    <mergeCell ref="E27:E28"/>
    <mergeCell ref="F27:F28"/>
    <mergeCell ref="V27:V28"/>
    <mergeCell ref="D25:D26"/>
    <mergeCell ref="E25:E26"/>
    <mergeCell ref="F25:F26"/>
    <mergeCell ref="V25:V26"/>
    <mergeCell ref="C25:C26"/>
    <mergeCell ref="E17:E18"/>
    <mergeCell ref="C23:C24"/>
    <mergeCell ref="D23:D24"/>
    <mergeCell ref="E23:E24"/>
    <mergeCell ref="C21:C22"/>
    <mergeCell ref="D21:D22"/>
    <mergeCell ref="E21:E22"/>
    <mergeCell ref="C19:C20"/>
    <mergeCell ref="D19:D20"/>
    <mergeCell ref="E19:E20"/>
    <mergeCell ref="C17:C18"/>
    <mergeCell ref="D17:D18"/>
    <mergeCell ref="W23:W24"/>
    <mergeCell ref="F23:F24"/>
    <mergeCell ref="V23:V24"/>
    <mergeCell ref="W13:W14"/>
    <mergeCell ref="W17:W18"/>
    <mergeCell ref="W19:W20"/>
    <mergeCell ref="F21:F22"/>
    <mergeCell ref="V21:V22"/>
    <mergeCell ref="W21:W22"/>
    <mergeCell ref="F19:F20"/>
    <mergeCell ref="V19:V20"/>
    <mergeCell ref="F15:F16"/>
    <mergeCell ref="V15:V16"/>
    <mergeCell ref="F17:F18"/>
    <mergeCell ref="V17:V18"/>
    <mergeCell ref="F13:F14"/>
    <mergeCell ref="V13:V14"/>
    <mergeCell ref="W15:W16"/>
    <mergeCell ref="V9:V10"/>
    <mergeCell ref="W9:W10"/>
    <mergeCell ref="C11:C12"/>
    <mergeCell ref="D11:D12"/>
    <mergeCell ref="E11:E12"/>
    <mergeCell ref="F11:F12"/>
    <mergeCell ref="V11:V12"/>
    <mergeCell ref="W11:W12"/>
    <mergeCell ref="C9:C10"/>
    <mergeCell ref="D9:D10"/>
    <mergeCell ref="E9:E10"/>
    <mergeCell ref="F9:F10"/>
    <mergeCell ref="C15:C16"/>
    <mergeCell ref="D15:D16"/>
    <mergeCell ref="E15:E16"/>
    <mergeCell ref="W5:W8"/>
    <mergeCell ref="G7:G8"/>
    <mergeCell ref="H7:H8"/>
    <mergeCell ref="I7:I8"/>
    <mergeCell ref="J7:J8"/>
    <mergeCell ref="K7:K8"/>
    <mergeCell ref="L7:L8"/>
    <mergeCell ref="V5:V8"/>
    <mergeCell ref="O7:O8"/>
    <mergeCell ref="P7:P8"/>
    <mergeCell ref="Q7:Q8"/>
    <mergeCell ref="R7:R8"/>
    <mergeCell ref="M7:M8"/>
    <mergeCell ref="N7:N8"/>
    <mergeCell ref="G13:G14"/>
    <mergeCell ref="D2:J2"/>
    <mergeCell ref="T7:T8"/>
    <mergeCell ref="U7:U8"/>
    <mergeCell ref="J5:U6"/>
    <mergeCell ref="S7:S8"/>
    <mergeCell ref="F5:F8"/>
    <mergeCell ref="G5:I6"/>
    <mergeCell ref="H13:H14"/>
    <mergeCell ref="I13:I14"/>
    <mergeCell ref="A5:A8"/>
    <mergeCell ref="B5:B8"/>
    <mergeCell ref="C5:C8"/>
    <mergeCell ref="D5:D8"/>
    <mergeCell ref="E5:E8"/>
    <mergeCell ref="C13:C14"/>
    <mergeCell ref="D13:D14"/>
    <mergeCell ref="E13:E14"/>
  </mergeCells>
  <conditionalFormatting sqref="N9:U9 J9 J11 J15 J17 J19 J21 J23 J25 J27 J13">
    <cfRule type="containsBlanks" dxfId="99" priority="141">
      <formula>LEN(TRIM(J9))=0</formula>
    </cfRule>
    <cfRule type="cellIs" dxfId="98" priority="142" operator="greaterThanOrEqual">
      <formula>$G9</formula>
    </cfRule>
    <cfRule type="cellIs" dxfId="97" priority="143" operator="lessThan">
      <formula>$I9</formula>
    </cfRule>
    <cfRule type="cellIs" dxfId="96" priority="144" operator="between">
      <formula>$I9</formula>
      <formula>$G9</formula>
    </cfRule>
  </conditionalFormatting>
  <conditionalFormatting sqref="K9:M9">
    <cfRule type="containsBlanks" dxfId="95" priority="158">
      <formula>LEN(TRIM(K9))=0</formula>
    </cfRule>
    <cfRule type="cellIs" dxfId="94" priority="159" operator="greaterThanOrEqual">
      <formula>$G9</formula>
    </cfRule>
    <cfRule type="cellIs" dxfId="93" priority="160" operator="lessThan">
      <formula>$I9</formula>
    </cfRule>
    <cfRule type="cellIs" dxfId="92" priority="161" operator="between">
      <formula>$I9</formula>
      <formula>$G9</formula>
    </cfRule>
  </conditionalFormatting>
  <conditionalFormatting sqref="N11:U11">
    <cfRule type="containsBlanks" dxfId="91" priority="129">
      <formula>LEN(TRIM(N11))=0</formula>
    </cfRule>
    <cfRule type="cellIs" dxfId="90" priority="130" operator="greaterThanOrEqual">
      <formula>$G11</formula>
    </cfRule>
    <cfRule type="cellIs" dxfId="89" priority="131" operator="lessThan">
      <formula>$I11</formula>
    </cfRule>
    <cfRule type="cellIs" dxfId="88" priority="132" operator="between">
      <formula>$I11</formula>
      <formula>$G11</formula>
    </cfRule>
  </conditionalFormatting>
  <conditionalFormatting sqref="K11:M11">
    <cfRule type="containsBlanks" dxfId="87" priority="133">
      <formula>LEN(TRIM(K11))=0</formula>
    </cfRule>
    <cfRule type="cellIs" dxfId="86" priority="134" operator="greaterThanOrEqual">
      <formula>$G11</formula>
    </cfRule>
    <cfRule type="cellIs" dxfId="85" priority="135" operator="lessThan">
      <formula>$I11</formula>
    </cfRule>
    <cfRule type="cellIs" dxfId="84" priority="136" operator="between">
      <formula>$I11</formula>
      <formula>$G11</formula>
    </cfRule>
  </conditionalFormatting>
  <conditionalFormatting sqref="N15:U15">
    <cfRule type="containsBlanks" dxfId="83" priority="57">
      <formula>LEN(TRIM(N15))=0</formula>
    </cfRule>
    <cfRule type="cellIs" dxfId="82" priority="58" operator="greaterThanOrEqual">
      <formula>$G15</formula>
    </cfRule>
    <cfRule type="cellIs" dxfId="81" priority="59" operator="lessThan">
      <formula>$I15</formula>
    </cfRule>
    <cfRule type="cellIs" dxfId="80" priority="60" operator="between">
      <formula>$I15</formula>
      <formula>$G15</formula>
    </cfRule>
  </conditionalFormatting>
  <conditionalFormatting sqref="K15:M15">
    <cfRule type="containsBlanks" dxfId="79" priority="61">
      <formula>LEN(TRIM(K15))=0</formula>
    </cfRule>
    <cfRule type="cellIs" dxfId="78" priority="62" operator="greaterThanOrEqual">
      <formula>$G15</formula>
    </cfRule>
    <cfRule type="cellIs" dxfId="77" priority="63" operator="lessThan">
      <formula>$I15</formula>
    </cfRule>
    <cfRule type="cellIs" dxfId="76" priority="64" operator="between">
      <formula>$I15</formula>
      <formula>$G15</formula>
    </cfRule>
  </conditionalFormatting>
  <conditionalFormatting sqref="N17:U17">
    <cfRule type="containsBlanks" dxfId="75" priority="49">
      <formula>LEN(TRIM(N17))=0</formula>
    </cfRule>
    <cfRule type="cellIs" dxfId="74" priority="50" operator="greaterThanOrEqual">
      <formula>$G17</formula>
    </cfRule>
    <cfRule type="cellIs" dxfId="73" priority="51" operator="lessThan">
      <formula>$I17</formula>
    </cfRule>
    <cfRule type="cellIs" dxfId="72" priority="52" operator="between">
      <formula>$I17</formula>
      <formula>$G17</formula>
    </cfRule>
  </conditionalFormatting>
  <conditionalFormatting sqref="K17:M17">
    <cfRule type="containsBlanks" dxfId="71" priority="53">
      <formula>LEN(TRIM(K17))=0</formula>
    </cfRule>
    <cfRule type="cellIs" dxfId="70" priority="54" operator="greaterThanOrEqual">
      <formula>$G17</formula>
    </cfRule>
    <cfRule type="cellIs" dxfId="69" priority="55" operator="lessThan">
      <formula>$I17</formula>
    </cfRule>
    <cfRule type="cellIs" dxfId="68" priority="56" operator="between">
      <formula>$I17</formula>
      <formula>$G17</formula>
    </cfRule>
  </conditionalFormatting>
  <conditionalFormatting sqref="N19:U19">
    <cfRule type="containsBlanks" dxfId="67" priority="41">
      <formula>LEN(TRIM(N19))=0</formula>
    </cfRule>
    <cfRule type="cellIs" dxfId="66" priority="42" operator="greaterThanOrEqual">
      <formula>$G19</formula>
    </cfRule>
    <cfRule type="cellIs" dxfId="65" priority="43" operator="lessThan">
      <formula>$I19</formula>
    </cfRule>
    <cfRule type="cellIs" dxfId="64" priority="44" operator="between">
      <formula>$I19</formula>
      <formula>$G19</formula>
    </cfRule>
  </conditionalFormatting>
  <conditionalFormatting sqref="K19:M19">
    <cfRule type="containsBlanks" dxfId="63" priority="45">
      <formula>LEN(TRIM(K19))=0</formula>
    </cfRule>
    <cfRule type="cellIs" dxfId="62" priority="46" operator="greaterThanOrEqual">
      <formula>$G19</formula>
    </cfRule>
    <cfRule type="cellIs" dxfId="61" priority="47" operator="lessThan">
      <formula>$I19</formula>
    </cfRule>
    <cfRule type="cellIs" dxfId="60" priority="48" operator="between">
      <formula>$I19</formula>
      <formula>$G19</formula>
    </cfRule>
  </conditionalFormatting>
  <conditionalFormatting sqref="N21:U21">
    <cfRule type="containsBlanks" dxfId="59" priority="33">
      <formula>LEN(TRIM(N21))=0</formula>
    </cfRule>
    <cfRule type="cellIs" dxfId="58" priority="34" operator="greaterThanOrEqual">
      <formula>$G21</formula>
    </cfRule>
    <cfRule type="cellIs" dxfId="57" priority="35" operator="lessThan">
      <formula>$I21</formula>
    </cfRule>
    <cfRule type="cellIs" dxfId="56" priority="36" operator="between">
      <formula>$I21</formula>
      <formula>$G21</formula>
    </cfRule>
  </conditionalFormatting>
  <conditionalFormatting sqref="K21:M21">
    <cfRule type="containsBlanks" dxfId="55" priority="37">
      <formula>LEN(TRIM(K21))=0</formula>
    </cfRule>
    <cfRule type="cellIs" dxfId="54" priority="38" operator="greaterThanOrEqual">
      <formula>$G21</formula>
    </cfRule>
    <cfRule type="cellIs" dxfId="53" priority="39" operator="lessThan">
      <formula>$I21</formula>
    </cfRule>
    <cfRule type="cellIs" dxfId="52" priority="40" operator="between">
      <formula>$I21</formula>
      <formula>$G21</formula>
    </cfRule>
  </conditionalFormatting>
  <conditionalFormatting sqref="N23:U23">
    <cfRule type="containsBlanks" dxfId="51" priority="25">
      <formula>LEN(TRIM(N23))=0</formula>
    </cfRule>
    <cfRule type="cellIs" dxfId="50" priority="26" operator="greaterThanOrEqual">
      <formula>$G23</formula>
    </cfRule>
    <cfRule type="cellIs" dxfId="49" priority="27" operator="lessThan">
      <formula>$I23</formula>
    </cfRule>
    <cfRule type="cellIs" dxfId="48" priority="28" operator="between">
      <formula>$I23</formula>
      <formula>$G23</formula>
    </cfRule>
  </conditionalFormatting>
  <conditionalFormatting sqref="K23:M23">
    <cfRule type="containsBlanks" dxfId="47" priority="29">
      <formula>LEN(TRIM(K23))=0</formula>
    </cfRule>
    <cfRule type="cellIs" dxfId="46" priority="30" operator="greaterThanOrEqual">
      <formula>$G23</formula>
    </cfRule>
    <cfRule type="cellIs" dxfId="45" priority="31" operator="lessThan">
      <formula>$I23</formula>
    </cfRule>
    <cfRule type="cellIs" dxfId="44" priority="32" operator="between">
      <formula>$I23</formula>
      <formula>$G23</formula>
    </cfRule>
  </conditionalFormatting>
  <conditionalFormatting sqref="N25:U25">
    <cfRule type="containsBlanks" dxfId="43" priority="17">
      <formula>LEN(TRIM(N25))=0</formula>
    </cfRule>
    <cfRule type="cellIs" dxfId="42" priority="18" operator="greaterThanOrEqual">
      <formula>$G25</formula>
    </cfRule>
    <cfRule type="cellIs" dxfId="41" priority="19" operator="lessThan">
      <formula>$I25</formula>
    </cfRule>
    <cfRule type="cellIs" dxfId="40" priority="20" operator="between">
      <formula>$I25</formula>
      <formula>$G25</formula>
    </cfRule>
  </conditionalFormatting>
  <conditionalFormatting sqref="K25:M25">
    <cfRule type="containsBlanks" dxfId="39" priority="21">
      <formula>LEN(TRIM(K25))=0</formula>
    </cfRule>
    <cfRule type="cellIs" dxfId="38" priority="22" operator="greaterThanOrEqual">
      <formula>$G25</formula>
    </cfRule>
    <cfRule type="cellIs" dxfId="37" priority="23" operator="lessThan">
      <formula>$I25</formula>
    </cfRule>
    <cfRule type="cellIs" dxfId="36" priority="24" operator="between">
      <formula>$I25</formula>
      <formula>$G25</formula>
    </cfRule>
  </conditionalFormatting>
  <conditionalFormatting sqref="N27:U27">
    <cfRule type="containsBlanks" dxfId="35" priority="9">
      <formula>LEN(TRIM(N27))=0</formula>
    </cfRule>
    <cfRule type="cellIs" dxfId="34" priority="10" operator="greaterThanOrEqual">
      <formula>$G27</formula>
    </cfRule>
    <cfRule type="cellIs" dxfId="33" priority="11" operator="lessThan">
      <formula>$I27</formula>
    </cfRule>
    <cfRule type="cellIs" dxfId="32" priority="12" operator="between">
      <formula>$I27</formula>
      <formula>$G27</formula>
    </cfRule>
  </conditionalFormatting>
  <conditionalFormatting sqref="K27:M27">
    <cfRule type="containsBlanks" dxfId="31" priority="13">
      <formula>LEN(TRIM(K27))=0</formula>
    </cfRule>
    <cfRule type="cellIs" dxfId="30" priority="14" operator="greaterThanOrEqual">
      <formula>$G27</formula>
    </cfRule>
    <cfRule type="cellIs" dxfId="29" priority="15" operator="lessThan">
      <formula>$I27</formula>
    </cfRule>
    <cfRule type="cellIs" dxfId="28" priority="16" operator="between">
      <formula>$I27</formula>
      <formula>$G27</formula>
    </cfRule>
  </conditionalFormatting>
  <conditionalFormatting sqref="N13:U13">
    <cfRule type="containsBlanks" dxfId="27" priority="1">
      <formula>LEN(TRIM(N13))=0</formula>
    </cfRule>
    <cfRule type="cellIs" dxfId="26" priority="2" operator="greaterThanOrEqual">
      <formula>$G13</formula>
    </cfRule>
    <cfRule type="cellIs" dxfId="25" priority="3" operator="lessThan">
      <formula>$I13</formula>
    </cfRule>
    <cfRule type="cellIs" dxfId="24" priority="4" operator="between">
      <formula>$I13</formula>
      <formula>$G13</formula>
    </cfRule>
  </conditionalFormatting>
  <conditionalFormatting sqref="K13:M13">
    <cfRule type="containsBlanks" dxfId="23" priority="5">
      <formula>LEN(TRIM(K13))=0</formula>
    </cfRule>
    <cfRule type="cellIs" dxfId="22" priority="6" operator="greaterThanOrEqual">
      <formula>$G13</formula>
    </cfRule>
    <cfRule type="cellIs" dxfId="21" priority="7" operator="lessThan">
      <formula>$I13</formula>
    </cfRule>
    <cfRule type="cellIs" dxfId="20" priority="8" operator="between">
      <formula>$I13</formula>
      <formula>$G13</formula>
    </cfRule>
  </conditionalFormatting>
  <hyperlinks>
    <hyperlink ref="C9" location="Indicador1!A1" display="Satisfaccion del cliente" xr:uid="{00000000-0004-0000-0000-000000000000}"/>
    <hyperlink ref="C11" location="Indicador2!A1" display="Mantenimiento Preventivo" xr:uid="{00000000-0004-0000-0000-000001000000}"/>
    <hyperlink ref="C13" location="Indicador1!A1" display="Satisfaccion del cliente" xr:uid="{00000000-0004-0000-0000-000002000000}"/>
    <hyperlink ref="C15" location="Indicador1!A1" display="Satisfaccion del cliente" xr:uid="{00000000-0004-0000-0000-000003000000}"/>
    <hyperlink ref="C17" location="Indicador1!A1" display="Satisfaccion del cliente" xr:uid="{00000000-0004-0000-0000-000004000000}"/>
    <hyperlink ref="C19" location="Indicador1!A1" display="Satisfaccion del cliente" xr:uid="{00000000-0004-0000-0000-000005000000}"/>
    <hyperlink ref="C21" location="Indicador1!A1" display="Satisfaccion del cliente" xr:uid="{00000000-0004-0000-0000-000006000000}"/>
    <hyperlink ref="C23" location="Indicador1!A1" display="Satisfaccion del cliente" xr:uid="{00000000-0004-0000-0000-000007000000}"/>
    <hyperlink ref="C25" location="Indicador1!A1" display="Satisfaccion del cliente" xr:uid="{00000000-0004-0000-0000-000008000000}"/>
    <hyperlink ref="C27" location="Indicador1!A1" display="Satisfaccion del cliente" xr:uid="{00000000-0004-0000-0000-000009000000}"/>
    <hyperlink ref="C11:C12" location="Indicador2!Área_de_impresión" display="Indicador2!Área_de_impresión" xr:uid="{00000000-0004-0000-0000-00000A000000}"/>
    <hyperlink ref="C9:C10" location="Indicador1!Área_de_impresión" display="Indicador1!Área_de_impresión" xr:uid="{00000000-0004-0000-0000-00000B000000}"/>
    <hyperlink ref="C13:C14" location="Indicador3!Área_de_impresión" display="Indicador3!Área_de_impresión" xr:uid="{00000000-0004-0000-0000-00000C000000}"/>
    <hyperlink ref="C15:C16" location="Indicador4!Área_de_impresión" display="Indicador4!Área_de_impresión" xr:uid="{00000000-0004-0000-0000-00000D000000}"/>
    <hyperlink ref="C17:C18" location="Indicador5!Área_de_impresión" display="Indicador5!Área_de_impresión" xr:uid="{00000000-0004-0000-0000-00000E000000}"/>
    <hyperlink ref="C19:C20" location="Indicador6!Área_de_impresión" display="Indicador6!Área_de_impresión" xr:uid="{00000000-0004-0000-0000-00000F000000}"/>
    <hyperlink ref="C21:C22" location="Indicador7!Área_de_impresión" display="Indicador7!Área_de_impresión" xr:uid="{00000000-0004-0000-0000-000010000000}"/>
    <hyperlink ref="C23:C24" location="Indicador8!Área_de_impresión" display="Indicador8!Área_de_impresión" xr:uid="{00000000-0004-0000-0000-000011000000}"/>
    <hyperlink ref="C25:C26" location="Indicador9!Área_de_impresión" display="Indicador9!Área_de_impresión" xr:uid="{00000000-0004-0000-0000-000012000000}"/>
    <hyperlink ref="C27:C28" location="Indicador10!Área_de_impresión" display="Indicador10!Área_de_impresión" xr:uid="{00000000-0004-0000-0000-000013000000}"/>
  </hyperlinks>
  <printOptions horizontalCentered="1"/>
  <pageMargins left="0.9055118110236221" right="0.51181102362204722" top="1.4595833333333332" bottom="0.86541666666666661" header="0.31496062992125984" footer="0.31496062992125984"/>
  <pageSetup paperSize="5" scale="62" orientation="landscape" r:id="rId1"/>
  <headerFooter>
    <oddHeader xml:space="preserve">&amp;C&amp;G&amp;R&amp;18Aprobación: 10/11/20  
Version 1.1
 &amp;11
</oddHeader>
    <oddFooter>&amp;C&amp;G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C00000"/>
  </sheetPr>
  <dimension ref="A1:AN68"/>
  <sheetViews>
    <sheetView view="pageLayout" topLeftCell="A63" zoomScale="78" zoomScaleNormal="73" zoomScalePageLayoutView="78" workbookViewId="0">
      <selection activeCell="N63" sqref="N63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4" customHeight="1" thickBot="1" x14ac:dyDescent="0.3">
      <c r="O1" s="19" t="s">
        <v>70</v>
      </c>
    </row>
    <row r="2" spans="1:40" ht="16.5" customHeight="1" x14ac:dyDescent="0.25">
      <c r="A2" s="20"/>
      <c r="B2" s="148" t="s">
        <v>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50"/>
    </row>
    <row r="3" spans="1:40" ht="12.75" customHeight="1" x14ac:dyDescent="0.25">
      <c r="A3" s="20"/>
      <c r="B3" s="151" t="s">
        <v>1</v>
      </c>
      <c r="C3" s="152"/>
      <c r="D3" s="152"/>
      <c r="E3" s="153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5"/>
    </row>
    <row r="4" spans="1:40" ht="14.25" customHeight="1" x14ac:dyDescent="0.25">
      <c r="A4" s="20"/>
      <c r="B4" s="141" t="s">
        <v>2</v>
      </c>
      <c r="C4" s="142"/>
      <c r="D4" s="142"/>
      <c r="E4" s="142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10"/>
    </row>
    <row r="5" spans="1:40" ht="16.5" customHeight="1" x14ac:dyDescent="0.25">
      <c r="A5" s="20"/>
      <c r="B5" s="151" t="s">
        <v>56</v>
      </c>
      <c r="C5" s="152"/>
      <c r="D5" s="152"/>
      <c r="E5" s="153"/>
      <c r="F5" s="8" t="s">
        <v>57</v>
      </c>
      <c r="G5" s="206"/>
      <c r="H5" s="207"/>
      <c r="I5" s="207"/>
      <c r="J5" s="207"/>
      <c r="K5" s="207"/>
      <c r="L5" s="208"/>
      <c r="M5" s="11" t="s">
        <v>3</v>
      </c>
      <c r="N5" s="209"/>
      <c r="O5" s="209"/>
      <c r="P5" s="209"/>
      <c r="Q5" s="209"/>
      <c r="R5" s="210"/>
    </row>
    <row r="6" spans="1:40" ht="16.5" customHeight="1" x14ac:dyDescent="0.25">
      <c r="A6" s="20"/>
      <c r="B6" s="151" t="s">
        <v>4</v>
      </c>
      <c r="C6" s="152"/>
      <c r="D6" s="152"/>
      <c r="E6" s="153"/>
      <c r="F6" s="154" t="s">
        <v>68</v>
      </c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5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62" t="s">
        <v>25</v>
      </c>
      <c r="E8" s="162"/>
      <c r="F8" s="72" t="s">
        <v>26</v>
      </c>
      <c r="G8" s="162" t="s">
        <v>27</v>
      </c>
      <c r="H8" s="162"/>
      <c r="I8" s="162"/>
      <c r="J8" s="162" t="s">
        <v>28</v>
      </c>
      <c r="K8" s="162"/>
      <c r="L8" s="162"/>
      <c r="M8" s="162" t="s">
        <v>29</v>
      </c>
      <c r="N8" s="162"/>
      <c r="O8" s="162"/>
      <c r="P8" s="162"/>
      <c r="Q8" s="163" t="s">
        <v>38</v>
      </c>
      <c r="R8" s="164"/>
      <c r="T8" s="15"/>
    </row>
    <row r="9" spans="1:40" ht="27" customHeight="1" x14ac:dyDescent="0.25">
      <c r="A9" s="20"/>
      <c r="B9" s="13"/>
      <c r="C9" s="68"/>
      <c r="D9" s="168"/>
      <c r="E9" s="169"/>
      <c r="F9" s="172" t="s">
        <v>24</v>
      </c>
      <c r="G9" s="174"/>
      <c r="H9" s="174"/>
      <c r="I9" s="174"/>
      <c r="J9" s="175"/>
      <c r="K9" s="176"/>
      <c r="L9" s="177"/>
      <c r="M9" s="174"/>
      <c r="N9" s="174"/>
      <c r="O9" s="174"/>
      <c r="P9" s="174"/>
      <c r="Q9" s="215"/>
      <c r="R9" s="212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70"/>
      <c r="E10" s="171"/>
      <c r="F10" s="173"/>
      <c r="G10" s="195"/>
      <c r="H10" s="195"/>
      <c r="I10" s="195"/>
      <c r="J10" s="195"/>
      <c r="K10" s="195"/>
      <c r="L10" s="195"/>
      <c r="M10" s="174"/>
      <c r="N10" s="174"/>
      <c r="O10" s="174"/>
      <c r="P10" s="174"/>
      <c r="Q10" s="213"/>
      <c r="R10" s="214"/>
    </row>
    <row r="11" spans="1:40" ht="20.25" customHeight="1" x14ac:dyDescent="0.25">
      <c r="A11" s="20"/>
      <c r="B11" s="165" t="s">
        <v>14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99" t="s">
        <v>30</v>
      </c>
      <c r="J12" s="200"/>
      <c r="K12" s="201" t="s">
        <v>6</v>
      </c>
      <c r="L12" s="202"/>
      <c r="M12" s="202"/>
      <c r="N12" s="202"/>
      <c r="O12" s="202"/>
      <c r="P12" s="202"/>
      <c r="Q12" s="202"/>
      <c r="R12" s="203"/>
    </row>
    <row r="13" spans="1:40" ht="15.75" customHeight="1" x14ac:dyDescent="0.25">
      <c r="A13" s="30">
        <v>1</v>
      </c>
      <c r="B13" s="204" t="s">
        <v>5</v>
      </c>
      <c r="C13" s="20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6" t="s">
        <v>9</v>
      </c>
      <c r="M13" s="147"/>
      <c r="N13" s="146" t="s">
        <v>10</v>
      </c>
      <c r="O13" s="147"/>
      <c r="P13" s="146" t="s">
        <v>11</v>
      </c>
      <c r="Q13" s="147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6" t="s">
        <v>11</v>
      </c>
      <c r="M14" s="147"/>
      <c r="N14" s="146" t="s">
        <v>10</v>
      </c>
      <c r="O14" s="147"/>
      <c r="P14" s="146" t="s">
        <v>9</v>
      </c>
      <c r="Q14" s="14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59" t="s">
        <v>32</v>
      </c>
      <c r="C15" s="160"/>
      <c r="D15" s="161"/>
      <c r="E15" s="71">
        <v>2015</v>
      </c>
      <c r="F15" s="71">
        <v>2016</v>
      </c>
      <c r="G15" s="71">
        <v>2017</v>
      </c>
      <c r="H15" s="71">
        <v>2018</v>
      </c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4" t="s">
        <v>33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6"/>
      <c r="T16" s="39"/>
      <c r="U16" s="39"/>
    </row>
    <row r="17" spans="1:40" ht="33.75" customHeight="1" x14ac:dyDescent="0.25">
      <c r="A17" s="20"/>
      <c r="B17" s="196" t="s">
        <v>31</v>
      </c>
      <c r="C17" s="197"/>
      <c r="D17" s="197"/>
      <c r="E17" s="197"/>
      <c r="F17" s="198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39" t="str">
        <f>IF(G9="","",G9)</f>
        <v/>
      </c>
      <c r="C18" s="140"/>
      <c r="D18" s="140"/>
      <c r="E18" s="140"/>
      <c r="F18" s="140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39" t="str">
        <f>IF(G10="","",G10)</f>
        <v/>
      </c>
      <c r="C19" s="140"/>
      <c r="D19" s="140"/>
      <c r="E19" s="140"/>
      <c r="F19" s="140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1" t="s">
        <v>36</v>
      </c>
      <c r="C20" s="142"/>
      <c r="D20" s="142"/>
      <c r="E20" s="142"/>
      <c r="F20" s="142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1" t="s">
        <v>37</v>
      </c>
      <c r="C21" s="152"/>
      <c r="D21" s="152"/>
      <c r="E21" s="152"/>
      <c r="F21" s="153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79" t="s">
        <v>34</v>
      </c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1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2" t="str">
        <f>IF(AND(I15=TRUE,W30&gt;=W29),"",IF(AND(I15=TRUE,W30&lt;W29),"REVISAR TENDENCIA ASCENDENTE",IF(AND(J15=TRUE,W30&lt;W29),"",IF(AND(J15=TRUE,W30&gt;W29),"REVISAR TENDENCIA DESCENDENTE",""))))</f>
        <v/>
      </c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4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85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7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85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7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85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7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85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7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85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7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85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7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85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7"/>
      <c r="W30" s="44">
        <f>COUNTIF(W18:W28,"A")</f>
        <v>0</v>
      </c>
    </row>
    <row r="31" spans="1:40" ht="15.75" customHeight="1" x14ac:dyDescent="0.25">
      <c r="A31" s="27"/>
      <c r="B31" s="185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7"/>
    </row>
    <row r="32" spans="1:40" ht="11.25" customHeight="1" x14ac:dyDescent="0.25">
      <c r="A32" s="27"/>
      <c r="B32" s="185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7"/>
    </row>
    <row r="33" spans="1:18" ht="15" customHeight="1" x14ac:dyDescent="0.25">
      <c r="A33" s="27"/>
      <c r="B33" s="185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7"/>
    </row>
    <row r="34" spans="1:18" ht="15" customHeight="1" x14ac:dyDescent="0.25">
      <c r="A34" s="27"/>
      <c r="B34" s="185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7"/>
    </row>
    <row r="35" spans="1:18" ht="15" customHeight="1" x14ac:dyDescent="0.25">
      <c r="A35" s="27"/>
      <c r="B35" s="185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7"/>
    </row>
    <row r="36" spans="1:18" ht="15" customHeight="1" x14ac:dyDescent="0.25">
      <c r="A36" s="27"/>
      <c r="B36" s="185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7"/>
    </row>
    <row r="37" spans="1:18" ht="15" customHeight="1" x14ac:dyDescent="0.25">
      <c r="A37" s="27"/>
      <c r="B37" s="185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7"/>
    </row>
    <row r="38" spans="1:18" ht="15" customHeight="1" x14ac:dyDescent="0.25">
      <c r="A38" s="27"/>
      <c r="B38" s="185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7"/>
    </row>
    <row r="39" spans="1:18" ht="15" customHeight="1" x14ac:dyDescent="0.25">
      <c r="A39" s="27"/>
      <c r="B39" s="185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7"/>
    </row>
    <row r="40" spans="1:18" ht="15" customHeight="1" thickBot="1" x14ac:dyDescent="0.3">
      <c r="A40" s="27"/>
      <c r="B40" s="188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9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35" t="s">
        <v>35</v>
      </c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</row>
    <row r="43" spans="1:18" ht="17.25" customHeight="1" x14ac:dyDescent="0.25">
      <c r="A43" s="27"/>
      <c r="B43" s="178" t="s">
        <v>58</v>
      </c>
      <c r="C43" s="178"/>
      <c r="D43" s="178"/>
      <c r="E43" s="178"/>
      <c r="F43" s="9" t="s">
        <v>15</v>
      </c>
      <c r="G43" s="9" t="s">
        <v>59</v>
      </c>
      <c r="H43" s="178" t="s">
        <v>60</v>
      </c>
      <c r="I43" s="178"/>
      <c r="J43" s="178"/>
      <c r="K43" s="178"/>
      <c r="L43" s="178"/>
      <c r="M43" s="178"/>
      <c r="N43" s="178" t="s">
        <v>61</v>
      </c>
      <c r="O43" s="178"/>
      <c r="P43" s="178"/>
      <c r="Q43" s="178"/>
      <c r="R43" s="178"/>
    </row>
    <row r="44" spans="1:18" ht="30.75" customHeight="1" x14ac:dyDescent="0.25">
      <c r="A44" s="27"/>
      <c r="B44" s="143" t="str">
        <f>T17</f>
        <v>Ene</v>
      </c>
      <c r="C44" s="143"/>
      <c r="D44" s="143"/>
      <c r="E44" s="143"/>
      <c r="F44" s="74">
        <f>V17</f>
        <v>0</v>
      </c>
      <c r="G44" s="74" t="str">
        <f>U17</f>
        <v/>
      </c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</row>
    <row r="45" spans="1:18" ht="30.75" customHeight="1" x14ac:dyDescent="0.25">
      <c r="A45" s="27"/>
      <c r="B45" s="143" t="str">
        <f t="shared" ref="B45:B55" si="2">T18</f>
        <v>Feb</v>
      </c>
      <c r="C45" s="143"/>
      <c r="D45" s="143"/>
      <c r="E45" s="143"/>
      <c r="F45" s="74">
        <f t="shared" ref="F45:F55" si="3">V18</f>
        <v>0</v>
      </c>
      <c r="G45" s="74" t="str">
        <f t="shared" ref="G45:G55" si="4">U18</f>
        <v/>
      </c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</row>
    <row r="46" spans="1:18" ht="30.75" customHeight="1" x14ac:dyDescent="0.25">
      <c r="A46" s="27"/>
      <c r="B46" s="143" t="str">
        <f t="shared" si="2"/>
        <v>Mar</v>
      </c>
      <c r="C46" s="143"/>
      <c r="D46" s="143"/>
      <c r="E46" s="143"/>
      <c r="F46" s="74">
        <f t="shared" si="3"/>
        <v>0</v>
      </c>
      <c r="G46" s="74" t="str">
        <f t="shared" si="4"/>
        <v/>
      </c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</row>
    <row r="47" spans="1:18" ht="30.75" customHeight="1" x14ac:dyDescent="0.25">
      <c r="A47" s="27"/>
      <c r="B47" s="143" t="str">
        <f t="shared" si="2"/>
        <v>Abr</v>
      </c>
      <c r="C47" s="143"/>
      <c r="D47" s="143"/>
      <c r="E47" s="143"/>
      <c r="F47" s="74">
        <f t="shared" si="3"/>
        <v>0</v>
      </c>
      <c r="G47" s="74" t="str">
        <f t="shared" si="4"/>
        <v/>
      </c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</row>
    <row r="48" spans="1:18" ht="30.75" customHeight="1" x14ac:dyDescent="0.25">
      <c r="A48" s="27"/>
      <c r="B48" s="143" t="str">
        <f t="shared" si="2"/>
        <v>May</v>
      </c>
      <c r="C48" s="143"/>
      <c r="D48" s="143"/>
      <c r="E48" s="143"/>
      <c r="F48" s="74">
        <f t="shared" si="3"/>
        <v>0</v>
      </c>
      <c r="G48" s="74" t="str">
        <f t="shared" si="4"/>
        <v/>
      </c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</row>
    <row r="49" spans="1:18" ht="30.75" customHeight="1" x14ac:dyDescent="0.25">
      <c r="A49" s="27"/>
      <c r="B49" s="143" t="str">
        <f t="shared" si="2"/>
        <v>Jun</v>
      </c>
      <c r="C49" s="143"/>
      <c r="D49" s="143"/>
      <c r="E49" s="143"/>
      <c r="F49" s="74">
        <f t="shared" si="3"/>
        <v>0</v>
      </c>
      <c r="G49" s="74" t="str">
        <f t="shared" si="4"/>
        <v/>
      </c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</row>
    <row r="50" spans="1:18" ht="30.75" customHeight="1" x14ac:dyDescent="0.25">
      <c r="A50" s="27"/>
      <c r="B50" s="143" t="str">
        <f t="shared" si="2"/>
        <v>Jul</v>
      </c>
      <c r="C50" s="143"/>
      <c r="D50" s="143"/>
      <c r="E50" s="143"/>
      <c r="F50" s="74">
        <f t="shared" si="3"/>
        <v>0</v>
      </c>
      <c r="G50" s="74" t="str">
        <f t="shared" si="4"/>
        <v/>
      </c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</row>
    <row r="51" spans="1:18" ht="30.75" customHeight="1" x14ac:dyDescent="0.25">
      <c r="A51" s="27"/>
      <c r="B51" s="143" t="str">
        <f t="shared" si="2"/>
        <v>Ago</v>
      </c>
      <c r="C51" s="143"/>
      <c r="D51" s="143"/>
      <c r="E51" s="143"/>
      <c r="F51" s="74">
        <f t="shared" si="3"/>
        <v>0</v>
      </c>
      <c r="G51" s="74" t="str">
        <f t="shared" si="4"/>
        <v/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</row>
    <row r="52" spans="1:18" ht="30.75" customHeight="1" x14ac:dyDescent="0.25">
      <c r="A52" s="27"/>
      <c r="B52" s="143" t="str">
        <f t="shared" si="2"/>
        <v>Sep</v>
      </c>
      <c r="C52" s="143"/>
      <c r="D52" s="143"/>
      <c r="E52" s="143"/>
      <c r="F52" s="74">
        <f t="shared" si="3"/>
        <v>0</v>
      </c>
      <c r="G52" s="74" t="str">
        <f t="shared" si="4"/>
        <v/>
      </c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</row>
    <row r="53" spans="1:18" ht="30.75" customHeight="1" x14ac:dyDescent="0.25">
      <c r="A53" s="27"/>
      <c r="B53" s="143" t="str">
        <f t="shared" si="2"/>
        <v>Oct</v>
      </c>
      <c r="C53" s="143"/>
      <c r="D53" s="143"/>
      <c r="E53" s="143"/>
      <c r="F53" s="74">
        <f t="shared" si="3"/>
        <v>0</v>
      </c>
      <c r="G53" s="74" t="str">
        <f t="shared" si="4"/>
        <v/>
      </c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</row>
    <row r="54" spans="1:18" ht="30.75" customHeight="1" x14ac:dyDescent="0.25">
      <c r="A54" s="27"/>
      <c r="B54" s="143" t="str">
        <f t="shared" si="2"/>
        <v>Nov</v>
      </c>
      <c r="C54" s="143"/>
      <c r="D54" s="143"/>
      <c r="E54" s="143"/>
      <c r="F54" s="74">
        <f t="shared" si="3"/>
        <v>0</v>
      </c>
      <c r="G54" s="74" t="str">
        <f t="shared" si="4"/>
        <v/>
      </c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</row>
    <row r="55" spans="1:18" ht="30.75" customHeight="1" x14ac:dyDescent="0.25">
      <c r="A55" s="27"/>
      <c r="B55" s="143" t="str">
        <f t="shared" si="2"/>
        <v>Dic</v>
      </c>
      <c r="C55" s="143"/>
      <c r="D55" s="143"/>
      <c r="E55" s="143"/>
      <c r="F55" s="74">
        <f t="shared" si="3"/>
        <v>0</v>
      </c>
      <c r="G55" s="74" t="str">
        <f t="shared" si="4"/>
        <v/>
      </c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37" t="s">
        <v>76</v>
      </c>
      <c r="O62" s="138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3" priority="1" operator="lessThan">
      <formula>$F44</formula>
    </cfRule>
    <cfRule type="cellIs" dxfId="2" priority="2" operator="greaterThanOrEqual">
      <formula>$F44</formula>
    </cfRule>
  </conditionalFormatting>
  <dataValidations disablePrompts="1" count="18"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900-000000000000}"/>
    <dataValidation allowBlank="1" showInputMessage="1" showErrorMessage="1" promptTitle="FORMULA DEL INDICADOR" prompt="Fórmula matemática utilizada para el cálculo del indicador._x000a_" sqref="D8" xr:uid="{00000000-0002-0000-0900-000001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900-000002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900-000003000000}"/>
    <dataValidation allowBlank="1" showInputMessage="1" showErrorMessage="1" promptTitle="META" prompt="Es el valor que se espera alcance el indicador." sqref="Q8" xr:uid="{00000000-0002-0000-0900-000004000000}"/>
    <dataValidation allowBlank="1" showInputMessage="1" showErrorMessage="1" promptTitle="REGISTRO DE RESULTADOS" prompt="Evidencia los datos de las variables y el resultado del_x000a_indicador de acuerdo con la periodicidad." sqref="B16" xr:uid="{00000000-0002-0000-0900-000005000000}"/>
    <dataValidation allowBlank="1" showInputMessage="1" showErrorMessage="1" promptTitle="VARIABLES" prompt="Coloque las variables definidas en la sección formula del indicador" sqref="B17" xr:uid="{00000000-0002-0000-0900-000006000000}"/>
    <dataValidation allowBlank="1" showInputMessage="1" showErrorMessage="1" promptTitle="TIPO INDICADOR" prompt="Selecciona el tipo de indicador (eficiencia, eficacia, Efectividad)." sqref="B8:C9" xr:uid="{00000000-0002-0000-0900-000007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900-000008000000}"/>
    <dataValidation allowBlank="1" showInputMessage="1" showErrorMessage="1" promptTitle="EXPLICACION DE LA VARIABLE" prompt="Opcional si la variable requiere explicación o idefinición_x000a_" sqref="J8" xr:uid="{00000000-0002-0000-0900-000009000000}"/>
    <dataValidation allowBlank="1" showInputMessage="1" showErrorMessage="1" promptTitle="NOMBRE VARIABLE" prompt="Nombre de las variables a utilizar, puede ser una sola_x000a_variable o dos dependiendo del indicador" sqref="G8" xr:uid="{00000000-0002-0000-0900-00000A000000}"/>
    <dataValidation allowBlank="1" showInputMessage="1" showErrorMessage="1" promptTitle="UNIDAD DE MEDIDA" prompt="Magnitud referencia para la medición. Ejemplo: Porcentaje, Número de asesorías." sqref="F8" xr:uid="{00000000-0002-0000-0900-00000B000000}"/>
    <dataValidation allowBlank="1" showInputMessage="1" showErrorMessage="1" promptTitle="NOMBRE DEL INDICADOR" prompt="Nombre que identifica al indicador." sqref="B6:B7 C7:D7" xr:uid="{00000000-0002-0000-0900-00000C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900-00000D000000}"/>
    <dataValidation allowBlank="1" showInputMessage="1" showErrorMessage="1" promptTitle="PROCESO" prompt="Identifica el responsable del proceso." sqref="F5" xr:uid="{00000000-0002-0000-0900-00000E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900-00000F000000}"/>
    <dataValidation allowBlank="1" showInputMessage="1" showErrorMessage="1" promptTitle="PRODUCTO/SERVICIO" prompt="Identifica el nombre del producto o servicio." sqref="B4" xr:uid="{00000000-0002-0000-0900-000010000000}"/>
    <dataValidation allowBlank="1" showInputMessage="1" showErrorMessage="1" promptTitle="PROCESO" prompt="Identifica el nombre del proceso al cual pertenece el indicador." sqref="B3" xr:uid="{00000000-0002-0000-09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9809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0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1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2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3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4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5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6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7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8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19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0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1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2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3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4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5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6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7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8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29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30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C00000"/>
  </sheetPr>
  <dimension ref="A1:AN68"/>
  <sheetViews>
    <sheetView view="pageLayout" topLeftCell="A63" zoomScale="78" zoomScaleNormal="73" zoomScalePageLayoutView="78" workbookViewId="0">
      <selection activeCell="N63" sqref="N63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1.75" customHeight="1" thickBot="1" x14ac:dyDescent="0.3">
      <c r="O1" s="19" t="s">
        <v>70</v>
      </c>
    </row>
    <row r="2" spans="1:40" ht="16.5" customHeight="1" x14ac:dyDescent="0.25">
      <c r="A2" s="20"/>
      <c r="B2" s="148" t="s">
        <v>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50"/>
    </row>
    <row r="3" spans="1:40" ht="12.75" customHeight="1" x14ac:dyDescent="0.25">
      <c r="A3" s="20"/>
      <c r="B3" s="151" t="s">
        <v>1</v>
      </c>
      <c r="C3" s="152"/>
      <c r="D3" s="152"/>
      <c r="E3" s="153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5"/>
    </row>
    <row r="4" spans="1:40" ht="14.25" customHeight="1" x14ac:dyDescent="0.25">
      <c r="A4" s="20"/>
      <c r="B4" s="141" t="s">
        <v>2</v>
      </c>
      <c r="C4" s="142"/>
      <c r="D4" s="142"/>
      <c r="E4" s="142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10"/>
    </row>
    <row r="5" spans="1:40" ht="16.5" customHeight="1" x14ac:dyDescent="0.25">
      <c r="A5" s="20"/>
      <c r="B5" s="151" t="s">
        <v>56</v>
      </c>
      <c r="C5" s="152"/>
      <c r="D5" s="152"/>
      <c r="E5" s="153"/>
      <c r="F5" s="8" t="s">
        <v>57</v>
      </c>
      <c r="G5" s="206"/>
      <c r="H5" s="207"/>
      <c r="I5" s="207"/>
      <c r="J5" s="207"/>
      <c r="K5" s="207"/>
      <c r="L5" s="208"/>
      <c r="M5" s="11" t="s">
        <v>3</v>
      </c>
      <c r="N5" s="209"/>
      <c r="O5" s="209"/>
      <c r="P5" s="209"/>
      <c r="Q5" s="209"/>
      <c r="R5" s="210"/>
    </row>
    <row r="6" spans="1:40" ht="16.5" customHeight="1" x14ac:dyDescent="0.25">
      <c r="A6" s="20"/>
      <c r="B6" s="151" t="s">
        <v>4</v>
      </c>
      <c r="C6" s="152"/>
      <c r="D6" s="152"/>
      <c r="E6" s="153"/>
      <c r="F6" s="154" t="s">
        <v>69</v>
      </c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5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62" t="s">
        <v>25</v>
      </c>
      <c r="E8" s="162"/>
      <c r="F8" s="72" t="s">
        <v>26</v>
      </c>
      <c r="G8" s="162" t="s">
        <v>27</v>
      </c>
      <c r="H8" s="162"/>
      <c r="I8" s="162"/>
      <c r="J8" s="162" t="s">
        <v>28</v>
      </c>
      <c r="K8" s="162"/>
      <c r="L8" s="162"/>
      <c r="M8" s="162" t="s">
        <v>29</v>
      </c>
      <c r="N8" s="162"/>
      <c r="O8" s="162"/>
      <c r="P8" s="162"/>
      <c r="Q8" s="163" t="s">
        <v>38</v>
      </c>
      <c r="R8" s="164"/>
      <c r="T8" s="15"/>
    </row>
    <row r="9" spans="1:40" ht="27" customHeight="1" x14ac:dyDescent="0.25">
      <c r="A9" s="20"/>
      <c r="B9" s="13"/>
      <c r="C9" s="68"/>
      <c r="D9" s="168"/>
      <c r="E9" s="169"/>
      <c r="F9" s="172" t="s">
        <v>24</v>
      </c>
      <c r="G9" s="174"/>
      <c r="H9" s="174"/>
      <c r="I9" s="174"/>
      <c r="J9" s="175"/>
      <c r="K9" s="176"/>
      <c r="L9" s="177"/>
      <c r="M9" s="174"/>
      <c r="N9" s="174"/>
      <c r="O9" s="174"/>
      <c r="P9" s="174"/>
      <c r="Q9" s="215"/>
      <c r="R9" s="212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70"/>
      <c r="E10" s="171"/>
      <c r="F10" s="173"/>
      <c r="G10" s="195"/>
      <c r="H10" s="195"/>
      <c r="I10" s="195"/>
      <c r="J10" s="195"/>
      <c r="K10" s="195"/>
      <c r="L10" s="195"/>
      <c r="M10" s="174"/>
      <c r="N10" s="174"/>
      <c r="O10" s="174"/>
      <c r="P10" s="174"/>
      <c r="Q10" s="213"/>
      <c r="R10" s="214"/>
    </row>
    <row r="11" spans="1:40" ht="20.25" customHeight="1" x14ac:dyDescent="0.25">
      <c r="A11" s="20"/>
      <c r="B11" s="165" t="s">
        <v>14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99" t="s">
        <v>30</v>
      </c>
      <c r="J12" s="200"/>
      <c r="K12" s="201" t="s">
        <v>6</v>
      </c>
      <c r="L12" s="202"/>
      <c r="M12" s="202"/>
      <c r="N12" s="202"/>
      <c r="O12" s="202"/>
      <c r="P12" s="202"/>
      <c r="Q12" s="202"/>
      <c r="R12" s="203"/>
    </row>
    <row r="13" spans="1:40" ht="15.75" customHeight="1" x14ac:dyDescent="0.25">
      <c r="A13" s="30">
        <v>1</v>
      </c>
      <c r="B13" s="204" t="s">
        <v>5</v>
      </c>
      <c r="C13" s="20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6" t="s">
        <v>9</v>
      </c>
      <c r="M13" s="147"/>
      <c r="N13" s="146" t="s">
        <v>10</v>
      </c>
      <c r="O13" s="147"/>
      <c r="P13" s="146" t="s">
        <v>11</v>
      </c>
      <c r="Q13" s="147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6" t="s">
        <v>11</v>
      </c>
      <c r="M14" s="147"/>
      <c r="N14" s="146" t="s">
        <v>10</v>
      </c>
      <c r="O14" s="147"/>
      <c r="P14" s="146" t="s">
        <v>9</v>
      </c>
      <c r="Q14" s="14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59" t="s">
        <v>32</v>
      </c>
      <c r="C15" s="160"/>
      <c r="D15" s="161"/>
      <c r="E15" s="71">
        <v>2015</v>
      </c>
      <c r="F15" s="71">
        <v>2016</v>
      </c>
      <c r="G15" s="71">
        <v>2017</v>
      </c>
      <c r="H15" s="71">
        <v>2018</v>
      </c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34" t="s">
        <v>33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6"/>
      <c r="T16" s="39"/>
      <c r="U16" s="39"/>
    </row>
    <row r="17" spans="1:40" ht="33.75" customHeight="1" x14ac:dyDescent="0.25">
      <c r="A17" s="20"/>
      <c r="B17" s="196" t="s">
        <v>31</v>
      </c>
      <c r="C17" s="197"/>
      <c r="D17" s="197"/>
      <c r="E17" s="197"/>
      <c r="F17" s="198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39" t="str">
        <f>IF(G9="","",G9)</f>
        <v/>
      </c>
      <c r="C18" s="140"/>
      <c r="D18" s="140"/>
      <c r="E18" s="140"/>
      <c r="F18" s="140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39" t="str">
        <f>IF(G10="","",G10)</f>
        <v/>
      </c>
      <c r="C19" s="140"/>
      <c r="D19" s="140"/>
      <c r="E19" s="140"/>
      <c r="F19" s="140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1" t="s">
        <v>36</v>
      </c>
      <c r="C20" s="142"/>
      <c r="D20" s="142"/>
      <c r="E20" s="142"/>
      <c r="F20" s="142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1" t="s">
        <v>37</v>
      </c>
      <c r="C21" s="152"/>
      <c r="D21" s="152"/>
      <c r="E21" s="152"/>
      <c r="F21" s="153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79" t="s">
        <v>34</v>
      </c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1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2" t="str">
        <f>IF(AND(I15=TRUE,W30&gt;=W29),"",IF(AND(I15=TRUE,W30&lt;W29),"REVISAR TENDENCIA ASCENDENTE",IF(AND(J15=TRUE,W30&lt;W29),"",IF(AND(J15=TRUE,W30&gt;W29),"REVISAR TENDENCIA DESCENDENTE",""))))</f>
        <v/>
      </c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4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85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7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85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7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85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7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85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7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85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7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85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7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85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7"/>
      <c r="W30" s="44">
        <f>COUNTIF(W18:W28,"A")</f>
        <v>0</v>
      </c>
    </row>
    <row r="31" spans="1:40" ht="15.75" customHeight="1" x14ac:dyDescent="0.25">
      <c r="A31" s="27"/>
      <c r="B31" s="185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7"/>
    </row>
    <row r="32" spans="1:40" ht="11.25" customHeight="1" x14ac:dyDescent="0.25">
      <c r="A32" s="27"/>
      <c r="B32" s="185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7"/>
    </row>
    <row r="33" spans="1:18" ht="15" customHeight="1" x14ac:dyDescent="0.25">
      <c r="A33" s="27"/>
      <c r="B33" s="185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7"/>
    </row>
    <row r="34" spans="1:18" ht="15" customHeight="1" x14ac:dyDescent="0.25">
      <c r="A34" s="27"/>
      <c r="B34" s="185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7"/>
    </row>
    <row r="35" spans="1:18" ht="15" customHeight="1" x14ac:dyDescent="0.25">
      <c r="A35" s="27"/>
      <c r="B35" s="185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7"/>
    </row>
    <row r="36" spans="1:18" ht="15" customHeight="1" x14ac:dyDescent="0.25">
      <c r="A36" s="27"/>
      <c r="B36" s="185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7"/>
    </row>
    <row r="37" spans="1:18" ht="15" customHeight="1" x14ac:dyDescent="0.25">
      <c r="A37" s="27"/>
      <c r="B37" s="185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7"/>
    </row>
    <row r="38" spans="1:18" ht="15" customHeight="1" x14ac:dyDescent="0.25">
      <c r="A38" s="27"/>
      <c r="B38" s="185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7"/>
    </row>
    <row r="39" spans="1:18" ht="15" customHeight="1" x14ac:dyDescent="0.25">
      <c r="A39" s="27"/>
      <c r="B39" s="185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7"/>
    </row>
    <row r="40" spans="1:18" ht="15" customHeight="1" thickBot="1" x14ac:dyDescent="0.3">
      <c r="A40" s="27"/>
      <c r="B40" s="188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9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35" t="s">
        <v>35</v>
      </c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</row>
    <row r="43" spans="1:18" ht="17.25" customHeight="1" x14ac:dyDescent="0.25">
      <c r="A43" s="27"/>
      <c r="B43" s="178" t="s">
        <v>58</v>
      </c>
      <c r="C43" s="178"/>
      <c r="D43" s="178"/>
      <c r="E43" s="178"/>
      <c r="F43" s="9" t="s">
        <v>15</v>
      </c>
      <c r="G43" s="9" t="s">
        <v>59</v>
      </c>
      <c r="H43" s="178" t="s">
        <v>60</v>
      </c>
      <c r="I43" s="178"/>
      <c r="J43" s="178"/>
      <c r="K43" s="178"/>
      <c r="L43" s="178"/>
      <c r="M43" s="178"/>
      <c r="N43" s="178" t="s">
        <v>61</v>
      </c>
      <c r="O43" s="178"/>
      <c r="P43" s="178"/>
      <c r="Q43" s="178"/>
      <c r="R43" s="178"/>
    </row>
    <row r="44" spans="1:18" ht="30.75" customHeight="1" x14ac:dyDescent="0.25">
      <c r="A44" s="27"/>
      <c r="B44" s="143" t="str">
        <f>T17</f>
        <v>Ene</v>
      </c>
      <c r="C44" s="143"/>
      <c r="D44" s="143"/>
      <c r="E44" s="143"/>
      <c r="F44" s="74">
        <f>V17</f>
        <v>0</v>
      </c>
      <c r="G44" s="74" t="str">
        <f>U17</f>
        <v/>
      </c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</row>
    <row r="45" spans="1:18" ht="30.75" customHeight="1" x14ac:dyDescent="0.25">
      <c r="A45" s="27"/>
      <c r="B45" s="143" t="str">
        <f t="shared" ref="B45:B55" si="2">T18</f>
        <v>Feb</v>
      </c>
      <c r="C45" s="143"/>
      <c r="D45" s="143"/>
      <c r="E45" s="143"/>
      <c r="F45" s="74">
        <f t="shared" ref="F45:F55" si="3">V18</f>
        <v>0</v>
      </c>
      <c r="G45" s="74" t="str">
        <f t="shared" ref="G45:G55" si="4">U18</f>
        <v/>
      </c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</row>
    <row r="46" spans="1:18" ht="30.75" customHeight="1" x14ac:dyDescent="0.25">
      <c r="A46" s="27"/>
      <c r="B46" s="143" t="str">
        <f t="shared" si="2"/>
        <v>Mar</v>
      </c>
      <c r="C46" s="143"/>
      <c r="D46" s="143"/>
      <c r="E46" s="143"/>
      <c r="F46" s="74">
        <f t="shared" si="3"/>
        <v>0</v>
      </c>
      <c r="G46" s="74" t="str">
        <f t="shared" si="4"/>
        <v/>
      </c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</row>
    <row r="47" spans="1:18" ht="30.75" customHeight="1" x14ac:dyDescent="0.25">
      <c r="A47" s="27"/>
      <c r="B47" s="143" t="str">
        <f t="shared" si="2"/>
        <v>Abr</v>
      </c>
      <c r="C47" s="143"/>
      <c r="D47" s="143"/>
      <c r="E47" s="143"/>
      <c r="F47" s="74">
        <f t="shared" si="3"/>
        <v>0</v>
      </c>
      <c r="G47" s="74" t="str">
        <f t="shared" si="4"/>
        <v/>
      </c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</row>
    <row r="48" spans="1:18" ht="30.75" customHeight="1" x14ac:dyDescent="0.25">
      <c r="A48" s="27"/>
      <c r="B48" s="143" t="str">
        <f t="shared" si="2"/>
        <v>May</v>
      </c>
      <c r="C48" s="143"/>
      <c r="D48" s="143"/>
      <c r="E48" s="143"/>
      <c r="F48" s="74">
        <f t="shared" si="3"/>
        <v>0</v>
      </c>
      <c r="G48" s="74" t="str">
        <f t="shared" si="4"/>
        <v/>
      </c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</row>
    <row r="49" spans="1:18" ht="30.75" customHeight="1" x14ac:dyDescent="0.25">
      <c r="A49" s="27"/>
      <c r="B49" s="143" t="str">
        <f t="shared" si="2"/>
        <v>Jun</v>
      </c>
      <c r="C49" s="143"/>
      <c r="D49" s="143"/>
      <c r="E49" s="143"/>
      <c r="F49" s="74">
        <f t="shared" si="3"/>
        <v>0</v>
      </c>
      <c r="G49" s="74" t="str">
        <f t="shared" si="4"/>
        <v/>
      </c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</row>
    <row r="50" spans="1:18" ht="30.75" customHeight="1" x14ac:dyDescent="0.25">
      <c r="A50" s="27"/>
      <c r="B50" s="143" t="str">
        <f t="shared" si="2"/>
        <v>Jul</v>
      </c>
      <c r="C50" s="143"/>
      <c r="D50" s="143"/>
      <c r="E50" s="143"/>
      <c r="F50" s="74">
        <f t="shared" si="3"/>
        <v>0</v>
      </c>
      <c r="G50" s="74" t="str">
        <f t="shared" si="4"/>
        <v/>
      </c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</row>
    <row r="51" spans="1:18" ht="30.75" customHeight="1" x14ac:dyDescent="0.25">
      <c r="A51" s="27"/>
      <c r="B51" s="143" t="str">
        <f t="shared" si="2"/>
        <v>Ago</v>
      </c>
      <c r="C51" s="143"/>
      <c r="D51" s="143"/>
      <c r="E51" s="143"/>
      <c r="F51" s="74">
        <f t="shared" si="3"/>
        <v>0</v>
      </c>
      <c r="G51" s="74" t="str">
        <f t="shared" si="4"/>
        <v/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</row>
    <row r="52" spans="1:18" ht="30.75" customHeight="1" x14ac:dyDescent="0.25">
      <c r="A52" s="27"/>
      <c r="B52" s="143" t="str">
        <f t="shared" si="2"/>
        <v>Sep</v>
      </c>
      <c r="C52" s="143"/>
      <c r="D52" s="143"/>
      <c r="E52" s="143"/>
      <c r="F52" s="74">
        <f t="shared" si="3"/>
        <v>0</v>
      </c>
      <c r="G52" s="74" t="str">
        <f t="shared" si="4"/>
        <v/>
      </c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</row>
    <row r="53" spans="1:18" ht="30.75" customHeight="1" x14ac:dyDescent="0.25">
      <c r="A53" s="27"/>
      <c r="B53" s="143" t="str">
        <f t="shared" si="2"/>
        <v>Oct</v>
      </c>
      <c r="C53" s="143"/>
      <c r="D53" s="143"/>
      <c r="E53" s="143"/>
      <c r="F53" s="74">
        <f t="shared" si="3"/>
        <v>0</v>
      </c>
      <c r="G53" s="74" t="str">
        <f t="shared" si="4"/>
        <v/>
      </c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</row>
    <row r="54" spans="1:18" ht="30.75" customHeight="1" x14ac:dyDescent="0.25">
      <c r="A54" s="27"/>
      <c r="B54" s="143" t="str">
        <f t="shared" si="2"/>
        <v>Nov</v>
      </c>
      <c r="C54" s="143"/>
      <c r="D54" s="143"/>
      <c r="E54" s="143"/>
      <c r="F54" s="74">
        <f t="shared" si="3"/>
        <v>0</v>
      </c>
      <c r="G54" s="74" t="str">
        <f t="shared" si="4"/>
        <v/>
      </c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</row>
    <row r="55" spans="1:18" ht="30.75" customHeight="1" x14ac:dyDescent="0.25">
      <c r="A55" s="27"/>
      <c r="B55" s="143" t="str">
        <f t="shared" si="2"/>
        <v>Dic</v>
      </c>
      <c r="C55" s="143"/>
      <c r="D55" s="143"/>
      <c r="E55" s="143"/>
      <c r="F55" s="74">
        <f t="shared" si="3"/>
        <v>0</v>
      </c>
      <c r="G55" s="74" t="str">
        <f t="shared" si="4"/>
        <v/>
      </c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37" t="s">
        <v>74</v>
      </c>
      <c r="O62" s="138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" priority="1" operator="lessThan">
      <formula>$F44</formula>
    </cfRule>
    <cfRule type="cellIs" dxfId="0" priority="2" operator="greaterThanOrEqual">
      <formula>$F44</formula>
    </cfRule>
  </conditionalFormatting>
  <dataValidations disablePrompts="1" count="18">
    <dataValidation allowBlank="1" showInputMessage="1" showErrorMessage="1" promptTitle="PROCESO" prompt="Identifica el nombre del proceso al cual pertenece el indicador." sqref="B3" xr:uid="{00000000-0002-0000-0A00-000000000000}"/>
    <dataValidation allowBlank="1" showInputMessage="1" showErrorMessage="1" promptTitle="PRODUCTO/SERVICIO" prompt="Identifica el nombre del producto o servicio." sqref="B4" xr:uid="{00000000-0002-0000-0A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A00-000002000000}"/>
    <dataValidation allowBlank="1" showInputMessage="1" showErrorMessage="1" promptTitle="PROCESO" prompt="Identifica el responsable del proceso." sqref="F5" xr:uid="{00000000-0002-0000-0A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A00-000004000000}"/>
    <dataValidation allowBlank="1" showInputMessage="1" showErrorMessage="1" promptTitle="NOMBRE DEL INDICADOR" prompt="Nombre que identifica al indicador." sqref="B6:B7 C7:D7" xr:uid="{00000000-0002-0000-0A00-000005000000}"/>
    <dataValidation allowBlank="1" showInputMessage="1" showErrorMessage="1" promptTitle="UNIDAD DE MEDIDA" prompt="Magnitud referencia para la medición. Ejemplo: Porcentaje, Número de asesorías." sqref="F8" xr:uid="{00000000-0002-0000-0A00-000006000000}"/>
    <dataValidation allowBlank="1" showInputMessage="1" showErrorMessage="1" promptTitle="NOMBRE VARIABLE" prompt="Nombre de las variables a utilizar, puede ser una sola_x000a_variable o dos dependiendo del indicador" sqref="G8" xr:uid="{00000000-0002-0000-0A00-000007000000}"/>
    <dataValidation allowBlank="1" showInputMessage="1" showErrorMessage="1" promptTitle="EXPLICACION DE LA VARIABLE" prompt="Opcional si la variable requiere explicación o idefinición_x000a_" sqref="J8" xr:uid="{00000000-0002-0000-0A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A00-000009000000}"/>
    <dataValidation allowBlank="1" showInputMessage="1" showErrorMessage="1" promptTitle="TIPO INDICADOR" prompt="Selecciona el tipo de indicador (eficiencia, eficacia, Efectividad)." sqref="B8:C9" xr:uid="{00000000-0002-0000-0A00-00000A000000}"/>
    <dataValidation allowBlank="1" showInputMessage="1" showErrorMessage="1" promptTitle="VARIABLES" prompt="Coloque las variables definidas en la sección formula del indicador" sqref="B17" xr:uid="{00000000-0002-0000-0A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A00-00000C000000}"/>
    <dataValidation allowBlank="1" showInputMessage="1" showErrorMessage="1" promptTitle="META" prompt="Es el valor que se espera alcance el indicador." sqref="Q8" xr:uid="{00000000-0002-0000-0A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A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A00-00000F000000}"/>
    <dataValidation allowBlank="1" showInputMessage="1" showErrorMessage="1" promptTitle="FORMULA DEL INDICADOR" prompt="Fórmula matemática utilizada para el cálculo del indicador._x000a_" sqref="D8" xr:uid="{00000000-0002-0000-0A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A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0833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4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5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6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7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8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39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0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1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2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3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4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5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6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7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8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49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0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1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2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3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54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C00000"/>
  </sheetPr>
  <dimension ref="A1:AN68"/>
  <sheetViews>
    <sheetView view="pageLayout" zoomScale="78" zoomScaleNormal="73" zoomScalePageLayoutView="78" workbookViewId="0">
      <selection activeCell="Y44" sqref="Y44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5.75" customHeight="1" thickBot="1" x14ac:dyDescent="0.3">
      <c r="O1" s="19" t="s">
        <v>70</v>
      </c>
    </row>
    <row r="2" spans="1:40" ht="16.5" customHeight="1" x14ac:dyDescent="0.25">
      <c r="A2" s="20"/>
      <c r="B2" s="148" t="s">
        <v>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50"/>
    </row>
    <row r="3" spans="1:40" ht="19.5" customHeight="1" x14ac:dyDescent="0.25">
      <c r="A3" s="20"/>
      <c r="B3" s="151" t="s">
        <v>1</v>
      </c>
      <c r="C3" s="152"/>
      <c r="D3" s="152"/>
      <c r="E3" s="153"/>
      <c r="F3" s="154" t="s">
        <v>77</v>
      </c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5"/>
    </row>
    <row r="4" spans="1:40" ht="17.25" customHeight="1" x14ac:dyDescent="0.25">
      <c r="A4" s="20"/>
      <c r="B4" s="141" t="s">
        <v>2</v>
      </c>
      <c r="C4" s="142"/>
      <c r="D4" s="142"/>
      <c r="E4" s="142"/>
      <c r="F4" s="154" t="s">
        <v>78</v>
      </c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5"/>
    </row>
    <row r="5" spans="1:40" ht="24" customHeight="1" x14ac:dyDescent="0.25">
      <c r="A5" s="20"/>
      <c r="B5" s="151" t="s">
        <v>56</v>
      </c>
      <c r="C5" s="152"/>
      <c r="D5" s="152"/>
      <c r="E5" s="153"/>
      <c r="F5" s="8" t="s">
        <v>57</v>
      </c>
      <c r="G5" s="156" t="s">
        <v>79</v>
      </c>
      <c r="H5" s="157"/>
      <c r="I5" s="157"/>
      <c r="J5" s="157"/>
      <c r="K5" s="157"/>
      <c r="L5" s="158"/>
      <c r="M5" s="11" t="s">
        <v>3</v>
      </c>
      <c r="N5" s="154" t="s">
        <v>80</v>
      </c>
      <c r="O5" s="154"/>
      <c r="P5" s="154"/>
      <c r="Q5" s="154"/>
      <c r="R5" s="155"/>
    </row>
    <row r="6" spans="1:40" ht="23.25" customHeight="1" x14ac:dyDescent="0.25">
      <c r="A6" s="20"/>
      <c r="B6" s="151" t="s">
        <v>4</v>
      </c>
      <c r="C6" s="152"/>
      <c r="D6" s="152"/>
      <c r="E6" s="153"/>
      <c r="F6" s="154" t="s">
        <v>84</v>
      </c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5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16"/>
      <c r="D8" s="162" t="s">
        <v>25</v>
      </c>
      <c r="E8" s="162"/>
      <c r="F8" s="17" t="s">
        <v>26</v>
      </c>
      <c r="G8" s="162" t="s">
        <v>27</v>
      </c>
      <c r="H8" s="162"/>
      <c r="I8" s="162"/>
      <c r="J8" s="162" t="s">
        <v>28</v>
      </c>
      <c r="K8" s="162"/>
      <c r="L8" s="162"/>
      <c r="M8" s="162" t="s">
        <v>29</v>
      </c>
      <c r="N8" s="162"/>
      <c r="O8" s="162"/>
      <c r="P8" s="162"/>
      <c r="Q8" s="163" t="s">
        <v>38</v>
      </c>
      <c r="R8" s="164"/>
      <c r="T8" s="15"/>
    </row>
    <row r="9" spans="1:40" ht="33.75" customHeight="1" x14ac:dyDescent="0.25">
      <c r="A9" s="20"/>
      <c r="B9" s="13"/>
      <c r="C9" s="16"/>
      <c r="D9" s="168" t="s">
        <v>98</v>
      </c>
      <c r="E9" s="169"/>
      <c r="F9" s="172" t="s">
        <v>87</v>
      </c>
      <c r="G9" s="174" t="s">
        <v>81</v>
      </c>
      <c r="H9" s="174"/>
      <c r="I9" s="174"/>
      <c r="J9" s="175"/>
      <c r="K9" s="176"/>
      <c r="L9" s="177"/>
      <c r="M9" s="174" t="s">
        <v>83</v>
      </c>
      <c r="N9" s="174"/>
      <c r="O9" s="174"/>
      <c r="P9" s="174"/>
      <c r="Q9" s="191" t="s">
        <v>90</v>
      </c>
      <c r="R9" s="192"/>
    </row>
    <row r="10" spans="1:40" ht="28.5" customHeight="1" x14ac:dyDescent="0.25">
      <c r="A10" s="31" t="str">
        <f>IF(A8=1,"Eficiencia",IF(A8=2,"Eficacia",IF(A8=3,"Efectividad","")))</f>
        <v>Eficacia</v>
      </c>
      <c r="B10" s="28"/>
      <c r="C10" s="29"/>
      <c r="D10" s="170"/>
      <c r="E10" s="171"/>
      <c r="F10" s="173"/>
      <c r="G10" s="195" t="s">
        <v>82</v>
      </c>
      <c r="H10" s="195"/>
      <c r="I10" s="195"/>
      <c r="J10" s="195"/>
      <c r="K10" s="195"/>
      <c r="L10" s="195"/>
      <c r="M10" s="174" t="s">
        <v>83</v>
      </c>
      <c r="N10" s="174"/>
      <c r="O10" s="174"/>
      <c r="P10" s="174"/>
      <c r="Q10" s="193"/>
      <c r="R10" s="194"/>
    </row>
    <row r="11" spans="1:40" ht="20.25" customHeight="1" x14ac:dyDescent="0.25">
      <c r="A11" s="20"/>
      <c r="B11" s="165" t="s">
        <v>14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99" t="s">
        <v>30</v>
      </c>
      <c r="J12" s="200"/>
      <c r="K12" s="201" t="s">
        <v>6</v>
      </c>
      <c r="L12" s="202"/>
      <c r="M12" s="202"/>
      <c r="N12" s="202"/>
      <c r="O12" s="202"/>
      <c r="P12" s="202"/>
      <c r="Q12" s="202"/>
      <c r="R12" s="203"/>
    </row>
    <row r="13" spans="1:40" ht="15.75" customHeight="1" x14ac:dyDescent="0.25">
      <c r="A13" s="30">
        <v>3</v>
      </c>
      <c r="B13" s="204" t="s">
        <v>5</v>
      </c>
      <c r="C13" s="20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6" t="s">
        <v>9</v>
      </c>
      <c r="M13" s="147"/>
      <c r="N13" s="146" t="s">
        <v>10</v>
      </c>
      <c r="O13" s="147"/>
      <c r="P13" s="146" t="s">
        <v>11</v>
      </c>
      <c r="Q13" s="147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6" t="s">
        <v>11</v>
      </c>
      <c r="M14" s="147"/>
      <c r="N14" s="146" t="s">
        <v>10</v>
      </c>
      <c r="O14" s="147"/>
      <c r="P14" s="146" t="s">
        <v>9</v>
      </c>
      <c r="Q14" s="14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59" t="s">
        <v>32</v>
      </c>
      <c r="C15" s="160"/>
      <c r="D15" s="161"/>
      <c r="E15" s="60"/>
      <c r="F15" s="60"/>
      <c r="G15" s="60"/>
      <c r="H15" s="60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4" t="s">
        <v>33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6"/>
      <c r="T16" s="39"/>
      <c r="U16" s="39"/>
    </row>
    <row r="17" spans="1:40" ht="33.75" customHeight="1" x14ac:dyDescent="0.25">
      <c r="A17" s="20"/>
      <c r="B17" s="196" t="s">
        <v>31</v>
      </c>
      <c r="C17" s="197"/>
      <c r="D17" s="197"/>
      <c r="E17" s="197"/>
      <c r="F17" s="198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>
        <f>(IF($A$13=1,G20,IF($A$13=2,H20,IF($A$13=3,I20,IF($A$13=4,J20,IF($A$13=5,L20,IF($A$13=6,I20,"Error")))))))</f>
        <v>0</v>
      </c>
      <c r="V17" s="41">
        <f>(IF($A$13=1,G21,IF($A$13=2,H21,IF($A$13=3,I21,IF($A$13=4,J21,IF($A$13=5,L21,IF($A$13=6,I21,"Error")))))))</f>
        <v>0.25</v>
      </c>
    </row>
    <row r="18" spans="1:40" ht="25.5" customHeight="1" x14ac:dyDescent="0.25">
      <c r="A18" s="20"/>
      <c r="B18" s="139" t="str">
        <f>IF(G9="","",G9)</f>
        <v>Kms de carril de infraestructura construida</v>
      </c>
      <c r="C18" s="140"/>
      <c r="D18" s="140"/>
      <c r="E18" s="140"/>
      <c r="F18" s="140"/>
      <c r="G18" s="61"/>
      <c r="H18" s="61"/>
      <c r="I18" s="61">
        <v>0</v>
      </c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39" t="str">
        <f>IF(G10="","",G10)</f>
        <v>Kms de carril de infraestructura contratada</v>
      </c>
      <c r="C19" s="140"/>
      <c r="D19" s="140"/>
      <c r="E19" s="140"/>
      <c r="F19" s="140"/>
      <c r="G19" s="61"/>
      <c r="H19" s="61"/>
      <c r="I19" s="61">
        <v>35</v>
      </c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1" t="s">
        <v>36</v>
      </c>
      <c r="C20" s="142"/>
      <c r="D20" s="142"/>
      <c r="E20" s="142"/>
      <c r="F20" s="142"/>
      <c r="G20" s="66" t="str">
        <f>IF(G19="","",IF(G19=0,0,G18/G19))</f>
        <v/>
      </c>
      <c r="H20" s="66" t="str">
        <f t="shared" ref="H20:R20" si="1">IF(H19="","",IF(H19=0,0,H18/H19))</f>
        <v/>
      </c>
      <c r="I20" s="66">
        <f t="shared" si="1"/>
        <v>0</v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1" t="s">
        <v>37</v>
      </c>
      <c r="C21" s="152"/>
      <c r="D21" s="152"/>
      <c r="E21" s="152"/>
      <c r="F21" s="153"/>
      <c r="G21" s="64"/>
      <c r="H21" s="64"/>
      <c r="I21" s="64">
        <v>0.25</v>
      </c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79" t="s">
        <v>34</v>
      </c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1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2" t="str">
        <f>IF(AND(I15=TRUE,W30&gt;=W29),"",IF(AND(I15=TRUE,W30&lt;W29),"REVISAR TENDENCIA ASCENDENTE",IF(AND(J15=TRUE,W30&lt;W29),"",IF(AND(J15=TRUE,W30&gt;W29),"REVISAR TENDENCIA DESCENDENTE",""))))</f>
        <v/>
      </c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4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85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7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85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7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85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7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85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7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85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7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85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7"/>
      <c r="T29" s="39"/>
      <c r="U29" s="39"/>
      <c r="V29" s="43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>0</v>
      </c>
      <c r="W29" s="44">
        <f>COUNTIF(W18:W28,"D")</f>
        <v>0</v>
      </c>
    </row>
    <row r="30" spans="1:40" ht="9.75" customHeight="1" x14ac:dyDescent="0.25">
      <c r="A30" s="27"/>
      <c r="B30" s="185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7"/>
      <c r="W30" s="44">
        <f>COUNTIF(W18:W28,"A")</f>
        <v>0</v>
      </c>
    </row>
    <row r="31" spans="1:40" ht="15.75" customHeight="1" x14ac:dyDescent="0.25">
      <c r="A31" s="27"/>
      <c r="B31" s="185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7"/>
    </row>
    <row r="32" spans="1:40" ht="11.25" customHeight="1" x14ac:dyDescent="0.25">
      <c r="A32" s="27"/>
      <c r="B32" s="185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7"/>
    </row>
    <row r="33" spans="1:18" ht="15" customHeight="1" x14ac:dyDescent="0.25">
      <c r="A33" s="27"/>
      <c r="B33" s="185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7"/>
    </row>
    <row r="34" spans="1:18" ht="15" customHeight="1" x14ac:dyDescent="0.25">
      <c r="A34" s="27"/>
      <c r="B34" s="185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7"/>
    </row>
    <row r="35" spans="1:18" ht="15" customHeight="1" x14ac:dyDescent="0.25">
      <c r="A35" s="27"/>
      <c r="B35" s="185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7"/>
    </row>
    <row r="36" spans="1:18" ht="15" customHeight="1" x14ac:dyDescent="0.25">
      <c r="A36" s="27"/>
      <c r="B36" s="185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7"/>
    </row>
    <row r="37" spans="1:18" ht="15" customHeight="1" x14ac:dyDescent="0.25">
      <c r="A37" s="27"/>
      <c r="B37" s="185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7"/>
    </row>
    <row r="38" spans="1:18" ht="15" customHeight="1" x14ac:dyDescent="0.25">
      <c r="A38" s="27"/>
      <c r="B38" s="185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7"/>
    </row>
    <row r="39" spans="1:18" ht="15" customHeight="1" x14ac:dyDescent="0.25">
      <c r="A39" s="27"/>
      <c r="B39" s="185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7"/>
    </row>
    <row r="40" spans="1:18" ht="15" customHeight="1" thickBot="1" x14ac:dyDescent="0.3">
      <c r="A40" s="27"/>
      <c r="B40" s="188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9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35" t="s">
        <v>35</v>
      </c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</row>
    <row r="43" spans="1:18" ht="17.25" customHeight="1" x14ac:dyDescent="0.25">
      <c r="A43" s="27"/>
      <c r="B43" s="178" t="s">
        <v>58</v>
      </c>
      <c r="C43" s="178"/>
      <c r="D43" s="178"/>
      <c r="E43" s="178"/>
      <c r="F43" s="9" t="s">
        <v>15</v>
      </c>
      <c r="G43" s="9" t="s">
        <v>59</v>
      </c>
      <c r="H43" s="178" t="s">
        <v>60</v>
      </c>
      <c r="I43" s="178"/>
      <c r="J43" s="178"/>
      <c r="K43" s="178"/>
      <c r="L43" s="178"/>
      <c r="M43" s="178"/>
      <c r="N43" s="178" t="s">
        <v>61</v>
      </c>
      <c r="O43" s="178"/>
      <c r="P43" s="178"/>
      <c r="Q43" s="178"/>
      <c r="R43" s="178"/>
    </row>
    <row r="44" spans="1:18" ht="44.25" customHeight="1" x14ac:dyDescent="0.25">
      <c r="A44" s="27"/>
      <c r="B44" s="143" t="str">
        <f>T17</f>
        <v>1er Trimestre</v>
      </c>
      <c r="C44" s="143"/>
      <c r="D44" s="143"/>
      <c r="E44" s="143"/>
      <c r="F44" s="74">
        <f>V17</f>
        <v>0.25</v>
      </c>
      <c r="G44" s="74">
        <f>U17</f>
        <v>0</v>
      </c>
      <c r="H44" s="144" t="s">
        <v>102</v>
      </c>
      <c r="I44" s="144"/>
      <c r="J44" s="144"/>
      <c r="K44" s="144"/>
      <c r="L44" s="144"/>
      <c r="M44" s="144"/>
      <c r="N44" s="145"/>
      <c r="O44" s="145"/>
      <c r="P44" s="145"/>
      <c r="Q44" s="145"/>
      <c r="R44" s="145"/>
    </row>
    <row r="45" spans="1:18" ht="52.5" customHeight="1" x14ac:dyDescent="0.25">
      <c r="A45" s="27"/>
      <c r="B45" s="143" t="str">
        <f t="shared" ref="B45:B47" si="2">T18</f>
        <v>2do Trimestre</v>
      </c>
      <c r="C45" s="143"/>
      <c r="D45" s="143"/>
      <c r="E45" s="143"/>
      <c r="F45" s="74">
        <f t="shared" ref="F45:F55" si="3">V18</f>
        <v>0</v>
      </c>
      <c r="G45" s="74" t="str">
        <f t="shared" ref="G45:G55" si="4">U18</f>
        <v/>
      </c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</row>
    <row r="46" spans="1:18" ht="30.75" customHeight="1" x14ac:dyDescent="0.25">
      <c r="A46" s="27"/>
      <c r="B46" s="143" t="str">
        <f t="shared" si="2"/>
        <v>3er Trimestre</v>
      </c>
      <c r="C46" s="143"/>
      <c r="D46" s="143"/>
      <c r="E46" s="143"/>
      <c r="F46" s="74">
        <f t="shared" si="3"/>
        <v>0</v>
      </c>
      <c r="G46" s="74" t="str">
        <f t="shared" si="4"/>
        <v/>
      </c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</row>
    <row r="47" spans="1:18" ht="30.75" customHeight="1" x14ac:dyDescent="0.25">
      <c r="A47" s="27"/>
      <c r="B47" s="143" t="str">
        <f t="shared" si="2"/>
        <v>4to Trimestre</v>
      </c>
      <c r="C47" s="143"/>
      <c r="D47" s="143"/>
      <c r="E47" s="143"/>
      <c r="F47" s="74">
        <f t="shared" si="3"/>
        <v>0</v>
      </c>
      <c r="G47" s="74" t="str">
        <f t="shared" si="4"/>
        <v/>
      </c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</row>
    <row r="48" spans="1:18" ht="30.75" customHeight="1" x14ac:dyDescent="0.25">
      <c r="A48" s="27"/>
      <c r="B48" s="143" t="str">
        <f t="shared" ref="B48:B55" si="5">T21</f>
        <v/>
      </c>
      <c r="C48" s="143"/>
      <c r="D48" s="143"/>
      <c r="E48" s="143"/>
      <c r="F48" s="74" t="str">
        <f t="shared" si="3"/>
        <v/>
      </c>
      <c r="G48" s="74" t="str">
        <f t="shared" si="4"/>
        <v/>
      </c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</row>
    <row r="49" spans="1:18" ht="30.75" customHeight="1" x14ac:dyDescent="0.25">
      <c r="A49" s="27"/>
      <c r="B49" s="143" t="str">
        <f t="shared" si="5"/>
        <v/>
      </c>
      <c r="C49" s="143"/>
      <c r="D49" s="143"/>
      <c r="E49" s="143"/>
      <c r="F49" s="74" t="str">
        <f t="shared" si="3"/>
        <v/>
      </c>
      <c r="G49" s="74" t="str">
        <f t="shared" si="4"/>
        <v/>
      </c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</row>
    <row r="50" spans="1:18" ht="30.75" customHeight="1" x14ac:dyDescent="0.25">
      <c r="A50" s="27"/>
      <c r="B50" s="143" t="str">
        <f t="shared" si="5"/>
        <v/>
      </c>
      <c r="C50" s="143"/>
      <c r="D50" s="143"/>
      <c r="E50" s="143"/>
      <c r="F50" s="74" t="str">
        <f t="shared" si="3"/>
        <v/>
      </c>
      <c r="G50" s="74" t="str">
        <f t="shared" si="4"/>
        <v/>
      </c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</row>
    <row r="51" spans="1:18" ht="30.75" customHeight="1" x14ac:dyDescent="0.25">
      <c r="A51" s="27"/>
      <c r="B51" s="143" t="str">
        <f t="shared" si="5"/>
        <v/>
      </c>
      <c r="C51" s="143"/>
      <c r="D51" s="143"/>
      <c r="E51" s="143"/>
      <c r="F51" s="74" t="str">
        <f t="shared" si="3"/>
        <v/>
      </c>
      <c r="G51" s="74" t="str">
        <f t="shared" si="4"/>
        <v/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</row>
    <row r="52" spans="1:18" ht="30.75" customHeight="1" x14ac:dyDescent="0.25">
      <c r="A52" s="27"/>
      <c r="B52" s="143" t="str">
        <f t="shared" si="5"/>
        <v/>
      </c>
      <c r="C52" s="143"/>
      <c r="D52" s="143"/>
      <c r="E52" s="143"/>
      <c r="F52" s="74" t="str">
        <f t="shared" si="3"/>
        <v/>
      </c>
      <c r="G52" s="74" t="str">
        <f t="shared" si="4"/>
        <v/>
      </c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</row>
    <row r="53" spans="1:18" ht="30.75" customHeight="1" x14ac:dyDescent="0.25">
      <c r="A53" s="27"/>
      <c r="B53" s="143" t="str">
        <f t="shared" si="5"/>
        <v/>
      </c>
      <c r="C53" s="143"/>
      <c r="D53" s="143"/>
      <c r="E53" s="143"/>
      <c r="F53" s="74" t="str">
        <f t="shared" si="3"/>
        <v/>
      </c>
      <c r="G53" s="74" t="str">
        <f t="shared" si="4"/>
        <v/>
      </c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</row>
    <row r="54" spans="1:18" ht="30.75" customHeight="1" x14ac:dyDescent="0.25">
      <c r="A54" s="27"/>
      <c r="B54" s="143" t="str">
        <f t="shared" si="5"/>
        <v/>
      </c>
      <c r="C54" s="143"/>
      <c r="D54" s="143"/>
      <c r="E54" s="143"/>
      <c r="F54" s="74" t="str">
        <f t="shared" si="3"/>
        <v/>
      </c>
      <c r="G54" s="74" t="str">
        <f t="shared" si="4"/>
        <v/>
      </c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</row>
    <row r="55" spans="1:18" ht="30.75" customHeight="1" x14ac:dyDescent="0.25">
      <c r="A55" s="27"/>
      <c r="B55" s="143" t="str">
        <f t="shared" si="5"/>
        <v/>
      </c>
      <c r="C55" s="143"/>
      <c r="D55" s="143"/>
      <c r="E55" s="143"/>
      <c r="F55" s="74" t="str">
        <f t="shared" si="3"/>
        <v/>
      </c>
      <c r="G55" s="74" t="str">
        <f t="shared" si="4"/>
        <v/>
      </c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</row>
    <row r="62" spans="1:18" ht="25.5" customHeight="1" x14ac:dyDescent="0.25">
      <c r="A62" s="20"/>
      <c r="B62" s="45"/>
      <c r="K62" s="45"/>
      <c r="L62" s="45"/>
      <c r="M62" s="45"/>
      <c r="N62" s="137" t="s">
        <v>74</v>
      </c>
      <c r="O62" s="138"/>
    </row>
    <row r="63" spans="1:18" ht="6.75" customHeight="1" x14ac:dyDescent="0.25">
      <c r="A63" s="46"/>
      <c r="B63" s="45"/>
      <c r="K63" s="45"/>
      <c r="L63" s="45"/>
      <c r="M63" s="45"/>
      <c r="N63" s="45"/>
      <c r="O63" s="45"/>
    </row>
    <row r="64" spans="1:18" ht="7.5" customHeight="1" x14ac:dyDescent="0.25">
      <c r="A64" s="46"/>
      <c r="B64" s="45"/>
      <c r="K64" s="45"/>
      <c r="L64" s="45"/>
      <c r="M64" s="45"/>
      <c r="N64" s="45"/>
      <c r="O64" s="45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4:E54"/>
    <mergeCell ref="H54:M54"/>
    <mergeCell ref="N54:R54"/>
    <mergeCell ref="B55:E55"/>
    <mergeCell ref="H55:M55"/>
    <mergeCell ref="N55:R55"/>
    <mergeCell ref="B52:E52"/>
    <mergeCell ref="H52:M52"/>
    <mergeCell ref="N52:R52"/>
    <mergeCell ref="B53:E53"/>
    <mergeCell ref="H53:M53"/>
    <mergeCell ref="N53:R53"/>
    <mergeCell ref="B50:E50"/>
    <mergeCell ref="H50:M50"/>
    <mergeCell ref="N50:R50"/>
    <mergeCell ref="B51:E51"/>
    <mergeCell ref="H51:M51"/>
    <mergeCell ref="N51:R51"/>
    <mergeCell ref="N47:R47"/>
    <mergeCell ref="B48:E48"/>
    <mergeCell ref="H48:M48"/>
    <mergeCell ref="N48:R48"/>
    <mergeCell ref="B49:E49"/>
    <mergeCell ref="H49:M49"/>
    <mergeCell ref="N49:R49"/>
    <mergeCell ref="M8:P8"/>
    <mergeCell ref="M9:P9"/>
    <mergeCell ref="M10:P10"/>
    <mergeCell ref="B42:R42"/>
    <mergeCell ref="B43:E43"/>
    <mergeCell ref="H43:M43"/>
    <mergeCell ref="N43:R43"/>
    <mergeCell ref="B22:R22"/>
    <mergeCell ref="B23:R40"/>
    <mergeCell ref="Q9:R10"/>
    <mergeCell ref="G10:I10"/>
    <mergeCell ref="J10:L10"/>
    <mergeCell ref="B17:F17"/>
    <mergeCell ref="I12:J12"/>
    <mergeCell ref="K12:R12"/>
    <mergeCell ref="B13:C13"/>
    <mergeCell ref="B5:E5"/>
    <mergeCell ref="G5:L5"/>
    <mergeCell ref="N5:R5"/>
    <mergeCell ref="B21:F21"/>
    <mergeCell ref="B15:D15"/>
    <mergeCell ref="B6:E6"/>
    <mergeCell ref="F6:R6"/>
    <mergeCell ref="D8:E8"/>
    <mergeCell ref="G8:I8"/>
    <mergeCell ref="J8:L8"/>
    <mergeCell ref="Q8:R8"/>
    <mergeCell ref="B11:R11"/>
    <mergeCell ref="D9:E10"/>
    <mergeCell ref="F9:F10"/>
    <mergeCell ref="G9:I9"/>
    <mergeCell ref="J9:L9"/>
    <mergeCell ref="B2:R2"/>
    <mergeCell ref="B3:E3"/>
    <mergeCell ref="F3:R3"/>
    <mergeCell ref="B4:E4"/>
    <mergeCell ref="F4:R4"/>
    <mergeCell ref="L13:M13"/>
    <mergeCell ref="N13:O13"/>
    <mergeCell ref="P13:Q13"/>
    <mergeCell ref="L14:M14"/>
    <mergeCell ref="N14:O14"/>
    <mergeCell ref="P14:Q14"/>
    <mergeCell ref="B16:R16"/>
    <mergeCell ref="N62:O62"/>
    <mergeCell ref="B18:F18"/>
    <mergeCell ref="B19:F19"/>
    <mergeCell ref="B20:F20"/>
    <mergeCell ref="B44:E44"/>
    <mergeCell ref="H44:M44"/>
    <mergeCell ref="N44:R44"/>
    <mergeCell ref="B45:E45"/>
    <mergeCell ref="H45:M45"/>
    <mergeCell ref="N45:R45"/>
    <mergeCell ref="B46:E46"/>
    <mergeCell ref="H46:M46"/>
    <mergeCell ref="N46:R46"/>
    <mergeCell ref="B47:E47"/>
    <mergeCell ref="H47:M47"/>
  </mergeCells>
  <conditionalFormatting sqref="G44:G55">
    <cfRule type="cellIs" dxfId="19" priority="1" operator="lessThan">
      <formula>$F44</formula>
    </cfRule>
    <cfRule type="cellIs" dxfId="18" priority="2" operator="greaterThanOrEqual">
      <formula>$F44</formula>
    </cfRule>
  </conditionalFormatting>
  <dataValidations disablePrompts="1" count="18"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100-000000000000}"/>
    <dataValidation allowBlank="1" showInputMessage="1" showErrorMessage="1" promptTitle="FORMULA DEL INDICADOR" prompt="Fórmula matemática utilizada para el cálculo del indicador._x000a_" sqref="D8" xr:uid="{00000000-0002-0000-0100-000001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100-000002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100-000003000000}"/>
    <dataValidation allowBlank="1" showInputMessage="1" showErrorMessage="1" promptTitle="META" prompt="Es el valor que se espera alcance el indicador." sqref="Q8" xr:uid="{00000000-0002-0000-0100-000004000000}"/>
    <dataValidation allowBlank="1" showInputMessage="1" showErrorMessage="1" promptTitle="REGISTRO DE RESULTADOS" prompt="Evidencia los datos de las variables y el resultado del_x000a_indicador de acuerdo con la periodicidad." sqref="B16" xr:uid="{00000000-0002-0000-0100-000005000000}"/>
    <dataValidation allowBlank="1" showInputMessage="1" showErrorMessage="1" promptTitle="VARIABLES" prompt="Coloque las variables definidas en la sección formula del indicador" sqref="B17" xr:uid="{00000000-0002-0000-0100-000006000000}"/>
    <dataValidation allowBlank="1" showInputMessage="1" showErrorMessage="1" promptTitle="TIPO INDICADOR" prompt="Selecciona el tipo de indicador (eficiencia, eficacia, Efectividad)." sqref="B8:C9" xr:uid="{00000000-0002-0000-0100-000007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100-000008000000}"/>
    <dataValidation allowBlank="1" showInputMessage="1" showErrorMessage="1" promptTitle="EXPLICACION DE LA VARIABLE" prompt="Opcional si la variable requiere explicación o idefinición_x000a_" sqref="J8" xr:uid="{00000000-0002-0000-0100-000009000000}"/>
    <dataValidation allowBlank="1" showInputMessage="1" showErrorMessage="1" promptTitle="NOMBRE VARIABLE" prompt="Nombre de las variables a utilizar, puede ser una sola_x000a_variable o dos dependiendo del indicador" sqref="G8" xr:uid="{00000000-0002-0000-0100-00000A000000}"/>
    <dataValidation allowBlank="1" showInputMessage="1" showErrorMessage="1" promptTitle="UNIDAD DE MEDIDA" prompt="Magnitud referencia para la medición. Ejemplo: Porcentaje, Número de asesorías." sqref="F8" xr:uid="{00000000-0002-0000-0100-00000B000000}"/>
    <dataValidation allowBlank="1" showInputMessage="1" showErrorMessage="1" promptTitle="NOMBRE DEL INDICADOR" prompt="Nombre que identifica al indicador." sqref="B6:B7 C7:D7" xr:uid="{00000000-0002-0000-0100-00000C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100-00000D000000}"/>
    <dataValidation allowBlank="1" showInputMessage="1" showErrorMessage="1" promptTitle="PROCESO" prompt="Identifica el responsable del proceso." sqref="F5" xr:uid="{00000000-0002-0000-0100-00000E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100-00000F000000}"/>
    <dataValidation allowBlank="1" showInputMessage="1" showErrorMessage="1" promptTitle="PRODUCTO/SERVICIO" prompt="Identifica el nombre del producto o servicio." sqref="B4" xr:uid="{00000000-0002-0000-0100-000010000000}"/>
    <dataValidation allowBlank="1" showInputMessage="1" showErrorMessage="1" promptTitle="PROCESO" prompt="Identifica el nombre del proceso al cual pertenece el indicador." sqref="B3" xr:uid="{00000000-0002-0000-01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57150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9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0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114300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1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2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3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4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371475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5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6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7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57150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8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57150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69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0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161925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1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476250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2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3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4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476250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5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438150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6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7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438150</xdr:colOff>
                    <xdr:row>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78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C00000"/>
  </sheetPr>
  <dimension ref="A1:AN68"/>
  <sheetViews>
    <sheetView view="pageLayout" topLeftCell="A43" zoomScale="78" zoomScaleNormal="73" zoomScalePageLayoutView="78" workbookViewId="0">
      <selection activeCell="B49" sqref="B49:E49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5.75" customHeight="1" thickBot="1" x14ac:dyDescent="0.3">
      <c r="O1" s="19" t="s">
        <v>70</v>
      </c>
    </row>
    <row r="2" spans="1:40" ht="16.5" customHeight="1" x14ac:dyDescent="0.25">
      <c r="A2" s="20"/>
      <c r="B2" s="148" t="s">
        <v>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50"/>
    </row>
    <row r="3" spans="1:40" ht="20.25" customHeight="1" x14ac:dyDescent="0.25">
      <c r="A3" s="20"/>
      <c r="B3" s="151" t="s">
        <v>1</v>
      </c>
      <c r="C3" s="152"/>
      <c r="D3" s="152"/>
      <c r="E3" s="153"/>
      <c r="F3" s="154" t="s">
        <v>77</v>
      </c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5"/>
    </row>
    <row r="4" spans="1:40" ht="20.25" customHeight="1" x14ac:dyDescent="0.25">
      <c r="A4" s="20"/>
      <c r="B4" s="141" t="s">
        <v>2</v>
      </c>
      <c r="C4" s="142"/>
      <c r="D4" s="142"/>
      <c r="E4" s="142"/>
      <c r="F4" s="154" t="s">
        <v>78</v>
      </c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5"/>
    </row>
    <row r="5" spans="1:40" ht="21" customHeight="1" x14ac:dyDescent="0.25">
      <c r="A5" s="20"/>
      <c r="B5" s="151" t="s">
        <v>56</v>
      </c>
      <c r="C5" s="152"/>
      <c r="D5" s="152"/>
      <c r="E5" s="153"/>
      <c r="F5" s="8" t="s">
        <v>57</v>
      </c>
      <c r="G5" s="156" t="s">
        <v>79</v>
      </c>
      <c r="H5" s="157"/>
      <c r="I5" s="157"/>
      <c r="J5" s="157"/>
      <c r="K5" s="157"/>
      <c r="L5" s="158"/>
      <c r="M5" s="11" t="s">
        <v>3</v>
      </c>
      <c r="N5" s="154" t="s">
        <v>80</v>
      </c>
      <c r="O5" s="154"/>
      <c r="P5" s="154"/>
      <c r="Q5" s="154"/>
      <c r="R5" s="155"/>
    </row>
    <row r="6" spans="1:40" ht="21.75" customHeight="1" x14ac:dyDescent="0.25">
      <c r="A6" s="20"/>
      <c r="B6" s="151" t="s">
        <v>4</v>
      </c>
      <c r="C6" s="152"/>
      <c r="D6" s="152"/>
      <c r="E6" s="153"/>
      <c r="F6" s="154" t="s">
        <v>85</v>
      </c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5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62" t="s">
        <v>25</v>
      </c>
      <c r="E8" s="162"/>
      <c r="F8" s="72" t="s">
        <v>26</v>
      </c>
      <c r="G8" s="162" t="s">
        <v>27</v>
      </c>
      <c r="H8" s="162"/>
      <c r="I8" s="162"/>
      <c r="J8" s="162" t="s">
        <v>28</v>
      </c>
      <c r="K8" s="162"/>
      <c r="L8" s="162"/>
      <c r="M8" s="162" t="s">
        <v>29</v>
      </c>
      <c r="N8" s="162"/>
      <c r="O8" s="162"/>
      <c r="P8" s="162"/>
      <c r="Q8" s="163" t="s">
        <v>38</v>
      </c>
      <c r="R8" s="164"/>
      <c r="T8" s="15"/>
    </row>
    <row r="9" spans="1:40" ht="31.5" customHeight="1" x14ac:dyDescent="0.25">
      <c r="A9" s="20"/>
      <c r="B9" s="13"/>
      <c r="C9" s="68"/>
      <c r="D9" s="168" t="s">
        <v>99</v>
      </c>
      <c r="E9" s="169"/>
      <c r="F9" s="172" t="s">
        <v>87</v>
      </c>
      <c r="G9" s="174" t="s">
        <v>86</v>
      </c>
      <c r="H9" s="174"/>
      <c r="I9" s="174"/>
      <c r="J9" s="175"/>
      <c r="K9" s="176"/>
      <c r="L9" s="177"/>
      <c r="M9" s="174" t="s">
        <v>83</v>
      </c>
      <c r="N9" s="174"/>
      <c r="O9" s="174"/>
      <c r="P9" s="174"/>
      <c r="Q9" s="191" t="s">
        <v>89</v>
      </c>
      <c r="R9" s="192"/>
    </row>
    <row r="10" spans="1:40" ht="36.75" customHeight="1" x14ac:dyDescent="0.25">
      <c r="A10" s="31" t="str">
        <f>IF(A8=1,"Eficiencia",IF(A8=2,"Eficacia",IF(A8=3,"Efectividad","")))</f>
        <v>Eficacia</v>
      </c>
      <c r="B10" s="28"/>
      <c r="C10" s="29"/>
      <c r="D10" s="170"/>
      <c r="E10" s="171"/>
      <c r="F10" s="173"/>
      <c r="G10" s="174" t="s">
        <v>88</v>
      </c>
      <c r="H10" s="174"/>
      <c r="I10" s="174"/>
      <c r="J10" s="195"/>
      <c r="K10" s="195"/>
      <c r="L10" s="195"/>
      <c r="M10" s="174" t="s">
        <v>83</v>
      </c>
      <c r="N10" s="174"/>
      <c r="O10" s="174"/>
      <c r="P10" s="174"/>
      <c r="Q10" s="193"/>
      <c r="R10" s="194"/>
      <c r="Z10" s="82"/>
    </row>
    <row r="11" spans="1:40" ht="20.25" customHeight="1" x14ac:dyDescent="0.25">
      <c r="A11" s="20"/>
      <c r="B11" s="165" t="s">
        <v>14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99" t="s">
        <v>30</v>
      </c>
      <c r="J12" s="200"/>
      <c r="K12" s="201" t="s">
        <v>6</v>
      </c>
      <c r="L12" s="202"/>
      <c r="M12" s="202"/>
      <c r="N12" s="202"/>
      <c r="O12" s="202"/>
      <c r="P12" s="202"/>
      <c r="Q12" s="202"/>
      <c r="R12" s="203"/>
    </row>
    <row r="13" spans="1:40" ht="15.75" customHeight="1" x14ac:dyDescent="0.25">
      <c r="A13" s="30">
        <v>3</v>
      </c>
      <c r="B13" s="204" t="s">
        <v>5</v>
      </c>
      <c r="C13" s="20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6" t="s">
        <v>9</v>
      </c>
      <c r="M13" s="147"/>
      <c r="N13" s="146" t="s">
        <v>10</v>
      </c>
      <c r="O13" s="147"/>
      <c r="P13" s="146" t="s">
        <v>11</v>
      </c>
      <c r="Q13" s="147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6" t="s">
        <v>11</v>
      </c>
      <c r="M14" s="147"/>
      <c r="N14" s="146" t="s">
        <v>10</v>
      </c>
      <c r="O14" s="147"/>
      <c r="P14" s="146" t="s">
        <v>9</v>
      </c>
      <c r="Q14" s="14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59" t="s">
        <v>32</v>
      </c>
      <c r="C15" s="160"/>
      <c r="D15" s="161"/>
      <c r="E15" s="71"/>
      <c r="F15" s="71"/>
      <c r="G15" s="71"/>
      <c r="H15" s="71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4" t="s">
        <v>33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6"/>
      <c r="T16" s="39"/>
      <c r="U16" s="39"/>
    </row>
    <row r="17" spans="1:40" ht="33.75" customHeight="1" x14ac:dyDescent="0.25">
      <c r="A17" s="20"/>
      <c r="B17" s="196" t="s">
        <v>31</v>
      </c>
      <c r="C17" s="197"/>
      <c r="D17" s="197"/>
      <c r="E17" s="197"/>
      <c r="F17" s="198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>
        <f>(IF($A$13=1,G20,IF($A$13=2,H20,IF($A$13=3,I20,IF($A$13=4,J20,IF($A$13=5,L20,IF($A$13=6,I20,"Error")))))))</f>
        <v>0</v>
      </c>
      <c r="V17" s="41">
        <f>(IF($A$13=1,G21,IF($A$13=2,H21,IF($A$13=3,I21,IF($A$13=4,J21,IF($A$13=5,L21,IF($A$13=6,I21,"Error")))))))</f>
        <v>0.25</v>
      </c>
    </row>
    <row r="18" spans="1:40" ht="19.5" customHeight="1" x14ac:dyDescent="0.25">
      <c r="A18" s="20"/>
      <c r="B18" s="139" t="str">
        <f>IF(G9="","",G9)</f>
        <v xml:space="preserve"> Kms malla vial mantenidos</v>
      </c>
      <c r="C18" s="140"/>
      <c r="D18" s="140"/>
      <c r="E18" s="140"/>
      <c r="F18" s="140"/>
      <c r="G18" s="61"/>
      <c r="H18" s="61"/>
      <c r="I18" s="61">
        <v>0</v>
      </c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39" t="str">
        <f>IF(G10="","",G10)</f>
        <v xml:space="preserve"> Kms malla vial contratados</v>
      </c>
      <c r="C19" s="140"/>
      <c r="D19" s="140"/>
      <c r="E19" s="140"/>
      <c r="F19" s="140"/>
      <c r="G19" s="61"/>
      <c r="H19" s="61"/>
      <c r="I19" s="61">
        <v>20</v>
      </c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1" t="s">
        <v>36</v>
      </c>
      <c r="C20" s="142"/>
      <c r="D20" s="142"/>
      <c r="E20" s="142"/>
      <c r="F20" s="142"/>
      <c r="G20" s="66" t="str">
        <f>IF(G19="","",IF(G19=0,0,G18/G19))</f>
        <v/>
      </c>
      <c r="H20" s="66" t="str">
        <f t="shared" ref="H20:R20" si="1">IF(H19="","",IF(H19=0,0,H18/H19))</f>
        <v/>
      </c>
      <c r="I20" s="66">
        <f t="shared" si="1"/>
        <v>0</v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1" t="s">
        <v>37</v>
      </c>
      <c r="C21" s="152"/>
      <c r="D21" s="152"/>
      <c r="E21" s="152"/>
      <c r="F21" s="153"/>
      <c r="G21" s="64"/>
      <c r="H21" s="64"/>
      <c r="I21" s="64">
        <v>0.25</v>
      </c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79" t="s">
        <v>34</v>
      </c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1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2" t="str">
        <f>IF(AND(I15=TRUE,W30&gt;=W29),"",IF(AND(I15=TRUE,W30&lt;W29),"REVISAR TENDENCIA ASCENDENTE",IF(AND(J15=TRUE,W30&lt;W29),"",IF(AND(J15=TRUE,W30&gt;W29),"REVISAR TENDENCIA DESCENDENTE",""))))</f>
        <v/>
      </c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4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85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7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85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7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85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7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85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7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85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7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85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7"/>
      <c r="T29" s="39"/>
      <c r="U29" s="39"/>
      <c r="V29" s="43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>0</v>
      </c>
      <c r="W29" s="44">
        <f>COUNTIF(W18:W28,"D")</f>
        <v>0</v>
      </c>
    </row>
    <row r="30" spans="1:40" ht="9.75" customHeight="1" x14ac:dyDescent="0.25">
      <c r="A30" s="27"/>
      <c r="B30" s="185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7"/>
      <c r="W30" s="44">
        <f>COUNTIF(W18:W28,"A")</f>
        <v>0</v>
      </c>
    </row>
    <row r="31" spans="1:40" ht="15.75" customHeight="1" x14ac:dyDescent="0.25">
      <c r="A31" s="27"/>
      <c r="B31" s="185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7"/>
    </row>
    <row r="32" spans="1:40" ht="11.25" customHeight="1" x14ac:dyDescent="0.25">
      <c r="A32" s="27"/>
      <c r="B32" s="185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7"/>
    </row>
    <row r="33" spans="1:18" ht="15" customHeight="1" x14ac:dyDescent="0.25">
      <c r="A33" s="27"/>
      <c r="B33" s="185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7"/>
    </row>
    <row r="34" spans="1:18" ht="15" customHeight="1" x14ac:dyDescent="0.25">
      <c r="A34" s="27"/>
      <c r="B34" s="185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7"/>
    </row>
    <row r="35" spans="1:18" ht="15" customHeight="1" x14ac:dyDescent="0.25">
      <c r="A35" s="27"/>
      <c r="B35" s="185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7"/>
    </row>
    <row r="36" spans="1:18" ht="15" customHeight="1" x14ac:dyDescent="0.25">
      <c r="A36" s="27"/>
      <c r="B36" s="185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7"/>
    </row>
    <row r="37" spans="1:18" ht="15" customHeight="1" x14ac:dyDescent="0.25">
      <c r="A37" s="27"/>
      <c r="B37" s="185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7"/>
    </row>
    <row r="38" spans="1:18" ht="15" customHeight="1" x14ac:dyDescent="0.25">
      <c r="A38" s="27"/>
      <c r="B38" s="185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7"/>
    </row>
    <row r="39" spans="1:18" ht="15" customHeight="1" x14ac:dyDescent="0.25">
      <c r="A39" s="27"/>
      <c r="B39" s="185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7"/>
    </row>
    <row r="40" spans="1:18" ht="15" customHeight="1" thickBot="1" x14ac:dyDescent="0.3">
      <c r="A40" s="27"/>
      <c r="B40" s="188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9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35" t="s">
        <v>35</v>
      </c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</row>
    <row r="43" spans="1:18" ht="17.25" customHeight="1" x14ac:dyDescent="0.25">
      <c r="A43" s="27"/>
      <c r="B43" s="178" t="s">
        <v>58</v>
      </c>
      <c r="C43" s="178"/>
      <c r="D43" s="178"/>
      <c r="E43" s="178"/>
      <c r="F43" s="9" t="s">
        <v>15</v>
      </c>
      <c r="G43" s="9" t="s">
        <v>59</v>
      </c>
      <c r="H43" s="178" t="s">
        <v>60</v>
      </c>
      <c r="I43" s="178"/>
      <c r="J43" s="178"/>
      <c r="K43" s="178"/>
      <c r="L43" s="178"/>
      <c r="M43" s="178"/>
      <c r="N43" s="178" t="s">
        <v>61</v>
      </c>
      <c r="O43" s="178"/>
      <c r="P43" s="178"/>
      <c r="Q43" s="178"/>
      <c r="R43" s="178"/>
    </row>
    <row r="44" spans="1:18" ht="30.75" customHeight="1" x14ac:dyDescent="0.25">
      <c r="A44" s="27"/>
      <c r="B44" s="143" t="str">
        <f>T17</f>
        <v>1er Trimestre</v>
      </c>
      <c r="C44" s="143"/>
      <c r="D44" s="143"/>
      <c r="E44" s="143"/>
      <c r="F44" s="74">
        <f>V17</f>
        <v>0.25</v>
      </c>
      <c r="G44" s="74">
        <f>U17</f>
        <v>0</v>
      </c>
      <c r="H44" s="144" t="s">
        <v>103</v>
      </c>
      <c r="I44" s="144"/>
      <c r="J44" s="144"/>
      <c r="K44" s="144"/>
      <c r="L44" s="144"/>
      <c r="M44" s="144"/>
      <c r="N44" s="145"/>
      <c r="O44" s="145"/>
      <c r="P44" s="145"/>
      <c r="Q44" s="145"/>
      <c r="R44" s="145"/>
    </row>
    <row r="45" spans="1:18" ht="30.75" customHeight="1" x14ac:dyDescent="0.25">
      <c r="A45" s="27"/>
      <c r="B45" s="143" t="str">
        <f t="shared" ref="B45:B55" si="2">T18</f>
        <v>2do Trimestre</v>
      </c>
      <c r="C45" s="143"/>
      <c r="D45" s="143"/>
      <c r="E45" s="143"/>
      <c r="F45" s="74">
        <f t="shared" ref="F45:F55" si="3">V18</f>
        <v>0</v>
      </c>
      <c r="G45" s="74" t="str">
        <f t="shared" ref="G45:G55" si="4">U18</f>
        <v/>
      </c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</row>
    <row r="46" spans="1:18" ht="30.75" customHeight="1" x14ac:dyDescent="0.25">
      <c r="A46" s="27"/>
      <c r="B46" s="143" t="str">
        <f t="shared" si="2"/>
        <v>3er Trimestre</v>
      </c>
      <c r="C46" s="143"/>
      <c r="D46" s="143"/>
      <c r="E46" s="143"/>
      <c r="F46" s="74">
        <f t="shared" si="3"/>
        <v>0</v>
      </c>
      <c r="G46" s="74" t="str">
        <f t="shared" si="4"/>
        <v/>
      </c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</row>
    <row r="47" spans="1:18" ht="30.75" customHeight="1" x14ac:dyDescent="0.25">
      <c r="A47" s="27"/>
      <c r="B47" s="143" t="str">
        <f t="shared" si="2"/>
        <v>4to Trimestre</v>
      </c>
      <c r="C47" s="143"/>
      <c r="D47" s="143"/>
      <c r="E47" s="143"/>
      <c r="F47" s="74">
        <f t="shared" si="3"/>
        <v>0</v>
      </c>
      <c r="G47" s="74" t="str">
        <f t="shared" si="4"/>
        <v/>
      </c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</row>
    <row r="48" spans="1:18" ht="30.75" customHeight="1" x14ac:dyDescent="0.25">
      <c r="A48" s="27"/>
      <c r="B48" s="143" t="str">
        <f t="shared" si="2"/>
        <v/>
      </c>
      <c r="C48" s="143"/>
      <c r="D48" s="143"/>
      <c r="E48" s="143"/>
      <c r="F48" s="74" t="str">
        <f t="shared" si="3"/>
        <v/>
      </c>
      <c r="G48" s="74" t="str">
        <f t="shared" si="4"/>
        <v/>
      </c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</row>
    <row r="49" spans="1:18" ht="30.75" customHeight="1" x14ac:dyDescent="0.25">
      <c r="A49" s="27"/>
      <c r="B49" s="143" t="str">
        <f t="shared" si="2"/>
        <v/>
      </c>
      <c r="C49" s="143"/>
      <c r="D49" s="143"/>
      <c r="E49" s="143"/>
      <c r="F49" s="74" t="str">
        <f t="shared" si="3"/>
        <v/>
      </c>
      <c r="G49" s="74" t="str">
        <f t="shared" si="4"/>
        <v/>
      </c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</row>
    <row r="50" spans="1:18" ht="30.75" customHeight="1" x14ac:dyDescent="0.25">
      <c r="A50" s="27"/>
      <c r="B50" s="143" t="str">
        <f t="shared" si="2"/>
        <v/>
      </c>
      <c r="C50" s="143"/>
      <c r="D50" s="143"/>
      <c r="E50" s="143"/>
      <c r="F50" s="74" t="str">
        <f t="shared" si="3"/>
        <v/>
      </c>
      <c r="G50" s="74" t="str">
        <f t="shared" si="4"/>
        <v/>
      </c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</row>
    <row r="51" spans="1:18" ht="30.75" customHeight="1" x14ac:dyDescent="0.25">
      <c r="A51" s="27"/>
      <c r="B51" s="143" t="str">
        <f t="shared" si="2"/>
        <v/>
      </c>
      <c r="C51" s="143"/>
      <c r="D51" s="143"/>
      <c r="E51" s="143"/>
      <c r="F51" s="74" t="str">
        <f t="shared" si="3"/>
        <v/>
      </c>
      <c r="G51" s="74" t="str">
        <f t="shared" si="4"/>
        <v/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</row>
    <row r="52" spans="1:18" ht="30.75" customHeight="1" x14ac:dyDescent="0.25">
      <c r="A52" s="27"/>
      <c r="B52" s="143" t="str">
        <f t="shared" si="2"/>
        <v/>
      </c>
      <c r="C52" s="143"/>
      <c r="D52" s="143"/>
      <c r="E52" s="143"/>
      <c r="F52" s="74" t="str">
        <f t="shared" si="3"/>
        <v/>
      </c>
      <c r="G52" s="74" t="str">
        <f t="shared" si="4"/>
        <v/>
      </c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</row>
    <row r="53" spans="1:18" ht="30.75" customHeight="1" x14ac:dyDescent="0.25">
      <c r="A53" s="27"/>
      <c r="B53" s="143" t="str">
        <f t="shared" si="2"/>
        <v/>
      </c>
      <c r="C53" s="143"/>
      <c r="D53" s="143"/>
      <c r="E53" s="143"/>
      <c r="F53" s="74" t="str">
        <f t="shared" si="3"/>
        <v/>
      </c>
      <c r="G53" s="74" t="str">
        <f t="shared" si="4"/>
        <v/>
      </c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</row>
    <row r="54" spans="1:18" ht="30.75" customHeight="1" x14ac:dyDescent="0.25">
      <c r="A54" s="27"/>
      <c r="B54" s="143" t="str">
        <f t="shared" si="2"/>
        <v/>
      </c>
      <c r="C54" s="143"/>
      <c r="D54" s="143"/>
      <c r="E54" s="143"/>
      <c r="F54" s="74" t="str">
        <f t="shared" si="3"/>
        <v/>
      </c>
      <c r="G54" s="74" t="str">
        <f t="shared" si="4"/>
        <v/>
      </c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</row>
    <row r="55" spans="1:18" ht="30.75" customHeight="1" x14ac:dyDescent="0.25">
      <c r="A55" s="27"/>
      <c r="B55" s="143" t="str">
        <f t="shared" si="2"/>
        <v/>
      </c>
      <c r="C55" s="143"/>
      <c r="D55" s="143"/>
      <c r="E55" s="143"/>
      <c r="F55" s="74" t="str">
        <f t="shared" si="3"/>
        <v/>
      </c>
      <c r="G55" s="74" t="str">
        <f t="shared" si="4"/>
        <v/>
      </c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37" t="s">
        <v>74</v>
      </c>
      <c r="O62" s="138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7" priority="1" operator="lessThan">
      <formula>$F44</formula>
    </cfRule>
    <cfRule type="cellIs" dxfId="16" priority="2" operator="greaterThanOrEqual">
      <formula>$F44</formula>
    </cfRule>
  </conditionalFormatting>
  <dataValidations disablePrompts="1" count="18">
    <dataValidation allowBlank="1" showInputMessage="1" showErrorMessage="1" promptTitle="PROCESO" prompt="Identifica el nombre del proceso al cual pertenece el indicador." sqref="B3" xr:uid="{00000000-0002-0000-0200-000000000000}"/>
    <dataValidation allowBlank="1" showInputMessage="1" showErrorMessage="1" promptTitle="PRODUCTO/SERVICIO" prompt="Identifica el nombre del producto o servicio." sqref="B4" xr:uid="{00000000-0002-0000-02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200-000002000000}"/>
    <dataValidation allowBlank="1" showInputMessage="1" showErrorMessage="1" promptTitle="PROCESO" prompt="Identifica el responsable del proceso." sqref="F5" xr:uid="{00000000-0002-0000-02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200-000004000000}"/>
    <dataValidation allowBlank="1" showInputMessage="1" showErrorMessage="1" promptTitle="NOMBRE DEL INDICADOR" prompt="Nombre que identifica al indicador." sqref="B6:B7 C7:D7" xr:uid="{00000000-0002-0000-0200-000005000000}"/>
    <dataValidation allowBlank="1" showInputMessage="1" showErrorMessage="1" promptTitle="UNIDAD DE MEDIDA" prompt="Magnitud referencia para la medición. Ejemplo: Porcentaje, Número de asesorías." sqref="F8" xr:uid="{00000000-0002-0000-0200-000006000000}"/>
    <dataValidation allowBlank="1" showInputMessage="1" showErrorMessage="1" promptTitle="NOMBRE VARIABLE" prompt="Nombre de las variables a utilizar, puede ser una sola_x000a_variable o dos dependiendo del indicador" sqref="G8" xr:uid="{00000000-0002-0000-0200-000007000000}"/>
    <dataValidation allowBlank="1" showInputMessage="1" showErrorMessage="1" promptTitle="EXPLICACION DE LA VARIABLE" prompt="Opcional si la variable requiere explicación o idefinición_x000a_" sqref="J8" xr:uid="{00000000-0002-0000-02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200-000009000000}"/>
    <dataValidation allowBlank="1" showInputMessage="1" showErrorMessage="1" promptTitle="TIPO INDICADOR" prompt="Selecciona el tipo de indicador (eficiencia, eficacia, Efectividad)." sqref="B8:C9" xr:uid="{00000000-0002-0000-0200-00000A000000}"/>
    <dataValidation allowBlank="1" showInputMessage="1" showErrorMessage="1" promptTitle="VARIABLES" prompt="Coloque las variables definidas en la sección formula del indicador" sqref="B17" xr:uid="{00000000-0002-0000-02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200-00000C000000}"/>
    <dataValidation allowBlank="1" showInputMessage="1" showErrorMessage="1" promptTitle="META" prompt="Es el valor que se espera alcance el indicador." sqref="Q8" xr:uid="{00000000-0002-0000-02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2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200-00000F000000}"/>
    <dataValidation allowBlank="1" showInputMessage="1" showErrorMessage="1" promptTitle="FORMULA DEL INDICADOR" prompt="Fórmula matemática utilizada para el cálculo del indicador._x000a_" sqref="D8" xr:uid="{00000000-0002-0000-02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2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2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3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4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5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6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7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8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9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0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1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2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3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4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5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6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7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8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9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0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1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2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C00000"/>
  </sheetPr>
  <dimension ref="A1:AN68"/>
  <sheetViews>
    <sheetView view="pageLayout" topLeftCell="A40" zoomScale="78" zoomScaleNormal="73" zoomScalePageLayoutView="78" workbookViewId="0">
      <selection activeCell="B49" sqref="B49:E49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2.5" customHeight="1" thickBot="1" x14ac:dyDescent="0.3">
      <c r="O1" s="19" t="s">
        <v>70</v>
      </c>
    </row>
    <row r="2" spans="1:40" ht="16.5" customHeight="1" x14ac:dyDescent="0.25">
      <c r="A2" s="20"/>
      <c r="B2" s="148" t="s">
        <v>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50"/>
    </row>
    <row r="3" spans="1:40" ht="21.75" customHeight="1" x14ac:dyDescent="0.25">
      <c r="A3" s="20"/>
      <c r="B3" s="151" t="s">
        <v>1</v>
      </c>
      <c r="C3" s="152"/>
      <c r="D3" s="152"/>
      <c r="E3" s="153"/>
      <c r="F3" s="154" t="s">
        <v>77</v>
      </c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5"/>
    </row>
    <row r="4" spans="1:40" ht="18.75" customHeight="1" x14ac:dyDescent="0.25">
      <c r="A4" s="20"/>
      <c r="B4" s="141" t="s">
        <v>2</v>
      </c>
      <c r="C4" s="142"/>
      <c r="D4" s="142"/>
      <c r="E4" s="142"/>
      <c r="F4" s="154" t="s">
        <v>91</v>
      </c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5"/>
    </row>
    <row r="5" spans="1:40" ht="20.25" customHeight="1" x14ac:dyDescent="0.25">
      <c r="A5" s="20"/>
      <c r="B5" s="151" t="s">
        <v>56</v>
      </c>
      <c r="C5" s="152"/>
      <c r="D5" s="152"/>
      <c r="E5" s="153"/>
      <c r="F5" s="8" t="s">
        <v>57</v>
      </c>
      <c r="G5" s="156" t="s">
        <v>79</v>
      </c>
      <c r="H5" s="157"/>
      <c r="I5" s="157"/>
      <c r="J5" s="157"/>
      <c r="K5" s="157"/>
      <c r="L5" s="158"/>
      <c r="M5" s="11" t="s">
        <v>3</v>
      </c>
      <c r="N5" s="154" t="s">
        <v>80</v>
      </c>
      <c r="O5" s="154"/>
      <c r="P5" s="154"/>
      <c r="Q5" s="154"/>
      <c r="R5" s="155"/>
    </row>
    <row r="6" spans="1:40" ht="16.5" customHeight="1" x14ac:dyDescent="0.25">
      <c r="A6" s="20"/>
      <c r="B6" s="151" t="s">
        <v>4</v>
      </c>
      <c r="C6" s="152"/>
      <c r="D6" s="152"/>
      <c r="E6" s="153"/>
      <c r="F6" s="154" t="s">
        <v>92</v>
      </c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5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62" t="s">
        <v>25</v>
      </c>
      <c r="E8" s="162"/>
      <c r="F8" s="72" t="s">
        <v>26</v>
      </c>
      <c r="G8" s="162" t="s">
        <v>27</v>
      </c>
      <c r="H8" s="162"/>
      <c r="I8" s="162"/>
      <c r="J8" s="162" t="s">
        <v>28</v>
      </c>
      <c r="K8" s="162"/>
      <c r="L8" s="162"/>
      <c r="M8" s="162" t="s">
        <v>29</v>
      </c>
      <c r="N8" s="162"/>
      <c r="O8" s="162"/>
      <c r="P8" s="162"/>
      <c r="Q8" s="163" t="s">
        <v>38</v>
      </c>
      <c r="R8" s="164"/>
      <c r="T8" s="15"/>
    </row>
    <row r="9" spans="1:40" ht="45.75" customHeight="1" x14ac:dyDescent="0.25">
      <c r="A9" s="20"/>
      <c r="B9" s="13"/>
      <c r="C9" s="68"/>
      <c r="D9" s="168" t="s">
        <v>96</v>
      </c>
      <c r="E9" s="169"/>
      <c r="F9" s="172" t="s">
        <v>95</v>
      </c>
      <c r="G9" s="174" t="s">
        <v>93</v>
      </c>
      <c r="H9" s="174"/>
      <c r="I9" s="174"/>
      <c r="J9" s="175"/>
      <c r="K9" s="176"/>
      <c r="L9" s="177"/>
      <c r="M9" s="174" t="s">
        <v>83</v>
      </c>
      <c r="N9" s="174"/>
      <c r="O9" s="174"/>
      <c r="P9" s="174"/>
      <c r="Q9" s="191" t="s">
        <v>97</v>
      </c>
      <c r="R9" s="192"/>
    </row>
    <row r="10" spans="1:40" ht="54" customHeight="1" x14ac:dyDescent="0.25">
      <c r="A10" s="31" t="str">
        <f>IF(A8=1,"Eficiencia",IF(A8=2,"Eficacia",IF(A8=3,"Efectividad","")))</f>
        <v>Eficacia</v>
      </c>
      <c r="B10" s="28"/>
      <c r="C10" s="29"/>
      <c r="D10" s="170"/>
      <c r="E10" s="171"/>
      <c r="F10" s="173"/>
      <c r="G10" s="174" t="s">
        <v>94</v>
      </c>
      <c r="H10" s="174"/>
      <c r="I10" s="174"/>
      <c r="J10" s="195"/>
      <c r="K10" s="195"/>
      <c r="L10" s="195"/>
      <c r="M10" s="174" t="s">
        <v>83</v>
      </c>
      <c r="N10" s="174"/>
      <c r="O10" s="174"/>
      <c r="P10" s="174"/>
      <c r="Q10" s="193"/>
      <c r="R10" s="194"/>
    </row>
    <row r="11" spans="1:40" ht="20.25" customHeight="1" x14ac:dyDescent="0.25">
      <c r="A11" s="20"/>
      <c r="B11" s="165" t="s">
        <v>14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99" t="s">
        <v>30</v>
      </c>
      <c r="J12" s="200"/>
      <c r="K12" s="201" t="s">
        <v>6</v>
      </c>
      <c r="L12" s="202"/>
      <c r="M12" s="202"/>
      <c r="N12" s="202"/>
      <c r="O12" s="202"/>
      <c r="P12" s="202"/>
      <c r="Q12" s="202"/>
      <c r="R12" s="203"/>
    </row>
    <row r="13" spans="1:40" ht="15.75" customHeight="1" x14ac:dyDescent="0.25">
      <c r="A13" s="30">
        <v>3</v>
      </c>
      <c r="B13" s="204" t="s">
        <v>5</v>
      </c>
      <c r="C13" s="20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6" t="s">
        <v>9</v>
      </c>
      <c r="M13" s="147"/>
      <c r="N13" s="146" t="s">
        <v>10</v>
      </c>
      <c r="O13" s="147"/>
      <c r="P13" s="146" t="s">
        <v>11</v>
      </c>
      <c r="Q13" s="147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6" t="s">
        <v>11</v>
      </c>
      <c r="M14" s="147"/>
      <c r="N14" s="146" t="s">
        <v>10</v>
      </c>
      <c r="O14" s="147"/>
      <c r="P14" s="146" t="s">
        <v>9</v>
      </c>
      <c r="Q14" s="14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59" t="s">
        <v>32</v>
      </c>
      <c r="C15" s="160"/>
      <c r="D15" s="161"/>
      <c r="E15" s="71"/>
      <c r="F15" s="71"/>
      <c r="G15" s="71"/>
      <c r="H15" s="71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4" t="s">
        <v>33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6"/>
      <c r="T16" s="39"/>
      <c r="U16" s="39"/>
    </row>
    <row r="17" spans="1:40" ht="33.75" customHeight="1" x14ac:dyDescent="0.25">
      <c r="A17" s="20"/>
      <c r="B17" s="196" t="s">
        <v>31</v>
      </c>
      <c r="C17" s="197"/>
      <c r="D17" s="197"/>
      <c r="E17" s="197"/>
      <c r="F17" s="198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>
        <f>(IF($A$13=1,G20,IF($A$13=2,H20,IF($A$13=3,I20,IF($A$13=4,J20,IF($A$13=5,L20,IF($A$13=6,I20,"Error")))))))</f>
        <v>0</v>
      </c>
      <c r="V17" s="41">
        <f>(IF($A$13=1,G21,IF($A$13=2,H21,IF($A$13=3,I21,IF($A$13=4,J21,IF($A$13=5,L21,IF($A$13=6,I21,"Error")))))))</f>
        <v>0.25</v>
      </c>
    </row>
    <row r="18" spans="1:40" ht="19.5" customHeight="1" x14ac:dyDescent="0.25">
      <c r="A18" s="20"/>
      <c r="B18" s="139" t="str">
        <f>IF(G9="","",G9)</f>
        <v>UNIDADES DE MEJORAMIENTO DE VIVIENDA INTERVENIDAS</v>
      </c>
      <c r="C18" s="140"/>
      <c r="D18" s="140"/>
      <c r="E18" s="140"/>
      <c r="F18" s="140"/>
      <c r="G18" s="61"/>
      <c r="H18" s="61"/>
      <c r="I18" s="61">
        <v>0</v>
      </c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39" t="str">
        <f>IF(G10="","",G10)</f>
        <v>UNIDADES DE MEJORAMIENTO DE VIVIENDA CONTRATADAS</v>
      </c>
      <c r="C19" s="140"/>
      <c r="D19" s="140"/>
      <c r="E19" s="140"/>
      <c r="F19" s="140"/>
      <c r="G19" s="61"/>
      <c r="H19" s="61"/>
      <c r="I19" s="61">
        <v>2000</v>
      </c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1" t="s">
        <v>36</v>
      </c>
      <c r="C20" s="142"/>
      <c r="D20" s="142"/>
      <c r="E20" s="142"/>
      <c r="F20" s="142"/>
      <c r="G20" s="66" t="str">
        <f>IF(G19="","",IF(G19=0,0,G18/G19))</f>
        <v/>
      </c>
      <c r="H20" s="66" t="str">
        <f t="shared" ref="H20:R20" si="1">IF(H19="","",IF(H19=0,0,H18/H19))</f>
        <v/>
      </c>
      <c r="I20" s="66">
        <f t="shared" si="1"/>
        <v>0</v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1" t="s">
        <v>37</v>
      </c>
      <c r="C21" s="152"/>
      <c r="D21" s="152"/>
      <c r="E21" s="152"/>
      <c r="F21" s="153"/>
      <c r="G21" s="64"/>
      <c r="H21" s="64"/>
      <c r="I21" s="64">
        <v>0.25</v>
      </c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79" t="s">
        <v>34</v>
      </c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1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2" t="str">
        <f>IF(AND(I15=TRUE,W30&gt;=W29),"",IF(AND(I15=TRUE,W30&lt;W29),"REVISAR TENDENCIA ASCENDENTE",IF(AND(J15=TRUE,W30&lt;W29),"",IF(AND(J15=TRUE,W30&gt;W29),"REVISAR TENDENCIA DESCENDENTE",""))))</f>
        <v/>
      </c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4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85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7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85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7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85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7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85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7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85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7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85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7"/>
      <c r="T29" s="39"/>
      <c r="U29" s="39"/>
      <c r="V29" s="43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>0</v>
      </c>
      <c r="W29" s="44">
        <f>COUNTIF(W18:W28,"D")</f>
        <v>0</v>
      </c>
    </row>
    <row r="30" spans="1:40" ht="9.75" customHeight="1" x14ac:dyDescent="0.25">
      <c r="A30" s="27"/>
      <c r="B30" s="185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7"/>
      <c r="W30" s="44">
        <f>COUNTIF(W18:W28,"A")</f>
        <v>0</v>
      </c>
    </row>
    <row r="31" spans="1:40" ht="15.75" customHeight="1" x14ac:dyDescent="0.25">
      <c r="A31" s="27"/>
      <c r="B31" s="185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7"/>
    </row>
    <row r="32" spans="1:40" ht="11.25" customHeight="1" x14ac:dyDescent="0.25">
      <c r="A32" s="27"/>
      <c r="B32" s="185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7"/>
    </row>
    <row r="33" spans="1:18" ht="15" customHeight="1" x14ac:dyDescent="0.25">
      <c r="A33" s="27"/>
      <c r="B33" s="185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7"/>
    </row>
    <row r="34" spans="1:18" ht="15" customHeight="1" x14ac:dyDescent="0.25">
      <c r="A34" s="27"/>
      <c r="B34" s="185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7"/>
    </row>
    <row r="35" spans="1:18" ht="15" customHeight="1" x14ac:dyDescent="0.25">
      <c r="A35" s="27"/>
      <c r="B35" s="185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7"/>
    </row>
    <row r="36" spans="1:18" ht="15" customHeight="1" x14ac:dyDescent="0.25">
      <c r="A36" s="27"/>
      <c r="B36" s="185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7"/>
    </row>
    <row r="37" spans="1:18" ht="15" customHeight="1" x14ac:dyDescent="0.25">
      <c r="A37" s="27"/>
      <c r="B37" s="185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7"/>
    </row>
    <row r="38" spans="1:18" ht="15" customHeight="1" x14ac:dyDescent="0.25">
      <c r="A38" s="27"/>
      <c r="B38" s="185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7"/>
    </row>
    <row r="39" spans="1:18" ht="15" customHeight="1" x14ac:dyDescent="0.25">
      <c r="A39" s="27"/>
      <c r="B39" s="185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7"/>
    </row>
    <row r="40" spans="1:18" ht="15" customHeight="1" thickBot="1" x14ac:dyDescent="0.3">
      <c r="A40" s="27"/>
      <c r="B40" s="188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9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35" t="s">
        <v>35</v>
      </c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</row>
    <row r="43" spans="1:18" ht="17.25" customHeight="1" x14ac:dyDescent="0.25">
      <c r="A43" s="27"/>
      <c r="B43" s="178" t="s">
        <v>58</v>
      </c>
      <c r="C43" s="178"/>
      <c r="D43" s="178"/>
      <c r="E43" s="178"/>
      <c r="F43" s="9" t="s">
        <v>15</v>
      </c>
      <c r="G43" s="9" t="s">
        <v>59</v>
      </c>
      <c r="H43" s="178" t="s">
        <v>60</v>
      </c>
      <c r="I43" s="178"/>
      <c r="J43" s="178"/>
      <c r="K43" s="178"/>
      <c r="L43" s="178"/>
      <c r="M43" s="178"/>
      <c r="N43" s="178" t="s">
        <v>61</v>
      </c>
      <c r="O43" s="178"/>
      <c r="P43" s="178"/>
      <c r="Q43" s="178"/>
      <c r="R43" s="178"/>
    </row>
    <row r="44" spans="1:18" ht="30.75" customHeight="1" x14ac:dyDescent="0.25">
      <c r="A44" s="27"/>
      <c r="B44" s="143" t="str">
        <f>T17</f>
        <v>1er Trimestre</v>
      </c>
      <c r="C44" s="143"/>
      <c r="D44" s="143"/>
      <c r="E44" s="143"/>
      <c r="F44" s="74">
        <f>V17</f>
        <v>0.25</v>
      </c>
      <c r="G44" s="74">
        <f>U17</f>
        <v>0</v>
      </c>
      <c r="H44" s="144" t="s">
        <v>104</v>
      </c>
      <c r="I44" s="144"/>
      <c r="J44" s="144"/>
      <c r="K44" s="144"/>
      <c r="L44" s="144"/>
      <c r="M44" s="144"/>
      <c r="N44" s="145"/>
      <c r="O44" s="145"/>
      <c r="P44" s="145"/>
      <c r="Q44" s="145"/>
      <c r="R44" s="145"/>
    </row>
    <row r="45" spans="1:18" ht="30.75" customHeight="1" x14ac:dyDescent="0.25">
      <c r="A45" s="27"/>
      <c r="B45" s="143" t="str">
        <f t="shared" ref="B45:B55" si="2">T18</f>
        <v>2do Trimestre</v>
      </c>
      <c r="C45" s="143"/>
      <c r="D45" s="143"/>
      <c r="E45" s="143"/>
      <c r="F45" s="74">
        <f t="shared" ref="F45:F55" si="3">V18</f>
        <v>0</v>
      </c>
      <c r="G45" s="74" t="str">
        <f t="shared" ref="G45:G55" si="4">U18</f>
        <v/>
      </c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</row>
    <row r="46" spans="1:18" ht="30.75" customHeight="1" x14ac:dyDescent="0.25">
      <c r="A46" s="27"/>
      <c r="B46" s="143" t="str">
        <f t="shared" si="2"/>
        <v>3er Trimestre</v>
      </c>
      <c r="C46" s="143"/>
      <c r="D46" s="143"/>
      <c r="E46" s="143"/>
      <c r="F46" s="74">
        <f t="shared" si="3"/>
        <v>0</v>
      </c>
      <c r="G46" s="74" t="str">
        <f t="shared" si="4"/>
        <v/>
      </c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</row>
    <row r="47" spans="1:18" ht="30.75" customHeight="1" x14ac:dyDescent="0.25">
      <c r="A47" s="27"/>
      <c r="B47" s="143" t="str">
        <f t="shared" si="2"/>
        <v>4to Trimestre</v>
      </c>
      <c r="C47" s="143"/>
      <c r="D47" s="143"/>
      <c r="E47" s="143"/>
      <c r="F47" s="74">
        <f t="shared" si="3"/>
        <v>0</v>
      </c>
      <c r="G47" s="74" t="str">
        <f t="shared" si="4"/>
        <v/>
      </c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</row>
    <row r="48" spans="1:18" ht="30.75" customHeight="1" x14ac:dyDescent="0.25">
      <c r="A48" s="27"/>
      <c r="B48" s="143" t="str">
        <f t="shared" si="2"/>
        <v/>
      </c>
      <c r="C48" s="143"/>
      <c r="D48" s="143"/>
      <c r="E48" s="143"/>
      <c r="F48" s="74" t="str">
        <f t="shared" si="3"/>
        <v/>
      </c>
      <c r="G48" s="74" t="str">
        <f t="shared" si="4"/>
        <v/>
      </c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</row>
    <row r="49" spans="1:18" ht="30.75" customHeight="1" x14ac:dyDescent="0.25">
      <c r="A49" s="27"/>
      <c r="B49" s="143" t="str">
        <f t="shared" si="2"/>
        <v/>
      </c>
      <c r="C49" s="143"/>
      <c r="D49" s="143"/>
      <c r="E49" s="143"/>
      <c r="F49" s="74" t="str">
        <f t="shared" si="3"/>
        <v/>
      </c>
      <c r="G49" s="74" t="str">
        <f t="shared" si="4"/>
        <v/>
      </c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</row>
    <row r="50" spans="1:18" ht="30.75" customHeight="1" x14ac:dyDescent="0.25">
      <c r="A50" s="27"/>
      <c r="B50" s="143" t="str">
        <f t="shared" si="2"/>
        <v/>
      </c>
      <c r="C50" s="143"/>
      <c r="D50" s="143"/>
      <c r="E50" s="143"/>
      <c r="F50" s="74" t="str">
        <f t="shared" si="3"/>
        <v/>
      </c>
      <c r="G50" s="74" t="str">
        <f t="shared" si="4"/>
        <v/>
      </c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</row>
    <row r="51" spans="1:18" ht="30.75" customHeight="1" x14ac:dyDescent="0.25">
      <c r="A51" s="27"/>
      <c r="B51" s="143" t="str">
        <f t="shared" si="2"/>
        <v/>
      </c>
      <c r="C51" s="143"/>
      <c r="D51" s="143"/>
      <c r="E51" s="143"/>
      <c r="F51" s="74" t="str">
        <f t="shared" si="3"/>
        <v/>
      </c>
      <c r="G51" s="74" t="str">
        <f t="shared" si="4"/>
        <v/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</row>
    <row r="52" spans="1:18" ht="30.75" customHeight="1" x14ac:dyDescent="0.25">
      <c r="A52" s="27"/>
      <c r="B52" s="143" t="str">
        <f t="shared" si="2"/>
        <v/>
      </c>
      <c r="C52" s="143"/>
      <c r="D52" s="143"/>
      <c r="E52" s="143"/>
      <c r="F52" s="74" t="str">
        <f t="shared" si="3"/>
        <v/>
      </c>
      <c r="G52" s="74" t="str">
        <f t="shared" si="4"/>
        <v/>
      </c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</row>
    <row r="53" spans="1:18" ht="30.75" customHeight="1" x14ac:dyDescent="0.25">
      <c r="A53" s="27"/>
      <c r="B53" s="143" t="str">
        <f t="shared" si="2"/>
        <v/>
      </c>
      <c r="C53" s="143"/>
      <c r="D53" s="143"/>
      <c r="E53" s="143"/>
      <c r="F53" s="74" t="str">
        <f t="shared" si="3"/>
        <v/>
      </c>
      <c r="G53" s="74" t="str">
        <f t="shared" si="4"/>
        <v/>
      </c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</row>
    <row r="54" spans="1:18" ht="30.75" customHeight="1" x14ac:dyDescent="0.25">
      <c r="A54" s="27"/>
      <c r="B54" s="143" t="str">
        <f t="shared" si="2"/>
        <v/>
      </c>
      <c r="C54" s="143"/>
      <c r="D54" s="143"/>
      <c r="E54" s="143"/>
      <c r="F54" s="74" t="str">
        <f t="shared" si="3"/>
        <v/>
      </c>
      <c r="G54" s="74" t="str">
        <f t="shared" si="4"/>
        <v/>
      </c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</row>
    <row r="55" spans="1:18" ht="30.75" customHeight="1" x14ac:dyDescent="0.25">
      <c r="A55" s="27"/>
      <c r="B55" s="143" t="str">
        <f t="shared" si="2"/>
        <v/>
      </c>
      <c r="C55" s="143"/>
      <c r="D55" s="143"/>
      <c r="E55" s="143"/>
      <c r="F55" s="74" t="str">
        <f t="shared" si="3"/>
        <v/>
      </c>
      <c r="G55" s="74" t="str">
        <f t="shared" si="4"/>
        <v/>
      </c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37" t="s">
        <v>74</v>
      </c>
      <c r="O62" s="138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5" priority="1" operator="lessThan">
      <formula>$F44</formula>
    </cfRule>
    <cfRule type="cellIs" dxfId="14" priority="2" operator="greaterThanOrEqual">
      <formula>$F44</formula>
    </cfRule>
  </conditionalFormatting>
  <dataValidations disablePrompts="1" count="18">
    <dataValidation allowBlank="1" showInputMessage="1" showErrorMessage="1" promptTitle="PROCESO" prompt="Identifica el nombre del proceso al cual pertenece el indicador." sqref="B3" xr:uid="{00000000-0002-0000-0300-000000000000}"/>
    <dataValidation allowBlank="1" showInputMessage="1" showErrorMessage="1" promptTitle="PRODUCTO/SERVICIO" prompt="Identifica el nombre del producto o servicio." sqref="B4" xr:uid="{00000000-0002-0000-03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300-000002000000}"/>
    <dataValidation allowBlank="1" showInputMessage="1" showErrorMessage="1" promptTitle="PROCESO" prompt="Identifica el responsable del proceso." sqref="F5" xr:uid="{00000000-0002-0000-03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300-000004000000}"/>
    <dataValidation allowBlank="1" showInputMessage="1" showErrorMessage="1" promptTitle="NOMBRE DEL INDICADOR" prompt="Nombre que identifica al indicador." sqref="B6:B7 C7:D7" xr:uid="{00000000-0002-0000-0300-000005000000}"/>
    <dataValidation allowBlank="1" showInputMessage="1" showErrorMessage="1" promptTitle="UNIDAD DE MEDIDA" prompt="Magnitud referencia para la medición. Ejemplo: Porcentaje, Número de asesorías." sqref="F8" xr:uid="{00000000-0002-0000-0300-000006000000}"/>
    <dataValidation allowBlank="1" showInputMessage="1" showErrorMessage="1" promptTitle="NOMBRE VARIABLE" prompt="Nombre de las variables a utilizar, puede ser una sola_x000a_variable o dos dependiendo del indicador" sqref="G8" xr:uid="{00000000-0002-0000-0300-000007000000}"/>
    <dataValidation allowBlank="1" showInputMessage="1" showErrorMessage="1" promptTitle="EXPLICACION DE LA VARIABLE" prompt="Opcional si la variable requiere explicación o idefinición_x000a_" sqref="J8" xr:uid="{00000000-0002-0000-03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300-000009000000}"/>
    <dataValidation allowBlank="1" showInputMessage="1" showErrorMessage="1" promptTitle="TIPO INDICADOR" prompt="Selecciona el tipo de indicador (eficiencia, eficacia, Efectividad)." sqref="B8:C9" xr:uid="{00000000-0002-0000-0300-00000A000000}"/>
    <dataValidation allowBlank="1" showInputMessage="1" showErrorMessage="1" promptTitle="VARIABLES" prompt="Coloque las variables definidas en la sección formula del indicador" sqref="B17" xr:uid="{00000000-0002-0000-03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300-00000C000000}"/>
    <dataValidation allowBlank="1" showInputMessage="1" showErrorMessage="1" promptTitle="META" prompt="Es el valor que se espera alcance el indicador." sqref="Q8" xr:uid="{00000000-0002-0000-03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3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300-00000F000000}"/>
    <dataValidation allowBlank="1" showInputMessage="1" showErrorMessage="1" promptTitle="FORMULA DEL INDICADOR" prompt="Fórmula matemática utilizada para el cálculo del indicador._x000a_" sqref="D8" xr:uid="{00000000-0002-0000-03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3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665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6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7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8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9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0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1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2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3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4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5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6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7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8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9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0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1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2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3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4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5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6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C00000"/>
  </sheetPr>
  <dimension ref="A1:AN68"/>
  <sheetViews>
    <sheetView view="pageLayout" topLeftCell="A63" zoomScale="78" zoomScaleNormal="73" zoomScalePageLayoutView="78" workbookViewId="0">
      <selection activeCell="N63" sqref="N63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7.25" customHeight="1" thickBot="1" x14ac:dyDescent="0.3">
      <c r="O1" s="19" t="s">
        <v>70</v>
      </c>
    </row>
    <row r="2" spans="1:40" ht="16.5" customHeight="1" x14ac:dyDescent="0.25">
      <c r="A2" s="20"/>
      <c r="B2" s="148" t="s">
        <v>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50"/>
    </row>
    <row r="3" spans="1:40" ht="12.75" customHeight="1" x14ac:dyDescent="0.25">
      <c r="A3" s="20"/>
      <c r="B3" s="151" t="s">
        <v>1</v>
      </c>
      <c r="C3" s="152"/>
      <c r="D3" s="152"/>
      <c r="E3" s="153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5"/>
    </row>
    <row r="4" spans="1:40" ht="14.25" customHeight="1" x14ac:dyDescent="0.25">
      <c r="A4" s="20"/>
      <c r="B4" s="141" t="s">
        <v>2</v>
      </c>
      <c r="C4" s="142"/>
      <c r="D4" s="142"/>
      <c r="E4" s="142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10"/>
    </row>
    <row r="5" spans="1:40" ht="16.5" customHeight="1" x14ac:dyDescent="0.25">
      <c r="A5" s="20"/>
      <c r="B5" s="151" t="s">
        <v>56</v>
      </c>
      <c r="C5" s="152"/>
      <c r="D5" s="152"/>
      <c r="E5" s="153"/>
      <c r="F5" s="8" t="s">
        <v>57</v>
      </c>
      <c r="G5" s="206"/>
      <c r="H5" s="207"/>
      <c r="I5" s="207"/>
      <c r="J5" s="207"/>
      <c r="K5" s="207"/>
      <c r="L5" s="208"/>
      <c r="M5" s="11" t="s">
        <v>3</v>
      </c>
      <c r="N5" s="209"/>
      <c r="O5" s="209"/>
      <c r="P5" s="209"/>
      <c r="Q5" s="209"/>
      <c r="R5" s="210"/>
    </row>
    <row r="6" spans="1:40" ht="16.5" customHeight="1" x14ac:dyDescent="0.25">
      <c r="A6" s="20"/>
      <c r="B6" s="151" t="s">
        <v>4</v>
      </c>
      <c r="C6" s="152"/>
      <c r="D6" s="152"/>
      <c r="E6" s="153"/>
      <c r="F6" s="154" t="s">
        <v>63</v>
      </c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5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62" t="s">
        <v>25</v>
      </c>
      <c r="E8" s="162"/>
      <c r="F8" s="72" t="s">
        <v>26</v>
      </c>
      <c r="G8" s="162" t="s">
        <v>27</v>
      </c>
      <c r="H8" s="162"/>
      <c r="I8" s="162"/>
      <c r="J8" s="162" t="s">
        <v>28</v>
      </c>
      <c r="K8" s="162"/>
      <c r="L8" s="162"/>
      <c r="M8" s="162" t="s">
        <v>29</v>
      </c>
      <c r="N8" s="162"/>
      <c r="O8" s="162"/>
      <c r="P8" s="162"/>
      <c r="Q8" s="163" t="s">
        <v>38</v>
      </c>
      <c r="R8" s="164"/>
      <c r="T8" s="15"/>
    </row>
    <row r="9" spans="1:40" ht="27" customHeight="1" x14ac:dyDescent="0.25">
      <c r="A9" s="20"/>
      <c r="B9" s="13"/>
      <c r="C9" s="68"/>
      <c r="D9" s="168"/>
      <c r="E9" s="169"/>
      <c r="F9" s="172"/>
      <c r="G9" s="174"/>
      <c r="H9" s="174"/>
      <c r="I9" s="174"/>
      <c r="J9" s="175"/>
      <c r="K9" s="176"/>
      <c r="L9" s="177"/>
      <c r="M9" s="174"/>
      <c r="N9" s="174"/>
      <c r="O9" s="174"/>
      <c r="P9" s="174"/>
      <c r="Q9" s="211"/>
      <c r="R9" s="212"/>
    </row>
    <row r="10" spans="1:40" ht="27" customHeight="1" x14ac:dyDescent="0.25">
      <c r="A10" s="31" t="str">
        <f>IF(A8=1,"Eficiencia",IF(A8=2,"Eficacia",IF(A8=3,"Efectividad","")))</f>
        <v>Eficacia</v>
      </c>
      <c r="B10" s="28"/>
      <c r="C10" s="29"/>
      <c r="D10" s="170"/>
      <c r="E10" s="171"/>
      <c r="F10" s="173"/>
      <c r="G10" s="195"/>
      <c r="H10" s="195"/>
      <c r="I10" s="195"/>
      <c r="J10" s="195"/>
      <c r="K10" s="195"/>
      <c r="L10" s="195"/>
      <c r="M10" s="174"/>
      <c r="N10" s="174"/>
      <c r="O10" s="174"/>
      <c r="P10" s="174"/>
      <c r="Q10" s="213"/>
      <c r="R10" s="214"/>
    </row>
    <row r="11" spans="1:40" ht="20.25" customHeight="1" x14ac:dyDescent="0.25">
      <c r="A11" s="20"/>
      <c r="B11" s="165" t="s">
        <v>14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99" t="s">
        <v>30</v>
      </c>
      <c r="J12" s="200"/>
      <c r="K12" s="201" t="s">
        <v>6</v>
      </c>
      <c r="L12" s="202"/>
      <c r="M12" s="202"/>
      <c r="N12" s="202"/>
      <c r="O12" s="202"/>
      <c r="P12" s="202"/>
      <c r="Q12" s="202"/>
      <c r="R12" s="203"/>
    </row>
    <row r="13" spans="1:40" ht="15.75" customHeight="1" x14ac:dyDescent="0.25">
      <c r="A13" s="30">
        <v>3</v>
      </c>
      <c r="B13" s="204" t="s">
        <v>5</v>
      </c>
      <c r="C13" s="20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6" t="s">
        <v>9</v>
      </c>
      <c r="M13" s="147"/>
      <c r="N13" s="146" t="s">
        <v>10</v>
      </c>
      <c r="O13" s="147"/>
      <c r="P13" s="146" t="s">
        <v>11</v>
      </c>
      <c r="Q13" s="147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6" t="s">
        <v>11</v>
      </c>
      <c r="M14" s="147"/>
      <c r="N14" s="146" t="s">
        <v>10</v>
      </c>
      <c r="O14" s="147"/>
      <c r="P14" s="146" t="s">
        <v>9</v>
      </c>
      <c r="Q14" s="14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59" t="s">
        <v>32</v>
      </c>
      <c r="C15" s="160"/>
      <c r="D15" s="161"/>
      <c r="E15" s="71"/>
      <c r="F15" s="71"/>
      <c r="G15" s="71"/>
      <c r="H15" s="71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34" t="s">
        <v>33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6"/>
      <c r="T16" s="39"/>
      <c r="U16" s="39"/>
    </row>
    <row r="17" spans="1:40" ht="33.75" customHeight="1" x14ac:dyDescent="0.25">
      <c r="A17" s="20"/>
      <c r="B17" s="196" t="s">
        <v>31</v>
      </c>
      <c r="C17" s="197"/>
      <c r="D17" s="197"/>
      <c r="E17" s="197"/>
      <c r="F17" s="198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39" t="str">
        <f>IF(G9="","",G9)</f>
        <v/>
      </c>
      <c r="C18" s="140"/>
      <c r="D18" s="140"/>
      <c r="E18" s="140"/>
      <c r="F18" s="140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39" t="str">
        <f>IF(G10="","",G10)</f>
        <v/>
      </c>
      <c r="C19" s="140"/>
      <c r="D19" s="140"/>
      <c r="E19" s="140"/>
      <c r="F19" s="140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1" t="s">
        <v>36</v>
      </c>
      <c r="C20" s="142"/>
      <c r="D20" s="142"/>
      <c r="E20" s="142"/>
      <c r="F20" s="142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1" t="s">
        <v>37</v>
      </c>
      <c r="C21" s="152"/>
      <c r="D21" s="152"/>
      <c r="E21" s="152"/>
      <c r="F21" s="153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79" t="s">
        <v>34</v>
      </c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1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2" t="str">
        <f>IF(AND(I15=TRUE,W30&gt;=W29),"",IF(AND(I15=TRUE,W30&lt;W29),"REVISAR TENDENCIA ASCENDENTE",IF(AND(J15=TRUE,W30&lt;W29),"",IF(AND(J15=TRUE,W30&gt;W29),"REVISAR TENDENCIA DESCENDENTE",""))))</f>
        <v/>
      </c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4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85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7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85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7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85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7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85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7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85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7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85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7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85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7"/>
      <c r="W30" s="44">
        <f>COUNTIF(W18:W28,"A")</f>
        <v>0</v>
      </c>
    </row>
    <row r="31" spans="1:40" ht="15.75" customHeight="1" x14ac:dyDescent="0.25">
      <c r="A31" s="27"/>
      <c r="B31" s="185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7"/>
    </row>
    <row r="32" spans="1:40" ht="11.25" customHeight="1" x14ac:dyDescent="0.25">
      <c r="A32" s="27"/>
      <c r="B32" s="185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7"/>
    </row>
    <row r="33" spans="1:18" ht="15" customHeight="1" x14ac:dyDescent="0.25">
      <c r="A33" s="27"/>
      <c r="B33" s="185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7"/>
    </row>
    <row r="34" spans="1:18" ht="15" customHeight="1" x14ac:dyDescent="0.25">
      <c r="A34" s="27"/>
      <c r="B34" s="185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7"/>
    </row>
    <row r="35" spans="1:18" ht="15" customHeight="1" x14ac:dyDescent="0.25">
      <c r="A35" s="27"/>
      <c r="B35" s="185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7"/>
    </row>
    <row r="36" spans="1:18" ht="15" customHeight="1" x14ac:dyDescent="0.25">
      <c r="A36" s="27"/>
      <c r="B36" s="185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7"/>
    </row>
    <row r="37" spans="1:18" ht="15" customHeight="1" x14ac:dyDescent="0.25">
      <c r="A37" s="27"/>
      <c r="B37" s="185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7"/>
    </row>
    <row r="38" spans="1:18" ht="15" customHeight="1" x14ac:dyDescent="0.25">
      <c r="A38" s="27"/>
      <c r="B38" s="185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7"/>
    </row>
    <row r="39" spans="1:18" ht="15" customHeight="1" x14ac:dyDescent="0.25">
      <c r="A39" s="27"/>
      <c r="B39" s="185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7"/>
    </row>
    <row r="40" spans="1:18" ht="15" customHeight="1" thickBot="1" x14ac:dyDescent="0.3">
      <c r="A40" s="27"/>
      <c r="B40" s="188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9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35" t="s">
        <v>35</v>
      </c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</row>
    <row r="43" spans="1:18" ht="17.25" customHeight="1" x14ac:dyDescent="0.25">
      <c r="A43" s="27"/>
      <c r="B43" s="178" t="s">
        <v>58</v>
      </c>
      <c r="C43" s="178"/>
      <c r="D43" s="178"/>
      <c r="E43" s="178"/>
      <c r="F43" s="9" t="s">
        <v>15</v>
      </c>
      <c r="G43" s="9" t="s">
        <v>59</v>
      </c>
      <c r="H43" s="178" t="s">
        <v>60</v>
      </c>
      <c r="I43" s="178"/>
      <c r="J43" s="178"/>
      <c r="K43" s="178"/>
      <c r="L43" s="178"/>
      <c r="M43" s="178"/>
      <c r="N43" s="178" t="s">
        <v>61</v>
      </c>
      <c r="O43" s="178"/>
      <c r="P43" s="178"/>
      <c r="Q43" s="178"/>
      <c r="R43" s="178"/>
    </row>
    <row r="44" spans="1:18" ht="30.75" customHeight="1" x14ac:dyDescent="0.25">
      <c r="A44" s="27"/>
      <c r="B44" s="143" t="str">
        <f>T17</f>
        <v>1er Trimestre</v>
      </c>
      <c r="C44" s="143"/>
      <c r="D44" s="143"/>
      <c r="E44" s="143"/>
      <c r="F44" s="74">
        <f>V17</f>
        <v>0</v>
      </c>
      <c r="G44" s="74" t="str">
        <f>U17</f>
        <v/>
      </c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</row>
    <row r="45" spans="1:18" ht="30.75" customHeight="1" x14ac:dyDescent="0.25">
      <c r="A45" s="27"/>
      <c r="B45" s="143" t="str">
        <f t="shared" ref="B45:B55" si="2">T18</f>
        <v>2do Trimestre</v>
      </c>
      <c r="C45" s="143"/>
      <c r="D45" s="143"/>
      <c r="E45" s="143"/>
      <c r="F45" s="74">
        <f t="shared" ref="F45:F55" si="3">V18</f>
        <v>0</v>
      </c>
      <c r="G45" s="74" t="str">
        <f t="shared" ref="G45:G55" si="4">U18</f>
        <v/>
      </c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</row>
    <row r="46" spans="1:18" ht="30.75" customHeight="1" x14ac:dyDescent="0.25">
      <c r="A46" s="27"/>
      <c r="B46" s="143" t="str">
        <f t="shared" si="2"/>
        <v>3er Trimestre</v>
      </c>
      <c r="C46" s="143"/>
      <c r="D46" s="143"/>
      <c r="E46" s="143"/>
      <c r="F46" s="74">
        <f t="shared" si="3"/>
        <v>0</v>
      </c>
      <c r="G46" s="74" t="str">
        <f t="shared" si="4"/>
        <v/>
      </c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</row>
    <row r="47" spans="1:18" ht="30.75" customHeight="1" x14ac:dyDescent="0.25">
      <c r="A47" s="27"/>
      <c r="B47" s="143" t="str">
        <f t="shared" si="2"/>
        <v>4to Trimestre</v>
      </c>
      <c r="C47" s="143"/>
      <c r="D47" s="143"/>
      <c r="E47" s="143"/>
      <c r="F47" s="74">
        <f t="shared" si="3"/>
        <v>0</v>
      </c>
      <c r="G47" s="74" t="str">
        <f t="shared" si="4"/>
        <v/>
      </c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</row>
    <row r="48" spans="1:18" ht="30.75" customHeight="1" x14ac:dyDescent="0.25">
      <c r="A48" s="27"/>
      <c r="B48" s="143" t="str">
        <f t="shared" si="2"/>
        <v/>
      </c>
      <c r="C48" s="143"/>
      <c r="D48" s="143"/>
      <c r="E48" s="143"/>
      <c r="F48" s="74" t="str">
        <f t="shared" si="3"/>
        <v/>
      </c>
      <c r="G48" s="74" t="str">
        <f t="shared" si="4"/>
        <v/>
      </c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</row>
    <row r="49" spans="1:18" ht="30.75" customHeight="1" x14ac:dyDescent="0.25">
      <c r="A49" s="27"/>
      <c r="B49" s="143" t="str">
        <f t="shared" si="2"/>
        <v/>
      </c>
      <c r="C49" s="143"/>
      <c r="D49" s="143"/>
      <c r="E49" s="143"/>
      <c r="F49" s="74" t="str">
        <f t="shared" si="3"/>
        <v/>
      </c>
      <c r="G49" s="74" t="str">
        <f t="shared" si="4"/>
        <v/>
      </c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</row>
    <row r="50" spans="1:18" ht="30.75" customHeight="1" x14ac:dyDescent="0.25">
      <c r="A50" s="27"/>
      <c r="B50" s="143" t="str">
        <f t="shared" si="2"/>
        <v/>
      </c>
      <c r="C50" s="143"/>
      <c r="D50" s="143"/>
      <c r="E50" s="143"/>
      <c r="F50" s="74" t="str">
        <f t="shared" si="3"/>
        <v/>
      </c>
      <c r="G50" s="74" t="str">
        <f t="shared" si="4"/>
        <v/>
      </c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</row>
    <row r="51" spans="1:18" ht="30.75" customHeight="1" x14ac:dyDescent="0.25">
      <c r="A51" s="27"/>
      <c r="B51" s="143" t="str">
        <f t="shared" si="2"/>
        <v/>
      </c>
      <c r="C51" s="143"/>
      <c r="D51" s="143"/>
      <c r="E51" s="143"/>
      <c r="F51" s="74" t="str">
        <f t="shared" si="3"/>
        <v/>
      </c>
      <c r="G51" s="74" t="str">
        <f t="shared" si="4"/>
        <v/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</row>
    <row r="52" spans="1:18" ht="30.75" customHeight="1" x14ac:dyDescent="0.25">
      <c r="A52" s="27"/>
      <c r="B52" s="143" t="str">
        <f t="shared" si="2"/>
        <v/>
      </c>
      <c r="C52" s="143"/>
      <c r="D52" s="143"/>
      <c r="E52" s="143"/>
      <c r="F52" s="74" t="str">
        <f t="shared" si="3"/>
        <v/>
      </c>
      <c r="G52" s="74" t="str">
        <f t="shared" si="4"/>
        <v/>
      </c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</row>
    <row r="53" spans="1:18" ht="30.75" customHeight="1" x14ac:dyDescent="0.25">
      <c r="A53" s="27"/>
      <c r="B53" s="143" t="str">
        <f t="shared" si="2"/>
        <v/>
      </c>
      <c r="C53" s="143"/>
      <c r="D53" s="143"/>
      <c r="E53" s="143"/>
      <c r="F53" s="74" t="str">
        <f t="shared" si="3"/>
        <v/>
      </c>
      <c r="G53" s="74" t="str">
        <f t="shared" si="4"/>
        <v/>
      </c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</row>
    <row r="54" spans="1:18" ht="30.75" customHeight="1" x14ac:dyDescent="0.25">
      <c r="A54" s="27"/>
      <c r="B54" s="143" t="str">
        <f t="shared" si="2"/>
        <v/>
      </c>
      <c r="C54" s="143"/>
      <c r="D54" s="143"/>
      <c r="E54" s="143"/>
      <c r="F54" s="74" t="str">
        <f t="shared" si="3"/>
        <v/>
      </c>
      <c r="G54" s="74" t="str">
        <f t="shared" si="4"/>
        <v/>
      </c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</row>
    <row r="55" spans="1:18" ht="30.75" customHeight="1" x14ac:dyDescent="0.25">
      <c r="A55" s="27"/>
      <c r="B55" s="143" t="str">
        <f t="shared" si="2"/>
        <v/>
      </c>
      <c r="C55" s="143"/>
      <c r="D55" s="143"/>
      <c r="E55" s="143"/>
      <c r="F55" s="74" t="str">
        <f t="shared" si="3"/>
        <v/>
      </c>
      <c r="G55" s="74" t="str">
        <f t="shared" si="4"/>
        <v/>
      </c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37" t="s">
        <v>74</v>
      </c>
      <c r="O62" s="138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3" priority="1" operator="lessThan">
      <formula>$F44</formula>
    </cfRule>
    <cfRule type="cellIs" dxfId="12" priority="2" operator="greaterThanOrEqual">
      <formula>$F44</formula>
    </cfRule>
  </conditionalFormatting>
  <dataValidations disablePrompts="1" count="18">
    <dataValidation allowBlank="1" showInputMessage="1" showErrorMessage="1" promptTitle="PROCESO" prompt="Identifica el nombre del proceso al cual pertenece el indicador." sqref="B3" xr:uid="{00000000-0002-0000-0400-000000000000}"/>
    <dataValidation allowBlank="1" showInputMessage="1" showErrorMessage="1" promptTitle="PRODUCTO/SERVICIO" prompt="Identifica el nombre del producto o servicio." sqref="B4" xr:uid="{00000000-0002-0000-04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400-000002000000}"/>
    <dataValidation allowBlank="1" showInputMessage="1" showErrorMessage="1" promptTitle="PROCESO" prompt="Identifica el responsable del proceso." sqref="F5" xr:uid="{00000000-0002-0000-04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400-000004000000}"/>
    <dataValidation allowBlank="1" showInputMessage="1" showErrorMessage="1" promptTitle="NOMBRE DEL INDICADOR" prompt="Nombre que identifica al indicador." sqref="B6:B7 C7:D7" xr:uid="{00000000-0002-0000-0400-000005000000}"/>
    <dataValidation allowBlank="1" showInputMessage="1" showErrorMessage="1" promptTitle="UNIDAD DE MEDIDA" prompt="Magnitud referencia para la medición. Ejemplo: Porcentaje, Número de asesorías." sqref="F8" xr:uid="{00000000-0002-0000-0400-000006000000}"/>
    <dataValidation allowBlank="1" showInputMessage="1" showErrorMessage="1" promptTitle="NOMBRE VARIABLE" prompt="Nombre de las variables a utilizar, puede ser una sola_x000a_variable o dos dependiendo del indicador" sqref="G8" xr:uid="{00000000-0002-0000-0400-000007000000}"/>
    <dataValidation allowBlank="1" showInputMessage="1" showErrorMessage="1" promptTitle="EXPLICACION DE LA VARIABLE" prompt="Opcional si la variable requiere explicación o idefinición_x000a_" sqref="J8" xr:uid="{00000000-0002-0000-04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400-000009000000}"/>
    <dataValidation allowBlank="1" showInputMessage="1" showErrorMessage="1" promptTitle="TIPO INDICADOR" prompt="Selecciona el tipo de indicador (eficiencia, eficacia, Efectividad)." sqref="B8:C9" xr:uid="{00000000-0002-0000-0400-00000A000000}"/>
    <dataValidation allowBlank="1" showInputMessage="1" showErrorMessage="1" promptTitle="VARIABLES" prompt="Coloque las variables definidas en la sección formula del indicador" sqref="B17" xr:uid="{00000000-0002-0000-04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400-00000C000000}"/>
    <dataValidation allowBlank="1" showInputMessage="1" showErrorMessage="1" promptTitle="META" prompt="Es el valor que se espera alcance el indicador." sqref="Q8" xr:uid="{00000000-0002-0000-04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4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400-00000F000000}"/>
    <dataValidation allowBlank="1" showInputMessage="1" showErrorMessage="1" promptTitle="FORMULA DEL INDICADOR" prompt="Fórmula matemática utilizada para el cálculo del indicador._x000a_" sqref="D8" xr:uid="{00000000-0002-0000-04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4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689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0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1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2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3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4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5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6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7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8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9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0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1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2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3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4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5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6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7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8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9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10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C00000"/>
  </sheetPr>
  <dimension ref="A1:AN68"/>
  <sheetViews>
    <sheetView view="pageLayout" topLeftCell="A63" zoomScale="78" zoomScaleNormal="73" zoomScalePageLayoutView="78" workbookViewId="0">
      <selection activeCell="N63" sqref="N63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9.5" customHeight="1" thickBot="1" x14ac:dyDescent="0.3">
      <c r="O1" s="19" t="s">
        <v>70</v>
      </c>
    </row>
    <row r="2" spans="1:40" ht="16.5" customHeight="1" x14ac:dyDescent="0.25">
      <c r="A2" s="20"/>
      <c r="B2" s="148" t="s">
        <v>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50"/>
    </row>
    <row r="3" spans="1:40" ht="12.75" customHeight="1" x14ac:dyDescent="0.25">
      <c r="A3" s="20"/>
      <c r="B3" s="151" t="s">
        <v>1</v>
      </c>
      <c r="C3" s="152"/>
      <c r="D3" s="152"/>
      <c r="E3" s="153"/>
      <c r="F3" s="154" t="s">
        <v>62</v>
      </c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5"/>
    </row>
    <row r="4" spans="1:40" ht="14.25" customHeight="1" x14ac:dyDescent="0.25">
      <c r="A4" s="20"/>
      <c r="B4" s="141" t="s">
        <v>2</v>
      </c>
      <c r="C4" s="142"/>
      <c r="D4" s="142"/>
      <c r="E4" s="142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10"/>
    </row>
    <row r="5" spans="1:40" ht="16.5" customHeight="1" x14ac:dyDescent="0.25">
      <c r="A5" s="20"/>
      <c r="B5" s="151" t="s">
        <v>56</v>
      </c>
      <c r="C5" s="152"/>
      <c r="D5" s="152"/>
      <c r="E5" s="153"/>
      <c r="F5" s="8" t="s">
        <v>57</v>
      </c>
      <c r="G5" s="206"/>
      <c r="H5" s="207"/>
      <c r="I5" s="207"/>
      <c r="J5" s="207"/>
      <c r="K5" s="207"/>
      <c r="L5" s="208"/>
      <c r="M5" s="11" t="s">
        <v>3</v>
      </c>
      <c r="N5" s="209"/>
      <c r="O5" s="209"/>
      <c r="P5" s="209"/>
      <c r="Q5" s="209"/>
      <c r="R5" s="210"/>
    </row>
    <row r="6" spans="1:40" ht="16.5" customHeight="1" x14ac:dyDescent="0.25">
      <c r="A6" s="20"/>
      <c r="B6" s="151" t="s">
        <v>4</v>
      </c>
      <c r="C6" s="152"/>
      <c r="D6" s="152"/>
      <c r="E6" s="153"/>
      <c r="F6" s="154" t="s">
        <v>64</v>
      </c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5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62" t="s">
        <v>25</v>
      </c>
      <c r="E8" s="162"/>
      <c r="F8" s="72" t="s">
        <v>26</v>
      </c>
      <c r="G8" s="162" t="s">
        <v>27</v>
      </c>
      <c r="H8" s="162"/>
      <c r="I8" s="162"/>
      <c r="J8" s="162" t="s">
        <v>28</v>
      </c>
      <c r="K8" s="162"/>
      <c r="L8" s="162"/>
      <c r="M8" s="162" t="s">
        <v>29</v>
      </c>
      <c r="N8" s="162"/>
      <c r="O8" s="162"/>
      <c r="P8" s="162"/>
      <c r="Q8" s="163" t="s">
        <v>38</v>
      </c>
      <c r="R8" s="164"/>
      <c r="T8" s="15"/>
    </row>
    <row r="9" spans="1:40" ht="27" customHeight="1" x14ac:dyDescent="0.25">
      <c r="A9" s="20"/>
      <c r="B9" s="13"/>
      <c r="C9" s="68"/>
      <c r="D9" s="168"/>
      <c r="E9" s="169"/>
      <c r="F9" s="172"/>
      <c r="G9" s="174"/>
      <c r="H9" s="174"/>
      <c r="I9" s="174"/>
      <c r="J9" s="175"/>
      <c r="K9" s="176"/>
      <c r="L9" s="177"/>
      <c r="M9" s="174"/>
      <c r="N9" s="174"/>
      <c r="O9" s="174"/>
      <c r="P9" s="174"/>
      <c r="Q9" s="211"/>
      <c r="R9" s="212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70"/>
      <c r="E10" s="171"/>
      <c r="F10" s="173"/>
      <c r="G10" s="195"/>
      <c r="H10" s="195"/>
      <c r="I10" s="195"/>
      <c r="J10" s="195"/>
      <c r="K10" s="195"/>
      <c r="L10" s="195"/>
      <c r="M10" s="174"/>
      <c r="N10" s="174"/>
      <c r="O10" s="174"/>
      <c r="P10" s="174"/>
      <c r="Q10" s="213"/>
      <c r="R10" s="214"/>
    </row>
    <row r="11" spans="1:40" ht="20.25" customHeight="1" x14ac:dyDescent="0.25">
      <c r="A11" s="20"/>
      <c r="B11" s="165" t="s">
        <v>14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99" t="s">
        <v>30</v>
      </c>
      <c r="J12" s="200"/>
      <c r="K12" s="201" t="s">
        <v>6</v>
      </c>
      <c r="L12" s="202"/>
      <c r="M12" s="202"/>
      <c r="N12" s="202"/>
      <c r="O12" s="202"/>
      <c r="P12" s="202"/>
      <c r="Q12" s="202"/>
      <c r="R12" s="203"/>
    </row>
    <row r="13" spans="1:40" ht="15.75" customHeight="1" x14ac:dyDescent="0.25">
      <c r="A13" s="30">
        <v>1</v>
      </c>
      <c r="B13" s="204" t="s">
        <v>5</v>
      </c>
      <c r="C13" s="20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6" t="s">
        <v>9</v>
      </c>
      <c r="M13" s="147"/>
      <c r="N13" s="146" t="s">
        <v>10</v>
      </c>
      <c r="O13" s="147"/>
      <c r="P13" s="146" t="s">
        <v>11</v>
      </c>
      <c r="Q13" s="147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6" t="s">
        <v>11</v>
      </c>
      <c r="M14" s="147"/>
      <c r="N14" s="146" t="s">
        <v>10</v>
      </c>
      <c r="O14" s="147"/>
      <c r="P14" s="146" t="s">
        <v>9</v>
      </c>
      <c r="Q14" s="14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59" t="s">
        <v>32</v>
      </c>
      <c r="C15" s="160"/>
      <c r="D15" s="161"/>
      <c r="E15" s="71"/>
      <c r="F15" s="71"/>
      <c r="G15" s="71"/>
      <c r="H15" s="71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4" t="s">
        <v>33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6"/>
      <c r="T16" s="39"/>
      <c r="U16" s="39"/>
    </row>
    <row r="17" spans="1:40" ht="33.75" customHeight="1" x14ac:dyDescent="0.25">
      <c r="A17" s="20"/>
      <c r="B17" s="196" t="s">
        <v>31</v>
      </c>
      <c r="C17" s="197"/>
      <c r="D17" s="197"/>
      <c r="E17" s="197"/>
      <c r="F17" s="198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39" t="str">
        <f>IF(G9="","",G9)</f>
        <v/>
      </c>
      <c r="C18" s="140"/>
      <c r="D18" s="140"/>
      <c r="E18" s="140"/>
      <c r="F18" s="140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39" t="str">
        <f>IF(G10="","",G10)</f>
        <v/>
      </c>
      <c r="C19" s="140"/>
      <c r="D19" s="140"/>
      <c r="E19" s="140"/>
      <c r="F19" s="140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1" t="s">
        <v>36</v>
      </c>
      <c r="C20" s="142"/>
      <c r="D20" s="142"/>
      <c r="E20" s="142"/>
      <c r="F20" s="142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1" t="s">
        <v>37</v>
      </c>
      <c r="C21" s="152"/>
      <c r="D21" s="152"/>
      <c r="E21" s="152"/>
      <c r="F21" s="153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79" t="s">
        <v>34</v>
      </c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1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2" t="str">
        <f>IF(AND(I15=TRUE,W30&gt;=W29),"",IF(AND(I15=TRUE,W30&lt;W29),"REVISAR TENDENCIA ASCENDENTE",IF(AND(J15=TRUE,W30&lt;W29),"",IF(AND(J15=TRUE,W30&gt;W29),"REVISAR TENDENCIA DESCENDENTE",""))))</f>
        <v/>
      </c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4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85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7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85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7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85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7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85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7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85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7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85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7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85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7"/>
      <c r="W30" s="44">
        <f>COUNTIF(W18:W28,"A")</f>
        <v>0</v>
      </c>
    </row>
    <row r="31" spans="1:40" ht="15.75" customHeight="1" x14ac:dyDescent="0.25">
      <c r="A31" s="27"/>
      <c r="B31" s="185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7"/>
    </row>
    <row r="32" spans="1:40" ht="11.25" customHeight="1" x14ac:dyDescent="0.25">
      <c r="A32" s="27"/>
      <c r="B32" s="185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7"/>
    </row>
    <row r="33" spans="1:18" ht="15" customHeight="1" x14ac:dyDescent="0.25">
      <c r="A33" s="27"/>
      <c r="B33" s="185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7"/>
    </row>
    <row r="34" spans="1:18" ht="15" customHeight="1" x14ac:dyDescent="0.25">
      <c r="A34" s="27"/>
      <c r="B34" s="185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7"/>
    </row>
    <row r="35" spans="1:18" ht="15" customHeight="1" x14ac:dyDescent="0.25">
      <c r="A35" s="27"/>
      <c r="B35" s="185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7"/>
    </row>
    <row r="36" spans="1:18" ht="15" customHeight="1" x14ac:dyDescent="0.25">
      <c r="A36" s="27"/>
      <c r="B36" s="185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7"/>
    </row>
    <row r="37" spans="1:18" ht="15" customHeight="1" x14ac:dyDescent="0.25">
      <c r="A37" s="27"/>
      <c r="B37" s="185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7"/>
    </row>
    <row r="38" spans="1:18" ht="15" customHeight="1" x14ac:dyDescent="0.25">
      <c r="A38" s="27"/>
      <c r="B38" s="185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7"/>
    </row>
    <row r="39" spans="1:18" ht="15" customHeight="1" x14ac:dyDescent="0.25">
      <c r="A39" s="27"/>
      <c r="B39" s="185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7"/>
    </row>
    <row r="40" spans="1:18" ht="15" customHeight="1" thickBot="1" x14ac:dyDescent="0.3">
      <c r="A40" s="27"/>
      <c r="B40" s="188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9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35" t="s">
        <v>35</v>
      </c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</row>
    <row r="43" spans="1:18" ht="17.25" customHeight="1" x14ac:dyDescent="0.25">
      <c r="A43" s="27"/>
      <c r="B43" s="178" t="s">
        <v>58</v>
      </c>
      <c r="C43" s="178"/>
      <c r="D43" s="178"/>
      <c r="E43" s="178"/>
      <c r="F43" s="9" t="s">
        <v>15</v>
      </c>
      <c r="G43" s="9" t="s">
        <v>59</v>
      </c>
      <c r="H43" s="178" t="s">
        <v>60</v>
      </c>
      <c r="I43" s="178"/>
      <c r="J43" s="178"/>
      <c r="K43" s="178"/>
      <c r="L43" s="178"/>
      <c r="M43" s="178"/>
      <c r="N43" s="178" t="s">
        <v>61</v>
      </c>
      <c r="O43" s="178"/>
      <c r="P43" s="178"/>
      <c r="Q43" s="178"/>
      <c r="R43" s="178"/>
    </row>
    <row r="44" spans="1:18" ht="30.75" customHeight="1" x14ac:dyDescent="0.25">
      <c r="A44" s="27"/>
      <c r="B44" s="143" t="str">
        <f>T17</f>
        <v>Ene</v>
      </c>
      <c r="C44" s="143"/>
      <c r="D44" s="143"/>
      <c r="E44" s="143"/>
      <c r="F44" s="74">
        <f>V17</f>
        <v>0</v>
      </c>
      <c r="G44" s="74" t="str">
        <f>U17</f>
        <v/>
      </c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</row>
    <row r="45" spans="1:18" ht="30.75" customHeight="1" x14ac:dyDescent="0.25">
      <c r="A45" s="27"/>
      <c r="B45" s="143" t="str">
        <f t="shared" ref="B45:B55" si="2">T18</f>
        <v>Feb</v>
      </c>
      <c r="C45" s="143"/>
      <c r="D45" s="143"/>
      <c r="E45" s="143"/>
      <c r="F45" s="74">
        <f t="shared" ref="F45:F55" si="3">V18</f>
        <v>0</v>
      </c>
      <c r="G45" s="74" t="str">
        <f t="shared" ref="G45:G55" si="4">U18</f>
        <v/>
      </c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</row>
    <row r="46" spans="1:18" ht="30.75" customHeight="1" x14ac:dyDescent="0.25">
      <c r="A46" s="27"/>
      <c r="B46" s="143" t="str">
        <f t="shared" si="2"/>
        <v>Mar</v>
      </c>
      <c r="C46" s="143"/>
      <c r="D46" s="143"/>
      <c r="E46" s="143"/>
      <c r="F46" s="74">
        <f t="shared" si="3"/>
        <v>0</v>
      </c>
      <c r="G46" s="74" t="str">
        <f t="shared" si="4"/>
        <v/>
      </c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</row>
    <row r="47" spans="1:18" ht="30.75" customHeight="1" x14ac:dyDescent="0.25">
      <c r="A47" s="27"/>
      <c r="B47" s="143" t="str">
        <f t="shared" si="2"/>
        <v>Abr</v>
      </c>
      <c r="C47" s="143"/>
      <c r="D47" s="143"/>
      <c r="E47" s="143"/>
      <c r="F47" s="74">
        <f t="shared" si="3"/>
        <v>0</v>
      </c>
      <c r="G47" s="74" t="str">
        <f t="shared" si="4"/>
        <v/>
      </c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</row>
    <row r="48" spans="1:18" ht="30.75" customHeight="1" x14ac:dyDescent="0.25">
      <c r="A48" s="27"/>
      <c r="B48" s="143" t="str">
        <f t="shared" si="2"/>
        <v>May</v>
      </c>
      <c r="C48" s="143"/>
      <c r="D48" s="143"/>
      <c r="E48" s="143"/>
      <c r="F48" s="74">
        <f t="shared" si="3"/>
        <v>0</v>
      </c>
      <c r="G48" s="74" t="str">
        <f t="shared" si="4"/>
        <v/>
      </c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</row>
    <row r="49" spans="1:18" ht="30.75" customHeight="1" x14ac:dyDescent="0.25">
      <c r="A49" s="27"/>
      <c r="B49" s="143" t="str">
        <f t="shared" si="2"/>
        <v>Jun</v>
      </c>
      <c r="C49" s="143"/>
      <c r="D49" s="143"/>
      <c r="E49" s="143"/>
      <c r="F49" s="74">
        <f t="shared" si="3"/>
        <v>0</v>
      </c>
      <c r="G49" s="74" t="str">
        <f t="shared" si="4"/>
        <v/>
      </c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</row>
    <row r="50" spans="1:18" ht="30.75" customHeight="1" x14ac:dyDescent="0.25">
      <c r="A50" s="27"/>
      <c r="B50" s="143" t="str">
        <f t="shared" si="2"/>
        <v>Jul</v>
      </c>
      <c r="C50" s="143"/>
      <c r="D50" s="143"/>
      <c r="E50" s="143"/>
      <c r="F50" s="74">
        <f t="shared" si="3"/>
        <v>0</v>
      </c>
      <c r="G50" s="74" t="str">
        <f t="shared" si="4"/>
        <v/>
      </c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</row>
    <row r="51" spans="1:18" ht="30.75" customHeight="1" x14ac:dyDescent="0.25">
      <c r="A51" s="27"/>
      <c r="B51" s="143" t="str">
        <f t="shared" si="2"/>
        <v>Ago</v>
      </c>
      <c r="C51" s="143"/>
      <c r="D51" s="143"/>
      <c r="E51" s="143"/>
      <c r="F51" s="74">
        <f t="shared" si="3"/>
        <v>0</v>
      </c>
      <c r="G51" s="74" t="str">
        <f t="shared" si="4"/>
        <v/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</row>
    <row r="52" spans="1:18" ht="30.75" customHeight="1" x14ac:dyDescent="0.25">
      <c r="A52" s="27"/>
      <c r="B52" s="143" t="str">
        <f t="shared" si="2"/>
        <v>Sep</v>
      </c>
      <c r="C52" s="143"/>
      <c r="D52" s="143"/>
      <c r="E52" s="143"/>
      <c r="F52" s="74">
        <f t="shared" si="3"/>
        <v>0</v>
      </c>
      <c r="G52" s="74" t="str">
        <f t="shared" si="4"/>
        <v/>
      </c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</row>
    <row r="53" spans="1:18" ht="30.75" customHeight="1" x14ac:dyDescent="0.25">
      <c r="A53" s="27"/>
      <c r="B53" s="143" t="str">
        <f t="shared" si="2"/>
        <v>Oct</v>
      </c>
      <c r="C53" s="143"/>
      <c r="D53" s="143"/>
      <c r="E53" s="143"/>
      <c r="F53" s="74">
        <f t="shared" si="3"/>
        <v>0</v>
      </c>
      <c r="G53" s="74" t="str">
        <f t="shared" si="4"/>
        <v/>
      </c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</row>
    <row r="54" spans="1:18" ht="30.75" customHeight="1" x14ac:dyDescent="0.25">
      <c r="A54" s="27"/>
      <c r="B54" s="143" t="str">
        <f t="shared" si="2"/>
        <v>Nov</v>
      </c>
      <c r="C54" s="143"/>
      <c r="D54" s="143"/>
      <c r="E54" s="143"/>
      <c r="F54" s="74">
        <f t="shared" si="3"/>
        <v>0</v>
      </c>
      <c r="G54" s="74" t="str">
        <f t="shared" si="4"/>
        <v/>
      </c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</row>
    <row r="55" spans="1:18" ht="30.75" customHeight="1" x14ac:dyDescent="0.25">
      <c r="A55" s="27"/>
      <c r="B55" s="143" t="str">
        <f t="shared" si="2"/>
        <v>Dic</v>
      </c>
      <c r="C55" s="143"/>
      <c r="D55" s="143"/>
      <c r="E55" s="143"/>
      <c r="F55" s="74">
        <f t="shared" si="3"/>
        <v>0</v>
      </c>
      <c r="G55" s="74" t="str">
        <f t="shared" si="4"/>
        <v/>
      </c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37" t="s">
        <v>75</v>
      </c>
      <c r="O62" s="138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11" priority="1" operator="lessThan">
      <formula>$F44</formula>
    </cfRule>
    <cfRule type="cellIs" dxfId="10" priority="2" operator="greaterThanOrEqual">
      <formula>$F44</formula>
    </cfRule>
  </conditionalFormatting>
  <dataValidations disablePrompts="1" count="18">
    <dataValidation allowBlank="1" showInputMessage="1" showErrorMessage="1" promptTitle="PROCESO" prompt="Identifica el nombre del proceso al cual pertenece el indicador." sqref="B3" xr:uid="{00000000-0002-0000-0500-000000000000}"/>
    <dataValidation allowBlank="1" showInputMessage="1" showErrorMessage="1" promptTitle="PRODUCTO/SERVICIO" prompt="Identifica el nombre del producto o servicio." sqref="B4" xr:uid="{00000000-0002-0000-05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500-000002000000}"/>
    <dataValidation allowBlank="1" showInputMessage="1" showErrorMessage="1" promptTitle="PROCESO" prompt="Identifica el responsable del proceso." sqref="F5" xr:uid="{00000000-0002-0000-05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500-000004000000}"/>
    <dataValidation allowBlank="1" showInputMessage="1" showErrorMessage="1" promptTitle="NOMBRE DEL INDICADOR" prompt="Nombre que identifica al indicador." sqref="B6:B7 C7:D7" xr:uid="{00000000-0002-0000-0500-000005000000}"/>
    <dataValidation allowBlank="1" showInputMessage="1" showErrorMessage="1" promptTitle="UNIDAD DE MEDIDA" prompt="Magnitud referencia para la medición. Ejemplo: Porcentaje, Número de asesorías." sqref="F8" xr:uid="{00000000-0002-0000-0500-000006000000}"/>
    <dataValidation allowBlank="1" showInputMessage="1" showErrorMessage="1" promptTitle="NOMBRE VARIABLE" prompt="Nombre de las variables a utilizar, puede ser una sola_x000a_variable o dos dependiendo del indicador" sqref="G8" xr:uid="{00000000-0002-0000-0500-000007000000}"/>
    <dataValidation allowBlank="1" showInputMessage="1" showErrorMessage="1" promptTitle="EXPLICACION DE LA VARIABLE" prompt="Opcional si la variable requiere explicación o idefinición_x000a_" sqref="J8" xr:uid="{00000000-0002-0000-05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500-000009000000}"/>
    <dataValidation allowBlank="1" showInputMessage="1" showErrorMessage="1" promptTitle="TIPO INDICADOR" prompt="Selecciona el tipo de indicador (eficiencia, eficacia, Efectividad)." sqref="B8:C9" xr:uid="{00000000-0002-0000-0500-00000A000000}"/>
    <dataValidation allowBlank="1" showInputMessage="1" showErrorMessage="1" promptTitle="VARIABLES" prompt="Coloque las variables definidas en la sección formula del indicador" sqref="B17" xr:uid="{00000000-0002-0000-05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500-00000C000000}"/>
    <dataValidation allowBlank="1" showInputMessage="1" showErrorMessage="1" promptTitle="META" prompt="Es el valor que se espera alcance el indicador." sqref="Q8" xr:uid="{00000000-0002-0000-05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5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500-00000F000000}"/>
    <dataValidation allowBlank="1" showInputMessage="1" showErrorMessage="1" promptTitle="FORMULA DEL INDICADOR" prompt="Fórmula matemática utilizada para el cálculo del indicador._x000a_" sqref="D8" xr:uid="{00000000-0002-0000-05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5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713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4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5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6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7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8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9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0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1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2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3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4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5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6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7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8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9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0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1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2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3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4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C00000"/>
  </sheetPr>
  <dimension ref="A1:AN68"/>
  <sheetViews>
    <sheetView view="pageLayout" topLeftCell="A63" zoomScale="78" zoomScaleNormal="73" zoomScalePageLayoutView="78" workbookViewId="0">
      <selection activeCell="N63" sqref="N63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21.75" customHeight="1" thickBot="1" x14ac:dyDescent="0.3">
      <c r="O1" s="19" t="s">
        <v>70</v>
      </c>
    </row>
    <row r="2" spans="1:40" ht="16.5" customHeight="1" x14ac:dyDescent="0.25">
      <c r="A2" s="20"/>
      <c r="B2" s="148" t="s">
        <v>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50"/>
    </row>
    <row r="3" spans="1:40" ht="12.75" customHeight="1" x14ac:dyDescent="0.25">
      <c r="A3" s="20"/>
      <c r="B3" s="151" t="s">
        <v>1</v>
      </c>
      <c r="C3" s="152"/>
      <c r="D3" s="152"/>
      <c r="E3" s="153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5"/>
    </row>
    <row r="4" spans="1:40" ht="14.25" customHeight="1" x14ac:dyDescent="0.25">
      <c r="A4" s="20"/>
      <c r="B4" s="141" t="s">
        <v>2</v>
      </c>
      <c r="C4" s="142"/>
      <c r="D4" s="142"/>
      <c r="E4" s="142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10"/>
    </row>
    <row r="5" spans="1:40" ht="16.5" customHeight="1" x14ac:dyDescent="0.25">
      <c r="A5" s="20"/>
      <c r="B5" s="151" t="s">
        <v>56</v>
      </c>
      <c r="C5" s="152"/>
      <c r="D5" s="152"/>
      <c r="E5" s="153"/>
      <c r="F5" s="8" t="s">
        <v>57</v>
      </c>
      <c r="G5" s="206"/>
      <c r="H5" s="207"/>
      <c r="I5" s="207"/>
      <c r="J5" s="207"/>
      <c r="K5" s="207"/>
      <c r="L5" s="208"/>
      <c r="M5" s="11" t="s">
        <v>3</v>
      </c>
      <c r="N5" s="209"/>
      <c r="O5" s="209"/>
      <c r="P5" s="209"/>
      <c r="Q5" s="209"/>
      <c r="R5" s="210"/>
    </row>
    <row r="6" spans="1:40" ht="16.5" customHeight="1" x14ac:dyDescent="0.25">
      <c r="A6" s="20"/>
      <c r="B6" s="151" t="s">
        <v>4</v>
      </c>
      <c r="C6" s="152"/>
      <c r="D6" s="152"/>
      <c r="E6" s="153"/>
      <c r="F6" s="154" t="s">
        <v>65</v>
      </c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5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62" t="s">
        <v>25</v>
      </c>
      <c r="E8" s="162"/>
      <c r="F8" s="72" t="s">
        <v>26</v>
      </c>
      <c r="G8" s="162" t="s">
        <v>27</v>
      </c>
      <c r="H8" s="162"/>
      <c r="I8" s="162"/>
      <c r="J8" s="162" t="s">
        <v>28</v>
      </c>
      <c r="K8" s="162"/>
      <c r="L8" s="162"/>
      <c r="M8" s="162" t="s">
        <v>29</v>
      </c>
      <c r="N8" s="162"/>
      <c r="O8" s="162"/>
      <c r="P8" s="162"/>
      <c r="Q8" s="163" t="s">
        <v>38</v>
      </c>
      <c r="R8" s="164"/>
      <c r="T8" s="15"/>
    </row>
    <row r="9" spans="1:40" ht="27" customHeight="1" x14ac:dyDescent="0.25">
      <c r="A9" s="20"/>
      <c r="B9" s="13"/>
      <c r="C9" s="68"/>
      <c r="D9" s="168"/>
      <c r="E9" s="169"/>
      <c r="F9" s="172"/>
      <c r="G9" s="174"/>
      <c r="H9" s="174"/>
      <c r="I9" s="174"/>
      <c r="J9" s="175"/>
      <c r="K9" s="176"/>
      <c r="L9" s="177"/>
      <c r="M9" s="174"/>
      <c r="N9" s="174"/>
      <c r="O9" s="174"/>
      <c r="P9" s="174"/>
      <c r="Q9" s="211"/>
      <c r="R9" s="212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70"/>
      <c r="E10" s="171"/>
      <c r="F10" s="173"/>
      <c r="G10" s="195"/>
      <c r="H10" s="195"/>
      <c r="I10" s="195"/>
      <c r="J10" s="195"/>
      <c r="K10" s="195"/>
      <c r="L10" s="195"/>
      <c r="M10" s="174"/>
      <c r="N10" s="174"/>
      <c r="O10" s="174"/>
      <c r="P10" s="174"/>
      <c r="Q10" s="213"/>
      <c r="R10" s="214"/>
    </row>
    <row r="11" spans="1:40" ht="20.25" customHeight="1" x14ac:dyDescent="0.25">
      <c r="A11" s="20"/>
      <c r="B11" s="165" t="s">
        <v>14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99" t="s">
        <v>30</v>
      </c>
      <c r="J12" s="200"/>
      <c r="K12" s="201" t="s">
        <v>6</v>
      </c>
      <c r="L12" s="202"/>
      <c r="M12" s="202"/>
      <c r="N12" s="202"/>
      <c r="O12" s="202"/>
      <c r="P12" s="202"/>
      <c r="Q12" s="202"/>
      <c r="R12" s="203"/>
    </row>
    <row r="13" spans="1:40" ht="15.75" customHeight="1" x14ac:dyDescent="0.25">
      <c r="A13" s="30">
        <v>4</v>
      </c>
      <c r="B13" s="204" t="s">
        <v>5</v>
      </c>
      <c r="C13" s="20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6" t="s">
        <v>9</v>
      </c>
      <c r="M13" s="147"/>
      <c r="N13" s="146" t="s">
        <v>10</v>
      </c>
      <c r="O13" s="147"/>
      <c r="P13" s="146" t="s">
        <v>11</v>
      </c>
      <c r="Q13" s="147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Cuatrimestral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6" t="s">
        <v>11</v>
      </c>
      <c r="M14" s="147"/>
      <c r="N14" s="146" t="s">
        <v>10</v>
      </c>
      <c r="O14" s="147"/>
      <c r="P14" s="146" t="s">
        <v>9</v>
      </c>
      <c r="Q14" s="14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59" t="s">
        <v>32</v>
      </c>
      <c r="C15" s="160"/>
      <c r="D15" s="161"/>
      <c r="E15" s="71"/>
      <c r="F15" s="71"/>
      <c r="G15" s="71"/>
      <c r="H15" s="71"/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4" t="s">
        <v>33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6"/>
      <c r="T16" s="39"/>
      <c r="U16" s="39"/>
    </row>
    <row r="17" spans="1:40" ht="33.75" customHeight="1" x14ac:dyDescent="0.25">
      <c r="A17" s="20"/>
      <c r="B17" s="196" t="s">
        <v>31</v>
      </c>
      <c r="C17" s="197"/>
      <c r="D17" s="197"/>
      <c r="E17" s="197"/>
      <c r="F17" s="198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-</v>
      </c>
      <c r="J17" s="52" t="str">
        <f>IF(A13=1,"Abr",IF(A13=2,"Bimestre 2",IF(A13=4,"1er Cuatrimestre","-")))</f>
        <v>1er Cuatrimestre</v>
      </c>
      <c r="K17" s="52" t="str">
        <f>IF(A13=1,"May","-")</f>
        <v>-</v>
      </c>
      <c r="L17" s="53" t="str">
        <f>IF(A13=1,"Jun",IF(A13=2,"Bimestre 3",IF(A13=3,"2do Trimestre",IF(A13=5,"1er Semestre",IF(A13=6,F15,"-")))))</f>
        <v>-</v>
      </c>
      <c r="M17" s="53" t="str">
        <f>IF(A13=1,"Jul","-")</f>
        <v>-</v>
      </c>
      <c r="N17" s="53" t="str">
        <f>IF(A13=1,"Ago",IF(A13=2,"Bimestre 4",IF(A13=4,"2do Cuatrimestre","-")))</f>
        <v>2do Cuatrimestre</v>
      </c>
      <c r="O17" s="54" t="str">
        <f>IF(A13=1,"Sep",IF(A13=3,"3er Trimestre",IF(A13=6,G15,"-")))</f>
        <v>-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3er Cuatrimestre</v>
      </c>
      <c r="T17" s="39" t="str">
        <f>IF($A$13=1,G17,IF($A$13=2,H17,IF($A$13=3,I17,IF($A$13=4,J17,IF($A$13=5,L17,IF($A$13=6,I17,"Error"))))))</f>
        <v>1er Cuatrimestre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39" t="str">
        <f>IF(G9="","",G9)</f>
        <v/>
      </c>
      <c r="C18" s="140"/>
      <c r="D18" s="140"/>
      <c r="E18" s="140"/>
      <c r="F18" s="140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Cuatrimestre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39" t="str">
        <f>IF(G10="","",G10)</f>
        <v/>
      </c>
      <c r="C19" s="140"/>
      <c r="D19" s="140"/>
      <c r="E19" s="140"/>
      <c r="F19" s="140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Cuatrimestre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1" t="s">
        <v>36</v>
      </c>
      <c r="C20" s="142"/>
      <c r="D20" s="142"/>
      <c r="E20" s="142"/>
      <c r="F20" s="142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/>
      </c>
      <c r="U20" s="40" t="str">
        <f>IF($A$13=1,J$20,IF($A$13=2,N20,IF($A$13=3,R20,IF($A$13=4,"",IF($A$13=5,"",IF($A$13=6,R20,"Error"))))))</f>
        <v/>
      </c>
      <c r="V20" s="41" t="str">
        <f>IF($A$13=1,J$21,IF($A$13=2,N21,IF($A$13=3,R21,IF($A$13=4,"",IF($A$13=5,"",IF($A$13=6,R21,"Error"))))))</f>
        <v/>
      </c>
      <c r="W20" s="18" t="str">
        <f t="shared" si="0"/>
        <v/>
      </c>
    </row>
    <row r="21" spans="1:40" ht="15.75" customHeight="1" x14ac:dyDescent="0.25">
      <c r="A21" s="20"/>
      <c r="B21" s="151" t="s">
        <v>37</v>
      </c>
      <c r="C21" s="152"/>
      <c r="D21" s="152"/>
      <c r="E21" s="152"/>
      <c r="F21" s="153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79" t="s">
        <v>34</v>
      </c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1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2" t="str">
        <f>IF(AND(I15=TRUE,W30&gt;=W29),"",IF(AND(I15=TRUE,W30&lt;W29),"REVISAR TENDENCIA ASCENDENTE",IF(AND(J15=TRUE,W30&lt;W29),"",IF(AND(J15=TRUE,W30&gt;W29),"REVISAR TENDENCIA DESCENDENTE",""))))</f>
        <v/>
      </c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4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85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7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85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7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85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7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85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7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85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7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85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7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85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7"/>
      <c r="W30" s="44">
        <f>COUNTIF(W18:W28,"A")</f>
        <v>0</v>
      </c>
    </row>
    <row r="31" spans="1:40" ht="15.75" customHeight="1" x14ac:dyDescent="0.25">
      <c r="A31" s="27"/>
      <c r="B31" s="185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7"/>
    </row>
    <row r="32" spans="1:40" ht="11.25" customHeight="1" x14ac:dyDescent="0.25">
      <c r="A32" s="27"/>
      <c r="B32" s="185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7"/>
    </row>
    <row r="33" spans="1:18" ht="15" customHeight="1" x14ac:dyDescent="0.25">
      <c r="A33" s="27"/>
      <c r="B33" s="185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7"/>
    </row>
    <row r="34" spans="1:18" ht="15" customHeight="1" x14ac:dyDescent="0.25">
      <c r="A34" s="27"/>
      <c r="B34" s="185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7"/>
    </row>
    <row r="35" spans="1:18" ht="15" customHeight="1" x14ac:dyDescent="0.25">
      <c r="A35" s="27"/>
      <c r="B35" s="185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7"/>
    </row>
    <row r="36" spans="1:18" ht="15" customHeight="1" x14ac:dyDescent="0.25">
      <c r="A36" s="27"/>
      <c r="B36" s="185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7"/>
    </row>
    <row r="37" spans="1:18" ht="15" customHeight="1" x14ac:dyDescent="0.25">
      <c r="A37" s="27"/>
      <c r="B37" s="185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7"/>
    </row>
    <row r="38" spans="1:18" ht="15" customHeight="1" x14ac:dyDescent="0.25">
      <c r="A38" s="27"/>
      <c r="B38" s="185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7"/>
    </row>
    <row r="39" spans="1:18" ht="15" customHeight="1" x14ac:dyDescent="0.25">
      <c r="A39" s="27"/>
      <c r="B39" s="185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7"/>
    </row>
    <row r="40" spans="1:18" ht="15" customHeight="1" thickBot="1" x14ac:dyDescent="0.3">
      <c r="A40" s="27"/>
      <c r="B40" s="188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9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35" t="s">
        <v>35</v>
      </c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</row>
    <row r="43" spans="1:18" ht="17.25" customHeight="1" x14ac:dyDescent="0.25">
      <c r="A43" s="27"/>
      <c r="B43" s="178" t="s">
        <v>58</v>
      </c>
      <c r="C43" s="178"/>
      <c r="D43" s="178"/>
      <c r="E43" s="178"/>
      <c r="F43" s="9" t="s">
        <v>15</v>
      </c>
      <c r="G43" s="9" t="s">
        <v>59</v>
      </c>
      <c r="H43" s="178" t="s">
        <v>60</v>
      </c>
      <c r="I43" s="178"/>
      <c r="J43" s="178"/>
      <c r="K43" s="178"/>
      <c r="L43" s="178"/>
      <c r="M43" s="178"/>
      <c r="N43" s="178" t="s">
        <v>61</v>
      </c>
      <c r="O43" s="178"/>
      <c r="P43" s="178"/>
      <c r="Q43" s="178"/>
      <c r="R43" s="178"/>
    </row>
    <row r="44" spans="1:18" ht="30.75" customHeight="1" x14ac:dyDescent="0.25">
      <c r="A44" s="27"/>
      <c r="B44" s="143" t="str">
        <f>T17</f>
        <v>1er Cuatrimestre</v>
      </c>
      <c r="C44" s="143"/>
      <c r="D44" s="143"/>
      <c r="E44" s="143"/>
      <c r="F44" s="74">
        <f>V17</f>
        <v>0</v>
      </c>
      <c r="G44" s="74" t="str">
        <f>U17</f>
        <v/>
      </c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</row>
    <row r="45" spans="1:18" ht="30.75" customHeight="1" x14ac:dyDescent="0.25">
      <c r="A45" s="27"/>
      <c r="B45" s="143" t="str">
        <f t="shared" ref="B45:B55" si="2">T18</f>
        <v>2do Cuatrimestre</v>
      </c>
      <c r="C45" s="143"/>
      <c r="D45" s="143"/>
      <c r="E45" s="143"/>
      <c r="F45" s="74">
        <f t="shared" ref="F45:F55" si="3">V18</f>
        <v>0</v>
      </c>
      <c r="G45" s="74" t="str">
        <f t="shared" ref="G45:G55" si="4">U18</f>
        <v/>
      </c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</row>
    <row r="46" spans="1:18" ht="30.75" customHeight="1" x14ac:dyDescent="0.25">
      <c r="A46" s="27"/>
      <c r="B46" s="143" t="str">
        <f t="shared" si="2"/>
        <v>3er Cuatrimestre</v>
      </c>
      <c r="C46" s="143"/>
      <c r="D46" s="143"/>
      <c r="E46" s="143"/>
      <c r="F46" s="74">
        <f t="shared" si="3"/>
        <v>0</v>
      </c>
      <c r="G46" s="74" t="str">
        <f t="shared" si="4"/>
        <v/>
      </c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</row>
    <row r="47" spans="1:18" ht="30.75" customHeight="1" x14ac:dyDescent="0.25">
      <c r="A47" s="27"/>
      <c r="B47" s="143" t="str">
        <f t="shared" si="2"/>
        <v/>
      </c>
      <c r="C47" s="143"/>
      <c r="D47" s="143"/>
      <c r="E47" s="143"/>
      <c r="F47" s="74" t="str">
        <f t="shared" si="3"/>
        <v/>
      </c>
      <c r="G47" s="74" t="str">
        <f t="shared" si="4"/>
        <v/>
      </c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</row>
    <row r="48" spans="1:18" ht="30.75" customHeight="1" x14ac:dyDescent="0.25">
      <c r="A48" s="27"/>
      <c r="B48" s="143" t="str">
        <f t="shared" si="2"/>
        <v/>
      </c>
      <c r="C48" s="143"/>
      <c r="D48" s="143"/>
      <c r="E48" s="143"/>
      <c r="F48" s="74" t="str">
        <f t="shared" si="3"/>
        <v/>
      </c>
      <c r="G48" s="74" t="str">
        <f t="shared" si="4"/>
        <v/>
      </c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</row>
    <row r="49" spans="1:18" ht="30.75" customHeight="1" x14ac:dyDescent="0.25">
      <c r="A49" s="27"/>
      <c r="B49" s="143" t="str">
        <f t="shared" si="2"/>
        <v/>
      </c>
      <c r="C49" s="143"/>
      <c r="D49" s="143"/>
      <c r="E49" s="143"/>
      <c r="F49" s="74" t="str">
        <f t="shared" si="3"/>
        <v/>
      </c>
      <c r="G49" s="74" t="str">
        <f t="shared" si="4"/>
        <v/>
      </c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</row>
    <row r="50" spans="1:18" ht="30.75" customHeight="1" x14ac:dyDescent="0.25">
      <c r="A50" s="27"/>
      <c r="B50" s="143" t="str">
        <f t="shared" si="2"/>
        <v/>
      </c>
      <c r="C50" s="143"/>
      <c r="D50" s="143"/>
      <c r="E50" s="143"/>
      <c r="F50" s="74" t="str">
        <f t="shared" si="3"/>
        <v/>
      </c>
      <c r="G50" s="74" t="str">
        <f t="shared" si="4"/>
        <v/>
      </c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</row>
    <row r="51" spans="1:18" ht="30.75" customHeight="1" x14ac:dyDescent="0.25">
      <c r="A51" s="27"/>
      <c r="B51" s="143" t="str">
        <f t="shared" si="2"/>
        <v/>
      </c>
      <c r="C51" s="143"/>
      <c r="D51" s="143"/>
      <c r="E51" s="143"/>
      <c r="F51" s="74" t="str">
        <f t="shared" si="3"/>
        <v/>
      </c>
      <c r="G51" s="74" t="str">
        <f t="shared" si="4"/>
        <v/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</row>
    <row r="52" spans="1:18" ht="30.75" customHeight="1" x14ac:dyDescent="0.25">
      <c r="A52" s="27"/>
      <c r="B52" s="143" t="str">
        <f t="shared" si="2"/>
        <v/>
      </c>
      <c r="C52" s="143"/>
      <c r="D52" s="143"/>
      <c r="E52" s="143"/>
      <c r="F52" s="74" t="str">
        <f t="shared" si="3"/>
        <v/>
      </c>
      <c r="G52" s="74" t="str">
        <f t="shared" si="4"/>
        <v/>
      </c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</row>
    <row r="53" spans="1:18" ht="30.75" customHeight="1" x14ac:dyDescent="0.25">
      <c r="A53" s="27"/>
      <c r="B53" s="143" t="str">
        <f t="shared" si="2"/>
        <v/>
      </c>
      <c r="C53" s="143"/>
      <c r="D53" s="143"/>
      <c r="E53" s="143"/>
      <c r="F53" s="74" t="str">
        <f t="shared" si="3"/>
        <v/>
      </c>
      <c r="G53" s="74" t="str">
        <f t="shared" si="4"/>
        <v/>
      </c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</row>
    <row r="54" spans="1:18" ht="30.75" customHeight="1" x14ac:dyDescent="0.25">
      <c r="A54" s="27"/>
      <c r="B54" s="143" t="str">
        <f t="shared" si="2"/>
        <v/>
      </c>
      <c r="C54" s="143"/>
      <c r="D54" s="143"/>
      <c r="E54" s="143"/>
      <c r="F54" s="74" t="str">
        <f t="shared" si="3"/>
        <v/>
      </c>
      <c r="G54" s="74" t="str">
        <f t="shared" si="4"/>
        <v/>
      </c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</row>
    <row r="55" spans="1:18" ht="30.75" customHeight="1" x14ac:dyDescent="0.25">
      <c r="A55" s="27"/>
      <c r="B55" s="143" t="str">
        <f t="shared" si="2"/>
        <v/>
      </c>
      <c r="C55" s="143"/>
      <c r="D55" s="143"/>
      <c r="E55" s="143"/>
      <c r="F55" s="74" t="str">
        <f t="shared" si="3"/>
        <v/>
      </c>
      <c r="G55" s="74" t="str">
        <f t="shared" si="4"/>
        <v/>
      </c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37" t="s">
        <v>74</v>
      </c>
      <c r="O62" s="138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9" priority="1" operator="lessThan">
      <formula>$F44</formula>
    </cfRule>
    <cfRule type="cellIs" dxfId="8" priority="2" operator="greaterThanOrEqual">
      <formula>$F44</formula>
    </cfRule>
  </conditionalFormatting>
  <dataValidations disablePrompts="1" count="18">
    <dataValidation allowBlank="1" showInputMessage="1" showErrorMessage="1" promptTitle="PROCESO" prompt="Identifica el nombre del proceso al cual pertenece el indicador." sqref="B3" xr:uid="{00000000-0002-0000-0600-000000000000}"/>
    <dataValidation allowBlank="1" showInputMessage="1" showErrorMessage="1" promptTitle="PRODUCTO/SERVICIO" prompt="Identifica el nombre del producto o servicio." sqref="B4" xr:uid="{00000000-0002-0000-06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600-000002000000}"/>
    <dataValidation allowBlank="1" showInputMessage="1" showErrorMessage="1" promptTitle="PROCESO" prompt="Identifica el responsable del proceso." sqref="F5" xr:uid="{00000000-0002-0000-06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600-000004000000}"/>
    <dataValidation allowBlank="1" showInputMessage="1" showErrorMessage="1" promptTitle="NOMBRE DEL INDICADOR" prompt="Nombre que identifica al indicador." sqref="B6:B7 C7:D7" xr:uid="{00000000-0002-0000-0600-000005000000}"/>
    <dataValidation allowBlank="1" showInputMessage="1" showErrorMessage="1" promptTitle="UNIDAD DE MEDIDA" prompt="Magnitud referencia para la medición. Ejemplo: Porcentaje, Número de asesorías." sqref="F8" xr:uid="{00000000-0002-0000-0600-000006000000}"/>
    <dataValidation allowBlank="1" showInputMessage="1" showErrorMessage="1" promptTitle="NOMBRE VARIABLE" prompt="Nombre de las variables a utilizar, puede ser una sola_x000a_variable o dos dependiendo del indicador" sqref="G8" xr:uid="{00000000-0002-0000-0600-000007000000}"/>
    <dataValidation allowBlank="1" showInputMessage="1" showErrorMessage="1" promptTitle="EXPLICACION DE LA VARIABLE" prompt="Opcional si la variable requiere explicación o idefinición_x000a_" sqref="J8" xr:uid="{00000000-0002-0000-06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600-000009000000}"/>
    <dataValidation allowBlank="1" showInputMessage="1" showErrorMessage="1" promptTitle="TIPO INDICADOR" prompt="Selecciona el tipo de indicador (eficiencia, eficacia, Efectividad)." sqref="B8:C9" xr:uid="{00000000-0002-0000-0600-00000A000000}"/>
    <dataValidation allowBlank="1" showInputMessage="1" showErrorMessage="1" promptTitle="VARIABLES" prompt="Coloque las variables definidas en la sección formula del indicador" sqref="B17" xr:uid="{00000000-0002-0000-06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600-00000C000000}"/>
    <dataValidation allowBlank="1" showInputMessage="1" showErrorMessage="1" promptTitle="META" prompt="Es el valor que se espera alcance el indicador." sqref="Q8" xr:uid="{00000000-0002-0000-06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6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600-00000F000000}"/>
    <dataValidation allowBlank="1" showInputMessage="1" showErrorMessage="1" promptTitle="FORMULA DEL INDICADOR" prompt="Fórmula matemática utilizada para el cálculo del indicador._x000a_" sqref="D8" xr:uid="{00000000-0002-0000-06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6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737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8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9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0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1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2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3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4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5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6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7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8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9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0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1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2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3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4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5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6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7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8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C00000"/>
  </sheetPr>
  <dimension ref="A1:AN68"/>
  <sheetViews>
    <sheetView view="pageLayout" topLeftCell="A63" zoomScale="78" zoomScaleNormal="73" zoomScalePageLayoutView="78" workbookViewId="0">
      <selection activeCell="N63" sqref="N63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8" customHeight="1" thickBot="1" x14ac:dyDescent="0.3">
      <c r="O1" s="19" t="s">
        <v>70</v>
      </c>
    </row>
    <row r="2" spans="1:40" ht="16.5" customHeight="1" x14ac:dyDescent="0.25">
      <c r="A2" s="20"/>
      <c r="B2" s="148" t="s">
        <v>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50"/>
    </row>
    <row r="3" spans="1:40" ht="12.75" customHeight="1" x14ac:dyDescent="0.25">
      <c r="A3" s="20"/>
      <c r="B3" s="151" t="s">
        <v>1</v>
      </c>
      <c r="C3" s="152"/>
      <c r="D3" s="152"/>
      <c r="E3" s="153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5"/>
    </row>
    <row r="4" spans="1:40" ht="14.25" customHeight="1" x14ac:dyDescent="0.25">
      <c r="A4" s="20"/>
      <c r="B4" s="141" t="s">
        <v>2</v>
      </c>
      <c r="C4" s="142"/>
      <c r="D4" s="142"/>
      <c r="E4" s="142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10"/>
    </row>
    <row r="5" spans="1:40" ht="16.5" customHeight="1" x14ac:dyDescent="0.25">
      <c r="A5" s="20"/>
      <c r="B5" s="151" t="s">
        <v>56</v>
      </c>
      <c r="C5" s="152"/>
      <c r="D5" s="152"/>
      <c r="E5" s="153"/>
      <c r="F5" s="8" t="s">
        <v>57</v>
      </c>
      <c r="G5" s="206"/>
      <c r="H5" s="207"/>
      <c r="I5" s="207"/>
      <c r="J5" s="207"/>
      <c r="K5" s="207"/>
      <c r="L5" s="208"/>
      <c r="M5" s="11" t="s">
        <v>3</v>
      </c>
      <c r="N5" s="209"/>
      <c r="O5" s="209"/>
      <c r="P5" s="209"/>
      <c r="Q5" s="209"/>
      <c r="R5" s="210"/>
    </row>
    <row r="6" spans="1:40" ht="16.5" customHeight="1" x14ac:dyDescent="0.25">
      <c r="A6" s="20"/>
      <c r="B6" s="151" t="s">
        <v>4</v>
      </c>
      <c r="C6" s="152"/>
      <c r="D6" s="152"/>
      <c r="E6" s="153"/>
      <c r="F6" s="154" t="s">
        <v>66</v>
      </c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5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2</v>
      </c>
      <c r="B8" s="13"/>
      <c r="C8" s="68"/>
      <c r="D8" s="162" t="s">
        <v>25</v>
      </c>
      <c r="E8" s="162"/>
      <c r="F8" s="72" t="s">
        <v>26</v>
      </c>
      <c r="G8" s="162" t="s">
        <v>27</v>
      </c>
      <c r="H8" s="162"/>
      <c r="I8" s="162"/>
      <c r="J8" s="162" t="s">
        <v>28</v>
      </c>
      <c r="K8" s="162"/>
      <c r="L8" s="162"/>
      <c r="M8" s="162" t="s">
        <v>29</v>
      </c>
      <c r="N8" s="162"/>
      <c r="O8" s="162"/>
      <c r="P8" s="162"/>
      <c r="Q8" s="163" t="s">
        <v>38</v>
      </c>
      <c r="R8" s="164"/>
      <c r="T8" s="15"/>
    </row>
    <row r="9" spans="1:40" ht="27" customHeight="1" x14ac:dyDescent="0.25">
      <c r="A9" s="20"/>
      <c r="B9" s="13"/>
      <c r="C9" s="68"/>
      <c r="D9" s="168"/>
      <c r="E9" s="169"/>
      <c r="F9" s="172"/>
      <c r="G9" s="174"/>
      <c r="H9" s="174"/>
      <c r="I9" s="174"/>
      <c r="J9" s="175"/>
      <c r="K9" s="176"/>
      <c r="L9" s="177"/>
      <c r="M9" s="174"/>
      <c r="N9" s="174"/>
      <c r="O9" s="174"/>
      <c r="P9" s="174"/>
      <c r="Q9" s="211"/>
      <c r="R9" s="212"/>
    </row>
    <row r="10" spans="1:40" ht="27" customHeight="1" x14ac:dyDescent="0.25">
      <c r="A10" s="31" t="str">
        <f>IF(A8=1,"Eficiencia",IF(A8=2,"Eficacia",IF(A8=3,"Efectividad","")))</f>
        <v>Eficacia</v>
      </c>
      <c r="B10" s="28"/>
      <c r="C10" s="29"/>
      <c r="D10" s="170"/>
      <c r="E10" s="171"/>
      <c r="F10" s="173"/>
      <c r="G10" s="195"/>
      <c r="H10" s="195"/>
      <c r="I10" s="195"/>
      <c r="J10" s="195"/>
      <c r="K10" s="195"/>
      <c r="L10" s="195"/>
      <c r="M10" s="174"/>
      <c r="N10" s="174"/>
      <c r="O10" s="174"/>
      <c r="P10" s="174"/>
      <c r="Q10" s="213"/>
      <c r="R10" s="214"/>
    </row>
    <row r="11" spans="1:40" ht="20.25" customHeight="1" x14ac:dyDescent="0.25">
      <c r="A11" s="20"/>
      <c r="B11" s="165" t="s">
        <v>14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99" t="s">
        <v>30</v>
      </c>
      <c r="J12" s="200"/>
      <c r="K12" s="201" t="s">
        <v>6</v>
      </c>
      <c r="L12" s="202"/>
      <c r="M12" s="202"/>
      <c r="N12" s="202"/>
      <c r="O12" s="202"/>
      <c r="P12" s="202"/>
      <c r="Q12" s="202"/>
      <c r="R12" s="203"/>
    </row>
    <row r="13" spans="1:40" ht="15.75" customHeight="1" x14ac:dyDescent="0.25">
      <c r="A13" s="30">
        <v>3</v>
      </c>
      <c r="B13" s="204" t="s">
        <v>5</v>
      </c>
      <c r="C13" s="20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6" t="s">
        <v>9</v>
      </c>
      <c r="M13" s="147"/>
      <c r="N13" s="146" t="s">
        <v>10</v>
      </c>
      <c r="O13" s="147"/>
      <c r="P13" s="146" t="s">
        <v>11</v>
      </c>
      <c r="Q13" s="147"/>
      <c r="R13" s="14" t="s">
        <v>12</v>
      </c>
      <c r="S13" s="18">
        <f>IF(I15=TRUE,1,IF(J15=TRUE,-1,0))</f>
        <v>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Trimestral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6" t="s">
        <v>11</v>
      </c>
      <c r="M14" s="147"/>
      <c r="N14" s="146" t="s">
        <v>10</v>
      </c>
      <c r="O14" s="147"/>
      <c r="P14" s="146" t="s">
        <v>9</v>
      </c>
      <c r="Q14" s="14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59" t="s">
        <v>32</v>
      </c>
      <c r="C15" s="160"/>
      <c r="D15" s="161"/>
      <c r="E15" s="71"/>
      <c r="F15" s="71"/>
      <c r="G15" s="71"/>
      <c r="H15" s="71"/>
      <c r="I15" s="58" t="b">
        <v>1</v>
      </c>
      <c r="J15" s="59" t="b">
        <v>0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1</v>
      </c>
      <c r="T15" s="39"/>
      <c r="U15" s="39"/>
    </row>
    <row r="16" spans="1:40" ht="15.75" customHeight="1" x14ac:dyDescent="0.25">
      <c r="A16" s="20"/>
      <c r="B16" s="134" t="s">
        <v>33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6"/>
      <c r="T16" s="39"/>
      <c r="U16" s="39"/>
    </row>
    <row r="17" spans="1:40" ht="33.75" customHeight="1" x14ac:dyDescent="0.25">
      <c r="A17" s="20"/>
      <c r="B17" s="196" t="s">
        <v>31</v>
      </c>
      <c r="C17" s="197"/>
      <c r="D17" s="197"/>
      <c r="E17" s="197"/>
      <c r="F17" s="198"/>
      <c r="G17" s="51" t="str">
        <f>IF(A13=1,"Ene","-")</f>
        <v>-</v>
      </c>
      <c r="H17" s="51" t="str">
        <f>IF(A13=1,"Feb",IF(A13=2,"Bimestre 1","-"))</f>
        <v>-</v>
      </c>
      <c r="I17" s="51" t="str">
        <f>IF(A13=1,"Mar",IF(A13=3,"1er Trimestre",IF(A13=6,E15,"-")))</f>
        <v>1er Trimestre</v>
      </c>
      <c r="J17" s="52" t="str">
        <f>IF(A13=1,"Abr",IF(A13=2,"Bimestre 2",IF(A13=4,"1er Cuatrimestre","-")))</f>
        <v>-</v>
      </c>
      <c r="K17" s="52" t="str">
        <f>IF(A13=1,"May","-")</f>
        <v>-</v>
      </c>
      <c r="L17" s="53" t="str">
        <f>IF(A13=1,"Jun",IF(A13=2,"Bimestre 3",IF(A13=3,"2do Trimestre",IF(A13=5,"1er Semestre",IF(A13=6,F15,"-")))))</f>
        <v>2do Trimestre</v>
      </c>
      <c r="M17" s="53" t="str">
        <f>IF(A13=1,"Jul","-")</f>
        <v>-</v>
      </c>
      <c r="N17" s="53" t="str">
        <f>IF(A13=1,"Ago",IF(A13=2,"Bimestre 4",IF(A13=4,"2do Cuatrimestre","-")))</f>
        <v>-</v>
      </c>
      <c r="O17" s="54" t="str">
        <f>IF(A13=1,"Sep",IF(A13=3,"3er Trimestre",IF(A13=6,G15,"-")))</f>
        <v>3er Trimestre</v>
      </c>
      <c r="P17" s="53" t="str">
        <f>IF(A13=1,"Oct",IF(A13=2,"Bimestre 5","-"))</f>
        <v>-</v>
      </c>
      <c r="Q17" s="53" t="str">
        <f>IF(A13=1,"Nov","-")</f>
        <v>-</v>
      </c>
      <c r="R17" s="55" t="str">
        <f>IF(A13=1,"Dic",IF(A13=2,"Bimestre 6",IF(A13=3,"4to Trimestre",IF(A13=4,"3er Cuatrimestre",IF(A13=5,"2do Semestre",IF(A13=6,H15,"-"))))))</f>
        <v>4to Trimestre</v>
      </c>
      <c r="T17" s="39" t="str">
        <f>IF($A$13=1,G17,IF($A$13=2,H17,IF($A$13=3,I17,IF($A$13=4,J17,IF($A$13=5,L17,IF($A$13=6,I17,"Error"))))))</f>
        <v>1er Trimestre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39" t="str">
        <f>IF(G9="","",G9)</f>
        <v/>
      </c>
      <c r="C18" s="140"/>
      <c r="D18" s="140"/>
      <c r="E18" s="140"/>
      <c r="F18" s="140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2do Trimestre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39" t="str">
        <f>IF(G10="","",G10)</f>
        <v/>
      </c>
      <c r="C19" s="140"/>
      <c r="D19" s="140"/>
      <c r="E19" s="140"/>
      <c r="F19" s="140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3er Trimestre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1" t="s">
        <v>36</v>
      </c>
      <c r="C20" s="142"/>
      <c r="D20" s="142"/>
      <c r="E20" s="142"/>
      <c r="F20" s="142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4to Trimestre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1" t="s">
        <v>37</v>
      </c>
      <c r="C21" s="152"/>
      <c r="D21" s="152"/>
      <c r="E21" s="152"/>
      <c r="F21" s="153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/>
      </c>
      <c r="U21" s="40" t="str">
        <f>IF($A$13=1,K$20,IF($A$13=2,P20,IF($A$13=3,"",IF($A$13=4,"",IF($A$13=5,"",IF($A$13=6,"","Error"))))))</f>
        <v/>
      </c>
      <c r="V21" s="41" t="str">
        <f>IF($A$13=1,K$21,IF($A$13=2,P21,IF($A$13=3,"",IF($A$13=4,"",IF($A$13=5,"",IF($A$13=6,"","Error"))))))</f>
        <v/>
      </c>
      <c r="W21" s="18" t="str">
        <f t="shared" si="0"/>
        <v/>
      </c>
    </row>
    <row r="22" spans="1:40" s="42" customFormat="1" ht="17.25" customHeight="1" x14ac:dyDescent="0.25">
      <c r="A22" s="27"/>
      <c r="B22" s="179" t="s">
        <v>34</v>
      </c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1"/>
      <c r="S22" s="18"/>
      <c r="T22" s="39" t="str">
        <f>IF($A$13=1,L$17,IF($A$13=2,R17,IF($A$13=3,"",IF($A$13=4,"",IF($A$13=5,"",IF($A$13=6,"","Error"))))))</f>
        <v/>
      </c>
      <c r="U22" s="40" t="str">
        <f>IF($A$13=1,L$20,IF($A$13=2,R20,IF($A$13=3,"",IF($A$13=4,"",IF($A$13=5,"",IF($A$13=6,"","Error"))))))</f>
        <v/>
      </c>
      <c r="V22" s="41" t="str">
        <f>IF($A$13=1,L$21,IF($A$13=2,R21,IF($A$13=3,"",IF($A$13=4,"",IF($A$13=5,"",IF($A$13=6,"","Error"))))))</f>
        <v/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2" t="str">
        <f>IF(AND(I15=TRUE,W30&gt;=W29),"",IF(AND(I15=TRUE,W30&lt;W29),"REVISAR TENDENCIA ASCENDENTE",IF(AND(J15=TRUE,W30&lt;W29),"",IF(AND(J15=TRUE,W30&gt;W29),"REVISAR TENDENCIA DESCENDENTE",""))))</f>
        <v/>
      </c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4"/>
      <c r="T23" s="39" t="str">
        <f>IF($A$13=1,M$17,IF($A$13=2,"",IF($A$13=3,"",IF($A$13=4,"",IF($A$13=5,"",IF($A$13=6,"","Error"))))))</f>
        <v/>
      </c>
      <c r="U23" s="40" t="str">
        <f>IF($A$13=1,M$20,IF($A$13=2,"",IF($A$13=3,"",IF($A$13=4,"",IF($A$13=5,"",IF($A$13=6,"","Error"))))))</f>
        <v/>
      </c>
      <c r="V23" s="41" t="str">
        <f>IF($A$13=1,M$21,IF($A$13=2,"",IF($A$13=3,"",IF($A$13=4,"",IF($A$13=5,"",IF($A$13=6,"","Error"))))))</f>
        <v/>
      </c>
      <c r="W23" s="18" t="str">
        <f t="shared" si="0"/>
        <v/>
      </c>
    </row>
    <row r="24" spans="1:40" ht="15" customHeight="1" x14ac:dyDescent="0.25">
      <c r="A24" s="27"/>
      <c r="B24" s="185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7"/>
      <c r="T24" s="39" t="str">
        <f>IF($A$13=1,N$17,IF($A$13=2,"",IF($A$13=3,"",IF($A$13=4,"",IF($A$13=5,"",IF($A$13=6,"","Error"))))))</f>
        <v/>
      </c>
      <c r="U24" s="40" t="str">
        <f>IF($A$13=1,N$20,IF($A$13=2,"",IF($A$13=3,"",IF($A$13=4,"",IF($A$13=5,"",IF($A$13=6,"","Error"))))))</f>
        <v/>
      </c>
      <c r="V24" s="41" t="str">
        <f>IF($A$13=1,N$21,IF($A$13=2,"",IF($A$13=3,"",IF($A$13=4,"",IF($A$13=5,"",IF($A$13=6,"","Error"))))))</f>
        <v/>
      </c>
      <c r="W24" s="18" t="str">
        <f t="shared" si="0"/>
        <v/>
      </c>
    </row>
    <row r="25" spans="1:40" ht="16.5" customHeight="1" x14ac:dyDescent="0.25">
      <c r="A25" s="27"/>
      <c r="B25" s="185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7"/>
      <c r="T25" s="39" t="str">
        <f>IF($A$13=1,O$17,IF($A$13=2,"",IF($A$13=3,"",IF($A$13=4,"",IF($A$13=5,"",IF($A$13=6,"","Error"))))))</f>
        <v/>
      </c>
      <c r="U25" s="40" t="str">
        <f>IF($A$13=1,O$20,IF($A$13=2,"",IF($A$13=3,"",IF($A$13=4,"",IF($A$13=5,"",IF($A$13=6,"","Error"))))))</f>
        <v/>
      </c>
      <c r="V25" s="41" t="str">
        <f>IF($A$13=1,O$21,IF($A$13=2,"",IF($A$13=3,"",IF($A$13=4,"",IF($A$13=5,"",IF($A$13=6,"","Error"))))))</f>
        <v/>
      </c>
      <c r="W25" s="18" t="str">
        <f t="shared" si="0"/>
        <v/>
      </c>
    </row>
    <row r="26" spans="1:40" ht="12.75" customHeight="1" x14ac:dyDescent="0.25">
      <c r="A26" s="27"/>
      <c r="B26" s="185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7"/>
      <c r="T26" s="39" t="str">
        <f>IF($A$13=1,P$17,IF($A$13=2,"",IF($A$13=3,"",IF($A$13=4,"",IF($A$13=5,"",IF($A$13=6,"","Error"))))))</f>
        <v/>
      </c>
      <c r="U26" s="40" t="str">
        <f>IF($A$13=1,P$20,IF($A$13=2,"",IF($A$13=3,"",IF($A$13=4,"",IF($A$13=5,"",IF($A$13=6,"","Error"))))))</f>
        <v/>
      </c>
      <c r="V26" s="41" t="str">
        <f>IF($A$13=1,P$21,IF($A$13=2,"",IF($A$13=3,"",IF($A$13=4,"",IF($A$13=5,"",IF($A$13=6,"","Error"))))))</f>
        <v/>
      </c>
      <c r="W26" s="18" t="str">
        <f t="shared" si="0"/>
        <v/>
      </c>
    </row>
    <row r="27" spans="1:40" ht="12.75" customHeight="1" x14ac:dyDescent="0.25">
      <c r="A27" s="27"/>
      <c r="B27" s="185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7"/>
      <c r="T27" s="39" t="str">
        <f>IF($A$13=1,Q$17,IF($A$13=2,"",IF($A$13=3,"",IF($A$13=4,"",IF($A$13=5,"",IF($A$13=6,"","Error"))))))</f>
        <v/>
      </c>
      <c r="U27" s="40" t="str">
        <f>IF($A$13=1,Q$20,IF($A$13=2,"",IF($A$13=3,"",IF($A$13=4,"",IF($A$13=5,"",IF($A$13=6,"","Error"))))))</f>
        <v/>
      </c>
      <c r="V27" s="41" t="str">
        <f>IF($A$13=1,Q$21,IF($A$13=2,"",IF($A$13=3,"",IF($A$13=4,"",IF($A$13=5,"",IF($A$13=6,"","Error"))))))</f>
        <v/>
      </c>
      <c r="W27" s="18" t="str">
        <f t="shared" si="0"/>
        <v/>
      </c>
    </row>
    <row r="28" spans="1:40" ht="16.5" customHeight="1" x14ac:dyDescent="0.25">
      <c r="A28" s="27"/>
      <c r="B28" s="185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7"/>
      <c r="T28" s="39" t="str">
        <f>IF($A$13=1,R$17,IF($A$13=2,"",IF($A$13=3,"",IF($A$13=4,"",IF($A$13=5,"",IF($A$13=6,"","Error"))))))</f>
        <v/>
      </c>
      <c r="U28" s="40" t="str">
        <f>IF($A$13=1,R$20,IF($A$13=2,"",IF($A$13=3,"",IF($A$13=4,"",IF($A$13=5,"",IF($A$13=6,"","Error"))))))</f>
        <v/>
      </c>
      <c r="V28" s="41" t="str">
        <f>IF($A$13=1,R$21,IF($A$13=2,"",IF($A$13=3,"",IF($A$13=4,"",IF($A$13=5,"",IF($A$13=6,"","Error"))))))</f>
        <v/>
      </c>
      <c r="W28" s="18" t="str">
        <f t="shared" si="0"/>
        <v/>
      </c>
    </row>
    <row r="29" spans="1:40" ht="12.75" customHeight="1" x14ac:dyDescent="0.25">
      <c r="A29" s="27"/>
      <c r="B29" s="185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7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85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7"/>
      <c r="W30" s="44">
        <f>COUNTIF(W18:W28,"A")</f>
        <v>0</v>
      </c>
    </row>
    <row r="31" spans="1:40" ht="15.75" customHeight="1" x14ac:dyDescent="0.25">
      <c r="A31" s="27"/>
      <c r="B31" s="185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7"/>
    </row>
    <row r="32" spans="1:40" ht="11.25" customHeight="1" x14ac:dyDescent="0.25">
      <c r="A32" s="27"/>
      <c r="B32" s="185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7"/>
    </row>
    <row r="33" spans="1:18" ht="15" customHeight="1" x14ac:dyDescent="0.25">
      <c r="A33" s="27"/>
      <c r="B33" s="185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7"/>
    </row>
    <row r="34" spans="1:18" ht="15" customHeight="1" x14ac:dyDescent="0.25">
      <c r="A34" s="27"/>
      <c r="B34" s="185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7"/>
    </row>
    <row r="35" spans="1:18" ht="15" customHeight="1" x14ac:dyDescent="0.25">
      <c r="A35" s="27"/>
      <c r="B35" s="185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7"/>
    </row>
    <row r="36" spans="1:18" ht="15" customHeight="1" x14ac:dyDescent="0.25">
      <c r="A36" s="27"/>
      <c r="B36" s="185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7"/>
    </row>
    <row r="37" spans="1:18" ht="15" customHeight="1" x14ac:dyDescent="0.25">
      <c r="A37" s="27"/>
      <c r="B37" s="185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7"/>
    </row>
    <row r="38" spans="1:18" ht="15" customHeight="1" x14ac:dyDescent="0.25">
      <c r="A38" s="27"/>
      <c r="B38" s="185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7"/>
    </row>
    <row r="39" spans="1:18" ht="15" customHeight="1" x14ac:dyDescent="0.25">
      <c r="A39" s="27"/>
      <c r="B39" s="185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7"/>
    </row>
    <row r="40" spans="1:18" ht="15" customHeight="1" thickBot="1" x14ac:dyDescent="0.3">
      <c r="A40" s="27"/>
      <c r="B40" s="188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9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35" t="s">
        <v>35</v>
      </c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</row>
    <row r="43" spans="1:18" ht="17.25" customHeight="1" x14ac:dyDescent="0.25">
      <c r="A43" s="27"/>
      <c r="B43" s="178" t="s">
        <v>58</v>
      </c>
      <c r="C43" s="178"/>
      <c r="D43" s="178"/>
      <c r="E43" s="178"/>
      <c r="F43" s="9" t="s">
        <v>15</v>
      </c>
      <c r="G43" s="9" t="s">
        <v>59</v>
      </c>
      <c r="H43" s="178" t="s">
        <v>60</v>
      </c>
      <c r="I43" s="178"/>
      <c r="J43" s="178"/>
      <c r="K43" s="178"/>
      <c r="L43" s="178"/>
      <c r="M43" s="178"/>
      <c r="N43" s="178" t="s">
        <v>61</v>
      </c>
      <c r="O43" s="178"/>
      <c r="P43" s="178"/>
      <c r="Q43" s="178"/>
      <c r="R43" s="178"/>
    </row>
    <row r="44" spans="1:18" ht="30.75" customHeight="1" x14ac:dyDescent="0.25">
      <c r="A44" s="27"/>
      <c r="B44" s="143" t="str">
        <f>T17</f>
        <v>1er Trimestre</v>
      </c>
      <c r="C44" s="143"/>
      <c r="D44" s="143"/>
      <c r="E44" s="143"/>
      <c r="F44" s="74">
        <f>V17</f>
        <v>0</v>
      </c>
      <c r="G44" s="74" t="str">
        <f>U17</f>
        <v/>
      </c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</row>
    <row r="45" spans="1:18" ht="30.75" customHeight="1" x14ac:dyDescent="0.25">
      <c r="A45" s="27"/>
      <c r="B45" s="143" t="str">
        <f t="shared" ref="B45:B55" si="2">T18</f>
        <v>2do Trimestre</v>
      </c>
      <c r="C45" s="143"/>
      <c r="D45" s="143"/>
      <c r="E45" s="143"/>
      <c r="F45" s="74">
        <f t="shared" ref="F45:F55" si="3">V18</f>
        <v>0</v>
      </c>
      <c r="G45" s="74" t="str">
        <f t="shared" ref="G45:G55" si="4">U18</f>
        <v/>
      </c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</row>
    <row r="46" spans="1:18" ht="30.75" customHeight="1" x14ac:dyDescent="0.25">
      <c r="A46" s="27"/>
      <c r="B46" s="143" t="str">
        <f t="shared" si="2"/>
        <v>3er Trimestre</v>
      </c>
      <c r="C46" s="143"/>
      <c r="D46" s="143"/>
      <c r="E46" s="143"/>
      <c r="F46" s="74">
        <f t="shared" si="3"/>
        <v>0</v>
      </c>
      <c r="G46" s="74" t="str">
        <f t="shared" si="4"/>
        <v/>
      </c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</row>
    <row r="47" spans="1:18" ht="30.75" customHeight="1" x14ac:dyDescent="0.25">
      <c r="A47" s="27"/>
      <c r="B47" s="143" t="str">
        <f t="shared" si="2"/>
        <v>4to Trimestre</v>
      </c>
      <c r="C47" s="143"/>
      <c r="D47" s="143"/>
      <c r="E47" s="143"/>
      <c r="F47" s="74">
        <f t="shared" si="3"/>
        <v>0</v>
      </c>
      <c r="G47" s="74" t="str">
        <f t="shared" si="4"/>
        <v/>
      </c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</row>
    <row r="48" spans="1:18" ht="30.75" customHeight="1" x14ac:dyDescent="0.25">
      <c r="A48" s="27"/>
      <c r="B48" s="143" t="str">
        <f t="shared" si="2"/>
        <v/>
      </c>
      <c r="C48" s="143"/>
      <c r="D48" s="143"/>
      <c r="E48" s="143"/>
      <c r="F48" s="74" t="str">
        <f t="shared" si="3"/>
        <v/>
      </c>
      <c r="G48" s="74" t="str">
        <f t="shared" si="4"/>
        <v/>
      </c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</row>
    <row r="49" spans="1:18" ht="30.75" customHeight="1" x14ac:dyDescent="0.25">
      <c r="A49" s="27"/>
      <c r="B49" s="143" t="str">
        <f t="shared" si="2"/>
        <v/>
      </c>
      <c r="C49" s="143"/>
      <c r="D49" s="143"/>
      <c r="E49" s="143"/>
      <c r="F49" s="74" t="str">
        <f t="shared" si="3"/>
        <v/>
      </c>
      <c r="G49" s="74" t="str">
        <f t="shared" si="4"/>
        <v/>
      </c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</row>
    <row r="50" spans="1:18" ht="30.75" customHeight="1" x14ac:dyDescent="0.25">
      <c r="A50" s="27"/>
      <c r="B50" s="143" t="str">
        <f t="shared" si="2"/>
        <v/>
      </c>
      <c r="C50" s="143"/>
      <c r="D50" s="143"/>
      <c r="E50" s="143"/>
      <c r="F50" s="74" t="str">
        <f t="shared" si="3"/>
        <v/>
      </c>
      <c r="G50" s="74" t="str">
        <f t="shared" si="4"/>
        <v/>
      </c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</row>
    <row r="51" spans="1:18" ht="30.75" customHeight="1" x14ac:dyDescent="0.25">
      <c r="A51" s="27"/>
      <c r="B51" s="143" t="str">
        <f t="shared" si="2"/>
        <v/>
      </c>
      <c r="C51" s="143"/>
      <c r="D51" s="143"/>
      <c r="E51" s="143"/>
      <c r="F51" s="74" t="str">
        <f t="shared" si="3"/>
        <v/>
      </c>
      <c r="G51" s="74" t="str">
        <f t="shared" si="4"/>
        <v/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</row>
    <row r="52" spans="1:18" ht="30.75" customHeight="1" x14ac:dyDescent="0.25">
      <c r="A52" s="27"/>
      <c r="B52" s="143" t="str">
        <f t="shared" si="2"/>
        <v/>
      </c>
      <c r="C52" s="143"/>
      <c r="D52" s="143"/>
      <c r="E52" s="143"/>
      <c r="F52" s="74" t="str">
        <f t="shared" si="3"/>
        <v/>
      </c>
      <c r="G52" s="74" t="str">
        <f t="shared" si="4"/>
        <v/>
      </c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</row>
    <row r="53" spans="1:18" ht="30.75" customHeight="1" x14ac:dyDescent="0.25">
      <c r="A53" s="27"/>
      <c r="B53" s="143" t="str">
        <f t="shared" si="2"/>
        <v/>
      </c>
      <c r="C53" s="143"/>
      <c r="D53" s="143"/>
      <c r="E53" s="143"/>
      <c r="F53" s="74" t="str">
        <f t="shared" si="3"/>
        <v/>
      </c>
      <c r="G53" s="74" t="str">
        <f t="shared" si="4"/>
        <v/>
      </c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</row>
    <row r="54" spans="1:18" ht="30.75" customHeight="1" x14ac:dyDescent="0.25">
      <c r="A54" s="27"/>
      <c r="B54" s="143" t="str">
        <f t="shared" si="2"/>
        <v/>
      </c>
      <c r="C54" s="143"/>
      <c r="D54" s="143"/>
      <c r="E54" s="143"/>
      <c r="F54" s="74" t="str">
        <f t="shared" si="3"/>
        <v/>
      </c>
      <c r="G54" s="74" t="str">
        <f t="shared" si="4"/>
        <v/>
      </c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</row>
    <row r="55" spans="1:18" ht="30.75" customHeight="1" x14ac:dyDescent="0.25">
      <c r="A55" s="27"/>
      <c r="B55" s="143" t="str">
        <f t="shared" si="2"/>
        <v/>
      </c>
      <c r="C55" s="143"/>
      <c r="D55" s="143"/>
      <c r="E55" s="143"/>
      <c r="F55" s="74" t="str">
        <f t="shared" si="3"/>
        <v/>
      </c>
      <c r="G55" s="74" t="str">
        <f t="shared" si="4"/>
        <v/>
      </c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37" t="s">
        <v>74</v>
      </c>
      <c r="O62" s="138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7" priority="1" operator="lessThan">
      <formula>$F44</formula>
    </cfRule>
    <cfRule type="cellIs" dxfId="6" priority="2" operator="greaterThanOrEqual">
      <formula>$F44</formula>
    </cfRule>
  </conditionalFormatting>
  <dataValidations disablePrompts="1" count="18">
    <dataValidation allowBlank="1" showInputMessage="1" showErrorMessage="1" promptTitle="PROCESO" prompt="Identifica el nombre del proceso al cual pertenece el indicador." sqref="B3" xr:uid="{00000000-0002-0000-0700-000000000000}"/>
    <dataValidation allowBlank="1" showInputMessage="1" showErrorMessage="1" promptTitle="PRODUCTO/SERVICIO" prompt="Identifica el nombre del producto o servicio." sqref="B4" xr:uid="{00000000-0002-0000-07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700-000002000000}"/>
    <dataValidation allowBlank="1" showInputMessage="1" showErrorMessage="1" promptTitle="PROCESO" prompt="Identifica el responsable del proceso." sqref="F5" xr:uid="{00000000-0002-0000-07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700-000004000000}"/>
    <dataValidation allowBlank="1" showInputMessage="1" showErrorMessage="1" promptTitle="NOMBRE DEL INDICADOR" prompt="Nombre que identifica al indicador." sqref="B6:B7 C7:D7" xr:uid="{00000000-0002-0000-0700-000005000000}"/>
    <dataValidation allowBlank="1" showInputMessage="1" showErrorMessage="1" promptTitle="UNIDAD DE MEDIDA" prompt="Magnitud referencia para la medición. Ejemplo: Porcentaje, Número de asesorías." sqref="F8" xr:uid="{00000000-0002-0000-0700-000006000000}"/>
    <dataValidation allowBlank="1" showInputMessage="1" showErrorMessage="1" promptTitle="NOMBRE VARIABLE" prompt="Nombre de las variables a utilizar, puede ser una sola_x000a_variable o dos dependiendo del indicador" sqref="G8" xr:uid="{00000000-0002-0000-0700-000007000000}"/>
    <dataValidation allowBlank="1" showInputMessage="1" showErrorMessage="1" promptTitle="EXPLICACION DE LA VARIABLE" prompt="Opcional si la variable requiere explicación o idefinición_x000a_" sqref="J8" xr:uid="{00000000-0002-0000-07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700-000009000000}"/>
    <dataValidation allowBlank="1" showInputMessage="1" showErrorMessage="1" promptTitle="TIPO INDICADOR" prompt="Selecciona el tipo de indicador (eficiencia, eficacia, Efectividad)." sqref="B8:C9" xr:uid="{00000000-0002-0000-0700-00000A000000}"/>
    <dataValidation allowBlank="1" showInputMessage="1" showErrorMessage="1" promptTitle="VARIABLES" prompt="Coloque las variables definidas en la sección formula del indicador" sqref="B17" xr:uid="{00000000-0002-0000-07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700-00000C000000}"/>
    <dataValidation allowBlank="1" showInputMessage="1" showErrorMessage="1" promptTitle="META" prompt="Es el valor que se espera alcance el indicador." sqref="Q8" xr:uid="{00000000-0002-0000-07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7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700-00000F000000}"/>
    <dataValidation allowBlank="1" showInputMessage="1" showErrorMessage="1" promptTitle="FORMULA DEL INDICADOR" prompt="Fórmula matemática utilizada para el cálculo del indicador._x000a_" sqref="D8" xr:uid="{00000000-0002-0000-07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7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761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2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3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4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5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6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7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8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69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0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1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2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3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4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5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6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7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8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79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0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1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82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C00000"/>
  </sheetPr>
  <dimension ref="A1:AN68"/>
  <sheetViews>
    <sheetView view="pageLayout" topLeftCell="A63" zoomScale="78" zoomScaleNormal="73" zoomScalePageLayoutView="78" workbookViewId="0">
      <selection activeCell="N63" sqref="N63"/>
    </sheetView>
  </sheetViews>
  <sheetFormatPr baseColWidth="10" defaultRowHeight="11.25" x14ac:dyDescent="0.25"/>
  <cols>
    <col min="1" max="1" width="3.7109375" style="18" customWidth="1"/>
    <col min="2" max="2" width="5.42578125" style="19" bestFit="1" customWidth="1"/>
    <col min="3" max="3" width="8.7109375" style="19" customWidth="1"/>
    <col min="4" max="4" width="7.42578125" style="19" customWidth="1"/>
    <col min="5" max="5" width="9" style="19" customWidth="1"/>
    <col min="6" max="6" width="10.140625" style="19" customWidth="1"/>
    <col min="7" max="7" width="9.28515625" style="19" customWidth="1"/>
    <col min="8" max="8" width="8" style="19" customWidth="1"/>
    <col min="9" max="9" width="9.140625" style="19" customWidth="1"/>
    <col min="10" max="10" width="8.140625" style="19" customWidth="1"/>
    <col min="11" max="11" width="9.28515625" style="19" customWidth="1"/>
    <col min="12" max="13" width="9.42578125" style="19" customWidth="1"/>
    <col min="14" max="14" width="8.140625" style="19" customWidth="1"/>
    <col min="15" max="15" width="10" style="19" customWidth="1"/>
    <col min="16" max="16" width="8" style="19" customWidth="1"/>
    <col min="17" max="17" width="8.7109375" style="19" customWidth="1"/>
    <col min="18" max="18" width="9" style="19" customWidth="1"/>
    <col min="19" max="24" width="1.42578125" style="18" customWidth="1"/>
    <col min="25" max="40" width="11.42578125" style="18"/>
    <col min="41" max="16384" width="11.42578125" style="19"/>
  </cols>
  <sheetData>
    <row r="1" spans="1:40" ht="19.5" customHeight="1" thickBot="1" x14ac:dyDescent="0.3">
      <c r="O1" s="19" t="s">
        <v>70</v>
      </c>
    </row>
    <row r="2" spans="1:40" ht="16.5" customHeight="1" x14ac:dyDescent="0.25">
      <c r="A2" s="20"/>
      <c r="B2" s="148" t="s">
        <v>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50"/>
    </row>
    <row r="3" spans="1:40" ht="12.75" customHeight="1" x14ac:dyDescent="0.25">
      <c r="A3" s="20"/>
      <c r="B3" s="151" t="s">
        <v>1</v>
      </c>
      <c r="C3" s="152"/>
      <c r="D3" s="152"/>
      <c r="E3" s="153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5"/>
    </row>
    <row r="4" spans="1:40" ht="14.25" customHeight="1" x14ac:dyDescent="0.25">
      <c r="A4" s="20"/>
      <c r="B4" s="141" t="s">
        <v>2</v>
      </c>
      <c r="C4" s="142"/>
      <c r="D4" s="142"/>
      <c r="E4" s="142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10"/>
    </row>
    <row r="5" spans="1:40" ht="16.5" customHeight="1" x14ac:dyDescent="0.25">
      <c r="A5" s="20"/>
      <c r="B5" s="151" t="s">
        <v>56</v>
      </c>
      <c r="C5" s="152"/>
      <c r="D5" s="152"/>
      <c r="E5" s="153"/>
      <c r="F5" s="8" t="s">
        <v>57</v>
      </c>
      <c r="G5" s="206"/>
      <c r="H5" s="207"/>
      <c r="I5" s="207"/>
      <c r="J5" s="207"/>
      <c r="K5" s="207"/>
      <c r="L5" s="208"/>
      <c r="M5" s="11" t="s">
        <v>3</v>
      </c>
      <c r="N5" s="209"/>
      <c r="O5" s="209"/>
      <c r="P5" s="209"/>
      <c r="Q5" s="209"/>
      <c r="R5" s="210"/>
    </row>
    <row r="6" spans="1:40" ht="16.5" customHeight="1" x14ac:dyDescent="0.25">
      <c r="A6" s="20"/>
      <c r="B6" s="151" t="s">
        <v>4</v>
      </c>
      <c r="C6" s="152"/>
      <c r="D6" s="152"/>
      <c r="E6" s="153"/>
      <c r="F6" s="154" t="s">
        <v>67</v>
      </c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5"/>
    </row>
    <row r="7" spans="1:40" x14ac:dyDescent="0.25">
      <c r="A7" s="20"/>
      <c r="B7" s="21"/>
      <c r="C7" s="22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4"/>
      <c r="Q7" s="25"/>
      <c r="R7" s="26"/>
    </row>
    <row r="8" spans="1:40" ht="24.75" customHeight="1" x14ac:dyDescent="0.25">
      <c r="A8" s="27">
        <v>3</v>
      </c>
      <c r="B8" s="13"/>
      <c r="C8" s="68"/>
      <c r="D8" s="162" t="s">
        <v>25</v>
      </c>
      <c r="E8" s="162"/>
      <c r="F8" s="72" t="s">
        <v>26</v>
      </c>
      <c r="G8" s="162" t="s">
        <v>27</v>
      </c>
      <c r="H8" s="162"/>
      <c r="I8" s="162"/>
      <c r="J8" s="162" t="s">
        <v>28</v>
      </c>
      <c r="K8" s="162"/>
      <c r="L8" s="162"/>
      <c r="M8" s="162" t="s">
        <v>29</v>
      </c>
      <c r="N8" s="162"/>
      <c r="O8" s="162"/>
      <c r="P8" s="162"/>
      <c r="Q8" s="163" t="s">
        <v>38</v>
      </c>
      <c r="R8" s="164"/>
      <c r="T8" s="15"/>
    </row>
    <row r="9" spans="1:40" ht="27" customHeight="1" x14ac:dyDescent="0.25">
      <c r="A9" s="20"/>
      <c r="B9" s="13"/>
      <c r="C9" s="68"/>
      <c r="D9" s="168"/>
      <c r="E9" s="169"/>
      <c r="F9" s="172" t="s">
        <v>24</v>
      </c>
      <c r="G9" s="174"/>
      <c r="H9" s="174"/>
      <c r="I9" s="174"/>
      <c r="J9" s="175"/>
      <c r="K9" s="176"/>
      <c r="L9" s="177"/>
      <c r="M9" s="174"/>
      <c r="N9" s="174"/>
      <c r="O9" s="174"/>
      <c r="P9" s="174"/>
      <c r="Q9" s="215"/>
      <c r="R9" s="212"/>
    </row>
    <row r="10" spans="1:40" ht="27" customHeight="1" x14ac:dyDescent="0.25">
      <c r="A10" s="31" t="str">
        <f>IF(A8=1,"Eficiencia",IF(A8=2,"Eficacia",IF(A8=3,"Efectividad","")))</f>
        <v>Efectividad</v>
      </c>
      <c r="B10" s="28"/>
      <c r="C10" s="29"/>
      <c r="D10" s="170"/>
      <c r="E10" s="171"/>
      <c r="F10" s="173"/>
      <c r="G10" s="195"/>
      <c r="H10" s="195"/>
      <c r="I10" s="195"/>
      <c r="J10" s="195"/>
      <c r="K10" s="195"/>
      <c r="L10" s="195"/>
      <c r="M10" s="174"/>
      <c r="N10" s="174"/>
      <c r="O10" s="174"/>
      <c r="P10" s="174"/>
      <c r="Q10" s="213"/>
      <c r="R10" s="214"/>
    </row>
    <row r="11" spans="1:40" ht="20.25" customHeight="1" x14ac:dyDescent="0.25">
      <c r="A11" s="20"/>
      <c r="B11" s="165" t="s">
        <v>14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7"/>
    </row>
    <row r="12" spans="1:40" ht="11.25" customHeight="1" x14ac:dyDescent="0.25">
      <c r="A12" s="20"/>
      <c r="B12" s="47"/>
      <c r="C12" s="48"/>
      <c r="D12" s="2"/>
      <c r="E12" s="2"/>
      <c r="F12" s="2"/>
      <c r="G12" s="2"/>
      <c r="H12" s="12"/>
      <c r="I12" s="199" t="s">
        <v>30</v>
      </c>
      <c r="J12" s="200"/>
      <c r="K12" s="201" t="s">
        <v>6</v>
      </c>
      <c r="L12" s="202"/>
      <c r="M12" s="202"/>
      <c r="N12" s="202"/>
      <c r="O12" s="202"/>
      <c r="P12" s="202"/>
      <c r="Q12" s="202"/>
      <c r="R12" s="203"/>
    </row>
    <row r="13" spans="1:40" ht="15.75" customHeight="1" x14ac:dyDescent="0.25">
      <c r="A13" s="30">
        <v>1</v>
      </c>
      <c r="B13" s="204" t="s">
        <v>5</v>
      </c>
      <c r="C13" s="205"/>
      <c r="D13" s="1"/>
      <c r="E13" s="2"/>
      <c r="F13" s="2"/>
      <c r="G13" s="2"/>
      <c r="H13" s="12"/>
      <c r="I13" s="57" t="s">
        <v>7</v>
      </c>
      <c r="J13" s="56"/>
      <c r="K13" s="10" t="s">
        <v>8</v>
      </c>
      <c r="L13" s="146" t="s">
        <v>9</v>
      </c>
      <c r="M13" s="147"/>
      <c r="N13" s="146" t="s">
        <v>10</v>
      </c>
      <c r="O13" s="147"/>
      <c r="P13" s="146" t="s">
        <v>11</v>
      </c>
      <c r="Q13" s="147"/>
      <c r="R13" s="14" t="s">
        <v>12</v>
      </c>
      <c r="S13" s="18">
        <f>IF(I15=TRUE,1,IF(J15=TRUE,-1,0))</f>
        <v>-1</v>
      </c>
    </row>
    <row r="14" spans="1:40" s="37" customFormat="1" ht="13.5" customHeight="1" x14ac:dyDescent="0.25">
      <c r="A14" s="31" t="str">
        <f>IF(A13=1,"Mensual",IF(A13=2,"Bimensual",IF(A13=3,"Trimestral",IF(A13=4,"Cuatrimestral",IF(A13=5,"Semestral",IF(A13=6,"Anual",""))))))</f>
        <v>Mensual</v>
      </c>
      <c r="B14" s="49"/>
      <c r="C14" s="50"/>
      <c r="D14" s="32"/>
      <c r="E14" s="33"/>
      <c r="F14" s="33"/>
      <c r="G14" s="34"/>
      <c r="H14" s="35"/>
      <c r="I14" s="57" t="s">
        <v>13</v>
      </c>
      <c r="J14" s="56"/>
      <c r="K14" s="10" t="s">
        <v>8</v>
      </c>
      <c r="L14" s="146" t="s">
        <v>11</v>
      </c>
      <c r="M14" s="147"/>
      <c r="N14" s="146" t="s">
        <v>10</v>
      </c>
      <c r="O14" s="147"/>
      <c r="P14" s="146" t="s">
        <v>9</v>
      </c>
      <c r="Q14" s="147"/>
      <c r="R14" s="14" t="s">
        <v>12</v>
      </c>
      <c r="S14" s="36" t="str">
        <f>IF(AND(I15:J15),"AMBOS","DIFERENTES")</f>
        <v>DIFERENTES</v>
      </c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ht="13.5" customHeight="1" x14ac:dyDescent="0.25">
      <c r="A15" s="20"/>
      <c r="B15" s="159" t="s">
        <v>32</v>
      </c>
      <c r="C15" s="160"/>
      <c r="D15" s="161"/>
      <c r="E15" s="71">
        <v>2015</v>
      </c>
      <c r="F15" s="71">
        <v>2016</v>
      </c>
      <c r="G15" s="71">
        <v>2017</v>
      </c>
      <c r="H15" s="71">
        <v>2018</v>
      </c>
      <c r="I15" s="58" t="b">
        <v>0</v>
      </c>
      <c r="J15" s="59" t="b">
        <v>1</v>
      </c>
      <c r="K15" s="38"/>
      <c r="L15" s="25"/>
      <c r="M15" s="25"/>
      <c r="N15" s="25"/>
      <c r="O15" s="25"/>
      <c r="P15" s="25"/>
      <c r="Q15" s="25"/>
      <c r="R15" s="26"/>
      <c r="S15" s="18">
        <f>IF(S14="AMBOS",0,IF(AND(S14="DIFERENTES",S13=1),1,-1))</f>
        <v>-1</v>
      </c>
      <c r="T15" s="39"/>
      <c r="U15" s="39"/>
    </row>
    <row r="16" spans="1:40" ht="15.75" customHeight="1" x14ac:dyDescent="0.25">
      <c r="A16" s="20"/>
      <c r="B16" s="134" t="s">
        <v>33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6"/>
      <c r="T16" s="39"/>
      <c r="U16" s="39"/>
    </row>
    <row r="17" spans="1:40" ht="33.75" customHeight="1" x14ac:dyDescent="0.25">
      <c r="A17" s="20"/>
      <c r="B17" s="196" t="s">
        <v>31</v>
      </c>
      <c r="C17" s="197"/>
      <c r="D17" s="197"/>
      <c r="E17" s="197"/>
      <c r="F17" s="198"/>
      <c r="G17" s="51" t="str">
        <f>IF(A13=1,"Ene","-")</f>
        <v>Ene</v>
      </c>
      <c r="H17" s="51" t="str">
        <f>IF(A13=1,"Feb",IF(A13=2,"Bimestre 1","-"))</f>
        <v>Feb</v>
      </c>
      <c r="I17" s="51" t="str">
        <f>IF(A13=1,"Mar",IF(A13=3,"1er Trimestre",IF(A13=6,E15,"-")))</f>
        <v>Mar</v>
      </c>
      <c r="J17" s="52" t="str">
        <f>IF(A13=1,"Abr",IF(A13=2,"Bimestre 2",IF(A13=4,"1er Cuatrimestre","-")))</f>
        <v>Abr</v>
      </c>
      <c r="K17" s="52" t="str">
        <f>IF(A13=1,"May","-")</f>
        <v>May</v>
      </c>
      <c r="L17" s="53" t="str">
        <f>IF(A13=1,"Jun",IF(A13=2,"Bimestre 3",IF(A13=3,"2do Trimestre",IF(A13=5,"1er Semestre",IF(A13=6,F15,"-")))))</f>
        <v>Jun</v>
      </c>
      <c r="M17" s="53" t="str">
        <f>IF(A13=1,"Jul","-")</f>
        <v>Jul</v>
      </c>
      <c r="N17" s="53" t="str">
        <f>IF(A13=1,"Ago",IF(A13=2,"Bimestre 4",IF(A13=4,"2do Cuatrimestre","-")))</f>
        <v>Ago</v>
      </c>
      <c r="O17" s="54" t="str">
        <f>IF(A13=1,"Sep",IF(A13=3,"3er Trimestre",IF(A13=6,G15,"-")))</f>
        <v>Sep</v>
      </c>
      <c r="P17" s="53" t="str">
        <f>IF(A13=1,"Oct",IF(A13=2,"Bimestre 5","-"))</f>
        <v>Oct</v>
      </c>
      <c r="Q17" s="53" t="str">
        <f>IF(A13=1,"Nov","-")</f>
        <v>Nov</v>
      </c>
      <c r="R17" s="55" t="str">
        <f>IF(A13=1,"Dic",IF(A13=2,"Bimestre 6",IF(A13=3,"4to Trimestre",IF(A13=4,"3er Cuatrimestre",IF(A13=5,"2do Semestre",IF(A13=6,H15,"-"))))))</f>
        <v>Dic</v>
      </c>
      <c r="T17" s="39" t="str">
        <f>IF($A$13=1,G17,IF($A$13=2,H17,IF($A$13=3,I17,IF($A$13=4,J17,IF($A$13=5,L17,IF($A$13=6,I17,"Error"))))))</f>
        <v>Ene</v>
      </c>
      <c r="U17" s="40" t="str">
        <f>(IF($A$13=1,G20,IF($A$13=2,H20,IF($A$13=3,I20,IF($A$13=4,J20,IF($A$13=5,L20,IF($A$13=6,I20,"Error")))))))</f>
        <v/>
      </c>
      <c r="V17" s="41">
        <f>(IF($A$13=1,G21,IF($A$13=2,H21,IF($A$13=3,I21,IF($A$13=4,J21,IF($A$13=5,L21,IF($A$13=6,I21,"Error")))))))</f>
        <v>0</v>
      </c>
    </row>
    <row r="18" spans="1:40" ht="19.5" customHeight="1" x14ac:dyDescent="0.25">
      <c r="A18" s="20"/>
      <c r="B18" s="139" t="str">
        <f>IF(G9="","",G9)</f>
        <v/>
      </c>
      <c r="C18" s="140"/>
      <c r="D18" s="140"/>
      <c r="E18" s="140"/>
      <c r="F18" s="140"/>
      <c r="G18" s="61"/>
      <c r="H18" s="61"/>
      <c r="I18" s="61"/>
      <c r="J18" s="62"/>
      <c r="K18" s="62"/>
      <c r="L18" s="62"/>
      <c r="M18" s="62"/>
      <c r="N18" s="62"/>
      <c r="O18" s="62"/>
      <c r="P18" s="62"/>
      <c r="Q18" s="62"/>
      <c r="R18" s="63"/>
      <c r="T18" s="39" t="str">
        <f>IF($A$13=1,H17,IF($A$13=2,J17,IF($A$13=3,L17,IF($A$13=4,N17,IF($A$13=5,R17,IF($A$13=6,L17,"Error"))))))</f>
        <v>Feb</v>
      </c>
      <c r="U18" s="40" t="str">
        <f>IF($A$13=1,H$20,IF($A$13=2,J20,IF($A$13=3,L20,IF($A$13=4,N20,IF($A$13=5,R20,IF($A$13=6,L20,"Error"))))))</f>
        <v/>
      </c>
      <c r="V18" s="41">
        <f>IF($A$13=1,H$21,IF($A$13=2,J21,IF($A$13=3,L21,IF($A$13=4,N21,IF($A$13=5,R21,IF($A$13=6,L21,"Error"))))))</f>
        <v>0</v>
      </c>
      <c r="W18" s="18" t="str">
        <f>IF(U18="","",IF(U18&gt;=U17,"A","D"))</f>
        <v/>
      </c>
    </row>
    <row r="19" spans="1:40" ht="19.5" customHeight="1" x14ac:dyDescent="0.25">
      <c r="A19" s="20"/>
      <c r="B19" s="139" t="str">
        <f>IF(G10="","",G10)</f>
        <v/>
      </c>
      <c r="C19" s="140"/>
      <c r="D19" s="140"/>
      <c r="E19" s="140"/>
      <c r="F19" s="140"/>
      <c r="G19" s="61"/>
      <c r="H19" s="61"/>
      <c r="I19" s="61"/>
      <c r="J19" s="62"/>
      <c r="K19" s="62"/>
      <c r="L19" s="62"/>
      <c r="M19" s="62"/>
      <c r="N19" s="62"/>
      <c r="O19" s="62"/>
      <c r="P19" s="62"/>
      <c r="Q19" s="62"/>
      <c r="R19" s="63"/>
      <c r="T19" s="39" t="str">
        <f>IF($A$13=1,I17,IF($A$13=2,L17,IF($A$13=3,O17,IF($A$13=4,R17,IF($A$13=5,"",IF($A$13=6,O17,"Error"))))))</f>
        <v>Mar</v>
      </c>
      <c r="U19" s="40" t="str">
        <f>IF($A$13=1,I$20,IF($A$13=2,L20,IF($A$13=3,O20,IF($A$13=4,R20,IF($A$13=5,"",IF($A$13=6,O20,"Error"))))))</f>
        <v/>
      </c>
      <c r="V19" s="41">
        <f>IF($A$13=1,I$21,IF($A$13=2,L21,IF($A$13=3,O21,IF($A$13=4,R21,IF($A$13=5,"",IF($A$13=6,O21,"Error"))))))</f>
        <v>0</v>
      </c>
      <c r="W19" s="18" t="str">
        <f t="shared" ref="W19:W28" si="0">IF(U19="","",IF(U19&gt;=U18,"A","D"))</f>
        <v/>
      </c>
    </row>
    <row r="20" spans="1:40" ht="15.75" customHeight="1" x14ac:dyDescent="0.25">
      <c r="A20" s="20"/>
      <c r="B20" s="141" t="s">
        <v>36</v>
      </c>
      <c r="C20" s="142"/>
      <c r="D20" s="142"/>
      <c r="E20" s="142"/>
      <c r="F20" s="142"/>
      <c r="G20" s="66" t="str">
        <f>IF(G19="","",IF(G19=0,0,G18/G19))</f>
        <v/>
      </c>
      <c r="H20" s="66" t="str">
        <f t="shared" ref="H20:R20" si="1">IF(H19="","",IF(H19=0,0,H18/H19))</f>
        <v/>
      </c>
      <c r="I20" s="66" t="str">
        <f t="shared" si="1"/>
        <v/>
      </c>
      <c r="J20" s="66" t="str">
        <f t="shared" si="1"/>
        <v/>
      </c>
      <c r="K20" s="66" t="str">
        <f t="shared" si="1"/>
        <v/>
      </c>
      <c r="L20" s="66" t="str">
        <f t="shared" si="1"/>
        <v/>
      </c>
      <c r="M20" s="66" t="str">
        <f t="shared" si="1"/>
        <v/>
      </c>
      <c r="N20" s="66" t="str">
        <f t="shared" si="1"/>
        <v/>
      </c>
      <c r="O20" s="66" t="str">
        <f t="shared" si="1"/>
        <v/>
      </c>
      <c r="P20" s="66" t="str">
        <f t="shared" si="1"/>
        <v/>
      </c>
      <c r="Q20" s="66" t="str">
        <f t="shared" si="1"/>
        <v/>
      </c>
      <c r="R20" s="67" t="str">
        <f t="shared" si="1"/>
        <v/>
      </c>
      <c r="T20" s="39" t="str">
        <f>IF($A$13=1,J$17,IF($A$13=2,N17,IF($A$13=3,R17,IF($A$13=4,"",IF($A$13=5,"",IF($A$13=6,R17,"Error"))))))</f>
        <v>Abr</v>
      </c>
      <c r="U20" s="40" t="str">
        <f>IF($A$13=1,J$20,IF($A$13=2,N20,IF($A$13=3,R20,IF($A$13=4,"",IF($A$13=5,"",IF($A$13=6,R20,"Error"))))))</f>
        <v/>
      </c>
      <c r="V20" s="41">
        <f>IF($A$13=1,J$21,IF($A$13=2,N21,IF($A$13=3,R21,IF($A$13=4,"",IF($A$13=5,"",IF($A$13=6,R21,"Error"))))))</f>
        <v>0</v>
      </c>
      <c r="W20" s="18" t="str">
        <f t="shared" si="0"/>
        <v/>
      </c>
    </row>
    <row r="21" spans="1:40" ht="15.75" customHeight="1" x14ac:dyDescent="0.25">
      <c r="A21" s="20"/>
      <c r="B21" s="151" t="s">
        <v>37</v>
      </c>
      <c r="C21" s="152"/>
      <c r="D21" s="152"/>
      <c r="E21" s="152"/>
      <c r="F21" s="153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T21" s="39" t="str">
        <f>IF($A$13=1,K$17,IF($A$13=2,P17,IF($A$13=3,"",IF($A$13=4,"",IF($A$13=5,"",IF($A$13=6,"","Error"))))))</f>
        <v>May</v>
      </c>
      <c r="U21" s="40" t="str">
        <f>IF($A$13=1,K$20,IF($A$13=2,P20,IF($A$13=3,"",IF($A$13=4,"",IF($A$13=5,"",IF($A$13=6,"","Error"))))))</f>
        <v/>
      </c>
      <c r="V21" s="41">
        <f>IF($A$13=1,K$21,IF($A$13=2,P21,IF($A$13=3,"",IF($A$13=4,"",IF($A$13=5,"",IF($A$13=6,"","Error"))))))</f>
        <v>0</v>
      </c>
      <c r="W21" s="18" t="str">
        <f t="shared" si="0"/>
        <v/>
      </c>
    </row>
    <row r="22" spans="1:40" s="42" customFormat="1" ht="17.25" customHeight="1" x14ac:dyDescent="0.25">
      <c r="A22" s="27"/>
      <c r="B22" s="179" t="s">
        <v>34</v>
      </c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1"/>
      <c r="S22" s="18"/>
      <c r="T22" s="39" t="str">
        <f>IF($A$13=1,L$17,IF($A$13=2,R17,IF($A$13=3,"",IF($A$13=4,"",IF($A$13=5,"",IF($A$13=6,"","Error"))))))</f>
        <v>Jun</v>
      </c>
      <c r="U22" s="40" t="str">
        <f>IF($A$13=1,L$20,IF($A$13=2,R20,IF($A$13=3,"",IF($A$13=4,"",IF($A$13=5,"",IF($A$13=6,"","Error"))))))</f>
        <v/>
      </c>
      <c r="V22" s="41">
        <f>IF($A$13=1,L$21,IF($A$13=2,R21,IF($A$13=3,"",IF($A$13=4,"",IF($A$13=5,"",IF($A$13=6,"","Error"))))))</f>
        <v>0</v>
      </c>
      <c r="W22" s="18" t="str">
        <f t="shared" si="0"/>
        <v/>
      </c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81" customHeight="1" x14ac:dyDescent="0.25">
      <c r="A23" s="27"/>
      <c r="B23" s="182" t="str">
        <f>IF(AND(I15=TRUE,W30&gt;=W29),"",IF(AND(I15=TRUE,W30&lt;W29),"REVISAR TENDENCIA ASCENDENTE",IF(AND(J15=TRUE,W30&lt;W29),"",IF(AND(J15=TRUE,W30&gt;W29),"REVISAR TENDENCIA DESCENDENTE",""))))</f>
        <v/>
      </c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4"/>
      <c r="T23" s="39" t="str">
        <f>IF($A$13=1,M$17,IF($A$13=2,"",IF($A$13=3,"",IF($A$13=4,"",IF($A$13=5,"",IF($A$13=6,"","Error"))))))</f>
        <v>Jul</v>
      </c>
      <c r="U23" s="40" t="str">
        <f>IF($A$13=1,M$20,IF($A$13=2,"",IF($A$13=3,"",IF($A$13=4,"",IF($A$13=5,"",IF($A$13=6,"","Error"))))))</f>
        <v/>
      </c>
      <c r="V23" s="41">
        <f>IF($A$13=1,M$21,IF($A$13=2,"",IF($A$13=3,"",IF($A$13=4,"",IF($A$13=5,"",IF($A$13=6,"","Error"))))))</f>
        <v>0</v>
      </c>
      <c r="W23" s="18" t="str">
        <f t="shared" si="0"/>
        <v/>
      </c>
    </row>
    <row r="24" spans="1:40" ht="15" customHeight="1" x14ac:dyDescent="0.25">
      <c r="A24" s="27"/>
      <c r="B24" s="185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7"/>
      <c r="T24" s="39" t="str">
        <f>IF($A$13=1,N$17,IF($A$13=2,"",IF($A$13=3,"",IF($A$13=4,"",IF($A$13=5,"",IF($A$13=6,"","Error"))))))</f>
        <v>Ago</v>
      </c>
      <c r="U24" s="40" t="str">
        <f>IF($A$13=1,N$20,IF($A$13=2,"",IF($A$13=3,"",IF($A$13=4,"",IF($A$13=5,"",IF($A$13=6,"","Error"))))))</f>
        <v/>
      </c>
      <c r="V24" s="41">
        <f>IF($A$13=1,N$21,IF($A$13=2,"",IF($A$13=3,"",IF($A$13=4,"",IF($A$13=5,"",IF($A$13=6,"","Error"))))))</f>
        <v>0</v>
      </c>
      <c r="W24" s="18" t="str">
        <f t="shared" si="0"/>
        <v/>
      </c>
    </row>
    <row r="25" spans="1:40" ht="16.5" customHeight="1" x14ac:dyDescent="0.25">
      <c r="A25" s="27"/>
      <c r="B25" s="185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7"/>
      <c r="T25" s="39" t="str">
        <f>IF($A$13=1,O$17,IF($A$13=2,"",IF($A$13=3,"",IF($A$13=4,"",IF($A$13=5,"",IF($A$13=6,"","Error"))))))</f>
        <v>Sep</v>
      </c>
      <c r="U25" s="40" t="str">
        <f>IF($A$13=1,O$20,IF($A$13=2,"",IF($A$13=3,"",IF($A$13=4,"",IF($A$13=5,"",IF($A$13=6,"","Error"))))))</f>
        <v/>
      </c>
      <c r="V25" s="41">
        <f>IF($A$13=1,O$21,IF($A$13=2,"",IF($A$13=3,"",IF($A$13=4,"",IF($A$13=5,"",IF($A$13=6,"","Error"))))))</f>
        <v>0</v>
      </c>
      <c r="W25" s="18" t="str">
        <f t="shared" si="0"/>
        <v/>
      </c>
    </row>
    <row r="26" spans="1:40" ht="12.75" customHeight="1" x14ac:dyDescent="0.25">
      <c r="A26" s="27"/>
      <c r="B26" s="185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7"/>
      <c r="T26" s="39" t="str">
        <f>IF($A$13=1,P$17,IF($A$13=2,"",IF($A$13=3,"",IF($A$13=4,"",IF($A$13=5,"",IF($A$13=6,"","Error"))))))</f>
        <v>Oct</v>
      </c>
      <c r="U26" s="40" t="str">
        <f>IF($A$13=1,P$20,IF($A$13=2,"",IF($A$13=3,"",IF($A$13=4,"",IF($A$13=5,"",IF($A$13=6,"","Error"))))))</f>
        <v/>
      </c>
      <c r="V26" s="41">
        <f>IF($A$13=1,P$21,IF($A$13=2,"",IF($A$13=3,"",IF($A$13=4,"",IF($A$13=5,"",IF($A$13=6,"","Error"))))))</f>
        <v>0</v>
      </c>
      <c r="W26" s="18" t="str">
        <f t="shared" si="0"/>
        <v/>
      </c>
    </row>
    <row r="27" spans="1:40" ht="12.75" customHeight="1" x14ac:dyDescent="0.25">
      <c r="A27" s="27"/>
      <c r="B27" s="185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7"/>
      <c r="T27" s="39" t="str">
        <f>IF($A$13=1,Q$17,IF($A$13=2,"",IF($A$13=3,"",IF($A$13=4,"",IF($A$13=5,"",IF($A$13=6,"","Error"))))))</f>
        <v>Nov</v>
      </c>
      <c r="U27" s="40" t="str">
        <f>IF($A$13=1,Q$20,IF($A$13=2,"",IF($A$13=3,"",IF($A$13=4,"",IF($A$13=5,"",IF($A$13=6,"","Error"))))))</f>
        <v/>
      </c>
      <c r="V27" s="41">
        <f>IF($A$13=1,Q$21,IF($A$13=2,"",IF($A$13=3,"",IF($A$13=4,"",IF($A$13=5,"",IF($A$13=6,"","Error"))))))</f>
        <v>0</v>
      </c>
      <c r="W27" s="18" t="str">
        <f t="shared" si="0"/>
        <v/>
      </c>
    </row>
    <row r="28" spans="1:40" ht="16.5" customHeight="1" x14ac:dyDescent="0.25">
      <c r="A28" s="27"/>
      <c r="B28" s="185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7"/>
      <c r="T28" s="39" t="str">
        <f>IF($A$13=1,R$17,IF($A$13=2,"",IF($A$13=3,"",IF($A$13=4,"",IF($A$13=5,"",IF($A$13=6,"","Error"))))))</f>
        <v>Dic</v>
      </c>
      <c r="U28" s="40" t="str">
        <f>IF($A$13=1,R$20,IF($A$13=2,"",IF($A$13=3,"",IF($A$13=4,"",IF($A$13=5,"",IF($A$13=6,"","Error"))))))</f>
        <v/>
      </c>
      <c r="V28" s="41">
        <f>IF($A$13=1,R$21,IF($A$13=2,"",IF($A$13=3,"",IF($A$13=4,"",IF($A$13=5,"",IF($A$13=6,"","Error"))))))</f>
        <v>0</v>
      </c>
      <c r="W28" s="18" t="str">
        <f t="shared" si="0"/>
        <v/>
      </c>
    </row>
    <row r="29" spans="1:40" ht="12.75" customHeight="1" x14ac:dyDescent="0.25">
      <c r="A29" s="27"/>
      <c r="B29" s="185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7"/>
      <c r="T29" s="39"/>
      <c r="U29" s="39"/>
      <c r="V29" s="43" t="str">
        <f>IF(U28&lt;&gt;"",U28,IF(U27&lt;&gt;"",U27,IF(U26&lt;&gt;"",U26,IF(U25&lt;&gt;"",U25,IF(U24&lt;&gt;"",U24,IF(U23&lt;&gt;"",U23,IF(U22&lt;&gt;"",U22,IF(U21&lt;&gt;"",U21,IF(U20&lt;&gt;"",U20,IF(U19&lt;&gt;"",U19,IF(U18&lt;&gt;"",U18,IF(U17&lt;&gt;"",U17,""))))))))))))</f>
        <v/>
      </c>
      <c r="W29" s="44">
        <f>COUNTIF(W18:W28,"D")</f>
        <v>0</v>
      </c>
    </row>
    <row r="30" spans="1:40" ht="9.75" customHeight="1" x14ac:dyDescent="0.25">
      <c r="A30" s="27"/>
      <c r="B30" s="185"/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7"/>
      <c r="W30" s="44">
        <f>COUNTIF(W18:W28,"A")</f>
        <v>0</v>
      </c>
    </row>
    <row r="31" spans="1:40" ht="15.75" customHeight="1" x14ac:dyDescent="0.25">
      <c r="A31" s="27"/>
      <c r="B31" s="185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7"/>
    </row>
    <row r="32" spans="1:40" ht="11.25" customHeight="1" x14ac:dyDescent="0.25">
      <c r="A32" s="27"/>
      <c r="B32" s="185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7"/>
    </row>
    <row r="33" spans="1:18" ht="15" customHeight="1" x14ac:dyDescent="0.25">
      <c r="A33" s="27"/>
      <c r="B33" s="185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7"/>
    </row>
    <row r="34" spans="1:18" ht="15" customHeight="1" x14ac:dyDescent="0.25">
      <c r="A34" s="27"/>
      <c r="B34" s="185"/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7"/>
    </row>
    <row r="35" spans="1:18" ht="15" customHeight="1" x14ac:dyDescent="0.25">
      <c r="A35" s="27"/>
      <c r="B35" s="185"/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7"/>
    </row>
    <row r="36" spans="1:18" ht="15" customHeight="1" x14ac:dyDescent="0.25">
      <c r="A36" s="27"/>
      <c r="B36" s="185"/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7"/>
    </row>
    <row r="37" spans="1:18" ht="15" customHeight="1" x14ac:dyDescent="0.25">
      <c r="A37" s="27"/>
      <c r="B37" s="185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7"/>
    </row>
    <row r="38" spans="1:18" ht="15" customHeight="1" x14ac:dyDescent="0.25">
      <c r="A38" s="27"/>
      <c r="B38" s="185"/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7"/>
    </row>
    <row r="39" spans="1:18" ht="15" customHeight="1" x14ac:dyDescent="0.25">
      <c r="A39" s="27"/>
      <c r="B39" s="185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7"/>
    </row>
    <row r="40" spans="1:18" ht="15" customHeight="1" thickBot="1" x14ac:dyDescent="0.3">
      <c r="A40" s="27"/>
      <c r="B40" s="188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90"/>
    </row>
    <row r="41" spans="1:18" x14ac:dyDescent="0.25">
      <c r="A41" s="27"/>
      <c r="B41" s="24"/>
      <c r="C41" s="24"/>
      <c r="D41" s="24"/>
      <c r="E41" s="24"/>
      <c r="F41" s="24"/>
      <c r="G41" s="24"/>
      <c r="H41" s="24"/>
      <c r="I41" s="24"/>
      <c r="J41" s="24"/>
      <c r="K41" s="24"/>
      <c r="P41" s="24"/>
    </row>
    <row r="42" spans="1:18" x14ac:dyDescent="0.25">
      <c r="A42" s="27"/>
      <c r="B42" s="135" t="s">
        <v>35</v>
      </c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</row>
    <row r="43" spans="1:18" ht="17.25" customHeight="1" x14ac:dyDescent="0.25">
      <c r="A43" s="27"/>
      <c r="B43" s="178" t="s">
        <v>58</v>
      </c>
      <c r="C43" s="178"/>
      <c r="D43" s="178"/>
      <c r="E43" s="178"/>
      <c r="F43" s="9" t="s">
        <v>15</v>
      </c>
      <c r="G43" s="9" t="s">
        <v>59</v>
      </c>
      <c r="H43" s="178" t="s">
        <v>60</v>
      </c>
      <c r="I43" s="178"/>
      <c r="J43" s="178"/>
      <c r="K43" s="178"/>
      <c r="L43" s="178"/>
      <c r="M43" s="178"/>
      <c r="N43" s="178" t="s">
        <v>61</v>
      </c>
      <c r="O43" s="178"/>
      <c r="P43" s="178"/>
      <c r="Q43" s="178"/>
      <c r="R43" s="178"/>
    </row>
    <row r="44" spans="1:18" ht="30.75" customHeight="1" x14ac:dyDescent="0.25">
      <c r="A44" s="27"/>
      <c r="B44" s="143" t="str">
        <f>T17</f>
        <v>Ene</v>
      </c>
      <c r="C44" s="143"/>
      <c r="D44" s="143"/>
      <c r="E44" s="143"/>
      <c r="F44" s="74">
        <f>V17</f>
        <v>0</v>
      </c>
      <c r="G44" s="74" t="str">
        <f>U17</f>
        <v/>
      </c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</row>
    <row r="45" spans="1:18" ht="30.75" customHeight="1" x14ac:dyDescent="0.25">
      <c r="A45" s="27"/>
      <c r="B45" s="143" t="str">
        <f t="shared" ref="B45:B55" si="2">T18</f>
        <v>Feb</v>
      </c>
      <c r="C45" s="143"/>
      <c r="D45" s="143"/>
      <c r="E45" s="143"/>
      <c r="F45" s="74">
        <f t="shared" ref="F45:F55" si="3">V18</f>
        <v>0</v>
      </c>
      <c r="G45" s="74" t="str">
        <f t="shared" ref="G45:G55" si="4">U18</f>
        <v/>
      </c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</row>
    <row r="46" spans="1:18" ht="30.75" customHeight="1" x14ac:dyDescent="0.25">
      <c r="A46" s="27"/>
      <c r="B46" s="143" t="str">
        <f t="shared" si="2"/>
        <v>Mar</v>
      </c>
      <c r="C46" s="143"/>
      <c r="D46" s="143"/>
      <c r="E46" s="143"/>
      <c r="F46" s="74">
        <f t="shared" si="3"/>
        <v>0</v>
      </c>
      <c r="G46" s="74" t="str">
        <f t="shared" si="4"/>
        <v/>
      </c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</row>
    <row r="47" spans="1:18" ht="30.75" customHeight="1" x14ac:dyDescent="0.25">
      <c r="A47" s="27"/>
      <c r="B47" s="143" t="str">
        <f t="shared" si="2"/>
        <v>Abr</v>
      </c>
      <c r="C47" s="143"/>
      <c r="D47" s="143"/>
      <c r="E47" s="143"/>
      <c r="F47" s="74">
        <f t="shared" si="3"/>
        <v>0</v>
      </c>
      <c r="G47" s="74" t="str">
        <f t="shared" si="4"/>
        <v/>
      </c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</row>
    <row r="48" spans="1:18" ht="30.75" customHeight="1" x14ac:dyDescent="0.25">
      <c r="A48" s="27"/>
      <c r="B48" s="143" t="str">
        <f t="shared" si="2"/>
        <v>May</v>
      </c>
      <c r="C48" s="143"/>
      <c r="D48" s="143"/>
      <c r="E48" s="143"/>
      <c r="F48" s="74">
        <f t="shared" si="3"/>
        <v>0</v>
      </c>
      <c r="G48" s="74" t="str">
        <f t="shared" si="4"/>
        <v/>
      </c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</row>
    <row r="49" spans="1:18" ht="30.75" customHeight="1" x14ac:dyDescent="0.25">
      <c r="A49" s="27"/>
      <c r="B49" s="143" t="str">
        <f t="shared" si="2"/>
        <v>Jun</v>
      </c>
      <c r="C49" s="143"/>
      <c r="D49" s="143"/>
      <c r="E49" s="143"/>
      <c r="F49" s="74">
        <f t="shared" si="3"/>
        <v>0</v>
      </c>
      <c r="G49" s="74" t="str">
        <f t="shared" si="4"/>
        <v/>
      </c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</row>
    <row r="50" spans="1:18" ht="30.75" customHeight="1" x14ac:dyDescent="0.25">
      <c r="A50" s="27"/>
      <c r="B50" s="143" t="str">
        <f t="shared" si="2"/>
        <v>Jul</v>
      </c>
      <c r="C50" s="143"/>
      <c r="D50" s="143"/>
      <c r="E50" s="143"/>
      <c r="F50" s="74">
        <f t="shared" si="3"/>
        <v>0</v>
      </c>
      <c r="G50" s="74" t="str">
        <f t="shared" si="4"/>
        <v/>
      </c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</row>
    <row r="51" spans="1:18" ht="30.75" customHeight="1" x14ac:dyDescent="0.25">
      <c r="A51" s="27"/>
      <c r="B51" s="143" t="str">
        <f t="shared" si="2"/>
        <v>Ago</v>
      </c>
      <c r="C51" s="143"/>
      <c r="D51" s="143"/>
      <c r="E51" s="143"/>
      <c r="F51" s="74">
        <f t="shared" si="3"/>
        <v>0</v>
      </c>
      <c r="G51" s="74" t="str">
        <f t="shared" si="4"/>
        <v/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</row>
    <row r="52" spans="1:18" ht="30.75" customHeight="1" x14ac:dyDescent="0.25">
      <c r="A52" s="27"/>
      <c r="B52" s="143" t="str">
        <f t="shared" si="2"/>
        <v>Sep</v>
      </c>
      <c r="C52" s="143"/>
      <c r="D52" s="143"/>
      <c r="E52" s="143"/>
      <c r="F52" s="74">
        <f t="shared" si="3"/>
        <v>0</v>
      </c>
      <c r="G52" s="74" t="str">
        <f t="shared" si="4"/>
        <v/>
      </c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</row>
    <row r="53" spans="1:18" ht="30.75" customHeight="1" x14ac:dyDescent="0.25">
      <c r="A53" s="27"/>
      <c r="B53" s="143" t="str">
        <f t="shared" si="2"/>
        <v>Oct</v>
      </c>
      <c r="C53" s="143"/>
      <c r="D53" s="143"/>
      <c r="E53" s="143"/>
      <c r="F53" s="74">
        <f t="shared" si="3"/>
        <v>0</v>
      </c>
      <c r="G53" s="74" t="str">
        <f t="shared" si="4"/>
        <v/>
      </c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</row>
    <row r="54" spans="1:18" ht="30.75" customHeight="1" x14ac:dyDescent="0.25">
      <c r="A54" s="27"/>
      <c r="B54" s="143" t="str">
        <f t="shared" si="2"/>
        <v>Nov</v>
      </c>
      <c r="C54" s="143"/>
      <c r="D54" s="143"/>
      <c r="E54" s="143"/>
      <c r="F54" s="74">
        <f t="shared" si="3"/>
        <v>0</v>
      </c>
      <c r="G54" s="74" t="str">
        <f t="shared" si="4"/>
        <v/>
      </c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</row>
    <row r="55" spans="1:18" ht="30.75" customHeight="1" x14ac:dyDescent="0.25">
      <c r="A55" s="27"/>
      <c r="B55" s="143" t="str">
        <f t="shared" si="2"/>
        <v>Dic</v>
      </c>
      <c r="C55" s="143"/>
      <c r="D55" s="143"/>
      <c r="E55" s="143"/>
      <c r="F55" s="74">
        <f t="shared" si="3"/>
        <v>0</v>
      </c>
      <c r="G55" s="74" t="str">
        <f t="shared" si="4"/>
        <v/>
      </c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</row>
    <row r="56" spans="1:18" x14ac:dyDescent="0.25">
      <c r="A56" s="27"/>
      <c r="B56" s="24"/>
      <c r="C56" s="24"/>
      <c r="D56" s="24"/>
      <c r="E56" s="24"/>
      <c r="F56" s="24"/>
      <c r="G56" s="24"/>
      <c r="H56" s="24"/>
      <c r="I56" s="24"/>
      <c r="J56" s="24"/>
      <c r="K56" s="24"/>
      <c r="P56" s="24"/>
    </row>
    <row r="57" spans="1:18" x14ac:dyDescent="0.25">
      <c r="A57" s="27"/>
      <c r="B57" s="24"/>
      <c r="C57" s="24"/>
      <c r="D57" s="24"/>
      <c r="E57" s="24"/>
      <c r="F57" s="24"/>
      <c r="G57" s="24"/>
      <c r="H57" s="24"/>
      <c r="I57" s="24"/>
      <c r="J57" s="24"/>
      <c r="K57" s="24"/>
      <c r="P57" s="24"/>
    </row>
    <row r="58" spans="1:18" x14ac:dyDescent="0.25">
      <c r="A58" s="27"/>
      <c r="B58" s="24"/>
      <c r="C58" s="24"/>
      <c r="D58" s="24"/>
      <c r="E58" s="24"/>
      <c r="F58" s="24"/>
      <c r="G58" s="24"/>
      <c r="H58" s="24"/>
      <c r="I58" s="24"/>
      <c r="J58" s="24"/>
      <c r="K58" s="24"/>
      <c r="P58" s="24"/>
    </row>
    <row r="59" spans="1:18" x14ac:dyDescent="0.25">
      <c r="A59" s="27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5"/>
    </row>
    <row r="60" spans="1:18" ht="6" customHeight="1" x14ac:dyDescent="0.25">
      <c r="A60" s="2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5"/>
      <c r="Q60" s="25"/>
    </row>
    <row r="61" spans="1:18" ht="6" customHeight="1" x14ac:dyDescent="0.25">
      <c r="A61" s="20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</row>
    <row r="62" spans="1:18" ht="25.5" customHeight="1" x14ac:dyDescent="0.25">
      <c r="A62" s="20"/>
      <c r="B62" s="73"/>
      <c r="K62" s="73"/>
      <c r="L62" s="73"/>
      <c r="M62" s="73"/>
      <c r="N62" s="137" t="s">
        <v>74</v>
      </c>
      <c r="O62" s="138"/>
    </row>
    <row r="63" spans="1:18" ht="6.75" customHeight="1" x14ac:dyDescent="0.25">
      <c r="A63" s="46"/>
      <c r="B63" s="73"/>
      <c r="K63" s="73"/>
      <c r="L63" s="73"/>
      <c r="M63" s="73"/>
      <c r="N63" s="73"/>
      <c r="O63" s="73"/>
    </row>
    <row r="64" spans="1:18" ht="7.5" customHeight="1" x14ac:dyDescent="0.25">
      <c r="A64" s="46"/>
      <c r="B64" s="73"/>
      <c r="K64" s="73"/>
      <c r="L64" s="73"/>
      <c r="M64" s="73"/>
      <c r="N64" s="73"/>
      <c r="O64" s="73"/>
    </row>
    <row r="65" ht="10.5" customHeight="1" x14ac:dyDescent="0.25"/>
    <row r="66" ht="15" customHeight="1" x14ac:dyDescent="0.25"/>
    <row r="67" ht="15" customHeight="1" x14ac:dyDescent="0.25"/>
    <row r="68" ht="15" customHeight="1" x14ac:dyDescent="0.25"/>
  </sheetData>
  <sheetProtection formatRows="0"/>
  <dataConsolidate/>
  <mergeCells count="84">
    <mergeCell ref="B55:E55"/>
    <mergeCell ref="H55:M55"/>
    <mergeCell ref="N55:R55"/>
    <mergeCell ref="N62:O62"/>
    <mergeCell ref="B53:E53"/>
    <mergeCell ref="H53:M53"/>
    <mergeCell ref="N53:R53"/>
    <mergeCell ref="B54:E54"/>
    <mergeCell ref="H54:M54"/>
    <mergeCell ref="N54:R54"/>
    <mergeCell ref="B51:E51"/>
    <mergeCell ref="H51:M51"/>
    <mergeCell ref="N51:R51"/>
    <mergeCell ref="B52:E52"/>
    <mergeCell ref="H52:M52"/>
    <mergeCell ref="N52:R52"/>
    <mergeCell ref="B49:E49"/>
    <mergeCell ref="H49:M49"/>
    <mergeCell ref="N49:R49"/>
    <mergeCell ref="B50:E50"/>
    <mergeCell ref="H50:M50"/>
    <mergeCell ref="N50:R50"/>
    <mergeCell ref="B47:E47"/>
    <mergeCell ref="H47:M47"/>
    <mergeCell ref="N47:R47"/>
    <mergeCell ref="B48:E48"/>
    <mergeCell ref="H48:M48"/>
    <mergeCell ref="N48:R48"/>
    <mergeCell ref="B45:E45"/>
    <mergeCell ref="H45:M45"/>
    <mergeCell ref="N45:R45"/>
    <mergeCell ref="B46:E46"/>
    <mergeCell ref="H46:M46"/>
    <mergeCell ref="N46:R46"/>
    <mergeCell ref="B42:R42"/>
    <mergeCell ref="B43:E43"/>
    <mergeCell ref="H43:M43"/>
    <mergeCell ref="N43:R43"/>
    <mergeCell ref="B44:E44"/>
    <mergeCell ref="H44:M44"/>
    <mergeCell ref="N44:R44"/>
    <mergeCell ref="B23:R40"/>
    <mergeCell ref="L14:M14"/>
    <mergeCell ref="N14:O14"/>
    <mergeCell ref="P14:Q14"/>
    <mergeCell ref="B15:D15"/>
    <mergeCell ref="B16:R16"/>
    <mergeCell ref="B17:F17"/>
    <mergeCell ref="B18:F18"/>
    <mergeCell ref="B19:F19"/>
    <mergeCell ref="B20:F20"/>
    <mergeCell ref="B21:F21"/>
    <mergeCell ref="B22:R22"/>
    <mergeCell ref="B11:R11"/>
    <mergeCell ref="I12:J12"/>
    <mergeCell ref="K12:R12"/>
    <mergeCell ref="B13:C13"/>
    <mergeCell ref="L13:M13"/>
    <mergeCell ref="N13:O13"/>
    <mergeCell ref="P13:Q13"/>
    <mergeCell ref="Q9:R10"/>
    <mergeCell ref="G10:I10"/>
    <mergeCell ref="J10:L10"/>
    <mergeCell ref="M10:P10"/>
    <mergeCell ref="B6:E6"/>
    <mergeCell ref="F6:R6"/>
    <mergeCell ref="D8:E8"/>
    <mergeCell ref="G8:I8"/>
    <mergeCell ref="J8:L8"/>
    <mergeCell ref="M8:P8"/>
    <mergeCell ref="Q8:R8"/>
    <mergeCell ref="D9:E10"/>
    <mergeCell ref="F9:F10"/>
    <mergeCell ref="G9:I9"/>
    <mergeCell ref="J9:L9"/>
    <mergeCell ref="M9:P9"/>
    <mergeCell ref="B5:E5"/>
    <mergeCell ref="G5:L5"/>
    <mergeCell ref="N5:R5"/>
    <mergeCell ref="B2:R2"/>
    <mergeCell ref="B3:E3"/>
    <mergeCell ref="F3:R3"/>
    <mergeCell ref="B4:E4"/>
    <mergeCell ref="F4:R4"/>
  </mergeCells>
  <conditionalFormatting sqref="G44:G55">
    <cfRule type="cellIs" dxfId="5" priority="1" operator="lessThan">
      <formula>$F44</formula>
    </cfRule>
    <cfRule type="cellIs" dxfId="4" priority="2" operator="greaterThanOrEqual">
      <formula>$F44</formula>
    </cfRule>
  </conditionalFormatting>
  <dataValidations disablePrompts="1" count="18">
    <dataValidation allowBlank="1" showInputMessage="1" showErrorMessage="1" promptTitle="PROCESO" prompt="Identifica el nombre del proceso al cual pertenece el indicador." sqref="B3" xr:uid="{00000000-0002-0000-0800-000000000000}"/>
    <dataValidation allowBlank="1" showInputMessage="1" showErrorMessage="1" promptTitle="PRODUCTO/SERVICIO" prompt="Identifica el nombre del producto o servicio." sqref="B4" xr:uid="{00000000-0002-0000-0800-000001000000}"/>
    <dataValidation allowBlank="1" showInputMessage="1" showErrorMessage="1" promptTitle="RESPONSABLES" prompt="Identifica el responsable del proceso y de la persona responsable de registrar los resultados del indicador, realizar la interpretación de los resultados y realizar propuestas de mejoramiento" sqref="B5" xr:uid="{00000000-0002-0000-0800-000002000000}"/>
    <dataValidation allowBlank="1" showInputMessage="1" showErrorMessage="1" promptTitle="PROCESO" prompt="Identifica el responsable del proceso." sqref="F5" xr:uid="{00000000-0002-0000-0800-000003000000}"/>
    <dataValidation allowBlank="1" showInputMessage="1" showErrorMessage="1" promptTitle="MEDICION" prompt="Identifica la persona responsable de registrar los resultados del_x000a_indicador, realizar la interpretación de los resultados y realizar propuestas de_x000a_mejoramiento." sqref="M5" xr:uid="{00000000-0002-0000-0800-000004000000}"/>
    <dataValidation allowBlank="1" showInputMessage="1" showErrorMessage="1" promptTitle="NOMBRE DEL INDICADOR" prompt="Nombre que identifica al indicador." sqref="B6:B7 C7:D7" xr:uid="{00000000-0002-0000-0800-000005000000}"/>
    <dataValidation allowBlank="1" showInputMessage="1" showErrorMessage="1" promptTitle="UNIDAD DE MEDIDA" prompt="Magnitud referencia para la medición. Ejemplo: Porcentaje, Número de asesorías." sqref="F8" xr:uid="{00000000-0002-0000-0800-000006000000}"/>
    <dataValidation allowBlank="1" showInputMessage="1" showErrorMessage="1" promptTitle="NOMBRE VARIABLE" prompt="Nombre de las variables a utilizar, puede ser una sola_x000a_variable o dos dependiendo del indicador" sqref="G8" xr:uid="{00000000-0002-0000-0800-000007000000}"/>
    <dataValidation allowBlank="1" showInputMessage="1" showErrorMessage="1" promptTitle="EXPLICACION DE LA VARIABLE" prompt="Opcional si la variable requiere explicación o idefinición_x000a_" sqref="J8" xr:uid="{00000000-0002-0000-0800-000008000000}"/>
    <dataValidation allowBlank="1" showInputMessage="1" showErrorMessage="1" promptTitle="FUENTE DE INFORMACION" prompt="Señala la(s) fuente(s) de las cuales se obtiene la información para el cálculo del indicador. Por ejemplo: Sistemas de información,_x000a_resultados encuestas del cliente externo, interno, verificación del servicio y control de visitantes." sqref="M8" xr:uid="{00000000-0002-0000-0800-000009000000}"/>
    <dataValidation allowBlank="1" showInputMessage="1" showErrorMessage="1" promptTitle="TIPO INDICADOR" prompt="Selecciona el tipo de indicador (eficiencia, eficacia, Efectividad)." sqref="B8:C9" xr:uid="{00000000-0002-0000-0800-00000A000000}"/>
    <dataValidation allowBlank="1" showInputMessage="1" showErrorMessage="1" promptTitle="VARIABLES" prompt="Coloque las variables definidas en la sección formula del indicador" sqref="B17" xr:uid="{00000000-0002-0000-0800-00000B000000}"/>
    <dataValidation allowBlank="1" showInputMessage="1" showErrorMessage="1" promptTitle="REGISTRO DE RESULTADOS" prompt="Evidencia los datos de las variables y el resultado del_x000a_indicador de acuerdo con la periodicidad." sqref="B16" xr:uid="{00000000-0002-0000-0800-00000C000000}"/>
    <dataValidation allowBlank="1" showInputMessage="1" showErrorMessage="1" promptTitle="META" prompt="Es el valor que se espera alcance el indicador." sqref="Q8" xr:uid="{00000000-0002-0000-0800-00000D000000}"/>
    <dataValidation allowBlank="1" showInputMessage="1" showErrorMessage="1" promptTitle="PERIODICIDAD" prompt="Selecciona el periodo de tiempo en que se esta midiendo el indicador. Indique el período de tiempo en el cual va a medir." sqref="B13:C13" xr:uid="{00000000-0002-0000-0800-00000E000000}"/>
    <dataValidation allowBlank="1" showInputMessage="1" showErrorMessage="1" promptTitle="LINEA BASE" prompt="Es el valor obtenido en el período inmediatamente anterior. En el caso_x000a_de que no exista se colocará no aplica." sqref="T8" xr:uid="{00000000-0002-0000-0800-00000F000000}"/>
    <dataValidation allowBlank="1" showInputMessage="1" showErrorMessage="1" promptTitle="FORMULA DEL INDICADOR" prompt="Fórmula matemática utilizada para el cálculo del indicador._x000a_" sqref="D8" xr:uid="{00000000-0002-0000-0800-000010000000}"/>
    <dataValidation allowBlank="1" showInputMessage="1" showErrorMessage="1" promptTitle="TENDENCIA" prompt="Señala el patrón de comportamiento del indicador (Ver explicación_x000a_más amplia en la Guia Para la Construcción de Indicadores de la DAFP dentro de las fases para la construcción e indicadores)." sqref="I12" xr:uid="{00000000-0002-0000-0800-000011000000}"/>
  </dataValidations>
  <printOptions horizontalCentered="1"/>
  <pageMargins left="0.62992125984251968" right="0.23622047244094491" top="1.2598425196850394" bottom="0.9055118110236221" header="7.874015748031496E-2" footer="0.31496062992125984"/>
  <pageSetup scale="64" orientation="landscape" r:id="rId1"/>
  <headerFooter>
    <oddHeader>&amp;C&amp;G</oddHeader>
    <oddFooter>&amp;C&amp;G</oddFooter>
  </headerFooter>
  <rowBreaks count="1" manualBreakCount="1">
    <brk id="62" max="17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8785" r:id="rId5" name="Check Box 1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114300</xdr:rowOff>
                  </from>
                  <to>
                    <xdr:col>10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6" r:id="rId6" name="Check Box 2">
              <controlPr locked="0" defaultSize="0" autoFill="0" autoLine="0" autoPict="0">
                <anchor moveWithCells="1">
                  <from>
                    <xdr:col>9</xdr:col>
                    <xdr:colOff>295275</xdr:colOff>
                    <xdr:row>12</xdr:row>
                    <xdr:rowOff>161925</xdr:rowOff>
                  </from>
                  <to>
                    <xdr:col>10</xdr:col>
                    <xdr:colOff>47625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7" r:id="rId7" name="Check Box 3">
              <controlPr defaultSize="0" autoFill="0" autoLine="0" autoPict="0">
                <anchor moveWithCells="1">
                  <from>
                    <xdr:col>10</xdr:col>
                    <xdr:colOff>466725</xdr:colOff>
                    <xdr:row>11</xdr:row>
                    <xdr:rowOff>133350</xdr:rowOff>
                  </from>
                  <to>
                    <xdr:col>11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8" r:id="rId8" name="Check Box 4">
              <controlPr defaultSize="0" autoFill="0" autoLine="0" autoPict="0">
                <anchor moveWithCells="1">
                  <from>
                    <xdr:col>10</xdr:col>
                    <xdr:colOff>466725</xdr:colOff>
                    <xdr:row>12</xdr:row>
                    <xdr:rowOff>161925</xdr:rowOff>
                  </from>
                  <to>
                    <xdr:col>11</xdr:col>
                    <xdr:colOff>104775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89" r:id="rId9" name="Check Box 5">
              <controlPr defaultSize="0" autoFill="0" autoLine="0" autoPict="0">
                <anchor moveWithCells="1">
                  <from>
                    <xdr:col>12</xdr:col>
                    <xdr:colOff>228600</xdr:colOff>
                    <xdr:row>12</xdr:row>
                    <xdr:rowOff>161925</xdr:rowOff>
                  </from>
                  <to>
                    <xdr:col>12</xdr:col>
                    <xdr:colOff>533400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0" r:id="rId10" name="Check Box 6">
              <controlPr defaultSize="0" autoFill="0" autoLine="0" autoPict="0">
                <anchor moveWithCells="1">
                  <from>
                    <xdr:col>12</xdr:col>
                    <xdr:colOff>228600</xdr:colOff>
                    <xdr:row>11</xdr:row>
                    <xdr:rowOff>123825</xdr:rowOff>
                  </from>
                  <to>
                    <xdr:col>12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1" r:id="rId11" name="Check Box 7">
              <controlPr defaultSize="0" autoFill="0" autoLine="0" autoPict="0">
                <anchor moveWithCells="1">
                  <from>
                    <xdr:col>14</xdr:col>
                    <xdr:colOff>76200</xdr:colOff>
                    <xdr:row>12</xdr:row>
                    <xdr:rowOff>171450</xdr:rowOff>
                  </from>
                  <to>
                    <xdr:col>14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2" r:id="rId12" name="Check Box 8">
              <controlPr defaultSize="0" autoFill="0" autoLine="0" autoPict="0">
                <anchor moveWithCells="1">
                  <from>
                    <xdr:col>14</xdr:col>
                    <xdr:colOff>66675</xdr:colOff>
                    <xdr:row>11</xdr:row>
                    <xdr:rowOff>123825</xdr:rowOff>
                  </from>
                  <to>
                    <xdr:col>14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3" r:id="rId13" name="Check Box 9">
              <controlPr defaultSize="0" autoFill="0" autoLine="0" autoPict="0">
                <anchor moveWithCells="1">
                  <from>
                    <xdr:col>16</xdr:col>
                    <xdr:colOff>257175</xdr:colOff>
                    <xdr:row>11</xdr:row>
                    <xdr:rowOff>104775</xdr:rowOff>
                  </from>
                  <to>
                    <xdr:col>16</xdr:col>
                    <xdr:colOff>561975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4" r:id="rId14" name="Check Box 10">
              <controlPr defaultSize="0" autoFill="0" autoLine="0" autoPict="0">
                <anchor moveWithCells="1">
                  <from>
                    <xdr:col>16</xdr:col>
                    <xdr:colOff>266700</xdr:colOff>
                    <xdr:row>12</xdr:row>
                    <xdr:rowOff>180975</xdr:rowOff>
                  </from>
                  <to>
                    <xdr:col>16</xdr:col>
                    <xdr:colOff>571500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5" r:id="rId15" name="Check Box 11">
              <controlPr defaultSize="0" autoFill="0" autoLine="0" autoPict="0">
                <anchor moveWithCells="1">
                  <from>
                    <xdr:col>17</xdr:col>
                    <xdr:colOff>390525</xdr:colOff>
                    <xdr:row>11</xdr:row>
                    <xdr:rowOff>114300</xdr:rowOff>
                  </from>
                  <to>
                    <xdr:col>18</xdr:col>
                    <xdr:colOff>47625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6" r:id="rId16" name="Check Box 12">
              <controlPr defaultSize="0" autoFill="0" autoLine="0" autoPict="0">
                <anchor moveWithCells="1">
                  <from>
                    <xdr:col>17</xdr:col>
                    <xdr:colOff>400050</xdr:colOff>
                    <xdr:row>12</xdr:row>
                    <xdr:rowOff>161925</xdr:rowOff>
                  </from>
                  <to>
                    <xdr:col>18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7" r:id="rId17" name="Group Box 13">
              <controlPr defaultSize="0" autoFill="0" autoPict="0">
                <anchor moveWithCells="1">
                  <from>
                    <xdr:col>1</xdr:col>
                    <xdr:colOff>47625</xdr:colOff>
                    <xdr:row>6</xdr:row>
                    <xdr:rowOff>142875</xdr:rowOff>
                  </from>
                  <to>
                    <xdr:col>2</xdr:col>
                    <xdr:colOff>552450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8" r:id="rId18" name="Option Button 14">
              <controlPr defaultSize="0" autoFill="0" autoLine="0" autoPict="0" altText="Mensual">
                <anchor moveWithCells="1">
                  <from>
                    <xdr:col>3</xdr:col>
                    <xdr:colOff>95250</xdr:colOff>
                    <xdr:row>11</xdr:row>
                    <xdr:rowOff>28575</xdr:rowOff>
                  </from>
                  <to>
                    <xdr:col>4</xdr:col>
                    <xdr:colOff>152400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99" r:id="rId19" name="Option Button 15">
              <controlPr defaultSize="0" autoFill="0" autoLine="0" autoPict="0">
                <anchor moveWithCells="1">
                  <from>
                    <xdr:col>3</xdr:col>
                    <xdr:colOff>104775</xdr:colOff>
                    <xdr:row>12</xdr:row>
                    <xdr:rowOff>114300</xdr:rowOff>
                  </from>
                  <to>
                    <xdr:col>4</xdr:col>
                    <xdr:colOff>485775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0" r:id="rId20" name="Option Button 16">
              <controlPr defaultSize="0" autoFill="0" autoLine="0" autoPict="0">
                <anchor moveWithCells="1">
                  <from>
                    <xdr:col>4</xdr:col>
                    <xdr:colOff>590550</xdr:colOff>
                    <xdr:row>11</xdr:row>
                    <xdr:rowOff>9525</xdr:rowOff>
                  </from>
                  <to>
                    <xdr:col>6</xdr:col>
                    <xdr:colOff>114300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1" r:id="rId21" name="Option Button 17">
              <controlPr defaultSize="0" autoFill="0" autoLine="0" autoPict="0">
                <anchor moveWithCells="1">
                  <from>
                    <xdr:col>4</xdr:col>
                    <xdr:colOff>600075</xdr:colOff>
                    <xdr:row>12</xdr:row>
                    <xdr:rowOff>114300</xdr:rowOff>
                  </from>
                  <to>
                    <xdr:col>6</xdr:col>
                    <xdr:colOff>66675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2" r:id="rId22" name="Option Button 18">
              <controlPr defaultSize="0" autoFill="0" autoLine="0" autoPict="0">
                <anchor moveWithCells="1">
                  <from>
                    <xdr:col>6</xdr:col>
                    <xdr:colOff>295275</xdr:colOff>
                    <xdr:row>11</xdr:row>
                    <xdr:rowOff>0</xdr:rowOff>
                  </from>
                  <to>
                    <xdr:col>7</xdr:col>
                    <xdr:colOff>485775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3" r:id="rId23" name="Option Button 19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4" r:id="rId24" name="Option Button 20">
              <controlPr defaultSize="0" autoFill="0" autoLine="0" autoPict="0">
                <anchor moveWithCells="1">
                  <from>
                    <xdr:col>1</xdr:col>
                    <xdr:colOff>104775</xdr:colOff>
                    <xdr:row>7</xdr:row>
                    <xdr:rowOff>76200</xdr:rowOff>
                  </from>
                  <to>
                    <xdr:col>2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5" r:id="rId25" name="Option Button 21">
              <controlPr defaultSize="0" autoFill="0" autoLine="0" autoPict="0">
                <anchor moveWithCells="1">
                  <from>
                    <xdr:col>1</xdr:col>
                    <xdr:colOff>114300</xdr:colOff>
                    <xdr:row>8</xdr:row>
                    <xdr:rowOff>76200</xdr:rowOff>
                  </from>
                  <to>
                    <xdr:col>2</xdr:col>
                    <xdr:colOff>447675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06" r:id="rId26" name="Option Button 22">
              <controlPr defaultSize="0" autoFill="0" autoLine="0" autoPict="0">
                <anchor moveWithCells="1">
                  <from>
                    <xdr:col>1</xdr:col>
                    <xdr:colOff>123825</xdr:colOff>
                    <xdr:row>9</xdr:row>
                    <xdr:rowOff>28575</xdr:rowOff>
                  </from>
                  <to>
                    <xdr:col>2</xdr:col>
                    <xdr:colOff>428625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GENERAL</vt:lpstr>
      <vt:lpstr>Indicador1</vt:lpstr>
      <vt:lpstr>Indicador2</vt:lpstr>
      <vt:lpstr>Indicador3</vt:lpstr>
      <vt:lpstr>Indicador4</vt:lpstr>
      <vt:lpstr>Indicador5</vt:lpstr>
      <vt:lpstr>Indicador6</vt:lpstr>
      <vt:lpstr>Indicador7</vt:lpstr>
      <vt:lpstr>Indicador8</vt:lpstr>
      <vt:lpstr>Indicador9</vt:lpstr>
      <vt:lpstr>Indicador10</vt:lpstr>
      <vt:lpstr>Indicador1!Área_de_impresión</vt:lpstr>
      <vt:lpstr>Indicador10!Área_de_impresión</vt:lpstr>
      <vt:lpstr>Indicador2!Área_de_impresión</vt:lpstr>
      <vt:lpstr>Indicador3!Área_de_impresión</vt:lpstr>
      <vt:lpstr>Indicador4!Área_de_impresión</vt:lpstr>
      <vt:lpstr>Indicador5!Área_de_impresión</vt:lpstr>
      <vt:lpstr>Indicador6!Área_de_impresión</vt:lpstr>
      <vt:lpstr>Indicador7!Área_de_impresión</vt:lpstr>
      <vt:lpstr>Indicador8!Área_de_impresión</vt:lpstr>
      <vt:lpstr>Indicador9!Área_de_impresión</vt:lpstr>
    </vt:vector>
  </TitlesOfParts>
  <Company>PC 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jcharris</dc:creator>
  <cp:lastModifiedBy>Lucy Liliana</cp:lastModifiedBy>
  <cp:lastPrinted>2020-06-10T22:39:29Z</cp:lastPrinted>
  <dcterms:created xsi:type="dcterms:W3CDTF">2013-07-02T16:07:28Z</dcterms:created>
  <dcterms:modified xsi:type="dcterms:W3CDTF">2021-04-09T20:45:34Z</dcterms:modified>
</cp:coreProperties>
</file>