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npaternina\Desktop\4.4 Sistema de Gestion de la Calidad y sus Procesos\"/>
    </mc:Choice>
  </mc:AlternateContent>
  <bookViews>
    <workbookView xWindow="0" yWindow="0" windowWidth="20490" windowHeight="7755" firstSheet="2" activeTab="2"/>
  </bookViews>
  <sheets>
    <sheet name="Partes" sheetId="9" state="hidden" r:id="rId1"/>
    <sheet name="Cuestiones" sheetId="1" state="hidden" r:id="rId2"/>
    <sheet name="Riesgos registro" sheetId="4" r:id="rId3"/>
    <sheet name="Controles" sheetId="10" r:id="rId4"/>
    <sheet name="CriteriosControles" sheetId="11" r:id="rId5"/>
    <sheet name="Opor registro" sheetId="3" r:id="rId6"/>
    <sheet name="Listas" sheetId="8" r:id="rId7"/>
  </sheets>
  <externalReferences>
    <externalReference r:id="rId8"/>
  </externalReferences>
  <definedNames>
    <definedName name="_xlnm._FilterDatabase" localSheetId="1" hidden="1">Cuestiones!$A$2:$H$101</definedName>
    <definedName name="Bias" localSheetId="3">OFFSET(Controles!$F$2,0,0,COUNTA(Controles!$F:$F)-1,1)</definedName>
    <definedName name="Bias">OFFSET(Listas!$H$2,0,0,COUNTA(Listas!$H:$H)-1,1)</definedName>
    <definedName name="correction" localSheetId="3">Controles!$M$2:$M$6</definedName>
    <definedName name="correction">Listas!#REF!</definedName>
    <definedName name="cost" localSheetId="3">Controles!$O$2:$O$6</definedName>
    <definedName name="cost">Listas!#REF!</definedName>
    <definedName name="Likelihood" localSheetId="3">Controles!$I$2:$I$6</definedName>
    <definedName name="Likelihood">Listas!$K$2:$K$6</definedName>
    <definedName name="Occurrences" localSheetId="3">Controles!$J$2:$J$6</definedName>
    <definedName name="Occurrences">Listas!$L$2:$L$6</definedName>
    <definedName name="opprep" localSheetId="3">Controles!$P$2:$P$6</definedName>
    <definedName name="opprep">Listas!$R$1:$R$6</definedName>
    <definedName name="Party">OFFSET(Partes!$A$3,0,0,COUNTA(Partes!$A:$A)-1,1)</definedName>
    <definedName name="Potential" localSheetId="3">Controles!$K$2:$K$6</definedName>
    <definedName name="Potential">Listas!$M$2:$M$6</definedName>
    <definedName name="Priority" localSheetId="3">OFFSET(Controles!$D$2,0,0,COUNTA(Controles!$D:$D)-1,1)</definedName>
    <definedName name="Priority">OFFSET(Listas!$F$2,0,0,COUNTA(Listas!$F:$F)-1,1)</definedName>
    <definedName name="Process" localSheetId="3">OFFSET(Controles!$G$2,0,0,COUNTA(Controles!$G:$G)-1,1)</definedName>
    <definedName name="Process">OFFSET(Listas!$I$2,0,0,COUNTA(Listas!$I:$I)-1,1)</definedName>
    <definedName name="riskrep" localSheetId="3">Controles!$N$2:$N$6</definedName>
    <definedName name="riskrep">Listas!#REF!</definedName>
    <definedName name="score" localSheetId="3">Controles!#REF!</definedName>
    <definedName name="score">Listas!#REF!</definedName>
    <definedName name="Success" localSheetId="3">Controles!$R$2:$R$6</definedName>
    <definedName name="Success">Listas!$T$2:$T$6</definedName>
    <definedName name="Treatment" localSheetId="3">OFFSET(Controles!$E$2,0,0,COUNTA(Controles!$E:$E)-1,1)</definedName>
    <definedName name="Treatment">OFFSET(Listas!$G$2,0,0,COUNTA(Listas!$G:$G)-1,1)</definedName>
    <definedName name="Type" localSheetId="3">OFFSET(Controles!$C$2,0,0,COUNTA(Controles!$C:$C)-1,1)</definedName>
    <definedName name="Type">OFFSET(Listas!$E$2,0,0,COUNTA(Listas!$E:$E)-1,1)</definedName>
    <definedName name="Violation" localSheetId="3">Controles!$L$2:$L$6</definedName>
    <definedName name="Violation">Listas!#REF!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19" i="10" l="1"/>
  <c r="A21" i="10" l="1"/>
  <c r="A20" i="10"/>
  <c r="A18" i="10"/>
  <c r="A17" i="10"/>
  <c r="A16" i="10"/>
  <c r="A15" i="10"/>
  <c r="AB21" i="10"/>
  <c r="AC21" i="10" s="1"/>
  <c r="AB20" i="10"/>
  <c r="AC20" i="10" s="1"/>
  <c r="AB19" i="10"/>
  <c r="AC19" i="10" s="1"/>
  <c r="AB18" i="10"/>
  <c r="AC18" i="10" s="1"/>
  <c r="AB17" i="10"/>
  <c r="AC17" i="10" s="1"/>
  <c r="AB16" i="10"/>
  <c r="AC16" i="10" s="1"/>
  <c r="AB15" i="10"/>
  <c r="AC15" i="10" s="1"/>
  <c r="H24" i="4"/>
  <c r="H23" i="4"/>
  <c r="H22" i="4"/>
  <c r="H21" i="4"/>
  <c r="H20" i="4"/>
  <c r="H19" i="4"/>
  <c r="H18" i="4"/>
  <c r="H17" i="4"/>
  <c r="F24" i="4"/>
  <c r="F23" i="4"/>
  <c r="F22" i="4"/>
  <c r="F21" i="4"/>
  <c r="F20" i="4"/>
  <c r="F19" i="4"/>
  <c r="F18" i="4"/>
  <c r="F17" i="4"/>
  <c r="E24" i="4"/>
  <c r="E23" i="4"/>
  <c r="E22" i="4"/>
  <c r="E21" i="4"/>
  <c r="E20" i="4"/>
  <c r="E19" i="4"/>
  <c r="E18" i="4"/>
  <c r="E17" i="4"/>
  <c r="I24" i="4" l="1"/>
  <c r="B21" i="10" s="1"/>
  <c r="I23" i="4"/>
  <c r="B20" i="10" s="1"/>
  <c r="I22" i="4"/>
  <c r="B19" i="10" s="1"/>
  <c r="I21" i="4"/>
  <c r="B18" i="10" s="1"/>
  <c r="I20" i="4"/>
  <c r="B17" i="10" s="1"/>
  <c r="I19" i="4"/>
  <c r="B16" i="10" s="1"/>
  <c r="I17" i="4"/>
  <c r="B14" i="10" s="1"/>
  <c r="I18" i="4"/>
  <c r="B15" i="10" s="1"/>
  <c r="AD15" i="10" s="1"/>
  <c r="K18" i="4" s="1"/>
  <c r="J12" i="3"/>
  <c r="J11" i="3"/>
  <c r="J10" i="3"/>
  <c r="J7" i="3"/>
  <c r="J8" i="3"/>
  <c r="J9" i="3"/>
  <c r="J6" i="3"/>
  <c r="F5" i="4"/>
  <c r="F7" i="3"/>
  <c r="F8" i="3"/>
  <c r="F9" i="3"/>
  <c r="F10" i="3"/>
  <c r="F11" i="3"/>
  <c r="F12" i="3"/>
  <c r="E12" i="3"/>
  <c r="E7" i="3"/>
  <c r="E8" i="3"/>
  <c r="E9" i="3"/>
  <c r="E10" i="3"/>
  <c r="E11" i="3"/>
  <c r="F6" i="3"/>
  <c r="E6" i="3"/>
  <c r="F6" i="4" l="1"/>
  <c r="F7" i="4"/>
  <c r="F8" i="4"/>
  <c r="F9" i="4"/>
  <c r="F10" i="4"/>
  <c r="F11" i="4"/>
  <c r="F12" i="4"/>
  <c r="F13" i="4"/>
  <c r="F14" i="4"/>
  <c r="F15" i="4"/>
  <c r="F16" i="4"/>
  <c r="H5" i="4"/>
  <c r="H6" i="4"/>
  <c r="H7" i="4"/>
  <c r="H8" i="4"/>
  <c r="H9" i="4"/>
  <c r="H10" i="4"/>
  <c r="H11" i="4"/>
  <c r="H12" i="4"/>
  <c r="H13" i="4"/>
  <c r="H14" i="4"/>
  <c r="H15" i="4"/>
  <c r="H16" i="4"/>
  <c r="E8" i="4" l="1"/>
  <c r="E9" i="4"/>
  <c r="E10" i="4"/>
  <c r="E11" i="4"/>
  <c r="E12" i="4"/>
  <c r="E13" i="4"/>
  <c r="E14" i="4"/>
  <c r="E15" i="4"/>
  <c r="E16" i="4"/>
  <c r="E7" i="4"/>
  <c r="E6" i="4"/>
  <c r="E5" i="4"/>
  <c r="J13" i="3" l="1"/>
  <c r="J14" i="3"/>
  <c r="J15" i="3"/>
  <c r="J16" i="3"/>
  <c r="J17" i="3"/>
  <c r="J18" i="3"/>
  <c r="J19" i="3"/>
  <c r="J20" i="3"/>
  <c r="J21" i="3"/>
  <c r="J22" i="3"/>
  <c r="J23" i="3"/>
  <c r="J24" i="3"/>
  <c r="J25" i="3"/>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I15" i="4" l="1"/>
  <c r="B12" i="10" s="1"/>
  <c r="I14" i="4"/>
  <c r="B11" i="10" s="1"/>
  <c r="I13" i="4"/>
  <c r="B10" i="10" s="1"/>
  <c r="AB14" i="10"/>
  <c r="AC14" i="10" s="1"/>
  <c r="AB13" i="10"/>
  <c r="AC13" i="10" s="1"/>
  <c r="AB12" i="10"/>
  <c r="AC12" i="10" s="1"/>
  <c r="AB11" i="10"/>
  <c r="AC11" i="10" s="1"/>
  <c r="AB10" i="10"/>
  <c r="AC10" i="10" s="1"/>
  <c r="AB9" i="10"/>
  <c r="AC9" i="10" s="1"/>
  <c r="AB8" i="10"/>
  <c r="AC8" i="10" s="1"/>
  <c r="AB7" i="10"/>
  <c r="AC7" i="10" s="1"/>
  <c r="AB6" i="10"/>
  <c r="AC6" i="10" s="1"/>
  <c r="AB5" i="10"/>
  <c r="AC5" i="10" s="1"/>
  <c r="AB4" i="10"/>
  <c r="AC4" i="10" s="1"/>
  <c r="AB3" i="10"/>
  <c r="AC3" i="10" s="1"/>
  <c r="AB2" i="10"/>
  <c r="AC2" i="10" s="1"/>
  <c r="A6" i="4"/>
  <c r="A7" i="4" s="1"/>
  <c r="A8" i="4" s="1"/>
  <c r="A10" i="4"/>
  <c r="A11" i="4" s="1"/>
  <c r="A12" i="4" s="1"/>
  <c r="A13" i="4" s="1"/>
  <c r="A14" i="4" s="1"/>
  <c r="A15" i="4" s="1"/>
  <c r="A16" i="4" s="1"/>
  <c r="A17" i="4" s="1"/>
  <c r="A18" i="4" s="1"/>
  <c r="A19" i="4" s="1"/>
  <c r="A20" i="4" s="1"/>
  <c r="A21" i="4" s="1"/>
  <c r="A22" i="4" s="1"/>
  <c r="A23" i="4" s="1"/>
  <c r="A24" i="4" s="1"/>
  <c r="C11" i="8"/>
  <c r="C10" i="8"/>
  <c r="V18" i="8"/>
  <c r="A7" i="3"/>
  <c r="A8" i="3" s="1"/>
  <c r="A9" i="3" s="1"/>
  <c r="A10" i="3" s="1"/>
  <c r="A11" i="3" s="1"/>
  <c r="A12" i="3"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48" i="4"/>
  <c r="K7" i="3"/>
  <c r="K8" i="3"/>
  <c r="K9" i="3"/>
  <c r="K10" i="3"/>
  <c r="K11" i="3"/>
  <c r="F13" i="3"/>
  <c r="F14" i="3"/>
  <c r="F15" i="3"/>
  <c r="F16" i="3"/>
  <c r="F17" i="3"/>
  <c r="F18" i="3"/>
  <c r="F19" i="3"/>
  <c r="F20" i="3"/>
  <c r="F21" i="3"/>
  <c r="F22" i="3"/>
  <c r="F23" i="3"/>
  <c r="F24" i="3"/>
  <c r="F25" i="3"/>
  <c r="K6" i="3"/>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5" i="4"/>
  <c r="F26" i="4"/>
  <c r="F27"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AD18" i="10" s="1"/>
  <c r="K21" i="4" s="1"/>
  <c r="I36" i="4"/>
  <c r="I34" i="4"/>
  <c r="I26" i="4"/>
  <c r="AD16" i="10" s="1"/>
  <c r="K19" i="4" s="1"/>
  <c r="I39" i="4"/>
  <c r="I31" i="4"/>
  <c r="AD21" i="10" s="1"/>
  <c r="K24" i="4" s="1"/>
  <c r="I38" i="4"/>
  <c r="I30" i="4"/>
  <c r="AD20" i="10" s="1"/>
  <c r="K23" i="4" s="1"/>
  <c r="I37" i="4"/>
  <c r="I29" i="4"/>
  <c r="AD19" i="10" s="1"/>
  <c r="K22" i="4" s="1"/>
  <c r="I35" i="4"/>
  <c r="I27" i="4"/>
  <c r="AD17" i="10" s="1"/>
  <c r="K20" i="4" s="1"/>
  <c r="I33" i="4"/>
  <c r="I25" i="4"/>
  <c r="I32" i="4"/>
  <c r="I47" i="4"/>
  <c r="I46" i="4"/>
  <c r="I45" i="4"/>
  <c r="I44" i="4"/>
  <c r="I43" i="4"/>
  <c r="I42" i="4"/>
  <c r="I41" i="4"/>
  <c r="I40" i="4"/>
  <c r="K14" i="3"/>
  <c r="K15" i="3"/>
  <c r="K17" i="3"/>
  <c r="K18" i="3"/>
  <c r="K19" i="3"/>
  <c r="K21" i="3"/>
  <c r="K22" i="3"/>
  <c r="K23" i="3"/>
  <c r="K24" i="3"/>
  <c r="L4" i="3"/>
  <c r="K20" i="3"/>
  <c r="K16" i="3"/>
  <c r="K13" i="3"/>
  <c r="K25" i="3"/>
  <c r="K12" i="3"/>
  <c r="J4" i="4"/>
  <c r="AD11" i="10" l="1"/>
  <c r="K14" i="4" s="1"/>
  <c r="AD12" i="10"/>
  <c r="K15" i="4" s="1"/>
  <c r="AD14" i="10"/>
  <c r="AD10" i="10"/>
  <c r="K13" i="4" s="1"/>
  <c r="I6" i="4"/>
  <c r="B3" i="10" s="1"/>
  <c r="AD3" i="10" s="1"/>
  <c r="K6" i="4" s="1"/>
  <c r="I7" i="4"/>
  <c r="B4" i="10" s="1"/>
  <c r="AD4" i="10" s="1"/>
  <c r="K7" i="4" s="1"/>
  <c r="I8" i="4"/>
  <c r="B5" i="10" s="1"/>
  <c r="AD5" i="10" s="1"/>
  <c r="K8" i="4" s="1"/>
  <c r="I9" i="4"/>
  <c r="B6" i="10" s="1"/>
  <c r="AD6" i="10" s="1"/>
  <c r="K9" i="4" s="1"/>
  <c r="I10" i="4"/>
  <c r="B7" i="10" s="1"/>
  <c r="AD7" i="10" s="1"/>
  <c r="K10" i="4" s="1"/>
  <c r="I11" i="4"/>
  <c r="B8" i="10" s="1"/>
  <c r="AD8" i="10" s="1"/>
  <c r="K11" i="4" s="1"/>
  <c r="I12" i="4"/>
  <c r="B9" i="10" s="1"/>
  <c r="AD9" i="10" s="1"/>
  <c r="K12" i="4" s="1"/>
  <c r="I16" i="4"/>
  <c r="B13" i="10" s="1"/>
  <c r="AD13" i="10" s="1"/>
  <c r="K16" i="4" s="1"/>
  <c r="I5" i="4"/>
  <c r="B2" i="10" s="1"/>
  <c r="AD2" i="10" s="1"/>
  <c r="K5" i="4" s="1"/>
  <c r="K17" i="4" l="1"/>
  <c r="C24" i="8"/>
  <c r="C22" i="8"/>
  <c r="C23" i="8" l="1"/>
</calcChain>
</file>

<file path=xl/sharedStrings.xml><?xml version="1.0" encoding="utf-8"?>
<sst xmlns="http://schemas.openxmlformats.org/spreadsheetml/2006/main" count="657" uniqueCount="245">
  <si>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</si>
  <si>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</si>
  <si>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</si>
  <si>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</si>
  <si>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</si>
  <si>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</si>
  <si>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</si>
  <si>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</si>
  <si>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</si>
  <si>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</si>
  <si>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</si>
  <si>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</si>
  <si>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</si>
  <si>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</si>
  <si>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</si>
  <si>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</si>
  <si>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</si>
  <si>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</si>
  <si>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</si>
  <si>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No
#</t>
  </si>
  <si>
    <t>Riesgo</t>
  </si>
  <si>
    <t>Probabilidad</t>
  </si>
  <si>
    <t>Ocurrencias previas</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</si>
  <si>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</si>
  <si>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</si>
  <si>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</si>
  <si>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</si>
  <si>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</si>
  <si>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</si>
  <si>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</si>
  <si>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</si>
  <si>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</si>
  <si>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</si>
  <si>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</si>
  <si>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</si>
  <si>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</si>
  <si>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</si>
  <si>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</si>
  <si>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</si>
  <si>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</si>
  <si>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</si>
  <si>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</si>
  <si>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</si>
  <si>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</si>
  <si>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</si>
  <si>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</si>
  <si>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</si>
  <si>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</si>
  <si>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</si>
  <si>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</si>
  <si>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Buen impacto</t>
  </si>
  <si>
    <t>Gran impacto</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</si>
  <si>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</si>
  <si>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</si>
  <si>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</si>
  <si>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</si>
  <si>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</si>
  <si>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</si>
  <si>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</si>
  <si>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</si>
  <si>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</si>
  <si>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</si>
  <si>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</si>
  <si>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</si>
  <si>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</si>
  <si>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</si>
  <si>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</si>
  <si>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</si>
  <si>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</si>
  <si>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</si>
  <si>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</si>
  <si>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</si>
  <si>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</si>
  <si>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</si>
  <si>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</si>
  <si>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</si>
  <si>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</si>
  <si>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</si>
  <si>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</si>
  <si>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Proceso</t>
  </si>
  <si>
    <t>Oportunidades</t>
  </si>
  <si>
    <t>Probabilidad (de lograr la oportunidad)</t>
  </si>
  <si>
    <t>Calificación Prob.</t>
  </si>
  <si>
    <t>Potencial para mejorar los procesos internos del SGC</t>
  </si>
  <si>
    <t>Mejora de la reputación de la organización</t>
  </si>
  <si>
    <t>Beneficios (si la oportunidad es tomada)</t>
  </si>
  <si>
    <t>Calificación de los Beneficios</t>
  </si>
  <si>
    <r>
      <t xml:space="preserve">Factor de oportunidad
</t>
    </r>
    <r>
      <rPr>
        <b/>
        <sz val="6"/>
        <rFont val="Calibri"/>
        <family val="2"/>
        <scheme val="minor"/>
      </rPr>
      <t>(Prob x Ben)</t>
    </r>
  </si>
  <si>
    <t>Estado</t>
  </si>
  <si>
    <t>ABIERTA</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</si>
  <si>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</si>
  <si>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</si>
  <si>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</si>
  <si>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</si>
  <si>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</si>
  <si>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</si>
  <si>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</si>
  <si>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</si>
  <si>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</si>
  <si>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</si>
  <si>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Procesos de prestación de servicios</t>
  </si>
  <si>
    <t>Proceso direccionamiento estratégico</t>
  </si>
  <si>
    <t>Sistema de Gestión de la Calidad</t>
  </si>
  <si>
    <t>Proceso de Gestión Financiera</t>
  </si>
  <si>
    <t>Proceso de Atención al cliene/ciudadano</t>
  </si>
  <si>
    <t>Proceso Gestion de la Contratación</t>
  </si>
  <si>
    <t>Proceso Gestion Humana</t>
  </si>
  <si>
    <t>Proceso Gestión de la Infraestructura</t>
  </si>
  <si>
    <t>Proceso Gestión documental</t>
  </si>
  <si>
    <t>Proceso TICs</t>
  </si>
  <si>
    <t xml:space="preserve">Buenas relaciones con el Concejo Distrital como ente coadministrador </t>
  </si>
  <si>
    <t>Imagen positiva del Alcalde (2016 - 2017 )</t>
  </si>
  <si>
    <t>La necesidad de reemplazar el proceso de sistemas de informacion por TIC a nivel estrategico, garantiza mayor recurso para su desarrollo</t>
  </si>
  <si>
    <t>Proceso TIC</t>
  </si>
  <si>
    <t>Proceso Gestion de la seguridad</t>
  </si>
  <si>
    <t>Proceso Direccionamiento Estratégico</t>
  </si>
  <si>
    <t>Fuga de la información</t>
  </si>
  <si>
    <t>El incumplimiento total o parcial del contrato (imprevisible)</t>
  </si>
  <si>
    <t xml:space="preserve"> </t>
  </si>
  <si>
    <t xml:space="preserve">  </t>
  </si>
  <si>
    <t>¿Tuvieron éxito las acciones tomadas?</t>
  </si>
  <si>
    <t>Celebracion indebida de Contrato</t>
  </si>
  <si>
    <t xml:space="preserve"> Ataque con sofware mal intencionado</t>
  </si>
  <si>
    <t>Pérdida de información</t>
  </si>
  <si>
    <t>1. Generar propuestas para presentación de proyectos que impulsen la competitividad y el desarrollo de la ciudad</t>
  </si>
  <si>
    <t xml:space="preserve">Superacion de las expectativas de recaudos de ingresos propios para apalancar proyectos de inversión en el 2016 </t>
  </si>
  <si>
    <t>CERRADA</t>
  </si>
  <si>
    <t>La confianza de los ciudadanos en el gobierno actual - (Recaudo histórico del impuesto predial e Impuesto de Industria y Comercio a Junio 30 de 2017. Incremento el 21 % y 12 %  reespectivamente con respecto al mismo tiempo en 2016 ,  $226.500 millones + $184.465 millones =. $410.965 millones)</t>
  </si>
  <si>
    <t>1- Cumplimiento de lista de verificación de requisitos para las diferentes modalodades de contrtación.</t>
  </si>
  <si>
    <t xml:space="preserve">Incumplimiento de los requisitos legales, reglamentarios , de los procesos, productos y servicios </t>
  </si>
  <si>
    <t>Vulnerabilidad de los sistemas de información - (Vulnerabilidad en la web)</t>
  </si>
  <si>
    <t xml:space="preserve">No
</t>
  </si>
  <si>
    <t>Potencial de identificar clientes nuevos  (  Aumento de la  base de  datos de contribuyentes del Distrito)</t>
  </si>
  <si>
    <t xml:space="preserve"> Bajo desempeño del personal </t>
  </si>
  <si>
    <t>Proceso Gestion de la Seguridad</t>
  </si>
  <si>
    <t>Incumplimiento en la ejecución de los planes de bienestar, capacitación, SG-SST</t>
  </si>
  <si>
    <t>1. Plan de mantenimiento preventivo y correctivo para la infraestructura</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</si>
  <si>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</si>
  <si>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 xml:space="preserve">No contar con las instalaciones, equipos , servicios asociados y de apoyo  necesarios para lograr la conformidad con los requisitos de los productos y servicios. </t>
  </si>
  <si>
    <t>1. Mas inversión Social                                                                                                                            2. Cumplimiento de Plan de Desarrollo 2016 - 2019 "Barranquílla, Capital de vida"                  3. Cuentas claras a la ciudadanía.                                                                                                          4. Aplicación eficiente de los recursos económicos                                                                           5. Más Incentivos Tributarios</t>
  </si>
  <si>
    <t>1. Gestionar la asignación de recursos para adquisición del Sotware para automatizar el SGC                                                                                                                                                          2.  Definir y concertar especificaciones del software                                                                        3.  Ingresar información en la herramienta adquirida.</t>
  </si>
  <si>
    <t>1. Inversion en lo social.                                                                                                                          2. Ejecucion de obras                                                                                                                              3. Incentivos tributarios .                                                                                                                       4. Cuentas claras a la ciudadania</t>
  </si>
  <si>
    <t>1. Articulacion de los procesos de sistemas y comunicación                                                           2. Definir responsabilidades</t>
  </si>
  <si>
    <t xml:space="preserve"> Incumpliimiento del Plan Integral de Seguridad y Convivencia Ciudadana (percepción dela seguridad)</t>
  </si>
  <si>
    <t>Novedades en Tecnología de sectores /(Adquisición de un sotware para automatizar el SGC)</t>
  </si>
  <si>
    <t>Proceso  TICs</t>
  </si>
  <si>
    <r>
      <t>OBSERVACION: 1. Se realizó analisis y evaluación hsta el 30 de Junio de 2017.                                                                                  2. Oportunidades Inentificadas = 7 . Oportunidades Abiertas =</t>
    </r>
    <r>
      <rPr>
        <b/>
        <sz val="10"/>
        <color theme="1"/>
        <rFont val="Calibri (Cuerpo)"/>
      </rPr>
      <t xml:space="preserve"> 3 (se siguen persiguiendo)                                                                 3. Oportunidades Cerradas = 4</t>
    </r>
  </si>
  <si>
    <t>Factor de riesgo
(Prob x Cons)</t>
  </si>
  <si>
    <t>Falta de seguimiento y evaluación a la satisfacción del cliente</t>
  </si>
  <si>
    <t>1. Incrementar el numero de personal que atiende al ciudadano .                             2. Aumentar la competencia del personal en servicio al cliente                                 3. Elaborar informes de PQRSD para identificar oportunidades de mejora en la prestación de los serv icios., mediante el seguimiento a las PQRSD para que s e le dé una oportuna respuesta desde la herramienta de SIGOB</t>
  </si>
  <si>
    <t xml:space="preserve">1. Establecer e implementar el Plan de SG-SST.                                                     2. Seguimiento, medición, analisis y evaluación del Plan de Bienestar . </t>
  </si>
  <si>
    <t>1. Formulación e Implementación de Políticas , programas y Proyectos en Seguridad y convivencia ciudadana.                                                                        2. Seguimiento, medición, analisis y evaluación del Plan Integral de Seguridad y Convivencia ciudadana.</t>
  </si>
  <si>
    <t xml:space="preserve">1. Implementar herramientas y procedimientos de control que puedan evaluar el desempeño del entorno informático.                                                                       2. Evaluar la efectividad de las herramientas implementadas                                                                                                                                            </t>
  </si>
  <si>
    <t>1. Aclarar los requisitos, requerimientos , especificaciones y productos del contrato.  2. Establecer sistemas de aseguramiento de calidad en los contratos.                    3. Incluir garantias en los contratos.</t>
  </si>
  <si>
    <t>1. Implementación del sistema de backup definido en la Política de seguridad de la informacion.                                                                                                         2. Automatización de procesos manuales para reducir el riesgo de perdida de la información.                                                                                                         3. Mantenimiento preventivo de los equipos de computo.                                          4.Campañas de manejo de información física y digital y politicas de seguridad de la información.</t>
  </si>
  <si>
    <t>1. Seguimiento, medición, analisis y evaluación del cumplimiento de requisitos legales y reglamentarios (herramienta de apoyo "Matriz de evaluación de Requisitos Legales).                                                                                                            2. Seguimiento, medición, analisis y evaluación periodica de PQRSDF de los clientes/ ciudadanos y partes interesadas.                                                             3. Tomar acciones para disminuir el volumen de quejay reclamos</t>
  </si>
  <si>
    <t>1. Realizar la evaluacióndel desempeño a todo el personal                                       2. implementar plan de mejora para el desempeño del personal.</t>
  </si>
  <si>
    <t xml:space="preserve">1. Monitoreo al flujo de información y alertas de fallas de seguridad.                          2. Antivirus actualizadoque detecta y rechaza los virus que puedan afectar la red y los equipos.                                                                                                         3. Mantener equipos de seguridad informatica actualizados.                                    4. Refuerzo a las capacitaciones sobre politicas de seguridad de la información sobre el tema de antivirus </t>
  </si>
  <si>
    <t>Deficiencias en la evaluación del Sistema de Control Interno</t>
  </si>
  <si>
    <t>Proceso de Evaluación y Control</t>
  </si>
  <si>
    <t>1. Control del Indice de información  clasificada y reservada.                                    2. Campañas de manejo de información física y digital y politicas de seguridad de la información.                                                                                                         3. Operación del sistema de inventario documental para el control de la decripción de la información contenida en carpetas fìsicas y electrónicas.                                 4.Control de credenciales de autenticación</t>
  </si>
  <si>
    <t xml:space="preserve">1. Capacitar a los auditores internos en las nuevas normas de calidad, MECI y normas de auditorias                                                                                            2.   Evaluar las competencias de los auditores internos                                          3.   Programar y ejecutar auditorias y seguimientos a los procesos                          </t>
  </si>
  <si>
    <t xml:space="preserve">1. Capacidad de administrar la información cartastral del Distrito.Realización de alianza estratégica (convenio) con el Instituto Geográfico Agustín Codazzi  2. Creación el equipo de trabajo de Gestión Catastral </t>
  </si>
  <si>
    <t>1.  Atención al ciudadano con calidad y oportunidad                                                                       2. Servidores publicos con practicas éticas                                                                                         3. Ejecucion de los programas y proyectos contemplados en el Plan de desarrollo.  .                                                                                         4. Aplicación y manejo eficiente de los recursos ecoómicos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</si>
  <si>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</si>
  <si>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</si>
  <si>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</si>
  <si>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</si>
  <si>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</si>
  <si>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</si>
  <si>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</si>
  <si>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</si>
  <si>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Potencial ganancia de recursos</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</si>
  <si>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</si>
  <si>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</si>
  <si>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</si>
  <si>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</si>
  <si>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</si>
  <si>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</si>
  <si>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</si>
  <si>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</si>
  <si>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</si>
  <si>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</si>
  <si>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</si>
  <si>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</si>
  <si>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</si>
  <si>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</si>
  <si>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</si>
  <si>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</si>
  <si>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</si>
  <si>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</si>
  <si>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</si>
  <si>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</si>
  <si>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</si>
  <si>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</si>
  <si>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</si>
  <si>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</si>
  <si>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</si>
  <si>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</si>
  <si>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</si>
  <si>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Alteración intencional o fortuita de la información financiera</t>
  </si>
  <si>
    <t>1. Perfiles definidos para el registro de ajustes y su aplicación en el Sistema de Información Tributaria (SIT).   2, Verificacion de la informacion suministrada por los contribuyentes en sus solicitudes.  3, Revision de los estados financieros</t>
  </si>
  <si>
    <t xml:space="preserve">Manejo inadecuado de la información física o digital en la entidad  </t>
  </si>
  <si>
    <t>Alteración intencional o fortuita de la cartera de los contribuyentes</t>
  </si>
  <si>
    <t>Disposiciones establecidas en los pliegos de condiciones que permiten a los participantes direccionar los procesos hacia un grupo en particular</t>
  </si>
  <si>
    <t xml:space="preserve">  Tramites y/o Servicios    Concusión,  Cohecho, Tráfico de Influencias</t>
  </si>
  <si>
    <t>Dilatación de los procesos de investigación y sanción</t>
  </si>
  <si>
    <t>Veracidad en la información financiera institucional presentada</t>
  </si>
  <si>
    <t>1. Realizar campañas de sensibilización y concientización de la importancia del manejo de la información física y digital y sobre las políticas de seguridad de la información. 2.Lanzamiento y operación del sistema de inventario documental, a traves del cual se permite controlar la administración de la descripción de la información contenida en las carpetas físicas y electrónicas. 3.Implementación del esquema de back up definida en la política de seguridad de información</t>
  </si>
  <si>
    <t>1.Perfiles definidos para el registro de ajustes y su aplicación en el Sistema de Información Tributaria (SIT). 2. Verificacion de la informacion suministrada por los contribuyentes en sus solicitudes</t>
  </si>
  <si>
    <t xml:space="preserve">1. Capacitar a las dependencias que elaboran los Estudios previos para que se incluyan aspectos técnicos, jurídicos y financieros, acorde con las características del bien y/o servicio que se pretende adquirir.2. Fortalecer la elaboración de estudios de mercado   a través de la pluralidad de Proveedores que participen en el mismo, de acuerdo con las características del bien y/o servicio que se pretende adquirir. 3. Fortalecer el registro de proveedores a través de la divulgación y convocatorias que realice el Distrito a través de la Secretaria General, con el fin de lograr la pluralidad en el registro. </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</si>
  <si>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incumplimientos</t>
  </si>
  <si>
    <t>Controlar el vencimiento de términos de los procesos a partir de la revisión de cada expediente en los procesos que imponen sanciones pecuniarias y disciplinarias</t>
  </si>
  <si>
    <t>1.Mantener el desarrollo continuo de las herramientas que lleve al control de las cifras para entregar informacion mas confiable. 2. Verificacion del cumplimiento de los procedimientos establecidos, sobretodo los puntos de control para mitigación del riesgo.</t>
  </si>
  <si>
    <t>Seguimiento I</t>
  </si>
  <si>
    <t>Seguimiento II</t>
  </si>
  <si>
    <t>Seguimiento III</t>
  </si>
  <si>
    <t>Seguimiento IV</t>
  </si>
  <si>
    <t>Actividades Realizadas</t>
  </si>
  <si>
    <t>% de avance en la implementacion de la accion del Control</t>
  </si>
  <si>
    <t>Criterios Para Calificar la Solidez del Control</t>
  </si>
  <si>
    <t>El Control No Aplica</t>
  </si>
  <si>
    <t>N</t>
  </si>
  <si>
    <t>El Control es Redundante</t>
  </si>
  <si>
    <t>R</t>
  </si>
  <si>
    <t>El Control es efectivo, es clave y no se cumple</t>
  </si>
  <si>
    <t>El Control es efectivo,  no es clave y no se cumple</t>
  </si>
  <si>
    <t>El Control es efectivo,  no es clave y se cumple</t>
  </si>
  <si>
    <t>El Control es efectivo, es clave y se cumple</t>
  </si>
  <si>
    <t>El Control es aceptable, es clave y no se cumple</t>
  </si>
  <si>
    <t>El Control es aceptable,  no es clave y no se cumple</t>
  </si>
  <si>
    <t>El Control es aceptable, no es clave y se cumple</t>
  </si>
  <si>
    <t>El Control es aceptable, es clave y se cumple</t>
  </si>
  <si>
    <t>El Control es inaceptable, es clave y no se cumple</t>
  </si>
  <si>
    <t>El Control es inaceptable,  no es clave y no se cumple</t>
  </si>
  <si>
    <t>El Control es inaceptable, no es clave y se cumple</t>
  </si>
  <si>
    <t>El Control es inaceptable, es clave y se cumple</t>
  </si>
  <si>
    <t>Servicio Publico Educativo</t>
  </si>
  <si>
    <t>Se han realizado actividades para los controles 1 y 2, en proceso las actividades para control 3. (Matriz de requisitos legales actualizada a diciembre 31 de 2018. - Revisión semanal del estado de las PQRSD en SIGOB de Funcionarios de planta y contratistas de la secretaría)</t>
  </si>
  <si>
    <t xml:space="preserve">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t>
  </si>
  <si>
    <t>Se han realizado actividades para los controles 1 y 3 - No Aplica el control 2. (Se realizan actividades a través del Plan de Gestión Ético - Se realiza Informe y analisis mensual sobre los tiemps de respuesta de PQRSD)</t>
  </si>
  <si>
    <t>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t>
  </si>
  <si>
    <t>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</si>
  <si>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Se han realizado actividades para los controles 1 y 2, en proceso las actividades para control 3. (Matriz de requisitos legales actualizada a diciembre 31 de 2018. - Revisión semanal del estado de las PQRSD en SIGOB de Funcionarios de planta y contratistas de la secretaría), Se están realizando acciones para la disminucion de PQRS.</t>
  </si>
  <si>
    <t>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</si>
</sst>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0">
    <font>
      <sz val="11"/>
      <color theme="1"/>
      <name val="Calibri"/>
      <family val="2"/>
      <scheme val="minor"/>
    </font>
    <font>
      <b/>
      <sz val="11"/>
      <color theme="1"/>
      <name val="Calibri"/>
      <family val="2"/>
      <scheme val="minor"/>
    </font>
    <font>
      <sz val="9"/>
      <name val="Arial"/>
      <family val="2"/>
    </font>
    <font>
      <sz val="22"/>
      <color theme="1"/>
      <name val="Calibri"/>
      <family val="2"/>
      <scheme val="minor"/>
    </font>
    <font>
      <sz val="8"/>
      <color theme="1"/>
      <name val="Arial"/>
      <family val="2"/>
    </font>
    <font>
      <b/>
      <sz val="11"/>
      <color indexed="8"/>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1"/>
      <name val="Arial"/>
      <family val="2"/>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b/>
      <sz val="12"/>
      <name val="Calibri"/>
      <family val="2"/>
      <scheme val="minor"/>
    </font>
    <font>
      <b/>
      <sz val="14"/>
      <name val="Calibri"/>
      <family val="2"/>
      <scheme val="minor"/>
    </font>
    <font>
      <b/>
      <sz val="10"/>
      <name val="Calibri"/>
      <family val="2"/>
      <scheme val="minor"/>
    </font>
    <font>
      <b/>
      <sz val="9"/>
      <name val="Calibri"/>
      <family val="2"/>
      <scheme val="minor"/>
    </font>
    <font>
      <b/>
      <sz val="8"/>
      <name val="Calibri"/>
      <family val="2"/>
      <scheme val="minor"/>
    </font>
    <font>
      <b/>
      <sz val="6"/>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b/>
      <sz val="10"/>
      <color theme="1"/>
      <name val="Calibri (Cuerpo)"/>
    </font>
    <font>
      <b/>
      <sz val="10"/>
      <color theme="1"/>
      <name val="Calibri"/>
      <family val="2"/>
      <scheme val="minor"/>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color theme="1"/>
      <name val="Arial"/>
      <family val="2"/>
    </font>
    <font>
      <sz val="10"/>
      <color rgb="FF000000"/>
      <name val="Arial"/>
      <family val="2"/>
    </font>
    <font>
      <sz val="10"/>
      <name val="Arial"/>
      <family val="2"/>
    </font>
  </fonts>
  <fills count="2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EAEAEA"/>
        <bgColor indexed="64"/>
      </patternFill>
    </fill>
    <fill>
      <patternFill patternType="solid">
        <fgColor theme="2" tint="-9.9978637043366805E-2"/>
        <bgColor indexed="64"/>
      </patternFill>
    </fill>
    <fill>
      <patternFill patternType="solid">
        <fgColor theme="4" tint="0.39997558519241921"/>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1" tint="0.499984740745262"/>
      </left>
      <right/>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4.9989318521683403E-2"/>
      </bottom>
      <diagonal/>
    </border>
    <border>
      <left/>
      <right/>
      <top/>
      <bottom style="thin">
        <color theme="0"/>
      </bottom>
      <diagonal/>
    </border>
    <border>
      <left style="thin">
        <color auto="1"/>
      </left>
      <right style="thin">
        <color auto="1"/>
      </right>
      <top style="thin">
        <color auto="1"/>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bottom style="thin">
        <color rgb="FFBFBFBF"/>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theme="0" tint="-4.9989318521683403E-2"/>
      </bottom>
      <diagonal/>
    </border>
    <border>
      <left style="medium">
        <color auto="1"/>
      </left>
      <right style="medium">
        <color auto="1"/>
      </right>
      <top style="thin">
        <color theme="0" tint="-4.9989318521683403E-2"/>
      </top>
      <bottom style="medium">
        <color auto="1"/>
      </bottom>
      <diagonal/>
    </border>
    <border>
      <left style="medium">
        <color auto="1"/>
      </left>
      <right/>
      <top style="medium">
        <color auto="1"/>
      </top>
      <bottom style="medium">
        <color auto="1"/>
      </bottom>
      <diagonal/>
    </border>
    <border>
      <left style="medium">
        <color auto="1"/>
      </left>
      <right style="thin">
        <color theme="0" tint="-4.9989318521683403E-2"/>
      </right>
      <top style="medium">
        <color auto="1"/>
      </top>
      <bottom style="medium">
        <color auto="1"/>
      </bottom>
      <diagonal/>
    </border>
    <border>
      <left style="thin">
        <color theme="0" tint="-4.9989318521683403E-2"/>
      </left>
      <right style="medium">
        <color auto="1"/>
      </right>
      <top style="medium">
        <color auto="1"/>
      </top>
      <bottom style="medium">
        <color auto="1"/>
      </bottom>
      <diagonal/>
    </border>
    <border>
      <left style="thin">
        <color theme="0" tint="-4.9989318521683403E-2"/>
      </left>
      <right style="thin">
        <color theme="0" tint="-4.9989318521683403E-2"/>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11">
    <xf numFmtId="0" fontId="0"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205">
    <xf numFmtId="0" fontId="0" fillId="0" borderId="0" xfId="0"/>
    <xf numFmtId="0" fontId="0" fillId="0" borderId="0" xfId="0" applyProtection="1"/>
    <xf numFmtId="0" fontId="1" fillId="0" borderId="0" xfId="0" applyFont="1" applyAlignment="1" applyProtection="1">
      <alignment horizontal="center" vertical="center" wrapText="1"/>
    </xf>
    <xf numFmtId="0" fontId="7" fillId="0" borderId="0" xfId="0" applyFont="1" applyProtection="1"/>
    <xf numFmtId="0" fontId="7" fillId="0" borderId="0" xfId="0" applyFont="1" applyAlignment="1" applyProtection="1">
      <alignment horizontal="center" wrapText="1"/>
    </xf>
    <xf numFmtId="0" fontId="4" fillId="0" borderId="0" xfId="0" applyFont="1" applyAlignment="1" applyProtection="1">
      <alignment horizontal="center" vertical="center"/>
    </xf>
    <xf numFmtId="0" fontId="7" fillId="0" borderId="0" xfId="0" applyFont="1" applyAlignment="1" applyProtection="1">
      <alignment horizontal="center" vertical="center"/>
    </xf>
    <xf numFmtId="0" fontId="8" fillId="4" borderId="0" xfId="0" applyFont="1" applyFill="1" applyAlignment="1" applyProtection="1">
      <alignment horizontal="center" vertical="center"/>
    </xf>
    <xf numFmtId="164" fontId="8" fillId="5"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xf>
    <xf numFmtId="0" fontId="5" fillId="3" borderId="0" xfId="0" applyFont="1" applyFill="1" applyAlignment="1" applyProtection="1">
      <alignment vertical="center" wrapText="1"/>
    </xf>
    <xf numFmtId="0" fontId="6" fillId="3" borderId="0" xfId="0" applyFont="1" applyFill="1" applyAlignment="1" applyProtection="1">
      <alignment vertical="center"/>
    </xf>
    <xf numFmtId="0" fontId="7" fillId="3" borderId="0" xfId="0" applyFont="1" applyFill="1" applyProtection="1"/>
    <xf numFmtId="0" fontId="0" fillId="0" borderId="1" xfId="0" applyBorder="1" applyProtection="1"/>
    <xf numFmtId="0" fontId="0" fillId="3" borderId="1" xfId="0" applyFill="1" applyBorder="1" applyProtection="1"/>
    <xf numFmtId="0" fontId="0" fillId="3" borderId="0" xfId="0" applyFill="1" applyProtection="1"/>
    <xf numFmtId="0" fontId="9" fillId="0" borderId="0" xfId="0" applyFont="1" applyProtection="1"/>
    <xf numFmtId="0" fontId="9" fillId="0" borderId="0" xfId="0" applyFont="1" applyAlignment="1" applyProtection="1">
      <alignment wrapText="1"/>
    </xf>
    <xf numFmtId="0" fontId="7" fillId="0" borderId="0" xfId="0" applyFont="1" applyAlignment="1" applyProtection="1">
      <alignment wrapText="1"/>
    </xf>
    <xf numFmtId="0" fontId="6" fillId="3" borderId="0" xfId="0" applyFont="1" applyFill="1" applyAlignment="1" applyProtection="1">
      <alignment horizontal="left" vertical="center"/>
    </xf>
    <xf numFmtId="0" fontId="6" fillId="3" borderId="0" xfId="0" applyFont="1" applyFill="1" applyAlignment="1" applyProtection="1">
      <alignment horizontal="right" vertical="center"/>
    </xf>
    <xf numFmtId="0" fontId="3" fillId="0" borderId="0" xfId="0" applyFont="1" applyAlignment="1" applyProtection="1">
      <alignment horizontal="left" vertical="center"/>
    </xf>
    <xf numFmtId="0" fontId="11" fillId="0" borderId="0" xfId="0" applyFont="1" applyAlignment="1" applyProtection="1">
      <alignment vertical="center"/>
    </xf>
    <xf numFmtId="0" fontId="1" fillId="4" borderId="0" xfId="0" applyFont="1" applyFill="1" applyAlignment="1" applyProtection="1">
      <alignment horizontal="center" vertical="center"/>
    </xf>
    <xf numFmtId="0" fontId="12" fillId="0" borderId="0" xfId="0" applyFont="1" applyProtection="1"/>
    <xf numFmtId="0" fontId="12" fillId="0" borderId="0" xfId="0" applyFont="1" applyAlignment="1" applyProtection="1">
      <alignment horizontal="left"/>
    </xf>
    <xf numFmtId="0" fontId="14" fillId="0" borderId="0" xfId="0" applyFont="1" applyAlignment="1" applyProtection="1">
      <alignment horizontal="center" vertical="center" wrapText="1"/>
    </xf>
    <xf numFmtId="0" fontId="13" fillId="3" borderId="7" xfId="0" applyFont="1" applyFill="1" applyBorder="1" applyAlignment="1" applyProtection="1">
      <alignment vertical="center" wrapText="1"/>
    </xf>
    <xf numFmtId="0" fontId="10" fillId="0" borderId="0" xfId="0" applyFont="1" applyAlignment="1" applyProtection="1">
      <alignment horizontal="center" vertical="center"/>
    </xf>
    <xf numFmtId="0" fontId="10" fillId="3" borderId="6" xfId="0" applyFont="1" applyFill="1" applyBorder="1" applyAlignment="1" applyProtection="1">
      <alignment horizontal="center" vertical="center"/>
      <protection locked="0"/>
    </xf>
    <xf numFmtId="0" fontId="0" fillId="3" borderId="6"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wrapText="1"/>
      <protection locked="0"/>
    </xf>
    <xf numFmtId="0" fontId="0" fillId="0" borderId="0" xfId="0" applyFont="1" applyProtection="1"/>
    <xf numFmtId="0" fontId="17" fillId="0" borderId="3" xfId="0" applyFont="1" applyBorder="1" applyAlignment="1" applyProtection="1">
      <alignment horizontal="left" vertical="center"/>
      <protection locked="0"/>
    </xf>
    <xf numFmtId="164" fontId="18" fillId="0" borderId="3" xfId="0" applyNumberFormat="1"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3" xfId="0" applyFont="1" applyBorder="1" applyAlignment="1" applyProtection="1">
      <alignment horizontal="center" vertical="center"/>
      <protection locked="0"/>
    </xf>
    <xf numFmtId="164" fontId="18" fillId="0" borderId="5" xfId="0" applyNumberFormat="1" applyFont="1" applyBorder="1" applyAlignment="1" applyProtection="1">
      <alignment horizontal="center" vertical="center"/>
    </xf>
    <xf numFmtId="0" fontId="17" fillId="0" borderId="3"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protection locked="0"/>
    </xf>
    <xf numFmtId="0" fontId="0" fillId="3" borderId="1" xfId="0" applyFill="1" applyBorder="1" applyProtection="1">
      <protection locked="0"/>
    </xf>
    <xf numFmtId="0" fontId="2" fillId="3" borderId="0" xfId="0" applyFont="1" applyFill="1" applyBorder="1" applyProtection="1">
      <protection locked="0"/>
    </xf>
    <xf numFmtId="0" fontId="0" fillId="0" borderId="1" xfId="0" applyBorder="1" applyProtection="1">
      <protection locked="0"/>
    </xf>
    <xf numFmtId="0" fontId="1" fillId="7" borderId="4"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wrapText="1"/>
    </xf>
    <xf numFmtId="0" fontId="15" fillId="3" borderId="8" xfId="0" applyFont="1" applyFill="1" applyBorder="1" applyAlignment="1" applyProtection="1">
      <alignment vertical="center" wrapText="1"/>
    </xf>
    <xf numFmtId="0" fontId="0" fillId="10" borderId="6" xfId="0" applyFont="1" applyFill="1" applyBorder="1" applyAlignment="1" applyProtection="1">
      <alignment horizontal="left" vertical="center"/>
      <protection locked="0"/>
    </xf>
    <xf numFmtId="0" fontId="0" fillId="11" borderId="6" xfId="0" applyFont="1" applyFill="1" applyBorder="1" applyAlignment="1" applyProtection="1">
      <alignment horizontal="left" vertical="center"/>
      <protection locked="0"/>
    </xf>
    <xf numFmtId="0" fontId="0" fillId="12" borderId="6" xfId="0" applyFont="1" applyFill="1" applyBorder="1" applyAlignment="1" applyProtection="1">
      <alignment horizontal="left" vertical="center"/>
      <protection locked="0"/>
    </xf>
    <xf numFmtId="0" fontId="0" fillId="13" borderId="6" xfId="0" applyFont="1" applyFill="1" applyBorder="1" applyAlignment="1" applyProtection="1">
      <alignment horizontal="left" vertical="center"/>
      <protection locked="0"/>
    </xf>
    <xf numFmtId="0" fontId="0" fillId="14" borderId="6" xfId="0" applyFont="1" applyFill="1" applyBorder="1" applyAlignment="1" applyProtection="1">
      <alignment horizontal="left" vertical="center"/>
      <protection locked="0"/>
    </xf>
    <xf numFmtId="0" fontId="0" fillId="15" borderId="6" xfId="0" applyFont="1" applyFill="1" applyBorder="1" applyAlignment="1" applyProtection="1">
      <alignment horizontal="left" vertical="center"/>
      <protection locked="0"/>
    </xf>
    <xf numFmtId="0" fontId="31" fillId="5" borderId="12" xfId="0" applyFont="1" applyFill="1" applyBorder="1" applyAlignment="1" applyProtection="1">
      <alignment horizontal="left" vertical="center" wrapText="1"/>
      <protection locked="0"/>
    </xf>
    <xf numFmtId="0" fontId="32" fillId="5" borderId="0" xfId="0" applyFont="1" applyFill="1" applyAlignment="1">
      <alignment vertical="top" wrapText="1"/>
    </xf>
    <xf numFmtId="0" fontId="20" fillId="9" borderId="12" xfId="0"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wrapText="1"/>
    </xf>
    <xf numFmtId="0" fontId="22" fillId="4" borderId="12" xfId="0" applyFont="1" applyFill="1" applyBorder="1" applyAlignment="1" applyProtection="1">
      <alignment horizontal="center" vertical="center" wrapText="1"/>
    </xf>
    <xf numFmtId="0" fontId="29" fillId="19" borderId="5" xfId="0" applyFont="1" applyFill="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29" fillId="0" borderId="3" xfId="0" applyFont="1" applyBorder="1" applyAlignment="1" applyProtection="1">
      <alignment horizontal="center" vertical="center" wrapText="1"/>
      <protection locked="0"/>
    </xf>
    <xf numFmtId="0" fontId="29" fillId="19" borderId="3" xfId="0" applyFont="1" applyFill="1" applyBorder="1" applyAlignment="1" applyProtection="1">
      <alignment horizontal="left" vertical="center" wrapText="1"/>
      <protection locked="0"/>
    </xf>
    <xf numFmtId="0" fontId="29" fillId="19" borderId="3" xfId="0" applyFont="1" applyFill="1" applyBorder="1" applyAlignment="1" applyProtection="1">
      <alignment horizontal="left" vertical="center"/>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center" vertical="center"/>
    </xf>
    <xf numFmtId="164" fontId="28" fillId="0" borderId="5" xfId="0" applyNumberFormat="1" applyFont="1" applyBorder="1" applyAlignment="1" applyProtection="1">
      <alignment horizontal="center" vertical="center"/>
    </xf>
    <xf numFmtId="0" fontId="29" fillId="0" borderId="5" xfId="0" applyFont="1" applyBorder="1" applyAlignment="1" applyProtection="1">
      <alignment horizontal="center" vertical="center" wrapText="1"/>
      <protection locked="0"/>
    </xf>
    <xf numFmtId="0" fontId="29" fillId="17" borderId="5" xfId="0" applyFont="1" applyFill="1" applyBorder="1" applyAlignment="1" applyProtection="1">
      <alignment horizontal="center" vertical="center"/>
      <protection locked="0"/>
    </xf>
    <xf numFmtId="164" fontId="28" fillId="0" borderId="3" xfId="0" applyNumberFormat="1" applyFont="1" applyBorder="1" applyAlignment="1" applyProtection="1">
      <alignment horizontal="center" vertical="center"/>
    </xf>
    <xf numFmtId="0" fontId="29" fillId="5" borderId="5" xfId="0"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xf>
    <xf numFmtId="0" fontId="28" fillId="6" borderId="1" xfId="0" applyFont="1" applyFill="1" applyBorder="1" applyAlignment="1" applyProtection="1">
      <alignment horizontal="center" vertical="center"/>
      <protection locked="0"/>
    </xf>
    <xf numFmtId="0" fontId="29" fillId="0" borderId="0" xfId="0" applyFont="1" applyProtection="1"/>
    <xf numFmtId="0" fontId="28" fillId="2" borderId="1" xfId="0" applyFont="1" applyFill="1" applyBorder="1" applyAlignment="1" applyProtection="1">
      <alignment horizontal="center" vertical="center"/>
    </xf>
    <xf numFmtId="0" fontId="36" fillId="0" borderId="0" xfId="0" applyFont="1" applyProtection="1"/>
    <xf numFmtId="0" fontId="29" fillId="0" borderId="1" xfId="0" applyFont="1" applyBorder="1" applyAlignment="1" applyProtection="1">
      <alignment horizontal="left" vertical="center"/>
    </xf>
    <xf numFmtId="0" fontId="29" fillId="0" borderId="1" xfId="0" applyFont="1" applyBorder="1" applyAlignment="1" applyProtection="1">
      <alignment horizontal="left" vertical="center"/>
      <protection locked="0"/>
    </xf>
    <xf numFmtId="0" fontId="29" fillId="0" borderId="1" xfId="0" applyFont="1" applyBorder="1" applyAlignment="1" applyProtection="1">
      <alignment horizontal="center" vertical="center"/>
    </xf>
    <xf numFmtId="0" fontId="29" fillId="0" borderId="1" xfId="0" applyFont="1" applyBorder="1" applyProtection="1"/>
    <xf numFmtId="0" fontId="29" fillId="0" borderId="1" xfId="0" applyFont="1" applyBorder="1" applyProtection="1">
      <protection locked="0"/>
    </xf>
    <xf numFmtId="0" fontId="29" fillId="3" borderId="1" xfId="0" applyFont="1" applyFill="1" applyBorder="1" applyProtection="1"/>
    <xf numFmtId="0" fontId="29" fillId="3" borderId="1" xfId="0" applyFont="1" applyFill="1" applyBorder="1" applyProtection="1">
      <protection locked="0"/>
    </xf>
    <xf numFmtId="0" fontId="29" fillId="18" borderId="5" xfId="0" applyFont="1" applyFill="1" applyBorder="1" applyAlignment="1" applyProtection="1">
      <alignment horizontal="center" vertical="center"/>
      <protection locked="0"/>
    </xf>
    <xf numFmtId="0" fontId="29" fillId="3" borderId="5" xfId="0" applyFont="1" applyFill="1" applyBorder="1" applyAlignment="1" applyProtection="1">
      <alignment horizontal="left" vertical="center" wrapText="1"/>
      <protection locked="0"/>
    </xf>
    <xf numFmtId="0" fontId="29" fillId="3" borderId="3" xfId="0" applyFont="1" applyFill="1" applyBorder="1" applyAlignment="1" applyProtection="1">
      <alignment horizontal="left" vertical="center"/>
      <protection locked="0"/>
    </xf>
    <xf numFmtId="0" fontId="29" fillId="3" borderId="3" xfId="0" applyFont="1" applyFill="1" applyBorder="1" applyAlignment="1" applyProtection="1">
      <alignment horizontal="left" vertical="center" wrapText="1"/>
      <protection locked="0"/>
    </xf>
    <xf numFmtId="0" fontId="29" fillId="0" borderId="9" xfId="0" applyFont="1" applyFill="1" applyBorder="1" applyAlignment="1">
      <alignment vertical="center" wrapText="1"/>
    </xf>
    <xf numFmtId="0" fontId="37" fillId="0" borderId="9" xfId="0" applyFont="1" applyBorder="1" applyAlignment="1" applyProtection="1">
      <alignment horizontal="left" vertical="center" wrapText="1"/>
      <protection locked="0"/>
    </xf>
    <xf numFmtId="0" fontId="37" fillId="0" borderId="9" xfId="0" applyFont="1" applyBorder="1" applyAlignment="1">
      <alignment vertical="center" wrapText="1"/>
    </xf>
    <xf numFmtId="0" fontId="29" fillId="0" borderId="9" xfId="0" applyFont="1" applyBorder="1" applyAlignment="1" applyProtection="1">
      <alignment horizontal="left" vertical="center" wrapText="1"/>
      <protection locked="0"/>
    </xf>
    <xf numFmtId="0" fontId="37" fillId="0" borderId="9" xfId="0" applyFont="1" applyFill="1" applyBorder="1" applyAlignment="1" applyProtection="1">
      <alignment horizontal="left" vertical="center" wrapText="1"/>
      <protection locked="0"/>
    </xf>
    <xf numFmtId="0" fontId="38" fillId="0" borderId="9" xfId="0" applyFont="1" applyBorder="1" applyAlignment="1">
      <alignment vertical="center" wrapText="1"/>
    </xf>
    <xf numFmtId="0" fontId="29" fillId="0" borderId="9"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protection locked="0"/>
    </xf>
    <xf numFmtId="0" fontId="29" fillId="0" borderId="9" xfId="0" applyFont="1" applyBorder="1" applyAlignment="1" applyProtection="1">
      <alignment horizontal="center" vertical="center" wrapText="1"/>
      <protection locked="0"/>
    </xf>
    <xf numFmtId="0" fontId="0" fillId="0" borderId="12" xfId="0" applyBorder="1"/>
    <xf numFmtId="0" fontId="0" fillId="0" borderId="20" xfId="0" applyBorder="1"/>
    <xf numFmtId="0" fontId="0" fillId="0" borderId="21" xfId="0" applyBorder="1"/>
    <xf numFmtId="0" fontId="0" fillId="0" borderId="25" xfId="0" applyFill="1" applyBorder="1"/>
    <xf numFmtId="0" fontId="0" fillId="0" borderId="26" xfId="0" applyFill="1" applyBorder="1"/>
    <xf numFmtId="0" fontId="0" fillId="0" borderId="28" xfId="0" applyBorder="1"/>
    <xf numFmtId="0" fontId="0" fillId="0" borderId="29" xfId="0" applyBorder="1"/>
    <xf numFmtId="0" fontId="0" fillId="0" borderId="30" xfId="0" applyBorder="1"/>
    <xf numFmtId="0" fontId="0" fillId="0" borderId="31" xfId="0" applyBorder="1"/>
    <xf numFmtId="9" fontId="0" fillId="0" borderId="32" xfId="0" applyNumberFormat="1" applyBorder="1"/>
    <xf numFmtId="9" fontId="0" fillId="0" borderId="33" xfId="0" applyNumberFormat="1" applyBorder="1"/>
    <xf numFmtId="1" fontId="0" fillId="0" borderId="34" xfId="0" applyNumberFormat="1" applyBorder="1"/>
    <xf numFmtId="0" fontId="0" fillId="0" borderId="33" xfId="0" applyBorder="1"/>
    <xf numFmtId="0" fontId="0" fillId="0" borderId="19" xfId="0" applyBorder="1" applyAlignment="1">
      <alignment wrapText="1"/>
    </xf>
    <xf numFmtId="164" fontId="0" fillId="0" borderId="27" xfId="0" applyNumberFormat="1" applyBorder="1" applyAlignment="1">
      <alignment horizontal="center"/>
    </xf>
    <xf numFmtId="0" fontId="28" fillId="3" borderId="9"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protection locked="0"/>
    </xf>
    <xf numFmtId="164" fontId="28" fillId="0" borderId="22" xfId="0" applyNumberFormat="1" applyFont="1" applyFill="1" applyBorder="1" applyAlignment="1" applyProtection="1">
      <alignment horizontal="center" vertical="center"/>
    </xf>
    <xf numFmtId="164" fontId="28" fillId="0" borderId="9" xfId="0" applyNumberFormat="1" applyFont="1" applyFill="1" applyBorder="1" applyAlignment="1" applyProtection="1">
      <alignment horizontal="center" vertical="center"/>
    </xf>
    <xf numFmtId="164" fontId="28" fillId="16" borderId="9" xfId="0" applyNumberFormat="1" applyFont="1" applyFill="1" applyBorder="1" applyAlignment="1" applyProtection="1">
      <alignment horizontal="center" vertical="center"/>
    </xf>
    <xf numFmtId="164" fontId="29" fillId="0" borderId="9" xfId="0" applyNumberFormat="1" applyFont="1" applyFill="1" applyBorder="1" applyAlignment="1" applyProtection="1">
      <alignment horizontal="center" vertical="center" wrapText="1"/>
    </xf>
    <xf numFmtId="0" fontId="7" fillId="0" borderId="0" xfId="0" applyFont="1" applyAlignment="1" applyProtection="1">
      <alignment horizontal="center" vertical="center" wrapText="1"/>
    </xf>
    <xf numFmtId="0" fontId="17" fillId="0" borderId="3" xfId="0" applyFont="1" applyBorder="1" applyAlignment="1" applyProtection="1">
      <alignment horizontal="center" vertical="center" wrapText="1"/>
      <protection locked="0"/>
    </xf>
    <xf numFmtId="0" fontId="35" fillId="8" borderId="29" xfId="0" applyFont="1" applyFill="1" applyBorder="1" applyAlignment="1" applyProtection="1">
      <alignment horizontal="center" vertical="center" wrapText="1"/>
    </xf>
    <xf numFmtId="0" fontId="35" fillId="8" borderId="29" xfId="0" applyFont="1" applyFill="1" applyBorder="1" applyAlignment="1" applyProtection="1">
      <alignment horizontal="center" wrapText="1"/>
    </xf>
    <xf numFmtId="0" fontId="28" fillId="0" borderId="36" xfId="0" applyFont="1" applyBorder="1" applyAlignment="1" applyProtection="1">
      <alignment horizontal="center" vertical="center"/>
    </xf>
    <xf numFmtId="0" fontId="29" fillId="0" borderId="38" xfId="0" applyFont="1" applyFill="1" applyBorder="1" applyAlignment="1" applyProtection="1">
      <alignment horizontal="left" vertical="center" wrapText="1"/>
      <protection locked="0"/>
    </xf>
    <xf numFmtId="0" fontId="29" fillId="0" borderId="38" xfId="0" applyFont="1" applyBorder="1" applyAlignment="1" applyProtection="1">
      <alignment horizontal="left" vertical="center" wrapText="1"/>
      <protection locked="0"/>
    </xf>
    <xf numFmtId="0" fontId="29" fillId="0" borderId="40" xfId="0" applyFont="1" applyBorder="1" applyAlignment="1" applyProtection="1">
      <alignment horizontal="center" vertical="center" wrapText="1"/>
      <protection locked="0"/>
    </xf>
    <xf numFmtId="164" fontId="29" fillId="0" borderId="40" xfId="0" applyNumberFormat="1" applyFont="1" applyFill="1" applyBorder="1" applyAlignment="1" applyProtection="1">
      <alignment horizontal="center" vertical="center" wrapText="1"/>
    </xf>
    <xf numFmtId="164" fontId="28" fillId="0" borderId="40" xfId="0" applyNumberFormat="1" applyFont="1" applyFill="1" applyBorder="1" applyAlignment="1" applyProtection="1">
      <alignment horizontal="center" vertical="center"/>
    </xf>
    <xf numFmtId="164" fontId="28" fillId="16" borderId="40" xfId="0" applyNumberFormat="1" applyFont="1" applyFill="1" applyBorder="1" applyAlignment="1" applyProtection="1">
      <alignment horizontal="center" vertical="center"/>
    </xf>
    <xf numFmtId="0" fontId="35" fillId="4" borderId="38" xfId="0" applyFont="1" applyFill="1" applyBorder="1" applyAlignment="1" applyProtection="1">
      <alignment horizontal="center" vertical="center" wrapText="1"/>
    </xf>
    <xf numFmtId="0" fontId="7" fillId="3" borderId="0" xfId="0" applyFont="1" applyFill="1" applyAlignment="1" applyProtection="1">
      <alignment wrapText="1"/>
    </xf>
    <xf numFmtId="0" fontId="17" fillId="0" borderId="10" xfId="0" applyFont="1" applyBorder="1" applyAlignment="1" applyProtection="1">
      <alignment horizontal="center" vertical="center" wrapText="1"/>
      <protection locked="0"/>
    </xf>
    <xf numFmtId="0" fontId="29" fillId="0" borderId="0" xfId="0" applyFont="1" applyBorder="1" applyProtection="1"/>
    <xf numFmtId="0" fontId="29" fillId="3" borderId="0" xfId="0" applyFont="1" applyFill="1" applyBorder="1" applyProtection="1"/>
    <xf numFmtId="0" fontId="0" fillId="3" borderId="0" xfId="0" applyFill="1" applyBorder="1" applyProtection="1"/>
    <xf numFmtId="0" fontId="11" fillId="0" borderId="0" xfId="0" applyFont="1" applyAlignment="1" applyProtection="1">
      <alignment vertical="center" wrapText="1"/>
    </xf>
    <xf numFmtId="0" fontId="28" fillId="3" borderId="41" xfId="0" applyFont="1" applyFill="1" applyBorder="1" applyAlignment="1" applyProtection="1">
      <alignment horizontal="left" vertical="center" wrapText="1"/>
      <protection locked="0"/>
    </xf>
    <xf numFmtId="0" fontId="29" fillId="0" borderId="41" xfId="0" applyFont="1" applyBorder="1" applyAlignment="1" applyProtection="1">
      <alignment horizontal="center" vertical="center" wrapText="1"/>
      <protection locked="0"/>
    </xf>
    <xf numFmtId="164" fontId="29" fillId="0" borderId="41" xfId="0" applyNumberFormat="1" applyFont="1" applyFill="1" applyBorder="1" applyAlignment="1" applyProtection="1">
      <alignment horizontal="center" vertical="center" wrapText="1"/>
    </xf>
    <xf numFmtId="164" fontId="28" fillId="0" borderId="42" xfId="0" applyNumberFormat="1" applyFont="1" applyFill="1" applyBorder="1" applyAlignment="1" applyProtection="1">
      <alignment horizontal="center" vertical="center"/>
    </xf>
    <xf numFmtId="164" fontId="28" fillId="0" borderId="41" xfId="0" applyNumberFormat="1" applyFont="1" applyFill="1" applyBorder="1" applyAlignment="1" applyProtection="1">
      <alignment horizontal="center" vertical="center"/>
    </xf>
    <xf numFmtId="164" fontId="28" fillId="16" borderId="41" xfId="0" applyNumberFormat="1" applyFont="1" applyFill="1" applyBorder="1" applyAlignment="1" applyProtection="1">
      <alignment horizontal="center" vertical="center"/>
    </xf>
    <xf numFmtId="0" fontId="29" fillId="0" borderId="9" xfId="0" applyFont="1" applyFill="1" applyBorder="1" applyAlignment="1" applyProtection="1">
      <alignment horizontal="left" vertical="center" wrapText="1"/>
    </xf>
    <xf numFmtId="0" fontId="29" fillId="0" borderId="9" xfId="0" applyFont="1" applyBorder="1" applyAlignment="1" applyProtection="1">
      <alignment horizontal="left" vertical="center" wrapText="1"/>
    </xf>
    <xf numFmtId="0" fontId="39" fillId="20" borderId="9" xfId="0" applyFont="1" applyFill="1" applyBorder="1" applyAlignment="1" applyProtection="1">
      <alignment horizontal="center" vertical="center" wrapText="1"/>
      <protection hidden="1"/>
    </xf>
    <xf numFmtId="0" fontId="39" fillId="0" borderId="29" xfId="0" applyFont="1" applyFill="1" applyBorder="1" applyAlignment="1" applyProtection="1">
      <alignment horizontal="left" vertical="center" wrapText="1"/>
      <protection locked="0"/>
    </xf>
    <xf numFmtId="0" fontId="39" fillId="20" borderId="41" xfId="0" applyFont="1" applyFill="1" applyBorder="1" applyAlignment="1" applyProtection="1">
      <alignment horizontal="center" vertical="center" wrapText="1"/>
      <protection hidden="1"/>
    </xf>
    <xf numFmtId="0" fontId="39" fillId="0" borderId="43" xfId="0" applyFont="1" applyFill="1" applyBorder="1" applyAlignment="1" applyProtection="1">
      <alignment horizontal="left" vertical="center" wrapText="1"/>
      <protection locked="0"/>
    </xf>
    <xf numFmtId="0" fontId="39" fillId="0" borderId="9" xfId="0" applyFont="1" applyFill="1" applyBorder="1" applyAlignment="1" applyProtection="1">
      <alignment horizontal="left" vertical="center" wrapText="1"/>
      <protection locked="0"/>
    </xf>
    <xf numFmtId="1" fontId="28" fillId="16" borderId="46" xfId="0" applyNumberFormat="1" applyFont="1" applyFill="1" applyBorder="1" applyAlignment="1" applyProtection="1">
      <alignment horizontal="center" vertical="center"/>
    </xf>
    <xf numFmtId="1" fontId="28" fillId="16" borderId="47" xfId="0" applyNumberFormat="1" applyFont="1" applyFill="1" applyBorder="1" applyAlignment="1" applyProtection="1">
      <alignment horizontal="center" vertical="center"/>
    </xf>
    <xf numFmtId="1" fontId="28" fillId="16" borderId="48" xfId="0" applyNumberFormat="1" applyFont="1" applyFill="1" applyBorder="1" applyAlignment="1" applyProtection="1">
      <alignment horizontal="center" vertical="center"/>
    </xf>
    <xf numFmtId="0" fontId="7" fillId="0" borderId="9" xfId="0" applyFont="1" applyBorder="1" applyAlignment="1" applyProtection="1">
      <alignment horizontal="center" wrapText="1"/>
    </xf>
    <xf numFmtId="0" fontId="29" fillId="0" borderId="9" xfId="0" applyFont="1" applyBorder="1" applyProtection="1"/>
    <xf numFmtId="0" fontId="7" fillId="0" borderId="9" xfId="0" applyFont="1" applyBorder="1" applyProtection="1"/>
    <xf numFmtId="0" fontId="28" fillId="21" borderId="9" xfId="0" applyFont="1" applyFill="1" applyBorder="1" applyAlignment="1">
      <alignment horizontal="justify" vertical="center"/>
    </xf>
    <xf numFmtId="0" fontId="28" fillId="21" borderId="9" xfId="0" applyFont="1" applyFill="1" applyBorder="1" applyAlignment="1">
      <alignment horizontal="center" vertical="center"/>
    </xf>
    <xf numFmtId="0" fontId="0" fillId="0" borderId="0" xfId="0" applyAlignment="1">
      <alignment horizontal="center"/>
    </xf>
    <xf numFmtId="0" fontId="28" fillId="21" borderId="9" xfId="0" applyFont="1" applyFill="1" applyBorder="1" applyAlignment="1">
      <alignment horizontal="center" vertical="center"/>
    </xf>
    <xf numFmtId="0" fontId="28" fillId="22" borderId="39" xfId="0" applyFont="1" applyFill="1" applyBorder="1" applyAlignment="1" applyProtection="1">
      <alignment horizontal="center" vertical="center"/>
    </xf>
    <xf numFmtId="0" fontId="28" fillId="22" borderId="40" xfId="0" applyFont="1" applyFill="1" applyBorder="1" applyAlignment="1" applyProtection="1">
      <alignment horizontal="left" vertical="center" wrapText="1"/>
      <protection locked="0"/>
    </xf>
    <xf numFmtId="0" fontId="29" fillId="22" borderId="40" xfId="0" applyFont="1" applyFill="1" applyBorder="1" applyAlignment="1" applyProtection="1">
      <alignment horizontal="left" vertical="center" wrapText="1"/>
      <protection locked="0"/>
    </xf>
    <xf numFmtId="0" fontId="28" fillId="22" borderId="36" xfId="0" applyFont="1" applyFill="1" applyBorder="1" applyAlignment="1" applyProtection="1">
      <alignment horizontal="center" vertical="center"/>
    </xf>
    <xf numFmtId="0" fontId="28" fillId="22" borderId="9" xfId="0" applyFont="1" applyFill="1" applyBorder="1" applyAlignment="1" applyProtection="1">
      <alignment horizontal="left" vertical="center" wrapText="1"/>
      <protection locked="0"/>
    </xf>
    <xf numFmtId="0" fontId="37" fillId="22" borderId="9" xfId="0" applyFont="1" applyFill="1" applyBorder="1" applyAlignment="1" applyProtection="1">
      <alignment horizontal="left" vertical="center" wrapText="1"/>
      <protection locked="0"/>
    </xf>
    <xf numFmtId="0" fontId="29" fillId="0" borderId="9" xfId="0" applyFont="1" applyBorder="1" applyAlignment="1" applyProtection="1">
      <alignment vertical="center" wrapText="1"/>
    </xf>
    <xf numFmtId="9" fontId="29" fillId="0" borderId="9" xfId="0" applyNumberFormat="1" applyFont="1" applyBorder="1" applyAlignment="1" applyProtection="1">
      <alignment horizontal="center" vertical="center"/>
    </xf>
    <xf numFmtId="0" fontId="28" fillId="22" borderId="41" xfId="0" applyFont="1" applyFill="1" applyBorder="1" applyAlignment="1" applyProtection="1">
      <alignment horizontal="left" vertical="center" wrapText="1"/>
      <protection locked="0"/>
    </xf>
    <xf numFmtId="0" fontId="39" fillId="22" borderId="9" xfId="0" applyFont="1" applyFill="1" applyBorder="1" applyAlignment="1" applyProtection="1">
      <alignment horizontal="center" vertical="center" wrapText="1"/>
      <protection hidden="1"/>
    </xf>
    <xf numFmtId="0" fontId="0" fillId="22" borderId="33" xfId="0" applyFill="1" applyBorder="1"/>
    <xf numFmtId="0" fontId="29" fillId="22" borderId="9" xfId="0" applyFont="1" applyFill="1" applyBorder="1" applyAlignment="1" applyProtection="1">
      <alignment horizontal="left" vertical="center" wrapText="1"/>
      <protection locked="0"/>
    </xf>
    <xf numFmtId="9" fontId="7" fillId="0" borderId="9" xfId="0" applyNumberFormat="1" applyFont="1" applyBorder="1" applyAlignment="1" applyProtection="1">
      <alignment horizontal="center" vertical="center"/>
    </xf>
    <xf numFmtId="0" fontId="35" fillId="8" borderId="41" xfId="0" applyFont="1" applyFill="1" applyBorder="1" applyAlignment="1" applyProtection="1">
      <alignment horizontal="center" vertical="top" wrapText="1"/>
    </xf>
    <xf numFmtId="0" fontId="37" fillId="3" borderId="9" xfId="0" applyFont="1" applyFill="1" applyBorder="1" applyAlignment="1" applyProtection="1">
      <alignment horizontal="left" vertical="center" wrapText="1"/>
      <protection locked="0"/>
    </xf>
    <xf numFmtId="0" fontId="28" fillId="21" borderId="9" xfId="0" applyFont="1" applyFill="1" applyBorder="1" applyAlignment="1">
      <alignment horizontal="center" vertical="center"/>
    </xf>
    <xf numFmtId="0" fontId="28" fillId="3" borderId="21" xfId="0" applyFont="1" applyFill="1" applyBorder="1" applyAlignment="1" applyProtection="1">
      <alignment horizontal="center" vertical="center"/>
    </xf>
    <xf numFmtId="0" fontId="29" fillId="0" borderId="23" xfId="0" applyFont="1" applyBorder="1" applyAlignment="1"/>
    <xf numFmtId="0" fontId="35" fillId="8" borderId="29" xfId="0" applyFont="1" applyFill="1" applyBorder="1" applyAlignment="1" applyProtection="1">
      <alignment horizontal="center" vertical="center" wrapText="1"/>
    </xf>
    <xf numFmtId="0" fontId="35" fillId="8" borderId="38" xfId="0" applyFont="1" applyFill="1" applyBorder="1" applyAlignment="1" applyProtection="1">
      <alignment horizontal="center" vertical="center" wrapText="1"/>
    </xf>
    <xf numFmtId="0" fontId="35" fillId="8" borderId="44" xfId="0" applyFont="1" applyFill="1" applyBorder="1" applyAlignment="1" applyProtection="1">
      <alignment horizontal="center" vertical="center" wrapText="1"/>
    </xf>
    <xf numFmtId="0" fontId="35" fillId="8" borderId="45" xfId="0" applyFont="1" applyFill="1" applyBorder="1" applyAlignment="1" applyProtection="1">
      <alignment horizontal="center" vertical="center" wrapText="1"/>
    </xf>
    <xf numFmtId="0" fontId="28" fillId="8" borderId="35" xfId="0" applyFont="1" applyFill="1" applyBorder="1" applyAlignment="1" applyProtection="1">
      <alignment horizontal="center" vertical="center" wrapText="1"/>
    </xf>
    <xf numFmtId="0" fontId="28" fillId="8" borderId="37" xfId="0" applyFont="1" applyFill="1" applyBorder="1" applyAlignment="1" applyProtection="1">
      <alignment horizontal="center" vertical="center" wrapText="1"/>
    </xf>
    <xf numFmtId="0" fontId="28" fillId="8" borderId="29" xfId="0" applyFont="1" applyFill="1" applyBorder="1" applyAlignment="1" applyProtection="1">
      <alignment horizontal="center" vertical="center" wrapText="1"/>
    </xf>
    <xf numFmtId="0" fontId="28" fillId="8" borderId="38" xfId="0" applyFont="1" applyFill="1" applyBorder="1" applyAlignment="1" applyProtection="1">
      <alignment horizontal="center" vertical="center" wrapText="1"/>
    </xf>
    <xf numFmtId="0" fontId="35" fillId="8" borderId="29" xfId="0" applyFont="1" applyFill="1" applyBorder="1" applyAlignment="1" applyProtection="1">
      <alignment horizontal="center" vertical="center"/>
    </xf>
    <xf numFmtId="0" fontId="0" fillId="0" borderId="23" xfId="0" applyBorder="1" applyAlignment="1">
      <alignment horizontal="center"/>
    </xf>
    <xf numFmtId="0" fontId="0" fillId="0" borderId="24" xfId="0" applyBorder="1" applyAlignment="1">
      <alignment horizontal="center"/>
    </xf>
    <xf numFmtId="0" fontId="1" fillId="0" borderId="0" xfId="0" applyFont="1" applyAlignment="1">
      <alignment horizontal="center"/>
    </xf>
    <xf numFmtId="0" fontId="24" fillId="8" borderId="13" xfId="0" applyFont="1" applyFill="1" applyBorder="1" applyAlignment="1" applyProtection="1">
      <alignment horizontal="center" vertical="center" wrapText="1"/>
    </xf>
    <xf numFmtId="0" fontId="24"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0" fontId="21"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xf>
    <xf numFmtId="0" fontId="21" fillId="8" borderId="14" xfId="0" applyFont="1" applyFill="1" applyBorder="1" applyAlignment="1" applyProtection="1">
      <alignment horizontal="center" vertical="center"/>
    </xf>
    <xf numFmtId="0" fontId="21" fillId="8" borderId="16" xfId="0" applyFont="1" applyFill="1" applyBorder="1" applyAlignment="1" applyProtection="1">
      <alignment horizontal="center" vertical="center" wrapText="1"/>
    </xf>
    <xf numFmtId="0" fontId="21" fillId="8" borderId="17" xfId="0" applyFont="1" applyFill="1" applyBorder="1" applyAlignment="1" applyProtection="1">
      <alignment horizontal="center" vertical="center" wrapText="1"/>
    </xf>
    <xf numFmtId="0" fontId="28" fillId="3" borderId="0" xfId="0" applyFont="1" applyFill="1" applyAlignment="1" applyProtection="1">
      <alignment horizontal="center" vertical="center"/>
    </xf>
    <xf numFmtId="0" fontId="20" fillId="8" borderId="13"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19" fillId="8" borderId="16" xfId="0" applyFont="1" applyFill="1" applyBorder="1" applyAlignment="1" applyProtection="1">
      <alignment horizontal="center" vertical="center" wrapText="1"/>
    </xf>
    <xf numFmtId="0" fontId="19" fillId="8" borderId="18"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19" fillId="8" borderId="13" xfId="0" applyFont="1" applyFill="1" applyBorder="1" applyAlignment="1" applyProtection="1">
      <alignment horizontal="center" vertical="center" wrapText="1"/>
    </xf>
    <xf numFmtId="0" fontId="19" fillId="8" borderId="14" xfId="0"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5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bgColor rgb="FF92D050"/>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xdr:cNvGrpSpPr/>
      </xdr:nvGrpSpPr>
      <xdr:grpSpPr>
        <a:xfrm>
          <a:off x="47625" y="123825"/>
          <a:ext cx="8553450" cy="676275"/>
          <a:chOff x="238125" y="47625"/>
          <a:chExt cx="9191625" cy="638175"/>
        </a:xfrm>
      </xdr:grpSpPr>
      <xdr:sp macro="" textlink="">
        <xdr:nvSpPr>
          <xdr:cNvPr id="5" name="4 Rectángulo"/>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xdr:cNvGrpSpPr/>
      </xdr:nvGrpSpPr>
      <xdr:grpSpPr>
        <a:xfrm>
          <a:off x="85725" y="76200"/>
          <a:ext cx="8610600" cy="676275"/>
          <a:chOff x="238125" y="47625"/>
          <a:chExt cx="9191625" cy="638175"/>
        </a:xfrm>
      </xdr:grpSpPr>
      <xdr:sp macro="" textlink="">
        <xdr:nvSpPr>
          <xdr:cNvPr id="13" name="12 Rectángulo"/>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13</xdr:col>
      <xdr:colOff>160011</xdr:colOff>
      <xdr:row>37</xdr:row>
      <xdr:rowOff>41275</xdr:rowOff>
    </xdr:to>
    <xdr:pic>
      <xdr:nvPicPr>
        <xdr:cNvPr id="3" name="Picture 4" descr="BRAIN:Users:MARIO:Desktop:WORK 2015:CHAMO:Alcaldia_Marca Ciudad_2015:Marca Ciudad_Piezas:AB_Membrete:untitled folder:AB_B_ Hoja memebreteada -02.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12699</xdr:rowOff>
    </xdr:to>
    <xdr:pic>
      <xdr:nvPicPr>
        <xdr:cNvPr id="4" name="Imagen 3"/>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10</xdr:col>
      <xdr:colOff>1694</xdr:colOff>
      <xdr:row>30</xdr:row>
      <xdr:rowOff>144782</xdr:rowOff>
    </xdr:to>
    <xdr:pic>
      <xdr:nvPicPr>
        <xdr:cNvPr id="5" name="Imagen 4"/>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8</xdr:col>
      <xdr:colOff>73662</xdr:colOff>
      <xdr:row>26</xdr:row>
      <xdr:rowOff>2316481</xdr:rowOff>
    </xdr:to>
    <xdr:pic>
      <xdr:nvPicPr>
        <xdr:cNvPr id="7" name="Picture 2" descr="http://3.bp.blogspot.com/-MeaGgADFBw4/UZoUqMqZhNI/AAAAAAAAAVM/ozJTBMsOwbc/s1600/matriz.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1729740</xdr:colOff>
      <xdr:row>4</xdr:row>
      <xdr:rowOff>68580</xdr:rowOff>
    </xdr:from>
    <xdr:ext cx="184731" cy="264560"/>
    <xdr:sp macro="" textlink="">
      <xdr:nvSpPr>
        <xdr:cNvPr id="2" name="TextBox 1"/>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132760</xdr:colOff>
      <xdr:row>0</xdr:row>
      <xdr:rowOff>47625</xdr:rowOff>
    </xdr:from>
    <xdr:to>
      <xdr:col>4</xdr:col>
      <xdr:colOff>1933575</xdr:colOff>
      <xdr:row>0</xdr:row>
      <xdr:rowOff>723900</xdr:rowOff>
    </xdr:to>
    <xdr:grpSp>
      <xdr:nvGrpSpPr>
        <xdr:cNvPr id="6" name="5 Grupo"/>
        <xdr:cNvGrpSpPr/>
      </xdr:nvGrpSpPr>
      <xdr:grpSpPr>
        <a:xfrm>
          <a:off x="1942510" y="47625"/>
          <a:ext cx="7765846" cy="676275"/>
          <a:chOff x="1914525" y="47625"/>
          <a:chExt cx="7515225" cy="638175"/>
        </a:xfrm>
      </xdr:grpSpPr>
      <xdr:sp macro="" textlink="">
        <xdr:nvSpPr>
          <xdr:cNvPr id="8" name="7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Registro de oportunidades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9" name="8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twoCellAnchor editAs="oneCell">
    <xdr:from>
      <xdr:col>2</xdr:col>
      <xdr:colOff>50800</xdr:colOff>
      <xdr:row>0</xdr:row>
      <xdr:rowOff>0</xdr:rowOff>
    </xdr:from>
    <xdr:to>
      <xdr:col>6</xdr:col>
      <xdr:colOff>75565</xdr:colOff>
      <xdr:row>0</xdr:row>
      <xdr:rowOff>723900</xdr:rowOff>
    </xdr:to>
    <xdr:pic>
      <xdr:nvPicPr>
        <xdr:cNvPr id="10" name="Imagen 9"/>
        <xdr:cNvPicPr>
          <a:picLocks noChangeAspect="1"/>
        </xdr:cNvPicPr>
      </xdr:nvPicPr>
      <xdr:blipFill>
        <a:blip xmlns:r="http://schemas.openxmlformats.org/officeDocument/2006/relationships" r:embed="rId1"/>
        <a:stretch>
          <a:fillRect/>
        </a:stretch>
      </xdr:blipFill>
      <xdr:spPr>
        <a:xfrm>
          <a:off x="1899920" y="0"/>
          <a:ext cx="9817100" cy="723900"/>
        </a:xfrm>
        <a:prstGeom prst="rect">
          <a:avLst/>
        </a:prstGeom>
      </xdr:spPr>
    </xdr:pic>
    <xdr:clientData/>
  </xdr:twoCellAnchor>
  <xdr:twoCellAnchor editAs="oneCell">
    <xdr:from>
      <xdr:col>2</xdr:col>
      <xdr:colOff>0</xdr:colOff>
      <xdr:row>16</xdr:row>
      <xdr:rowOff>0</xdr:rowOff>
    </xdr:from>
    <xdr:to>
      <xdr:col>16</xdr:col>
      <xdr:colOff>91440</xdr:colOff>
      <xdr:row>23</xdr:row>
      <xdr:rowOff>165100</xdr:rowOff>
    </xdr:to>
    <xdr:pic>
      <xdr:nvPicPr>
        <xdr:cNvPr id="11" name="Picture 4" descr="BRAIN:Users:MARIO:Desktop:WORK 2015:CHAMO:Alcaldia_Marca Ciudad_2015:Marca Ciudad_Piezas:AB_Membrete:untitled folder:AB_B_ Hoja memebreteada -02.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9120" y="5242560"/>
          <a:ext cx="24333200" cy="1445260"/>
        </a:xfrm>
        <a:prstGeom prst="rect">
          <a:avLst/>
        </a:prstGeom>
        <a:noFill/>
        <a:ln>
          <a:noFill/>
        </a:ln>
      </xdr:spPr>
    </xdr:pic>
    <xdr:clientData/>
  </xdr:twoCellAnchor>
  <xdr:twoCellAnchor editAs="oneCell">
    <xdr:from>
      <xdr:col>7</xdr:col>
      <xdr:colOff>63500</xdr:colOff>
      <xdr:row>14</xdr:row>
      <xdr:rowOff>0</xdr:rowOff>
    </xdr:from>
    <xdr:to>
      <xdr:col>8</xdr:col>
      <xdr:colOff>863601</xdr:colOff>
      <xdr:row>14</xdr:row>
      <xdr:rowOff>378460</xdr:rowOff>
    </xdr:to>
    <xdr:pic>
      <xdr:nvPicPr>
        <xdr:cNvPr id="12" name="Imagen 11"/>
        <xdr:cNvPicPr>
          <a:picLocks noChangeAspect="1"/>
        </xdr:cNvPicPr>
      </xdr:nvPicPr>
      <xdr:blipFill>
        <a:blip xmlns:r="http://schemas.openxmlformats.org/officeDocument/2006/relationships" r:embed="rId3"/>
        <a:stretch>
          <a:fillRect/>
        </a:stretch>
      </xdr:blipFill>
      <xdr:spPr>
        <a:xfrm>
          <a:off x="16129000" y="7213600"/>
          <a:ext cx="2260601" cy="3784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20Pertuz/AppData/Local/Packages/Microsoft.MicrosoftEdge_8wekyb3d8bbwe/TempState/Downloads/2017%20-Registro%20de%20Riesgos%20y%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election activeCell="C17" sqref="C17"/>
    </sheetView>
  </sheetViews>
  <sheetFormatPr baseColWidth="10" defaultColWidth="9.140625" defaultRowHeight="15"/>
  <cols>
    <col min="1" max="1" width="39.7109375" style="1" customWidth="1"/>
    <col min="2" max="2" width="6.85546875" style="1" bestFit="1" customWidth="1"/>
    <col min="3" max="3" width="82.42578125" style="1" customWidth="1"/>
    <col min="4" max="16384" width="9.140625" style="1"/>
  </cols>
  <sheetData>
    <row r="1" spans="1:13" ht="73.5" customHeight="1">
      <c r="A1" s="21"/>
      <c r="C1" s="26"/>
      <c r="D1" s="22"/>
    </row>
    <row r="2" spans="1:13" s="2" customFormat="1" ht="17.100000000000001" customHeight="1">
      <c r="A2" s="43" t="s">
        <v>7</v>
      </c>
      <c r="B2" s="43" t="s">
        <v>0</v>
      </c>
      <c r="C2" s="43" t="s">
        <v>8</v>
      </c>
    </row>
    <row r="3" spans="1:13">
      <c r="A3" s="30"/>
      <c r="B3" s="30" t="s">
        <v>10</v>
      </c>
      <c r="C3" s="30" t="s">
        <v>118</v>
      </c>
    </row>
    <row r="4" spans="1:13">
      <c r="A4" s="30" t="s">
        <v>118</v>
      </c>
      <c r="B4" s="30" t="s">
        <v>9</v>
      </c>
      <c r="C4" s="30" t="s">
        <v>118</v>
      </c>
    </row>
    <row r="5" spans="1:13">
      <c r="A5" s="30" t="s">
        <v>118</v>
      </c>
      <c r="B5" s="30" t="s">
        <v>9</v>
      </c>
      <c r="C5" s="30" t="s">
        <v>118</v>
      </c>
    </row>
    <row r="6" spans="1:13">
      <c r="A6" s="30" t="s">
        <v>118</v>
      </c>
      <c r="B6" s="30" t="s">
        <v>9</v>
      </c>
      <c r="C6" s="30" t="s">
        <v>118</v>
      </c>
    </row>
    <row r="7" spans="1:13">
      <c r="A7" s="30" t="s">
        <v>118</v>
      </c>
      <c r="B7" s="30" t="s">
        <v>10</v>
      </c>
      <c r="C7" s="30" t="s">
        <v>118</v>
      </c>
    </row>
    <row r="8" spans="1:13">
      <c r="A8" s="30" t="s">
        <v>118</v>
      </c>
      <c r="B8" s="30" t="s">
        <v>9</v>
      </c>
      <c r="C8" s="30" t="s">
        <v>118</v>
      </c>
    </row>
    <row r="9" spans="1:13">
      <c r="A9" s="30" t="s">
        <v>118</v>
      </c>
      <c r="B9" s="30" t="s">
        <v>10</v>
      </c>
      <c r="C9" s="30" t="s">
        <v>118</v>
      </c>
    </row>
    <row r="10" spans="1:13">
      <c r="A10" s="30" t="s">
        <v>118</v>
      </c>
      <c r="B10" s="30" t="s">
        <v>9</v>
      </c>
      <c r="C10" s="30" t="s">
        <v>118</v>
      </c>
    </row>
    <row r="11" spans="1:13">
      <c r="A11" s="30" t="s">
        <v>118</v>
      </c>
      <c r="B11" s="30" t="s">
        <v>10</v>
      </c>
      <c r="C11" s="30" t="s">
        <v>118</v>
      </c>
    </row>
    <row r="12" spans="1:13">
      <c r="A12" s="30" t="s">
        <v>118</v>
      </c>
      <c r="B12" s="30" t="s">
        <v>9</v>
      </c>
      <c r="C12" s="30" t="s">
        <v>118</v>
      </c>
    </row>
    <row r="13" spans="1:13">
      <c r="A13" s="30" t="s">
        <v>118</v>
      </c>
      <c r="B13" s="30" t="s">
        <v>9</v>
      </c>
      <c r="C13" s="30" t="s">
        <v>118</v>
      </c>
    </row>
    <row r="14" spans="1:13">
      <c r="A14" s="30" t="s">
        <v>118</v>
      </c>
      <c r="B14" s="30" t="s">
        <v>9</v>
      </c>
      <c r="C14" s="30" t="s">
        <v>118</v>
      </c>
    </row>
    <row r="15" spans="1:13">
      <c r="A15" s="30" t="s">
        <v>118</v>
      </c>
      <c r="B15" s="30" t="s">
        <v>9</v>
      </c>
      <c r="C15" s="30" t="s">
        <v>118</v>
      </c>
    </row>
    <row r="16" spans="1:13">
      <c r="A16" s="30" t="s">
        <v>118</v>
      </c>
      <c r="B16" s="30" t="s">
        <v>9</v>
      </c>
      <c r="C16" s="30" t="s">
        <v>118</v>
      </c>
      <c r="M16" s="1">
        <v>11</v>
      </c>
    </row>
    <row r="17" spans="1:3">
      <c r="A17" s="30" t="s">
        <v>118</v>
      </c>
      <c r="B17" s="30" t="s">
        <v>10</v>
      </c>
      <c r="C17" s="30" t="s">
        <v>118</v>
      </c>
    </row>
    <row r="18" spans="1:3">
      <c r="A18" s="30"/>
      <c r="B18" s="30"/>
      <c r="C18" s="30"/>
    </row>
    <row r="19" spans="1:3">
      <c r="A19" s="30"/>
      <c r="B19" s="30"/>
      <c r="C19" s="30"/>
    </row>
    <row r="20" spans="1:3">
      <c r="A20" s="30"/>
      <c r="B20" s="30"/>
      <c r="C20" s="30"/>
    </row>
    <row r="21" spans="1:3">
      <c r="A21" s="30"/>
      <c r="B21" s="30"/>
      <c r="C21" s="30"/>
    </row>
    <row r="22" spans="1:3">
      <c r="A22" s="30"/>
      <c r="B22" s="30"/>
      <c r="C22" s="30"/>
    </row>
    <row r="23" spans="1:3">
      <c r="A23" s="30"/>
      <c r="B23" s="30"/>
      <c r="C23" s="30"/>
    </row>
    <row r="24" spans="1:3">
      <c r="A24" s="30"/>
      <c r="B24" s="30"/>
      <c r="C24" s="30"/>
    </row>
    <row r="25" spans="1:3">
      <c r="A25" s="30"/>
      <c r="B25" s="30"/>
      <c r="C25" s="30"/>
    </row>
    <row r="26" spans="1:3">
      <c r="A26" s="30"/>
      <c r="B26" s="30"/>
      <c r="C26" s="30"/>
    </row>
    <row r="27" spans="1:3">
      <c r="A27" s="30"/>
      <c r="B27" s="30"/>
      <c r="C27" s="30"/>
    </row>
    <row r="28" spans="1:3">
      <c r="A28" s="30"/>
      <c r="B28" s="30"/>
      <c r="C28" s="30"/>
    </row>
    <row r="29" spans="1:3">
      <c r="A29" s="30"/>
      <c r="B29" s="30"/>
      <c r="C29" s="30"/>
    </row>
    <row r="30" spans="1:3">
      <c r="A30" s="30"/>
      <c r="B30" s="30"/>
      <c r="C30" s="30"/>
    </row>
    <row r="31" spans="1:3">
      <c r="A31" s="30"/>
      <c r="B31" s="30"/>
      <c r="C31" s="30"/>
    </row>
    <row r="32" spans="1:3">
      <c r="A32" s="30"/>
      <c r="B32" s="30"/>
      <c r="C32" s="30"/>
    </row>
    <row r="33" spans="1:3">
      <c r="A33" s="30"/>
      <c r="B33" s="30"/>
      <c r="C33" s="30"/>
    </row>
    <row r="34" spans="1:3">
      <c r="A34" s="30"/>
      <c r="B34" s="30"/>
      <c r="C34" s="30"/>
    </row>
    <row r="35" spans="1:3">
      <c r="A35" s="30"/>
      <c r="B35" s="30"/>
      <c r="C35" s="30"/>
    </row>
    <row r="36" spans="1:3">
      <c r="A36" s="30"/>
      <c r="B36" s="30"/>
      <c r="C36" s="30"/>
    </row>
    <row r="37" spans="1:3">
      <c r="A37" s="30"/>
      <c r="B37" s="30"/>
      <c r="C37" s="30"/>
    </row>
    <row r="38" spans="1:3">
      <c r="A38" s="30"/>
      <c r="B38" s="30"/>
      <c r="C38" s="30"/>
    </row>
    <row r="39" spans="1:3">
      <c r="A39" s="30"/>
      <c r="B39" s="30"/>
      <c r="C39" s="30"/>
    </row>
    <row r="40" spans="1:3">
      <c r="A40" s="30"/>
      <c r="B40" s="30"/>
      <c r="C40" s="30"/>
    </row>
    <row r="41" spans="1:3">
      <c r="A41" s="30"/>
      <c r="B41" s="30"/>
      <c r="C41" s="30"/>
    </row>
    <row r="42" spans="1:3">
      <c r="A42" s="30"/>
      <c r="B42" s="30"/>
      <c r="C42" s="30"/>
    </row>
    <row r="43" spans="1:3">
      <c r="A43" s="30"/>
      <c r="B43" s="30"/>
      <c r="C43" s="30"/>
    </row>
    <row r="44" spans="1:3">
      <c r="A44" s="30"/>
      <c r="B44" s="30"/>
      <c r="C44" s="30"/>
    </row>
    <row r="45" spans="1:3">
      <c r="A45" s="30"/>
      <c r="B45" s="30"/>
      <c r="C45" s="30"/>
    </row>
    <row r="46" spans="1:3">
      <c r="A46" s="30"/>
      <c r="B46" s="30"/>
      <c r="C46" s="30"/>
    </row>
    <row r="47" spans="1:3">
      <c r="A47" s="30"/>
      <c r="B47" s="30"/>
      <c r="C47" s="30"/>
    </row>
    <row r="48" spans="1:3">
      <c r="A48" s="30"/>
      <c r="B48" s="30"/>
      <c r="C48" s="30"/>
    </row>
    <row r="49" spans="1:3">
      <c r="A49" s="30"/>
      <c r="B49" s="30"/>
      <c r="C49" s="30"/>
    </row>
    <row r="50" spans="1:3">
      <c r="A50" s="30"/>
      <c r="B50" s="30"/>
      <c r="C50" s="30"/>
    </row>
    <row r="51" spans="1:3">
      <c r="A51" s="30"/>
      <c r="B51" s="30"/>
      <c r="C51" s="30"/>
    </row>
    <row r="52" spans="1:3">
      <c r="A52" s="30"/>
      <c r="B52" s="30"/>
      <c r="C52" s="30"/>
    </row>
    <row r="53" spans="1:3">
      <c r="A53" s="30"/>
      <c r="B53" s="30"/>
      <c r="C53" s="30"/>
    </row>
    <row r="54" spans="1:3">
      <c r="A54" s="30"/>
      <c r="B54" s="30"/>
      <c r="C54" s="30"/>
    </row>
    <row r="55" spans="1:3">
      <c r="A55" s="30"/>
      <c r="B55" s="30"/>
      <c r="C55" s="30"/>
    </row>
    <row r="56" spans="1:3">
      <c r="A56" s="30"/>
      <c r="B56" s="30"/>
      <c r="C56" s="30"/>
    </row>
    <row r="57" spans="1:3">
      <c r="A57" s="30"/>
      <c r="B57" s="30"/>
      <c r="C57" s="30"/>
    </row>
    <row r="58" spans="1:3">
      <c r="A58" s="30"/>
      <c r="B58" s="30"/>
      <c r="C58" s="30"/>
    </row>
    <row r="59" spans="1:3">
      <c r="A59" s="30"/>
      <c r="B59" s="30"/>
      <c r="C59" s="30"/>
    </row>
    <row r="60" spans="1:3">
      <c r="A60" s="30"/>
      <c r="B60" s="30"/>
      <c r="C60" s="30"/>
    </row>
    <row r="61" spans="1:3">
      <c r="A61" s="30"/>
      <c r="B61" s="30"/>
      <c r="C61" s="30"/>
    </row>
    <row r="62" spans="1:3">
      <c r="A62" s="30"/>
      <c r="B62" s="30"/>
      <c r="C62" s="30"/>
    </row>
    <row r="63" spans="1:3">
      <c r="A63" s="30"/>
      <c r="B63" s="30"/>
      <c r="C63" s="30"/>
    </row>
    <row r="64" spans="1:3">
      <c r="A64" s="30"/>
      <c r="B64" s="30"/>
      <c r="C64" s="30"/>
    </row>
    <row r="65" spans="1:3">
      <c r="A65" s="30"/>
      <c r="B65" s="30"/>
      <c r="C65" s="30"/>
    </row>
    <row r="66" spans="1:3">
      <c r="A66" s="30"/>
      <c r="B66" s="30"/>
      <c r="C66" s="30"/>
    </row>
    <row r="67" spans="1:3">
      <c r="A67" s="30"/>
      <c r="B67" s="30"/>
      <c r="C67" s="30"/>
    </row>
    <row r="68" spans="1:3">
      <c r="A68" s="30"/>
      <c r="B68" s="30"/>
      <c r="C68" s="30"/>
    </row>
    <row r="69" spans="1:3">
      <c r="A69" s="30"/>
      <c r="B69" s="30"/>
      <c r="C69" s="30"/>
    </row>
    <row r="70" spans="1:3">
      <c r="A70" s="30"/>
      <c r="B70" s="30"/>
      <c r="C70" s="30"/>
    </row>
    <row r="71" spans="1:3">
      <c r="A71" s="30"/>
      <c r="B71" s="30"/>
      <c r="C71" s="30"/>
    </row>
    <row r="72" spans="1:3">
      <c r="A72" s="30"/>
      <c r="B72" s="30"/>
      <c r="C72" s="30"/>
    </row>
    <row r="73" spans="1:3">
      <c r="A73" s="30"/>
      <c r="B73" s="30"/>
      <c r="C73" s="30"/>
    </row>
    <row r="74" spans="1:3">
      <c r="A74" s="30"/>
      <c r="B74" s="30"/>
      <c r="C74" s="30"/>
    </row>
  </sheetData>
  <sheetProtection insertRows="0" deleteRows="0" selectLockedCells="1" sort="0" autoFilter="0"/>
  <sortState ref="A3:C17">
    <sortCondition ref="A3:A17"/>
  </sortState>
  <dataValidations count="1">
    <dataValidation type="list" allowBlank="1" showInputMessage="1" showErrorMessage="1" sqref="B3:B74">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showWhiteSpace="0" workbookViewId="0">
      <selection activeCell="D3" sqref="D3"/>
    </sheetView>
  </sheetViews>
  <sheetFormatPr baseColWidth="10" defaultColWidth="8.85546875" defaultRowHeight="15"/>
  <cols>
    <col min="1" max="1" width="3.28515625" style="28"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c r="B1" s="21"/>
      <c r="C1" s="45"/>
      <c r="D1" s="45"/>
      <c r="E1" s="45"/>
      <c r="F1" s="22"/>
    </row>
    <row r="2" spans="1:8" s="2" customFormat="1" ht="17.100000000000001" customHeight="1">
      <c r="A2" s="44" t="s">
        <v>12</v>
      </c>
      <c r="B2" s="43" t="s">
        <v>7</v>
      </c>
      <c r="C2" s="43" t="s">
        <v>13</v>
      </c>
      <c r="D2" s="43" t="s">
        <v>14</v>
      </c>
      <c r="E2" s="43" t="s">
        <v>15</v>
      </c>
      <c r="F2" s="43" t="s">
        <v>16</v>
      </c>
      <c r="G2" s="43" t="s">
        <v>17</v>
      </c>
      <c r="H2" s="43" t="s">
        <v>18</v>
      </c>
    </row>
    <row r="3" spans="1:8">
      <c r="A3" s="29">
        <v>1</v>
      </c>
      <c r="B3" s="30" t="s">
        <v>118</v>
      </c>
      <c r="C3" s="30" t="s">
        <v>118</v>
      </c>
      <c r="D3" s="30" t="s">
        <v>20</v>
      </c>
      <c r="E3" s="30" t="s">
        <v>26</v>
      </c>
      <c r="F3" s="30" t="s">
        <v>31</v>
      </c>
      <c r="G3" s="30" t="s">
        <v>118</v>
      </c>
      <c r="H3" s="30"/>
    </row>
    <row r="4" spans="1:8">
      <c r="A4" s="29">
        <f>A3+1</f>
        <v>2</v>
      </c>
      <c r="B4" s="30" t="s">
        <v>118</v>
      </c>
      <c r="C4" s="30" t="s">
        <v>118</v>
      </c>
      <c r="D4" s="30" t="s">
        <v>24</v>
      </c>
      <c r="E4" s="30" t="s">
        <v>26</v>
      </c>
      <c r="F4" s="30" t="s">
        <v>33</v>
      </c>
      <c r="G4" s="30" t="s">
        <v>118</v>
      </c>
      <c r="H4" s="30" t="s">
        <v>118</v>
      </c>
    </row>
    <row r="5" spans="1:8">
      <c r="A5" s="29">
        <f t="shared" ref="A5:A68" si="0">A4+1</f>
        <v>3</v>
      </c>
      <c r="B5" s="30" t="s">
        <v>118</v>
      </c>
      <c r="C5" s="30" t="s">
        <v>118</v>
      </c>
      <c r="D5" s="30" t="s">
        <v>20</v>
      </c>
      <c r="E5" s="30" t="s">
        <v>28</v>
      </c>
      <c r="F5" s="30" t="s">
        <v>31</v>
      </c>
      <c r="G5" s="30" t="s">
        <v>118</v>
      </c>
      <c r="H5" s="30" t="s">
        <v>118</v>
      </c>
    </row>
    <row r="6" spans="1:8">
      <c r="A6" s="29">
        <f t="shared" si="0"/>
        <v>4</v>
      </c>
      <c r="B6" s="30" t="s">
        <v>118</v>
      </c>
      <c r="C6" s="30" t="s">
        <v>118</v>
      </c>
      <c r="D6" s="49" t="s">
        <v>20</v>
      </c>
      <c r="E6" s="49" t="s">
        <v>26</v>
      </c>
      <c r="F6" s="49" t="s">
        <v>31</v>
      </c>
      <c r="G6" s="30" t="s">
        <v>118</v>
      </c>
      <c r="H6" s="30" t="s">
        <v>118</v>
      </c>
    </row>
    <row r="7" spans="1:8">
      <c r="A7" s="29">
        <f t="shared" si="0"/>
        <v>5</v>
      </c>
      <c r="B7" s="30" t="s">
        <v>118</v>
      </c>
      <c r="C7" s="30" t="s">
        <v>118</v>
      </c>
      <c r="D7" s="49" t="s">
        <v>20</v>
      </c>
      <c r="E7" s="49" t="s">
        <v>26</v>
      </c>
      <c r="F7" s="49" t="s">
        <v>31</v>
      </c>
      <c r="G7" s="30" t="s">
        <v>118</v>
      </c>
      <c r="H7" s="30" t="s">
        <v>118</v>
      </c>
    </row>
    <row r="8" spans="1:8">
      <c r="A8" s="29">
        <f t="shared" si="0"/>
        <v>6</v>
      </c>
      <c r="B8" s="30" t="s">
        <v>118</v>
      </c>
      <c r="C8" s="30" t="s">
        <v>118</v>
      </c>
      <c r="D8" s="46" t="s">
        <v>23</v>
      </c>
      <c r="E8" s="46" t="s">
        <v>26</v>
      </c>
      <c r="F8" s="46" t="s">
        <v>32</v>
      </c>
      <c r="G8" s="30" t="s">
        <v>118</v>
      </c>
      <c r="H8" s="30" t="s">
        <v>118</v>
      </c>
    </row>
    <row r="9" spans="1:8">
      <c r="A9" s="29">
        <f t="shared" si="0"/>
        <v>7</v>
      </c>
      <c r="B9" s="30" t="s">
        <v>118</v>
      </c>
      <c r="C9" s="30" t="s">
        <v>118</v>
      </c>
      <c r="D9" s="49" t="s">
        <v>20</v>
      </c>
      <c r="E9" s="49" t="s">
        <v>26</v>
      </c>
      <c r="F9" s="49" t="s">
        <v>32</v>
      </c>
      <c r="G9" s="30" t="s">
        <v>118</v>
      </c>
      <c r="H9" s="30" t="s">
        <v>118</v>
      </c>
    </row>
    <row r="10" spans="1:8">
      <c r="A10" s="29">
        <f t="shared" si="0"/>
        <v>8</v>
      </c>
      <c r="B10" s="30" t="s">
        <v>118</v>
      </c>
      <c r="C10" s="30" t="s">
        <v>118</v>
      </c>
      <c r="D10" s="46" t="s">
        <v>23</v>
      </c>
      <c r="E10" s="46" t="s">
        <v>26</v>
      </c>
      <c r="F10" s="46" t="s">
        <v>31</v>
      </c>
      <c r="G10" s="30" t="s">
        <v>118</v>
      </c>
      <c r="H10" s="30" t="s">
        <v>118</v>
      </c>
    </row>
    <row r="11" spans="1:8">
      <c r="A11" s="29">
        <f t="shared" si="0"/>
        <v>9</v>
      </c>
      <c r="B11" s="30" t="s">
        <v>118</v>
      </c>
      <c r="C11" s="30" t="s">
        <v>118</v>
      </c>
      <c r="D11" s="49" t="s">
        <v>20</v>
      </c>
      <c r="E11" s="49" t="s">
        <v>27</v>
      </c>
      <c r="F11" s="49" t="s">
        <v>32</v>
      </c>
      <c r="G11" s="30" t="s">
        <v>118</v>
      </c>
      <c r="H11" s="30" t="s">
        <v>118</v>
      </c>
    </row>
    <row r="12" spans="1:8">
      <c r="A12" s="29">
        <f t="shared" si="0"/>
        <v>10</v>
      </c>
      <c r="B12" s="30" t="s">
        <v>118</v>
      </c>
      <c r="C12" s="30" t="s">
        <v>118</v>
      </c>
      <c r="D12" s="51" t="s">
        <v>20</v>
      </c>
      <c r="E12" s="51" t="s">
        <v>28</v>
      </c>
      <c r="F12" s="51" t="s">
        <v>32</v>
      </c>
      <c r="G12" s="30" t="s">
        <v>118</v>
      </c>
      <c r="H12" s="30" t="s">
        <v>118</v>
      </c>
    </row>
    <row r="13" spans="1:8">
      <c r="A13" s="29">
        <f t="shared" si="0"/>
        <v>11</v>
      </c>
      <c r="B13" s="30" t="s">
        <v>118</v>
      </c>
      <c r="C13" s="30" t="s">
        <v>118</v>
      </c>
      <c r="D13" s="51" t="s">
        <v>20</v>
      </c>
      <c r="E13" s="51" t="s">
        <v>28</v>
      </c>
      <c r="F13" s="51" t="s">
        <v>32</v>
      </c>
      <c r="G13" s="30" t="s">
        <v>118</v>
      </c>
      <c r="H13" s="30" t="s">
        <v>118</v>
      </c>
    </row>
    <row r="14" spans="1:8">
      <c r="A14" s="29">
        <f t="shared" si="0"/>
        <v>12</v>
      </c>
      <c r="B14" s="30" t="s">
        <v>118</v>
      </c>
      <c r="C14" s="30" t="s">
        <v>118</v>
      </c>
      <c r="D14" s="51" t="s">
        <v>20</v>
      </c>
      <c r="E14" s="51" t="s">
        <v>28</v>
      </c>
      <c r="F14" s="51" t="s">
        <v>32</v>
      </c>
      <c r="G14" s="30" t="s">
        <v>118</v>
      </c>
      <c r="H14" s="30" t="s">
        <v>118</v>
      </c>
    </row>
    <row r="15" spans="1:8">
      <c r="A15" s="29">
        <f t="shared" si="0"/>
        <v>13</v>
      </c>
      <c r="B15" s="30" t="s">
        <v>118</v>
      </c>
      <c r="C15" s="30" t="s">
        <v>118</v>
      </c>
      <c r="D15" s="50" t="s">
        <v>20</v>
      </c>
      <c r="E15" s="50" t="s">
        <v>28</v>
      </c>
      <c r="F15" s="50" t="s">
        <v>32</v>
      </c>
      <c r="G15" s="30" t="s">
        <v>118</v>
      </c>
      <c r="H15" s="30" t="s">
        <v>118</v>
      </c>
    </row>
    <row r="16" spans="1:8">
      <c r="A16" s="29">
        <f t="shared" si="0"/>
        <v>14</v>
      </c>
      <c r="B16" s="30" t="s">
        <v>118</v>
      </c>
      <c r="C16" s="30" t="s">
        <v>118</v>
      </c>
      <c r="D16" s="50" t="s">
        <v>24</v>
      </c>
      <c r="E16" s="50" t="s">
        <v>28</v>
      </c>
      <c r="F16" s="50" t="s">
        <v>33</v>
      </c>
      <c r="G16" s="30" t="s">
        <v>118</v>
      </c>
      <c r="H16" s="30" t="s">
        <v>118</v>
      </c>
    </row>
    <row r="17" spans="1:8">
      <c r="A17" s="29">
        <f t="shared" si="0"/>
        <v>15</v>
      </c>
      <c r="B17" s="30" t="s">
        <v>118</v>
      </c>
      <c r="C17" s="30" t="s">
        <v>118</v>
      </c>
      <c r="D17" s="46" t="s">
        <v>23</v>
      </c>
      <c r="E17" s="46" t="s">
        <v>28</v>
      </c>
      <c r="F17" s="46" t="s">
        <v>33</v>
      </c>
      <c r="G17" s="30" t="s">
        <v>118</v>
      </c>
      <c r="H17" s="30" t="s">
        <v>118</v>
      </c>
    </row>
    <row r="18" spans="1:8">
      <c r="A18" s="29">
        <f t="shared" si="0"/>
        <v>16</v>
      </c>
      <c r="B18" s="30" t="s">
        <v>118</v>
      </c>
      <c r="C18" s="30" t="s">
        <v>118</v>
      </c>
      <c r="D18" s="50" t="s">
        <v>20</v>
      </c>
      <c r="E18" s="50" t="s">
        <v>26</v>
      </c>
      <c r="F18" s="50" t="s">
        <v>31</v>
      </c>
      <c r="G18" s="30" t="s">
        <v>118</v>
      </c>
      <c r="H18" s="30"/>
    </row>
    <row r="19" spans="1:8">
      <c r="A19" s="29">
        <f t="shared" si="0"/>
        <v>17</v>
      </c>
      <c r="B19" s="30" t="s">
        <v>118</v>
      </c>
      <c r="C19" s="30" t="s">
        <v>118</v>
      </c>
      <c r="D19" s="30" t="s">
        <v>20</v>
      </c>
      <c r="E19" s="30" t="s">
        <v>26</v>
      </c>
      <c r="F19" s="30" t="s">
        <v>31</v>
      </c>
      <c r="G19" s="30" t="s">
        <v>118</v>
      </c>
      <c r="H19" s="30"/>
    </row>
    <row r="20" spans="1:8">
      <c r="A20" s="29">
        <f t="shared" si="0"/>
        <v>18</v>
      </c>
      <c r="B20" s="30" t="s">
        <v>118</v>
      </c>
      <c r="C20" s="30" t="s">
        <v>118</v>
      </c>
      <c r="D20" s="30" t="s">
        <v>20</v>
      </c>
      <c r="E20" s="30" t="s">
        <v>26</v>
      </c>
      <c r="F20" s="30" t="s">
        <v>31</v>
      </c>
      <c r="G20" s="30" t="s">
        <v>118</v>
      </c>
      <c r="H20" s="30"/>
    </row>
    <row r="21" spans="1:8">
      <c r="A21" s="29">
        <f t="shared" si="0"/>
        <v>19</v>
      </c>
      <c r="B21" s="30" t="s">
        <v>118</v>
      </c>
      <c r="C21" s="30" t="s">
        <v>118</v>
      </c>
      <c r="D21" s="30" t="s">
        <v>20</v>
      </c>
      <c r="E21" s="30" t="s">
        <v>26</v>
      </c>
      <c r="F21" s="30" t="s">
        <v>31</v>
      </c>
      <c r="G21" s="30" t="s">
        <v>118</v>
      </c>
      <c r="H21" s="30"/>
    </row>
    <row r="22" spans="1:8">
      <c r="A22" s="29">
        <f t="shared" si="0"/>
        <v>20</v>
      </c>
      <c r="B22" s="30" t="s">
        <v>118</v>
      </c>
      <c r="C22" s="30" t="s">
        <v>118</v>
      </c>
      <c r="D22" s="30" t="s">
        <v>20</v>
      </c>
      <c r="E22" s="30" t="s">
        <v>26</v>
      </c>
      <c r="F22" s="30" t="s">
        <v>31</v>
      </c>
      <c r="G22" s="30" t="s">
        <v>118</v>
      </c>
      <c r="H22" s="30" t="s">
        <v>118</v>
      </c>
    </row>
    <row r="23" spans="1:8">
      <c r="A23" s="29">
        <f t="shared" si="0"/>
        <v>21</v>
      </c>
      <c r="B23" s="30" t="s">
        <v>118</v>
      </c>
      <c r="C23" s="30" t="s">
        <v>118</v>
      </c>
      <c r="D23" s="30" t="s">
        <v>20</v>
      </c>
      <c r="E23" s="30" t="s">
        <v>28</v>
      </c>
      <c r="F23" s="30" t="s">
        <v>32</v>
      </c>
      <c r="G23" s="30" t="s">
        <v>118</v>
      </c>
      <c r="H23" s="30" t="s">
        <v>118</v>
      </c>
    </row>
    <row r="24" spans="1:8">
      <c r="A24" s="29">
        <f t="shared" si="0"/>
        <v>22</v>
      </c>
      <c r="B24" s="30" t="s">
        <v>118</v>
      </c>
      <c r="C24" s="30" t="s">
        <v>118</v>
      </c>
      <c r="D24" s="30" t="s">
        <v>20</v>
      </c>
      <c r="E24" s="30" t="s">
        <v>28</v>
      </c>
      <c r="F24" s="30" t="s">
        <v>32</v>
      </c>
      <c r="G24" s="30" t="s">
        <v>118</v>
      </c>
      <c r="H24" s="30" t="s">
        <v>118</v>
      </c>
    </row>
    <row r="25" spans="1:8">
      <c r="A25" s="29">
        <f t="shared" si="0"/>
        <v>23</v>
      </c>
      <c r="B25" s="30" t="s">
        <v>118</v>
      </c>
      <c r="C25" s="30" t="s">
        <v>118</v>
      </c>
      <c r="D25" s="30" t="s">
        <v>20</v>
      </c>
      <c r="E25" s="30" t="s">
        <v>28</v>
      </c>
      <c r="F25" s="30" t="s">
        <v>32</v>
      </c>
      <c r="G25" s="30" t="s">
        <v>118</v>
      </c>
      <c r="H25" s="30" t="s">
        <v>118</v>
      </c>
    </row>
    <row r="26" spans="1:8">
      <c r="A26" s="29">
        <f t="shared" si="0"/>
        <v>24</v>
      </c>
      <c r="B26" s="30" t="s">
        <v>118</v>
      </c>
      <c r="C26" s="30" t="s">
        <v>118</v>
      </c>
      <c r="D26" s="47" t="s">
        <v>20</v>
      </c>
      <c r="E26" s="47" t="s">
        <v>28</v>
      </c>
      <c r="F26" s="47" t="s">
        <v>32</v>
      </c>
      <c r="G26" s="30" t="s">
        <v>118</v>
      </c>
      <c r="H26" s="30" t="s">
        <v>118</v>
      </c>
    </row>
    <row r="27" spans="1:8">
      <c r="A27" s="29">
        <f t="shared" si="0"/>
        <v>25</v>
      </c>
      <c r="B27" s="30" t="s">
        <v>118</v>
      </c>
      <c r="C27" s="30" t="s">
        <v>118</v>
      </c>
      <c r="D27" s="47" t="s">
        <v>20</v>
      </c>
      <c r="E27" s="47" t="s">
        <v>29</v>
      </c>
      <c r="F27" s="47" t="s">
        <v>32</v>
      </c>
      <c r="G27" s="30" t="s">
        <v>118</v>
      </c>
      <c r="H27" s="30" t="s">
        <v>118</v>
      </c>
    </row>
    <row r="28" spans="1:8">
      <c r="A28" s="29">
        <f t="shared" si="0"/>
        <v>26</v>
      </c>
      <c r="B28" s="30" t="s">
        <v>118</v>
      </c>
      <c r="C28" s="30" t="s">
        <v>118</v>
      </c>
      <c r="D28" s="47" t="s">
        <v>20</v>
      </c>
      <c r="E28" s="47" t="s">
        <v>29</v>
      </c>
      <c r="F28" s="47" t="s">
        <v>32</v>
      </c>
      <c r="G28" s="30" t="s">
        <v>118</v>
      </c>
      <c r="H28" s="30" t="s">
        <v>118</v>
      </c>
    </row>
    <row r="29" spans="1:8">
      <c r="A29" s="29">
        <f t="shared" si="0"/>
        <v>27</v>
      </c>
      <c r="B29" s="30" t="s">
        <v>118</v>
      </c>
      <c r="C29" s="30" t="s">
        <v>118</v>
      </c>
      <c r="D29" s="47" t="s">
        <v>24</v>
      </c>
      <c r="E29" s="47" t="s">
        <v>29</v>
      </c>
      <c r="F29" s="47" t="s">
        <v>32</v>
      </c>
      <c r="G29" s="30" t="s">
        <v>118</v>
      </c>
      <c r="H29" s="30" t="s">
        <v>118</v>
      </c>
    </row>
    <row r="30" spans="1:8">
      <c r="A30" s="29">
        <f t="shared" si="0"/>
        <v>28</v>
      </c>
      <c r="B30" s="30" t="s">
        <v>118</v>
      </c>
      <c r="C30" s="30" t="s">
        <v>118</v>
      </c>
      <c r="D30" s="47" t="s">
        <v>20</v>
      </c>
      <c r="E30" s="47" t="s">
        <v>26</v>
      </c>
      <c r="F30" s="47" t="s">
        <v>33</v>
      </c>
      <c r="G30" s="30" t="s">
        <v>118</v>
      </c>
      <c r="H30" s="30"/>
    </row>
    <row r="31" spans="1:8">
      <c r="A31" s="29">
        <f t="shared" si="0"/>
        <v>29</v>
      </c>
      <c r="B31" s="30" t="s">
        <v>118</v>
      </c>
      <c r="C31" s="30" t="s">
        <v>118</v>
      </c>
      <c r="D31" s="47" t="s">
        <v>20</v>
      </c>
      <c r="E31" s="47" t="s">
        <v>26</v>
      </c>
      <c r="F31" s="47" t="s">
        <v>33</v>
      </c>
      <c r="G31" s="30" t="s">
        <v>118</v>
      </c>
      <c r="H31" s="30" t="s">
        <v>118</v>
      </c>
    </row>
    <row r="32" spans="1:8">
      <c r="A32" s="29">
        <f t="shared" si="0"/>
        <v>30</v>
      </c>
      <c r="B32" s="30" t="s">
        <v>118</v>
      </c>
      <c r="C32" s="30" t="s">
        <v>118</v>
      </c>
      <c r="D32" s="48" t="s">
        <v>20</v>
      </c>
      <c r="E32" s="48" t="s">
        <v>28</v>
      </c>
      <c r="F32" s="48" t="s">
        <v>31</v>
      </c>
      <c r="G32" s="30" t="s">
        <v>118</v>
      </c>
      <c r="H32" s="30" t="s">
        <v>118</v>
      </c>
    </row>
    <row r="33" spans="1:8">
      <c r="A33" s="29">
        <f t="shared" si="0"/>
        <v>31</v>
      </c>
      <c r="B33" s="30" t="s">
        <v>119</v>
      </c>
      <c r="C33" s="30" t="s">
        <v>118</v>
      </c>
      <c r="D33" s="48" t="s">
        <v>20</v>
      </c>
      <c r="E33" s="48" t="s">
        <v>28</v>
      </c>
      <c r="F33" s="48" t="s">
        <v>32</v>
      </c>
      <c r="G33" s="30" t="s">
        <v>118</v>
      </c>
      <c r="H33" s="30" t="s">
        <v>118</v>
      </c>
    </row>
    <row r="34" spans="1:8">
      <c r="A34" s="29">
        <f t="shared" si="0"/>
        <v>32</v>
      </c>
      <c r="B34" s="30" t="s">
        <v>118</v>
      </c>
      <c r="C34" s="30" t="s">
        <v>118</v>
      </c>
      <c r="D34" s="46" t="s">
        <v>23</v>
      </c>
      <c r="E34" s="46" t="s">
        <v>28</v>
      </c>
      <c r="F34" s="46" t="s">
        <v>32</v>
      </c>
      <c r="G34" s="30" t="s">
        <v>118</v>
      </c>
      <c r="H34" s="30" t="s">
        <v>118</v>
      </c>
    </row>
    <row r="35" spans="1:8">
      <c r="A35" s="29">
        <f t="shared" si="0"/>
        <v>33</v>
      </c>
      <c r="B35" s="30" t="s">
        <v>118</v>
      </c>
      <c r="C35" s="30" t="s">
        <v>118</v>
      </c>
      <c r="D35" s="48" t="s">
        <v>20</v>
      </c>
      <c r="E35" s="48" t="s">
        <v>26</v>
      </c>
      <c r="F35" s="48" t="s">
        <v>32</v>
      </c>
      <c r="G35" s="30" t="s">
        <v>118</v>
      </c>
      <c r="H35" s="30" t="s">
        <v>118</v>
      </c>
    </row>
    <row r="36" spans="1:8">
      <c r="A36" s="29">
        <f t="shared" si="0"/>
        <v>34</v>
      </c>
      <c r="B36" s="30" t="s">
        <v>118</v>
      </c>
      <c r="C36" s="30" t="s">
        <v>118</v>
      </c>
      <c r="D36" s="48" t="s">
        <v>20</v>
      </c>
      <c r="E36" s="48" t="s">
        <v>26</v>
      </c>
      <c r="F36" s="48" t="s">
        <v>32</v>
      </c>
      <c r="G36" s="30" t="s">
        <v>118</v>
      </c>
      <c r="H36" s="30"/>
    </row>
    <row r="37" spans="1:8">
      <c r="A37" s="29">
        <f t="shared" si="0"/>
        <v>35</v>
      </c>
      <c r="B37" s="30"/>
      <c r="C37" s="31"/>
      <c r="D37" s="30"/>
      <c r="E37" s="30"/>
      <c r="F37" s="30"/>
      <c r="G37" s="30"/>
      <c r="H37" s="30"/>
    </row>
    <row r="38" spans="1:8">
      <c r="A38" s="29">
        <f t="shared" si="0"/>
        <v>36</v>
      </c>
      <c r="B38" s="32"/>
      <c r="C38" s="31"/>
      <c r="D38" s="30"/>
      <c r="E38" s="30"/>
      <c r="F38" s="30"/>
      <c r="G38" s="30"/>
      <c r="H38" s="30"/>
    </row>
    <row r="39" spans="1:8">
      <c r="A39" s="29">
        <f t="shared" si="0"/>
        <v>37</v>
      </c>
      <c r="B39" s="30"/>
      <c r="C39" s="31"/>
      <c r="D39" s="30"/>
      <c r="E39" s="30"/>
      <c r="F39" s="30"/>
      <c r="G39" s="30"/>
      <c r="H39" s="30"/>
    </row>
    <row r="40" spans="1:8">
      <c r="A40" s="29">
        <f t="shared" si="0"/>
        <v>38</v>
      </c>
      <c r="B40" s="30"/>
      <c r="C40" s="31"/>
      <c r="D40" s="30"/>
      <c r="E40" s="30"/>
      <c r="F40" s="30"/>
      <c r="G40" s="30"/>
      <c r="H40" s="30"/>
    </row>
    <row r="41" spans="1:8">
      <c r="A41" s="29">
        <f t="shared" si="0"/>
        <v>39</v>
      </c>
      <c r="B41" s="30"/>
      <c r="C41" s="31"/>
      <c r="D41" s="30"/>
      <c r="E41" s="30"/>
      <c r="F41" s="30"/>
      <c r="G41" s="30"/>
      <c r="H41" s="30"/>
    </row>
    <row r="42" spans="1:8">
      <c r="A42" s="29">
        <f t="shared" si="0"/>
        <v>40</v>
      </c>
      <c r="B42" s="30"/>
      <c r="C42" s="31"/>
      <c r="D42" s="30"/>
      <c r="E42" s="30"/>
      <c r="F42" s="30"/>
      <c r="G42" s="30"/>
      <c r="H42" s="30"/>
    </row>
    <row r="43" spans="1:8">
      <c r="A43" s="29">
        <f t="shared" si="0"/>
        <v>41</v>
      </c>
      <c r="B43" s="30"/>
      <c r="C43" s="31"/>
      <c r="D43" s="30"/>
      <c r="E43" s="30"/>
      <c r="F43" s="30"/>
      <c r="G43" s="30"/>
      <c r="H43" s="30"/>
    </row>
    <row r="44" spans="1:8">
      <c r="A44" s="29">
        <f t="shared" si="0"/>
        <v>42</v>
      </c>
      <c r="B44" s="30"/>
      <c r="C44" s="31"/>
      <c r="D44" s="30"/>
      <c r="E44" s="30"/>
      <c r="F44" s="30"/>
      <c r="G44" s="30"/>
      <c r="H44" s="30"/>
    </row>
    <row r="45" spans="1:8">
      <c r="A45" s="29">
        <f t="shared" si="0"/>
        <v>43</v>
      </c>
      <c r="B45" s="30"/>
      <c r="C45" s="31"/>
      <c r="D45" s="30"/>
      <c r="E45" s="30"/>
      <c r="F45" s="30"/>
      <c r="G45" s="30"/>
      <c r="H45" s="30"/>
    </row>
    <row r="46" spans="1:8">
      <c r="A46" s="29">
        <f t="shared" si="0"/>
        <v>44</v>
      </c>
      <c r="B46" s="30"/>
      <c r="C46" s="31"/>
      <c r="D46" s="30"/>
      <c r="E46" s="30"/>
      <c r="F46" s="30"/>
      <c r="G46" s="30"/>
      <c r="H46" s="30"/>
    </row>
    <row r="47" spans="1:8">
      <c r="A47" s="29">
        <f t="shared" si="0"/>
        <v>45</v>
      </c>
      <c r="B47" s="30"/>
      <c r="C47" s="31"/>
      <c r="D47" s="30"/>
      <c r="E47" s="30"/>
      <c r="F47" s="30"/>
      <c r="G47" s="30"/>
      <c r="H47" s="30"/>
    </row>
    <row r="48" spans="1:8">
      <c r="A48" s="29">
        <f t="shared" si="0"/>
        <v>46</v>
      </c>
      <c r="B48" s="30"/>
      <c r="C48" s="31"/>
      <c r="D48" s="30"/>
      <c r="E48" s="30"/>
      <c r="F48" s="30"/>
      <c r="G48" s="30"/>
      <c r="H48" s="30"/>
    </row>
    <row r="49" spans="1:8">
      <c r="A49" s="29">
        <f t="shared" si="0"/>
        <v>47</v>
      </c>
      <c r="B49" s="30"/>
      <c r="C49" s="31"/>
      <c r="D49" s="30"/>
      <c r="E49" s="30"/>
      <c r="F49" s="30"/>
      <c r="G49" s="30"/>
      <c r="H49" s="30"/>
    </row>
    <row r="50" spans="1:8">
      <c r="A50" s="29">
        <f t="shared" si="0"/>
        <v>48</v>
      </c>
      <c r="B50" s="30"/>
      <c r="C50" s="31"/>
      <c r="D50" s="30"/>
      <c r="E50" s="30"/>
      <c r="F50" s="30"/>
      <c r="G50" s="30"/>
      <c r="H50" s="30"/>
    </row>
    <row r="51" spans="1:8">
      <c r="A51" s="29">
        <f t="shared" si="0"/>
        <v>49</v>
      </c>
      <c r="B51" s="30"/>
      <c r="C51" s="31"/>
      <c r="D51" s="30"/>
      <c r="E51" s="30"/>
      <c r="F51" s="30"/>
      <c r="G51" s="30"/>
      <c r="H51" s="30"/>
    </row>
    <row r="52" spans="1:8">
      <c r="A52" s="29">
        <f t="shared" si="0"/>
        <v>50</v>
      </c>
      <c r="B52" s="30"/>
      <c r="C52" s="31"/>
      <c r="D52" s="30"/>
      <c r="E52" s="30"/>
      <c r="F52" s="30"/>
      <c r="G52" s="30"/>
      <c r="H52" s="30"/>
    </row>
    <row r="53" spans="1:8">
      <c r="A53" s="29">
        <f t="shared" si="0"/>
        <v>51</v>
      </c>
      <c r="B53" s="30"/>
      <c r="C53" s="31"/>
      <c r="D53" s="30"/>
      <c r="E53" s="30"/>
      <c r="F53" s="30"/>
      <c r="G53" s="30"/>
      <c r="H53" s="30"/>
    </row>
    <row r="54" spans="1:8">
      <c r="A54" s="29">
        <f t="shared" si="0"/>
        <v>52</v>
      </c>
      <c r="B54" s="30"/>
      <c r="C54" s="31"/>
      <c r="D54" s="30"/>
      <c r="E54" s="30"/>
      <c r="F54" s="30"/>
      <c r="G54" s="30"/>
      <c r="H54" s="30"/>
    </row>
    <row r="55" spans="1:8">
      <c r="A55" s="29">
        <f t="shared" si="0"/>
        <v>53</v>
      </c>
      <c r="B55" s="30"/>
      <c r="C55" s="31"/>
      <c r="D55" s="30"/>
      <c r="E55" s="30"/>
      <c r="F55" s="30"/>
      <c r="G55" s="30"/>
      <c r="H55" s="30"/>
    </row>
    <row r="56" spans="1:8">
      <c r="A56" s="29">
        <f t="shared" si="0"/>
        <v>54</v>
      </c>
      <c r="B56" s="30"/>
      <c r="C56" s="31"/>
      <c r="D56" s="30"/>
      <c r="E56" s="30"/>
      <c r="F56" s="30"/>
      <c r="G56" s="30"/>
      <c r="H56" s="30"/>
    </row>
    <row r="57" spans="1:8">
      <c r="A57" s="29">
        <f t="shared" si="0"/>
        <v>55</v>
      </c>
      <c r="B57" s="30"/>
      <c r="C57" s="31"/>
      <c r="D57" s="30"/>
      <c r="E57" s="30"/>
      <c r="F57" s="30"/>
      <c r="G57" s="30"/>
      <c r="H57" s="30"/>
    </row>
    <row r="58" spans="1:8">
      <c r="A58" s="29">
        <f t="shared" si="0"/>
        <v>56</v>
      </c>
      <c r="B58" s="30"/>
      <c r="C58" s="31"/>
      <c r="D58" s="30"/>
      <c r="E58" s="30"/>
      <c r="F58" s="30"/>
      <c r="G58" s="30"/>
      <c r="H58" s="30"/>
    </row>
    <row r="59" spans="1:8">
      <c r="A59" s="29">
        <f t="shared" si="0"/>
        <v>57</v>
      </c>
      <c r="B59" s="30"/>
      <c r="C59" s="31"/>
      <c r="D59" s="30"/>
      <c r="E59" s="30"/>
      <c r="F59" s="30"/>
      <c r="G59" s="30"/>
      <c r="H59" s="30"/>
    </row>
    <row r="60" spans="1:8">
      <c r="A60" s="29">
        <f t="shared" si="0"/>
        <v>58</v>
      </c>
      <c r="B60" s="30"/>
      <c r="C60" s="31"/>
      <c r="D60" s="30"/>
      <c r="E60" s="30"/>
      <c r="F60" s="30"/>
      <c r="G60" s="30"/>
      <c r="H60" s="30"/>
    </row>
    <row r="61" spans="1:8">
      <c r="A61" s="29">
        <f t="shared" si="0"/>
        <v>59</v>
      </c>
      <c r="B61" s="30"/>
      <c r="C61" s="31"/>
      <c r="D61" s="30"/>
      <c r="E61" s="30"/>
      <c r="F61" s="30"/>
      <c r="G61" s="30"/>
      <c r="H61" s="30"/>
    </row>
    <row r="62" spans="1:8">
      <c r="A62" s="29">
        <f t="shared" si="0"/>
        <v>60</v>
      </c>
      <c r="B62" s="30"/>
      <c r="C62" s="31"/>
      <c r="D62" s="30"/>
      <c r="E62" s="30"/>
      <c r="F62" s="30"/>
      <c r="G62" s="30"/>
      <c r="H62" s="30"/>
    </row>
    <row r="63" spans="1:8">
      <c r="A63" s="29">
        <f t="shared" si="0"/>
        <v>61</v>
      </c>
      <c r="B63" s="30"/>
      <c r="C63" s="31"/>
      <c r="D63" s="30"/>
      <c r="E63" s="30"/>
      <c r="F63" s="30"/>
      <c r="G63" s="30"/>
      <c r="H63" s="30"/>
    </row>
    <row r="64" spans="1:8">
      <c r="A64" s="29">
        <f t="shared" si="0"/>
        <v>62</v>
      </c>
      <c r="B64" s="30"/>
      <c r="C64" s="31"/>
      <c r="D64" s="30"/>
      <c r="E64" s="30"/>
      <c r="F64" s="30"/>
      <c r="G64" s="30"/>
      <c r="H64" s="30"/>
    </row>
    <row r="65" spans="1:8">
      <c r="A65" s="29">
        <f t="shared" si="0"/>
        <v>63</v>
      </c>
      <c r="B65" s="30"/>
      <c r="C65" s="31"/>
      <c r="D65" s="30"/>
      <c r="E65" s="30"/>
      <c r="F65" s="30"/>
      <c r="G65" s="30"/>
      <c r="H65" s="30"/>
    </row>
    <row r="66" spans="1:8">
      <c r="A66" s="29">
        <f t="shared" si="0"/>
        <v>64</v>
      </c>
      <c r="B66" s="30"/>
      <c r="C66" s="31"/>
      <c r="D66" s="30"/>
      <c r="E66" s="30"/>
      <c r="F66" s="30"/>
      <c r="G66" s="30"/>
      <c r="H66" s="30"/>
    </row>
    <row r="67" spans="1:8">
      <c r="A67" s="29">
        <f t="shared" si="0"/>
        <v>65</v>
      </c>
      <c r="B67" s="30"/>
      <c r="C67" s="31"/>
      <c r="D67" s="30"/>
      <c r="E67" s="30"/>
      <c r="F67" s="30"/>
      <c r="G67" s="30"/>
      <c r="H67" s="30"/>
    </row>
    <row r="68" spans="1:8">
      <c r="A68" s="29">
        <f t="shared" si="0"/>
        <v>66</v>
      </c>
      <c r="B68" s="30"/>
      <c r="C68" s="31"/>
      <c r="D68" s="30"/>
      <c r="E68" s="30"/>
      <c r="F68" s="30"/>
      <c r="G68" s="30"/>
      <c r="H68" s="30"/>
    </row>
    <row r="69" spans="1:8">
      <c r="A69" s="29">
        <f t="shared" ref="A69:A101" si="1">A68+1</f>
        <v>67</v>
      </c>
      <c r="B69" s="30"/>
      <c r="C69" s="31"/>
      <c r="D69" s="30"/>
      <c r="E69" s="30"/>
      <c r="F69" s="30"/>
      <c r="G69" s="30"/>
      <c r="H69" s="30"/>
    </row>
    <row r="70" spans="1:8">
      <c r="A70" s="29">
        <f t="shared" si="1"/>
        <v>68</v>
      </c>
      <c r="B70" s="30"/>
      <c r="C70" s="31"/>
      <c r="D70" s="30"/>
      <c r="E70" s="30"/>
      <c r="F70" s="30"/>
      <c r="G70" s="30"/>
      <c r="H70" s="30"/>
    </row>
    <row r="71" spans="1:8">
      <c r="A71" s="29">
        <f t="shared" si="1"/>
        <v>69</v>
      </c>
      <c r="B71" s="30"/>
      <c r="C71" s="31"/>
      <c r="D71" s="30"/>
      <c r="E71" s="30"/>
      <c r="F71" s="30"/>
      <c r="G71" s="30"/>
      <c r="H71" s="30"/>
    </row>
    <row r="72" spans="1:8">
      <c r="A72" s="29">
        <f t="shared" si="1"/>
        <v>70</v>
      </c>
      <c r="B72" s="30"/>
      <c r="C72" s="31"/>
      <c r="D72" s="30"/>
      <c r="E72" s="30"/>
      <c r="F72" s="30"/>
      <c r="G72" s="30"/>
      <c r="H72" s="30"/>
    </row>
    <row r="73" spans="1:8">
      <c r="A73" s="29">
        <f t="shared" si="1"/>
        <v>71</v>
      </c>
      <c r="B73" s="30"/>
      <c r="C73" s="31"/>
      <c r="D73" s="30"/>
      <c r="E73" s="30"/>
      <c r="F73" s="30"/>
      <c r="G73" s="30"/>
      <c r="H73" s="30"/>
    </row>
    <row r="74" spans="1:8">
      <c r="A74" s="29">
        <f t="shared" si="1"/>
        <v>72</v>
      </c>
      <c r="B74" s="30"/>
      <c r="C74" s="31"/>
      <c r="D74" s="30"/>
      <c r="E74" s="30"/>
      <c r="F74" s="30"/>
      <c r="G74" s="30"/>
      <c r="H74" s="30"/>
    </row>
    <row r="75" spans="1:8">
      <c r="A75" s="29">
        <f t="shared" si="1"/>
        <v>73</v>
      </c>
      <c r="B75" s="30"/>
      <c r="C75" s="31"/>
      <c r="D75" s="30"/>
      <c r="E75" s="30"/>
      <c r="F75" s="30"/>
      <c r="G75" s="30"/>
      <c r="H75" s="30"/>
    </row>
    <row r="76" spans="1:8">
      <c r="A76" s="29">
        <f t="shared" si="1"/>
        <v>74</v>
      </c>
      <c r="B76" s="30"/>
      <c r="C76" s="31"/>
      <c r="D76" s="30"/>
      <c r="E76" s="30"/>
      <c r="F76" s="30"/>
      <c r="G76" s="30"/>
      <c r="H76" s="30"/>
    </row>
    <row r="77" spans="1:8">
      <c r="A77" s="29">
        <f t="shared" si="1"/>
        <v>75</v>
      </c>
      <c r="B77" s="30"/>
      <c r="C77" s="31"/>
      <c r="D77" s="30"/>
      <c r="E77" s="30"/>
      <c r="F77" s="30"/>
      <c r="G77" s="30"/>
      <c r="H77" s="30"/>
    </row>
    <row r="78" spans="1:8">
      <c r="A78" s="29">
        <f t="shared" si="1"/>
        <v>76</v>
      </c>
      <c r="B78" s="30"/>
      <c r="C78" s="31"/>
      <c r="D78" s="30"/>
      <c r="E78" s="30"/>
      <c r="F78" s="30"/>
      <c r="G78" s="30"/>
      <c r="H78" s="30"/>
    </row>
    <row r="79" spans="1:8">
      <c r="A79" s="29">
        <f t="shared" si="1"/>
        <v>77</v>
      </c>
      <c r="B79" s="30"/>
      <c r="C79" s="31"/>
      <c r="D79" s="30"/>
      <c r="E79" s="30"/>
      <c r="F79" s="30"/>
      <c r="G79" s="30"/>
      <c r="H79" s="30"/>
    </row>
    <row r="80" spans="1:8">
      <c r="A80" s="29">
        <f t="shared" si="1"/>
        <v>78</v>
      </c>
      <c r="B80" s="30"/>
      <c r="C80" s="31"/>
      <c r="D80" s="30"/>
      <c r="E80" s="30"/>
      <c r="F80" s="30"/>
      <c r="G80" s="30"/>
      <c r="H80" s="30"/>
    </row>
    <row r="81" spans="1:8">
      <c r="A81" s="29">
        <f t="shared" si="1"/>
        <v>79</v>
      </c>
      <c r="B81" s="30"/>
      <c r="C81" s="31"/>
      <c r="D81" s="30"/>
      <c r="E81" s="30"/>
      <c r="F81" s="30"/>
      <c r="G81" s="30"/>
      <c r="H81" s="30"/>
    </row>
    <row r="82" spans="1:8">
      <c r="A82" s="29">
        <f t="shared" si="1"/>
        <v>80</v>
      </c>
      <c r="B82" s="30"/>
      <c r="C82" s="31"/>
      <c r="D82" s="30"/>
      <c r="E82" s="30"/>
      <c r="F82" s="30"/>
      <c r="G82" s="30"/>
      <c r="H82" s="30"/>
    </row>
    <row r="83" spans="1:8">
      <c r="A83" s="29">
        <f t="shared" si="1"/>
        <v>81</v>
      </c>
      <c r="B83" s="30"/>
      <c r="C83" s="31"/>
      <c r="D83" s="30"/>
      <c r="E83" s="30"/>
      <c r="F83" s="30"/>
      <c r="G83" s="30"/>
      <c r="H83" s="30"/>
    </row>
    <row r="84" spans="1:8">
      <c r="A84" s="29">
        <f t="shared" si="1"/>
        <v>82</v>
      </c>
      <c r="B84" s="30"/>
      <c r="C84" s="31"/>
      <c r="D84" s="30"/>
      <c r="E84" s="30"/>
      <c r="F84" s="30"/>
      <c r="G84" s="30"/>
      <c r="H84" s="30"/>
    </row>
    <row r="85" spans="1:8">
      <c r="A85" s="29">
        <f t="shared" si="1"/>
        <v>83</v>
      </c>
      <c r="B85" s="30"/>
      <c r="C85" s="31"/>
      <c r="D85" s="30"/>
      <c r="E85" s="30"/>
      <c r="F85" s="30"/>
      <c r="G85" s="30"/>
      <c r="H85" s="30"/>
    </row>
    <row r="86" spans="1:8">
      <c r="A86" s="29">
        <f t="shared" si="1"/>
        <v>84</v>
      </c>
      <c r="B86" s="30"/>
      <c r="C86" s="31"/>
      <c r="D86" s="30"/>
      <c r="E86" s="30"/>
      <c r="F86" s="30"/>
      <c r="G86" s="30"/>
      <c r="H86" s="30"/>
    </row>
    <row r="87" spans="1:8">
      <c r="A87" s="29">
        <f t="shared" si="1"/>
        <v>85</v>
      </c>
      <c r="B87" s="30"/>
      <c r="C87" s="31"/>
      <c r="D87" s="30"/>
      <c r="E87" s="30"/>
      <c r="F87" s="30"/>
      <c r="G87" s="30"/>
      <c r="H87" s="30"/>
    </row>
    <row r="88" spans="1:8">
      <c r="A88" s="29">
        <f t="shared" si="1"/>
        <v>86</v>
      </c>
      <c r="B88" s="30"/>
      <c r="C88" s="31"/>
      <c r="D88" s="30"/>
      <c r="E88" s="30"/>
      <c r="F88" s="30"/>
      <c r="G88" s="30"/>
      <c r="H88" s="30"/>
    </row>
    <row r="89" spans="1:8">
      <c r="A89" s="29">
        <f t="shared" si="1"/>
        <v>87</v>
      </c>
      <c r="B89" s="30"/>
      <c r="C89" s="31"/>
      <c r="D89" s="30"/>
      <c r="E89" s="30"/>
      <c r="F89" s="30"/>
      <c r="G89" s="30"/>
      <c r="H89" s="30"/>
    </row>
    <row r="90" spans="1:8">
      <c r="A90" s="29">
        <f t="shared" si="1"/>
        <v>88</v>
      </c>
      <c r="B90" s="30"/>
      <c r="C90" s="31"/>
      <c r="D90" s="30"/>
      <c r="E90" s="30"/>
      <c r="F90" s="30"/>
      <c r="G90" s="30"/>
      <c r="H90" s="30"/>
    </row>
    <row r="91" spans="1:8">
      <c r="A91" s="29">
        <f t="shared" si="1"/>
        <v>89</v>
      </c>
      <c r="B91" s="30"/>
      <c r="C91" s="31"/>
      <c r="D91" s="30"/>
      <c r="E91" s="30"/>
      <c r="F91" s="30"/>
      <c r="G91" s="30"/>
      <c r="H91" s="30"/>
    </row>
    <row r="92" spans="1:8">
      <c r="A92" s="29">
        <f t="shared" si="1"/>
        <v>90</v>
      </c>
      <c r="B92" s="30"/>
      <c r="C92" s="31"/>
      <c r="D92" s="30"/>
      <c r="E92" s="30"/>
      <c r="F92" s="30"/>
      <c r="G92" s="30"/>
      <c r="H92" s="30"/>
    </row>
    <row r="93" spans="1:8">
      <c r="A93" s="29">
        <f t="shared" si="1"/>
        <v>91</v>
      </c>
      <c r="B93" s="30"/>
      <c r="C93" s="31"/>
      <c r="D93" s="30"/>
      <c r="E93" s="30"/>
      <c r="F93" s="30"/>
      <c r="G93" s="30"/>
      <c r="H93" s="30"/>
    </row>
    <row r="94" spans="1:8">
      <c r="A94" s="29">
        <f t="shared" si="1"/>
        <v>92</v>
      </c>
      <c r="B94" s="30"/>
      <c r="C94" s="31"/>
      <c r="D94" s="30"/>
      <c r="E94" s="30"/>
      <c r="F94" s="30"/>
      <c r="G94" s="30"/>
      <c r="H94" s="30"/>
    </row>
    <row r="95" spans="1:8">
      <c r="A95" s="29">
        <f t="shared" si="1"/>
        <v>93</v>
      </c>
      <c r="B95" s="30"/>
      <c r="C95" s="31"/>
      <c r="D95" s="30"/>
      <c r="E95" s="30"/>
      <c r="F95" s="30"/>
      <c r="G95" s="30"/>
      <c r="H95" s="30"/>
    </row>
    <row r="96" spans="1:8">
      <c r="A96" s="29">
        <f t="shared" si="1"/>
        <v>94</v>
      </c>
      <c r="B96" s="30"/>
      <c r="C96" s="31"/>
      <c r="D96" s="30"/>
      <c r="E96" s="30"/>
      <c r="F96" s="30"/>
      <c r="G96" s="30"/>
      <c r="H96" s="30"/>
    </row>
    <row r="97" spans="1:8">
      <c r="A97" s="29">
        <f t="shared" si="1"/>
        <v>95</v>
      </c>
      <c r="B97" s="30"/>
      <c r="C97" s="31"/>
      <c r="D97" s="30"/>
      <c r="E97" s="30"/>
      <c r="F97" s="30"/>
      <c r="G97" s="30"/>
      <c r="H97" s="30"/>
    </row>
    <row r="98" spans="1:8">
      <c r="A98" s="29">
        <f t="shared" si="1"/>
        <v>96</v>
      </c>
      <c r="B98" s="30"/>
      <c r="C98" s="31"/>
      <c r="D98" s="30"/>
      <c r="E98" s="30"/>
      <c r="F98" s="30"/>
      <c r="G98" s="30"/>
      <c r="H98" s="30"/>
    </row>
    <row r="99" spans="1:8">
      <c r="A99" s="29">
        <f t="shared" si="1"/>
        <v>97</v>
      </c>
      <c r="B99" s="30"/>
      <c r="C99" s="31"/>
      <c r="D99" s="30"/>
      <c r="E99" s="30"/>
      <c r="F99" s="30"/>
      <c r="G99" s="30"/>
      <c r="H99" s="30"/>
    </row>
    <row r="100" spans="1:8">
      <c r="A100" s="29">
        <f t="shared" si="1"/>
        <v>98</v>
      </c>
      <c r="B100" s="30"/>
      <c r="C100" s="31"/>
      <c r="D100" s="30"/>
      <c r="E100" s="30"/>
      <c r="F100" s="30"/>
      <c r="G100" s="30"/>
      <c r="H100" s="30"/>
    </row>
    <row r="101" spans="1:8">
      <c r="A101" s="29">
        <f t="shared" si="1"/>
        <v>99</v>
      </c>
      <c r="B101" s="30"/>
      <c r="C101" s="31"/>
      <c r="D101" s="30"/>
      <c r="E101" s="30"/>
      <c r="F101" s="30"/>
      <c r="G101" s="30"/>
      <c r="H101" s="30"/>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formula1>Party</formula1>
    </dataValidation>
    <dataValidation type="list" allowBlank="1" showInputMessage="1" showErrorMessage="1" sqref="D3:D101">
      <formula1>Bias</formula1>
    </dataValidation>
    <dataValidation type="list" allowBlank="1" showInputMessage="1" showErrorMessage="1" sqref="F3:F101">
      <formula1>Priority</formula1>
    </dataValidation>
    <dataValidation type="list" allowBlank="1" showInputMessage="1" sqref="G3:G101">
      <formula1>Treatment</formula1>
    </dataValidation>
    <dataValidation type="list" allowBlank="1" showInputMessage="1" showErrorMessage="1" sqref="E3:E101">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3"/>
  <sheetViews>
    <sheetView showGridLines="0" tabSelected="1" zoomScale="70" zoomScaleNormal="70" workbookViewId="0">
      <selection activeCell="L7" sqref="L7"/>
    </sheetView>
  </sheetViews>
  <sheetFormatPr baseColWidth="10" defaultColWidth="9.140625" defaultRowHeight="14.25"/>
  <cols>
    <col min="1" max="1" width="9.7109375" style="5" customWidth="1"/>
    <col min="2" max="2" width="16.7109375" style="5" bestFit="1" customWidth="1"/>
    <col min="3" max="3" width="50.140625" style="6" customWidth="1"/>
    <col min="4" max="4" width="21.140625" style="115" bestFit="1" customWidth="1"/>
    <col min="5" max="5" width="24.140625" style="6" customWidth="1"/>
    <col min="6" max="6" width="11.5703125" style="6" customWidth="1"/>
    <col min="7" max="7" width="17" style="6" customWidth="1"/>
    <col min="8" max="8" width="15" style="6" customWidth="1"/>
    <col min="9" max="9" width="10.140625" style="6" customWidth="1"/>
    <col min="10" max="10" width="52.28515625" style="18" customWidth="1"/>
    <col min="11" max="11" width="18.42578125" style="3" customWidth="1"/>
    <col min="12" max="12" width="25.7109375" style="3" customWidth="1"/>
    <col min="13" max="13" width="9.140625" style="3"/>
    <col min="14" max="14" width="20.5703125" style="3" bestFit="1" customWidth="1"/>
    <col min="15" max="15" width="9.140625" style="3"/>
    <col min="16" max="16" width="23" style="3" customWidth="1"/>
    <col min="17" max="17" width="9.140625" style="3"/>
    <col min="18" max="18" width="20.5703125" style="3" bestFit="1" customWidth="1"/>
    <col min="19" max="16384" width="9.140625" style="3"/>
  </cols>
  <sheetData>
    <row r="1" spans="1:19" ht="15" thickBot="1"/>
    <row r="2" spans="1:19" s="4" customFormat="1" ht="15" thickBot="1">
      <c r="A2" s="172" t="s">
        <v>164</v>
      </c>
      <c r="B2" s="173"/>
      <c r="C2" s="173"/>
      <c r="D2" s="173"/>
      <c r="E2" s="173"/>
      <c r="F2" s="173"/>
      <c r="G2" s="173"/>
      <c r="H2" s="173"/>
      <c r="I2" s="173"/>
      <c r="J2" s="173"/>
      <c r="K2" s="173"/>
      <c r="L2" s="149"/>
      <c r="M2" s="149"/>
      <c r="N2" s="149"/>
      <c r="O2" s="149"/>
      <c r="P2" s="149"/>
      <c r="Q2" s="149"/>
      <c r="R2" s="149"/>
      <c r="S2" s="149"/>
    </row>
    <row r="3" spans="1:19" ht="51" customHeight="1">
      <c r="A3" s="178" t="s">
        <v>131</v>
      </c>
      <c r="B3" s="180" t="s">
        <v>199</v>
      </c>
      <c r="C3" s="180" t="s">
        <v>20</v>
      </c>
      <c r="D3" s="182" t="s">
        <v>189</v>
      </c>
      <c r="E3" s="182"/>
      <c r="F3" s="174" t="s">
        <v>63</v>
      </c>
      <c r="G3" s="117" t="s">
        <v>191</v>
      </c>
      <c r="H3" s="174" t="s">
        <v>64</v>
      </c>
      <c r="I3" s="174" t="s">
        <v>147</v>
      </c>
      <c r="J3" s="118" t="s">
        <v>65</v>
      </c>
      <c r="K3" s="176" t="s">
        <v>171</v>
      </c>
      <c r="L3" s="171" t="s">
        <v>214</v>
      </c>
      <c r="M3" s="171"/>
      <c r="N3" s="171" t="s">
        <v>215</v>
      </c>
      <c r="O3" s="171"/>
      <c r="P3" s="171" t="s">
        <v>216</v>
      </c>
      <c r="Q3" s="171"/>
      <c r="R3" s="171" t="s">
        <v>217</v>
      </c>
      <c r="S3" s="171"/>
    </row>
    <row r="4" spans="1:19" ht="115.5" thickBot="1">
      <c r="A4" s="179"/>
      <c r="B4" s="181"/>
      <c r="C4" s="181"/>
      <c r="D4" s="126" t="s">
        <v>190</v>
      </c>
      <c r="E4" s="126" t="s">
        <v>188</v>
      </c>
      <c r="F4" s="175"/>
      <c r="G4" s="126" t="s">
        <v>192</v>
      </c>
      <c r="H4" s="175"/>
      <c r="I4" s="175"/>
      <c r="J4" s="169" t="str">
        <f>Listas!V18</f>
        <v>(Requerido para los factores de riesgo &gt;=8, 
sugerido para factores de riesgo entre 5 y 8)</v>
      </c>
      <c r="K4" s="177"/>
      <c r="L4" s="153" t="s">
        <v>218</v>
      </c>
      <c r="M4" s="152" t="s">
        <v>219</v>
      </c>
      <c r="N4" s="155" t="s">
        <v>218</v>
      </c>
      <c r="O4" s="152" t="s">
        <v>219</v>
      </c>
      <c r="P4" s="155" t="s">
        <v>218</v>
      </c>
      <c r="Q4" s="152" t="s">
        <v>219</v>
      </c>
      <c r="R4" s="155" t="s">
        <v>218</v>
      </c>
      <c r="S4" s="152" t="s">
        <v>219</v>
      </c>
    </row>
    <row r="5" spans="1:19" ht="205.5" customHeight="1">
      <c r="A5" s="156">
        <v>1</v>
      </c>
      <c r="B5" s="157" t="s">
        <v>26</v>
      </c>
      <c r="C5" s="158" t="s">
        <v>129</v>
      </c>
      <c r="D5" s="122" t="s">
        <v>175</v>
      </c>
      <c r="E5" s="123" t="str">
        <f>IF($D5="","",(LOOKUP($D5,Listas!$K$2:$K$6,Occurrences)))</f>
        <v>3. Se ha presentado al menos 1 vez en los últimos 2 años.</v>
      </c>
      <c r="F5" s="124">
        <f>IF($D5="","",(LOOKUP($D5,Listas!$K$2:$K$6,Listas!$S$2:$S$6)))</f>
        <v>3</v>
      </c>
      <c r="G5" s="122" t="s">
        <v>183</v>
      </c>
      <c r="H5" s="124">
        <f>IF($G5="","",(LOOKUP($G5,Listas!$M$2:$M$6,Listas!$S$2:$S$6)))</f>
        <v>1</v>
      </c>
      <c r="I5" s="125">
        <f t="shared" ref="I5:I43" si="0">IF($D5="","",$F5*$H5)</f>
        <v>3</v>
      </c>
      <c r="J5" s="170" t="s">
        <v>155</v>
      </c>
      <c r="K5" s="146">
        <f>Controles!AD2</f>
        <v>1.6</v>
      </c>
      <c r="L5" s="162" t="s">
        <v>238</v>
      </c>
      <c r="M5" s="163">
        <v>0.66</v>
      </c>
      <c r="N5" s="162" t="s">
        <v>238</v>
      </c>
      <c r="O5" s="168">
        <v>0.66</v>
      </c>
      <c r="P5" s="162" t="s">
        <v>243</v>
      </c>
      <c r="Q5" s="168">
        <v>1</v>
      </c>
      <c r="R5" s="151"/>
      <c r="S5" s="151"/>
    </row>
    <row r="6" spans="1:19" ht="50.1" customHeight="1">
      <c r="A6" s="119">
        <f>A5+1</f>
        <v>2</v>
      </c>
      <c r="B6" s="109" t="s">
        <v>106</v>
      </c>
      <c r="C6" s="91" t="s">
        <v>133</v>
      </c>
      <c r="D6" s="93" t="s">
        <v>174</v>
      </c>
      <c r="E6" s="114" t="str">
        <f>IF($D6="","",(LOOKUP($D6,Listas!$K$2:$K$6,Occurrences)))</f>
        <v>2. Se ha presentado al menos de 1 vez en los últimos 5 años.</v>
      </c>
      <c r="F6" s="124">
        <f>IF($D6="","",(LOOKUP($D6,Listas!$K$2:$K$6,Listas!$S$2:$S$6)))</f>
        <v>2</v>
      </c>
      <c r="G6" s="93" t="s">
        <v>186</v>
      </c>
      <c r="H6" s="112">
        <f>IF($G6="","",(LOOKUP($G6,Listas!$M$2:$M$6,Listas!$S$2:$S$6)))</f>
        <v>4</v>
      </c>
      <c r="I6" s="113">
        <f t="shared" si="0"/>
        <v>8</v>
      </c>
      <c r="J6" s="86" t="s">
        <v>156</v>
      </c>
      <c r="K6" s="147">
        <f>Controles!AD3</f>
        <v>8</v>
      </c>
      <c r="L6" s="150"/>
      <c r="M6" s="150"/>
      <c r="N6" s="151"/>
      <c r="O6" s="151"/>
      <c r="P6" s="151"/>
      <c r="Q6" s="151"/>
      <c r="R6" s="151"/>
      <c r="S6" s="151"/>
    </row>
    <row r="7" spans="1:19" ht="248.25" customHeight="1">
      <c r="A7" s="159">
        <f>A6+1</f>
        <v>3</v>
      </c>
      <c r="B7" s="160" t="s">
        <v>100</v>
      </c>
      <c r="C7" s="161" t="s">
        <v>148</v>
      </c>
      <c r="D7" s="93" t="s">
        <v>176</v>
      </c>
      <c r="E7" s="114" t="str">
        <f>IF($D7="","",(LOOKUP($D7,Listas!$K$2:$K$6,Occurrences)))</f>
        <v>4. Se ha presentado al menos de 1 vez en el ultimos año.</v>
      </c>
      <c r="F7" s="124">
        <f>IF($D7="","",(LOOKUP($D7,Listas!$K$2:$K$6,Listas!$S$2:$S$6)))</f>
        <v>4</v>
      </c>
      <c r="G7" s="93" t="s">
        <v>183</v>
      </c>
      <c r="H7" s="112">
        <f>IF($G7="","",(LOOKUP($G7,Listas!$M$2:$M$6,Listas!$S$2:$S$6)))</f>
        <v>1</v>
      </c>
      <c r="I7" s="113">
        <f t="shared" si="0"/>
        <v>4</v>
      </c>
      <c r="J7" s="88" t="s">
        <v>149</v>
      </c>
      <c r="K7" s="147">
        <f>Controles!AD4</f>
        <v>1.0666666666666669</v>
      </c>
      <c r="L7" s="140" t="s">
        <v>241</v>
      </c>
      <c r="M7" s="163">
        <v>1</v>
      </c>
      <c r="N7" s="140" t="s">
        <v>241</v>
      </c>
      <c r="O7" s="163">
        <v>1</v>
      </c>
      <c r="P7" s="140" t="s">
        <v>244</v>
      </c>
      <c r="Q7" s="168">
        <v>1</v>
      </c>
      <c r="R7" s="151"/>
      <c r="S7" s="151"/>
    </row>
    <row r="8" spans="1:19" ht="53.25" customHeight="1">
      <c r="A8" s="119">
        <f t="shared" ref="A8:A24" si="1">A7+1</f>
        <v>4</v>
      </c>
      <c r="B8" s="109" t="s">
        <v>106</v>
      </c>
      <c r="C8" s="85" t="s">
        <v>135</v>
      </c>
      <c r="D8" s="93" t="s">
        <v>175</v>
      </c>
      <c r="E8" s="114" t="str">
        <f>IF($D8="","",(LOOKUP($D8,Listas!$K$2:$K$6,Occurrences)))</f>
        <v>3. Se ha presentado al menos 1 vez en los últimos 2 años.</v>
      </c>
      <c r="F8" s="124">
        <f>IF($D8="","",(LOOKUP($D8,Listas!$K$2:$K$6,Listas!$S$2:$S$6)))</f>
        <v>3</v>
      </c>
      <c r="G8" s="93" t="s">
        <v>183</v>
      </c>
      <c r="H8" s="112">
        <f>IF($G8="","",(LOOKUP($G8,Listas!$M$2:$M$6,Listas!$S$2:$S$6)))</f>
        <v>1</v>
      </c>
      <c r="I8" s="113">
        <f t="shared" si="0"/>
        <v>3</v>
      </c>
      <c r="J8" s="86" t="s">
        <v>150</v>
      </c>
      <c r="K8" s="147">
        <f>Controles!AD5</f>
        <v>3</v>
      </c>
      <c r="L8" s="150"/>
      <c r="M8" s="150"/>
      <c r="N8" s="151"/>
      <c r="O8" s="151"/>
      <c r="P8" s="151"/>
      <c r="Q8" s="151"/>
      <c r="R8" s="151"/>
      <c r="S8" s="151"/>
    </row>
    <row r="9" spans="1:19" ht="48.95" customHeight="1">
      <c r="A9" s="119">
        <v>5</v>
      </c>
      <c r="B9" s="109" t="s">
        <v>134</v>
      </c>
      <c r="C9" s="92" t="s">
        <v>143</v>
      </c>
      <c r="D9" s="93" t="s">
        <v>175</v>
      </c>
      <c r="E9" s="114" t="str">
        <f>IF($D9="","",(LOOKUP($D9,Listas!$K$2:$K$6,Occurrences)))</f>
        <v>3. Se ha presentado al menos 1 vez en los últimos 2 años.</v>
      </c>
      <c r="F9" s="124">
        <f>IF($D9="","",(LOOKUP($D9,Listas!$K$2:$K$6,Listas!$S$2:$S$6)))</f>
        <v>3</v>
      </c>
      <c r="G9" s="93" t="s">
        <v>183</v>
      </c>
      <c r="H9" s="112">
        <f>IF($G9="","",(LOOKUP($G9,Listas!$M$2:$M$6,Listas!$S$2:$S$6)))</f>
        <v>1</v>
      </c>
      <c r="I9" s="113">
        <f t="shared" si="0"/>
        <v>3</v>
      </c>
      <c r="J9" s="89" t="s">
        <v>151</v>
      </c>
      <c r="K9" s="147">
        <f>Controles!AD6</f>
        <v>3</v>
      </c>
      <c r="L9" s="150"/>
      <c r="M9" s="150"/>
      <c r="N9" s="151"/>
      <c r="O9" s="151"/>
      <c r="P9" s="151"/>
      <c r="Q9" s="151"/>
      <c r="R9" s="151"/>
      <c r="S9" s="151"/>
    </row>
    <row r="10" spans="1:19" ht="66.95" customHeight="1">
      <c r="A10" s="119">
        <f t="shared" si="1"/>
        <v>6</v>
      </c>
      <c r="B10" s="110" t="s">
        <v>145</v>
      </c>
      <c r="C10" s="91" t="s">
        <v>130</v>
      </c>
      <c r="D10" s="93" t="s">
        <v>175</v>
      </c>
      <c r="E10" s="114" t="str">
        <f>IF($D10="","",(LOOKUP($D10,Listas!$K$2:$K$6,Occurrences)))</f>
        <v>3. Se ha presentado al menos 1 vez en los últimos 2 años.</v>
      </c>
      <c r="F10" s="124">
        <f>IF($D10="","",(LOOKUP($D10,Listas!$K$2:$K$6,Listas!$S$2:$S$6)))</f>
        <v>3</v>
      </c>
      <c r="G10" s="93" t="s">
        <v>183</v>
      </c>
      <c r="H10" s="112">
        <f>IF($G10="","",(LOOKUP($G10,Listas!$M$2:$M$6,Listas!$S$2:$S$6)))</f>
        <v>1</v>
      </c>
      <c r="I10" s="113">
        <f t="shared" si="0"/>
        <v>3</v>
      </c>
      <c r="J10" s="90" t="s">
        <v>152</v>
      </c>
      <c r="K10" s="147">
        <f>Controles!AD7</f>
        <v>3</v>
      </c>
      <c r="L10" s="150"/>
      <c r="M10" s="150"/>
      <c r="N10" s="151"/>
      <c r="O10" s="151"/>
      <c r="P10" s="151"/>
      <c r="Q10" s="151"/>
      <c r="R10" s="151"/>
      <c r="S10" s="151"/>
    </row>
    <row r="11" spans="1:19" ht="78.75" customHeight="1">
      <c r="A11" s="119">
        <f t="shared" si="1"/>
        <v>7</v>
      </c>
      <c r="B11" s="109" t="s">
        <v>145</v>
      </c>
      <c r="C11" s="92" t="s">
        <v>116</v>
      </c>
      <c r="D11" s="93" t="s">
        <v>175</v>
      </c>
      <c r="E11" s="114" t="str">
        <f>IF($D11="","",(LOOKUP($D11,Listas!$K$2:$K$6,Occurrences)))</f>
        <v>3. Se ha presentado al menos 1 vez en los últimos 2 años.</v>
      </c>
      <c r="F11" s="124">
        <f>IF($D11="","",(LOOKUP($D11,Listas!$K$2:$K$6,Listas!$S$2:$S$6)))</f>
        <v>3</v>
      </c>
      <c r="G11" s="93" t="s">
        <v>185</v>
      </c>
      <c r="H11" s="112">
        <f>IF($G11="","",(LOOKUP($G11,Listas!$M$2:$M$6,Listas!$S$2:$S$6)))</f>
        <v>3</v>
      </c>
      <c r="I11" s="113">
        <f t="shared" si="0"/>
        <v>9</v>
      </c>
      <c r="J11" s="88" t="s">
        <v>160</v>
      </c>
      <c r="K11" s="147">
        <f>Controles!AD8</f>
        <v>9</v>
      </c>
      <c r="L11" s="150"/>
      <c r="M11" s="150"/>
      <c r="N11" s="151"/>
      <c r="O11" s="151"/>
      <c r="P11" s="151"/>
      <c r="Q11" s="151"/>
      <c r="R11" s="151"/>
      <c r="S11" s="151"/>
    </row>
    <row r="12" spans="1:19" ht="77.099999999999994" customHeight="1">
      <c r="A12" s="119">
        <f t="shared" si="1"/>
        <v>8</v>
      </c>
      <c r="B12" s="110" t="s">
        <v>145</v>
      </c>
      <c r="C12" s="92" t="s">
        <v>122</v>
      </c>
      <c r="D12" s="93" t="s">
        <v>177</v>
      </c>
      <c r="E12" s="114" t="str">
        <f>IF($D12="","",(LOOKUP($D12,Listas!$K$2:$K$6,Occurrences)))</f>
        <v>5. Se ha presentado mas de 1 vez en el  año.</v>
      </c>
      <c r="F12" s="124">
        <f>IF($D12="","",(LOOKUP($D12,Listas!$K$2:$K$6,Listas!$S$2:$S$6)))</f>
        <v>5</v>
      </c>
      <c r="G12" s="93" t="s">
        <v>185</v>
      </c>
      <c r="H12" s="112">
        <f>IF($G12="","",(LOOKUP($G12,Listas!$M$2:$M$6,Listas!$S$2:$S$6)))</f>
        <v>3</v>
      </c>
      <c r="I12" s="113">
        <f t="shared" si="0"/>
        <v>15</v>
      </c>
      <c r="J12" s="86" t="s">
        <v>157</v>
      </c>
      <c r="K12" s="147">
        <f>Controles!AD9</f>
        <v>15</v>
      </c>
      <c r="L12" s="150"/>
      <c r="M12" s="150"/>
      <c r="N12" s="151"/>
      <c r="O12" s="151"/>
      <c r="P12" s="151"/>
      <c r="Q12" s="151"/>
      <c r="R12" s="151"/>
      <c r="S12" s="151"/>
    </row>
    <row r="13" spans="1:19" ht="88.5" customHeight="1">
      <c r="A13" s="119">
        <f t="shared" si="1"/>
        <v>9</v>
      </c>
      <c r="B13" s="109" t="s">
        <v>108</v>
      </c>
      <c r="C13" s="92" t="s">
        <v>123</v>
      </c>
      <c r="D13" s="93" t="s">
        <v>175</v>
      </c>
      <c r="E13" s="114" t="str">
        <f>IF($D13="","",(LOOKUP($D13,Listas!$K$2:$K$6,Occurrences)))</f>
        <v>3. Se ha presentado al menos 1 vez en los últimos 2 años.</v>
      </c>
      <c r="F13" s="124">
        <f>IF($D13="","",(LOOKUP($D13,Listas!$K$2:$K$6,Listas!$S$2:$S$6)))</f>
        <v>3</v>
      </c>
      <c r="G13" s="93" t="s">
        <v>185</v>
      </c>
      <c r="H13" s="112">
        <f>IF($G13="","",(LOOKUP($G13,Listas!$M$2:$M$6,Listas!$S$2:$S$6)))</f>
        <v>3</v>
      </c>
      <c r="I13" s="113">
        <f t="shared" si="0"/>
        <v>9</v>
      </c>
      <c r="J13" s="86" t="s">
        <v>154</v>
      </c>
      <c r="K13" s="147">
        <f>Controles!AD10</f>
        <v>9</v>
      </c>
      <c r="L13" s="150"/>
      <c r="M13" s="150"/>
      <c r="N13" s="151"/>
      <c r="O13" s="151"/>
      <c r="P13" s="151"/>
      <c r="Q13" s="151"/>
      <c r="R13" s="151"/>
      <c r="S13" s="151"/>
    </row>
    <row r="14" spans="1:19" ht="51" customHeight="1">
      <c r="A14" s="119">
        <f t="shared" si="1"/>
        <v>10</v>
      </c>
      <c r="B14" s="109" t="s">
        <v>105</v>
      </c>
      <c r="C14" s="85" t="s">
        <v>117</v>
      </c>
      <c r="D14" s="93" t="s">
        <v>175</v>
      </c>
      <c r="E14" s="114" t="str">
        <f>IF($D14="","",(LOOKUP($D14,Listas!$K$2:$K$6,Occurrences)))</f>
        <v>3. Se ha presentado al menos 1 vez en los últimos 2 años.</v>
      </c>
      <c r="F14" s="124">
        <f>IF($D14="","",(LOOKUP($D14,Listas!$K$2:$K$6,Listas!$S$2:$S$6)))</f>
        <v>3</v>
      </c>
      <c r="G14" s="93" t="s">
        <v>186</v>
      </c>
      <c r="H14" s="112">
        <f>IF($G14="","",(LOOKUP($G14,Listas!$M$2:$M$6,Listas!$S$2:$S$6)))</f>
        <v>4</v>
      </c>
      <c r="I14" s="113">
        <f t="shared" si="0"/>
        <v>12</v>
      </c>
      <c r="J14" s="87" t="s">
        <v>153</v>
      </c>
      <c r="K14" s="147">
        <f>Controles!AD11</f>
        <v>12</v>
      </c>
      <c r="L14" s="150"/>
      <c r="M14" s="150"/>
      <c r="N14" s="151"/>
      <c r="O14" s="151"/>
      <c r="P14" s="151"/>
      <c r="Q14" s="151"/>
      <c r="R14" s="151"/>
      <c r="S14" s="151"/>
    </row>
    <row r="15" spans="1:19" ht="41.25" customHeight="1">
      <c r="A15" s="119">
        <f t="shared" si="1"/>
        <v>11</v>
      </c>
      <c r="B15" s="109" t="s">
        <v>105</v>
      </c>
      <c r="C15" s="92" t="s">
        <v>121</v>
      </c>
      <c r="D15" s="93" t="s">
        <v>174</v>
      </c>
      <c r="E15" s="114" t="str">
        <f>IF($D15="","",(LOOKUP($D15,Listas!$K$2:$K$6,Occurrences)))</f>
        <v>2. Se ha presentado al menos de 1 vez en los últimos 5 años.</v>
      </c>
      <c r="F15" s="124">
        <f>IF($D15="","",(LOOKUP($D15,Listas!$K$2:$K$6,Listas!$S$2:$S$6)))</f>
        <v>2</v>
      </c>
      <c r="G15" s="93" t="s">
        <v>186</v>
      </c>
      <c r="H15" s="112">
        <f>IF($G15="","",(LOOKUP($G15,Listas!$M$2:$M$6,Listas!$S$2:$S$6)))</f>
        <v>4</v>
      </c>
      <c r="I15" s="113">
        <f t="shared" si="0"/>
        <v>8</v>
      </c>
      <c r="J15" s="88" t="s">
        <v>128</v>
      </c>
      <c r="K15" s="147">
        <f>Controles!AD12</f>
        <v>8</v>
      </c>
      <c r="L15" s="150"/>
      <c r="M15" s="150"/>
      <c r="N15" s="151"/>
      <c r="O15" s="151"/>
      <c r="P15" s="151"/>
      <c r="Q15" s="151"/>
      <c r="R15" s="151"/>
      <c r="S15" s="151"/>
    </row>
    <row r="16" spans="1:19" ht="44.1" customHeight="1">
      <c r="A16" s="119">
        <f t="shared" si="1"/>
        <v>12</v>
      </c>
      <c r="B16" s="109" t="s">
        <v>107</v>
      </c>
      <c r="C16" s="91" t="s">
        <v>138</v>
      </c>
      <c r="D16" s="93" t="s">
        <v>174</v>
      </c>
      <c r="E16" s="114" t="str">
        <f>IF($D16="","",(LOOKUP($D16,Listas!$K$2:$K$6,Occurrences)))</f>
        <v>2. Se ha presentado al menos de 1 vez en los últimos 5 años.</v>
      </c>
      <c r="F16" s="124">
        <f>IF($D16="","",(LOOKUP($D16,Listas!$K$2:$K$6,Listas!$S$2:$S$6)))</f>
        <v>2</v>
      </c>
      <c r="G16" s="93" t="s">
        <v>186</v>
      </c>
      <c r="H16" s="112">
        <f>IF($G16="","",(LOOKUP($G16,Listas!$M$2:$M$6,Listas!$S$2:$S$6)))</f>
        <v>4</v>
      </c>
      <c r="I16" s="113">
        <f t="shared" si="0"/>
        <v>8</v>
      </c>
      <c r="J16" s="88" t="s">
        <v>136</v>
      </c>
      <c r="K16" s="147">
        <f>Controles!AD13</f>
        <v>8</v>
      </c>
      <c r="L16" s="150"/>
      <c r="M16" s="150"/>
      <c r="N16" s="151"/>
      <c r="O16" s="151"/>
      <c r="P16" s="151"/>
      <c r="Q16" s="151"/>
      <c r="R16" s="151"/>
      <c r="S16" s="151"/>
    </row>
    <row r="17" spans="1:19" ht="64.5" thickBot="1">
      <c r="A17" s="119">
        <f t="shared" si="1"/>
        <v>13</v>
      </c>
      <c r="B17" s="133" t="s">
        <v>159</v>
      </c>
      <c r="C17" s="120" t="s">
        <v>158</v>
      </c>
      <c r="D17" s="134" t="s">
        <v>175</v>
      </c>
      <c r="E17" s="114" t="str">
        <f>IF($D17="","",(LOOKUP($D17,Listas!$K$2:$K$6,Occurrences)))</f>
        <v>3. Se ha presentado al menos 1 vez en los últimos 2 años.</v>
      </c>
      <c r="F17" s="124">
        <f>IF($D17="","",(LOOKUP($D17,Listas!$K$2:$K$6,Listas!$S$2:$S$6)))</f>
        <v>3</v>
      </c>
      <c r="G17" s="93" t="s">
        <v>183</v>
      </c>
      <c r="H17" s="112">
        <f>IF($G17="","",(LOOKUP($G17,Listas!$M$2:$M$6,Listas!$S$2:$S$6)))</f>
        <v>1</v>
      </c>
      <c r="I17" s="113">
        <f t="shared" si="0"/>
        <v>3</v>
      </c>
      <c r="J17" s="121" t="s">
        <v>161</v>
      </c>
      <c r="K17" s="147">
        <f>Controles!AD14</f>
        <v>3</v>
      </c>
      <c r="L17" s="150"/>
      <c r="M17" s="150"/>
      <c r="N17" s="151"/>
      <c r="O17" s="151"/>
      <c r="P17" s="151"/>
      <c r="Q17" s="151"/>
      <c r="R17" s="151"/>
      <c r="S17" s="151"/>
    </row>
    <row r="18" spans="1:19" ht="64.5" thickBot="1">
      <c r="A18" s="119">
        <f t="shared" si="1"/>
        <v>14</v>
      </c>
      <c r="B18" s="133" t="s">
        <v>103</v>
      </c>
      <c r="C18" s="139" t="s">
        <v>200</v>
      </c>
      <c r="D18" s="134" t="s">
        <v>174</v>
      </c>
      <c r="E18" s="114" t="str">
        <f>IF($D18="","",(LOOKUP($D18,Listas!$K$2:$K$6,Occurrences)))</f>
        <v>2. Se ha presentado al menos de 1 vez en los últimos 5 años.</v>
      </c>
      <c r="F18" s="124">
        <f>IF($D18="","",(LOOKUP($D18,Listas!$K$2:$K$6,Listas!$S$2:$S$6)))</f>
        <v>2</v>
      </c>
      <c r="G18" s="93" t="s">
        <v>185</v>
      </c>
      <c r="H18" s="112">
        <f>IF($G18="","",(LOOKUP($G18,Listas!$M$2:$M$6,Listas!$S$2:$S$6)))</f>
        <v>3</v>
      </c>
      <c r="I18" s="113">
        <f t="shared" si="0"/>
        <v>6</v>
      </c>
      <c r="J18" s="140" t="s">
        <v>201</v>
      </c>
      <c r="K18" s="147">
        <f>Controles!AD15</f>
        <v>6</v>
      </c>
      <c r="L18" s="150"/>
      <c r="M18" s="150"/>
      <c r="N18" s="151"/>
      <c r="O18" s="151"/>
      <c r="P18" s="151"/>
      <c r="Q18" s="151"/>
      <c r="R18" s="151"/>
      <c r="S18" s="151"/>
    </row>
    <row r="19" spans="1:19" ht="360" customHeight="1" thickBot="1">
      <c r="A19" s="159">
        <f t="shared" si="1"/>
        <v>15</v>
      </c>
      <c r="B19" s="164" t="s">
        <v>26</v>
      </c>
      <c r="C19" s="165" t="s">
        <v>202</v>
      </c>
      <c r="D19" s="134" t="s">
        <v>175</v>
      </c>
      <c r="E19" s="114" t="str">
        <f>IF($D19="","",(LOOKUP($D19,Listas!$K$2:$K$6,Occurrences)))</f>
        <v>3. Se ha presentado al menos 1 vez en los últimos 2 años.</v>
      </c>
      <c r="F19" s="124">
        <f>IF($D19="","",(LOOKUP($D19,Listas!$K$2:$K$6,Listas!$S$2:$S$6)))</f>
        <v>3</v>
      </c>
      <c r="G19" s="93" t="s">
        <v>185</v>
      </c>
      <c r="H19" s="112">
        <f>IF($G19="","",(LOOKUP($G19,Listas!$M$2:$M$6,Listas!$S$2:$S$6)))</f>
        <v>3</v>
      </c>
      <c r="I19" s="113">
        <f t="shared" si="0"/>
        <v>9</v>
      </c>
      <c r="J19" s="142" t="s">
        <v>208</v>
      </c>
      <c r="K19" s="147">
        <f>Controles!AD16</f>
        <v>5.3999999999999995</v>
      </c>
      <c r="L19" s="142" t="s">
        <v>239</v>
      </c>
      <c r="M19" s="163">
        <v>0.66</v>
      </c>
      <c r="N19" s="142" t="s">
        <v>239</v>
      </c>
      <c r="O19" s="163">
        <v>0.66</v>
      </c>
      <c r="P19" s="140" t="s">
        <v>242</v>
      </c>
      <c r="Q19" s="168">
        <v>0.66</v>
      </c>
      <c r="R19" s="151"/>
      <c r="S19" s="151"/>
    </row>
    <row r="20" spans="1:19" ht="60" customHeight="1" thickBot="1">
      <c r="A20" s="119">
        <f t="shared" si="1"/>
        <v>16</v>
      </c>
      <c r="B20" s="133" t="s">
        <v>103</v>
      </c>
      <c r="C20" s="141" t="s">
        <v>203</v>
      </c>
      <c r="D20" s="134" t="s">
        <v>174</v>
      </c>
      <c r="E20" s="114" t="str">
        <f>IF($D20="","",(LOOKUP($D20,Listas!$K$2:$K$6,Occurrences)))</f>
        <v>2. Se ha presentado al menos de 1 vez en los últimos 5 años.</v>
      </c>
      <c r="F20" s="124">
        <f>IF($D20="","",(LOOKUP($D20,Listas!$K$2:$K$6,Listas!$S$2:$S$6)))</f>
        <v>2</v>
      </c>
      <c r="G20" s="93" t="s">
        <v>186</v>
      </c>
      <c r="H20" s="112">
        <f>IF($G20="","",(LOOKUP($G20,Listas!$M$2:$M$6,Listas!$S$2:$S$6)))</f>
        <v>4</v>
      </c>
      <c r="I20" s="113">
        <f t="shared" si="0"/>
        <v>8</v>
      </c>
      <c r="J20" s="142" t="s">
        <v>209</v>
      </c>
      <c r="K20" s="147">
        <f>Controles!AD17</f>
        <v>0.79999999999999982</v>
      </c>
      <c r="L20" s="142" t="s">
        <v>209</v>
      </c>
      <c r="M20" s="150"/>
      <c r="N20" s="151"/>
      <c r="O20" s="151"/>
      <c r="P20" s="151"/>
      <c r="Q20" s="151"/>
      <c r="R20" s="151"/>
      <c r="S20" s="151"/>
    </row>
    <row r="21" spans="1:19" ht="121.9" customHeight="1" thickBot="1">
      <c r="A21" s="119">
        <f t="shared" si="1"/>
        <v>17</v>
      </c>
      <c r="B21" s="133" t="s">
        <v>105</v>
      </c>
      <c r="C21" s="141" t="s">
        <v>204</v>
      </c>
      <c r="D21" s="134" t="s">
        <v>174</v>
      </c>
      <c r="E21" s="114" t="str">
        <f>IF($D21="","",(LOOKUP($D21,Listas!$K$2:$K$6,Occurrences)))</f>
        <v>2. Se ha presentado al menos de 1 vez en los últimos 5 años.</v>
      </c>
      <c r="F21" s="124">
        <f>IF($D21="","",(LOOKUP($D21,Listas!$K$2:$K$6,Listas!$S$2:$S$6)))</f>
        <v>2</v>
      </c>
      <c r="G21" s="93" t="s">
        <v>185</v>
      </c>
      <c r="H21" s="112">
        <f>IF($G21="","",(LOOKUP($G21,Listas!$M$2:$M$6,Listas!$S$2:$S$6)))</f>
        <v>3</v>
      </c>
      <c r="I21" s="113">
        <f t="shared" si="0"/>
        <v>6</v>
      </c>
      <c r="J21" s="142" t="s">
        <v>210</v>
      </c>
      <c r="K21" s="147">
        <f>Controles!AD18</f>
        <v>2.4000000000000004</v>
      </c>
      <c r="L21" s="142" t="s">
        <v>210</v>
      </c>
      <c r="M21" s="150"/>
      <c r="N21" s="151"/>
      <c r="O21" s="151"/>
      <c r="P21" s="151"/>
      <c r="Q21" s="151"/>
      <c r="R21" s="151"/>
      <c r="S21" s="151"/>
    </row>
    <row r="22" spans="1:19" ht="159.75" customHeight="1" thickBot="1">
      <c r="A22" s="159">
        <f t="shared" si="1"/>
        <v>18</v>
      </c>
      <c r="B22" s="164" t="s">
        <v>26</v>
      </c>
      <c r="C22" s="165" t="s">
        <v>205</v>
      </c>
      <c r="D22" s="134" t="s">
        <v>175</v>
      </c>
      <c r="E22" s="114" t="str">
        <f>IF($D22="","",(LOOKUP($D22,Listas!$K$2:$K$6,Occurrences)))</f>
        <v>3. Se ha presentado al menos 1 vez en los últimos 2 años.</v>
      </c>
      <c r="F22" s="124">
        <f>IF($D22="","",(LOOKUP($D22,Listas!$K$2:$K$6,Listas!$S$2:$S$6)))</f>
        <v>3</v>
      </c>
      <c r="G22" s="93" t="s">
        <v>185</v>
      </c>
      <c r="H22" s="112">
        <f>IF($G22="","",(LOOKUP($G22,Listas!$M$2:$M$6,Listas!$S$2:$S$6)))</f>
        <v>3</v>
      </c>
      <c r="I22" s="113">
        <f t="shared" si="0"/>
        <v>9</v>
      </c>
      <c r="J22" s="142" t="s">
        <v>211</v>
      </c>
      <c r="K22" s="147">
        <f>Controles!AD19</f>
        <v>2.4000000000000004</v>
      </c>
      <c r="L22" s="142" t="s">
        <v>240</v>
      </c>
      <c r="M22" s="163">
        <v>1</v>
      </c>
      <c r="N22" s="142" t="s">
        <v>240</v>
      </c>
      <c r="O22" s="163">
        <v>1</v>
      </c>
      <c r="P22" s="140" t="s">
        <v>240</v>
      </c>
      <c r="Q22" s="168">
        <v>1</v>
      </c>
      <c r="R22" s="151"/>
      <c r="S22" s="151"/>
    </row>
    <row r="23" spans="1:19" ht="55.5" customHeight="1" thickBot="1">
      <c r="A23" s="119">
        <f t="shared" si="1"/>
        <v>19</v>
      </c>
      <c r="B23" s="133" t="s">
        <v>159</v>
      </c>
      <c r="C23" s="143" t="s">
        <v>206</v>
      </c>
      <c r="D23" s="134" t="s">
        <v>174</v>
      </c>
      <c r="E23" s="135" t="str">
        <f>IF($D23="","",(LOOKUP($D23,Listas!$K$2:$K$6,Occurrences)))</f>
        <v>2. Se ha presentado al menos de 1 vez en los últimos 5 años.</v>
      </c>
      <c r="F23" s="136">
        <f>IF($D23="","",(LOOKUP($D23,Listas!$K$2:$K$6,Listas!$S$2:$S$6)))</f>
        <v>2</v>
      </c>
      <c r="G23" s="134" t="s">
        <v>185</v>
      </c>
      <c r="H23" s="137">
        <f>IF($G23="","",(LOOKUP($G23,Listas!$M$2:$M$6,Listas!$S$2:$S$6)))</f>
        <v>3</v>
      </c>
      <c r="I23" s="138">
        <f t="shared" si="0"/>
        <v>6</v>
      </c>
      <c r="J23" s="144" t="s">
        <v>212</v>
      </c>
      <c r="K23" s="148">
        <f>Controles!AD20</f>
        <v>1.1999999999999997</v>
      </c>
      <c r="L23" s="142" t="s">
        <v>212</v>
      </c>
      <c r="M23" s="150"/>
      <c r="N23" s="151"/>
      <c r="O23" s="151"/>
      <c r="P23" s="151"/>
      <c r="Q23" s="151"/>
      <c r="R23" s="151"/>
      <c r="S23" s="151"/>
    </row>
    <row r="24" spans="1:19" ht="55.5" customHeight="1">
      <c r="A24" s="119">
        <f t="shared" si="1"/>
        <v>20</v>
      </c>
      <c r="B24" s="109" t="s">
        <v>103</v>
      </c>
      <c r="C24" s="141" t="s">
        <v>207</v>
      </c>
      <c r="D24" s="93" t="s">
        <v>176</v>
      </c>
      <c r="E24" s="114" t="str">
        <f>IF($D24="","",(LOOKUP($D24,Listas!$K$2:$K$6,Occurrences)))</f>
        <v>4. Se ha presentado al menos de 1 vez en el ultimos año.</v>
      </c>
      <c r="F24" s="112">
        <f>IF($D24="","",(LOOKUP($D24,Listas!$K$2:$K$6,Listas!$S$2:$S$6)))</f>
        <v>4</v>
      </c>
      <c r="G24" s="93" t="s">
        <v>185</v>
      </c>
      <c r="H24" s="112">
        <f>IF($G24="","",(LOOKUP($G24,Listas!$M$2:$M$6,Listas!$S$2:$S$6)))</f>
        <v>3</v>
      </c>
      <c r="I24" s="113">
        <f t="shared" si="0"/>
        <v>12</v>
      </c>
      <c r="J24" s="145" t="s">
        <v>213</v>
      </c>
      <c r="K24" s="147">
        <f>Controles!AD21</f>
        <v>2.3999999999999995</v>
      </c>
      <c r="L24" s="142" t="s">
        <v>213</v>
      </c>
      <c r="M24" s="150"/>
      <c r="N24" s="151"/>
      <c r="O24" s="151"/>
      <c r="P24" s="151"/>
      <c r="Q24" s="151"/>
      <c r="R24" s="151"/>
      <c r="S24" s="151"/>
    </row>
    <row r="25" spans="1:19" ht="116.1" customHeight="1">
      <c r="A25" s="3"/>
      <c r="B25" s="3"/>
      <c r="C25" s="3"/>
      <c r="D25" s="3"/>
      <c r="E25" s="3"/>
      <c r="F25" s="3" t="str">
        <f>IF($D25="","",AVERAGE(VLOOKUP($D25,Listas!$K$1:$S$6,9,0),(VLOOKUP($E25,Listas!$L$1:$S$6,8,0))))</f>
        <v/>
      </c>
      <c r="G25" s="3"/>
      <c r="H25" s="3" t="str">
        <f>IF($G25="","",(AVERAGE(VLOOKUP($G25,Listas!$M$1:$S$6,7,0))))</f>
        <v/>
      </c>
      <c r="I25" s="3" t="str">
        <f t="shared" si="0"/>
        <v/>
      </c>
      <c r="J25" s="3"/>
    </row>
    <row r="26" spans="1:19" ht="14.25" customHeight="1">
      <c r="A26" s="3"/>
      <c r="B26" s="3"/>
      <c r="C26" s="3"/>
      <c r="D26" s="3"/>
      <c r="E26" s="3"/>
      <c r="F26" s="3" t="str">
        <f>IF($D26="","",AVERAGE(VLOOKUP($D26,Listas!$K$1:$S$6,9,0),(VLOOKUP($E26,Listas!$L$1:$S$6,8,0))))</f>
        <v/>
      </c>
      <c r="G26" s="3"/>
      <c r="H26" s="3" t="str">
        <f>IF($G26="","",(AVERAGE(VLOOKUP($G26,Listas!$M$1:$S$6,7,0))))</f>
        <v/>
      </c>
      <c r="I26" s="3" t="str">
        <f t="shared" si="0"/>
        <v/>
      </c>
      <c r="J26" s="3"/>
    </row>
    <row r="27" spans="1:19" ht="183" customHeight="1">
      <c r="A27" s="3"/>
      <c r="B27" s="3"/>
      <c r="C27" s="53" t="s">
        <v>137</v>
      </c>
      <c r="D27" s="3"/>
      <c r="E27" s="3"/>
      <c r="F27" s="3" t="str">
        <f>IF($D27="","",AVERAGE(VLOOKUP($D27,Listas!$K$1:$S$6,9,0),(VLOOKUP($E27,Listas!$L$1:$S$6,8,0))))</f>
        <v/>
      </c>
      <c r="G27" s="3"/>
      <c r="H27" s="3" t="str">
        <f>IF($G27="","",(AVERAGE(VLOOKUP($G27,Listas!$M$1:$S$6,7,0))))</f>
        <v/>
      </c>
      <c r="I27" s="3" t="str">
        <f t="shared" si="0"/>
        <v/>
      </c>
      <c r="J27" s="3"/>
    </row>
    <row r="28" spans="1:19" ht="14.25" customHeight="1">
      <c r="A28" s="3"/>
      <c r="B28" s="3"/>
      <c r="C28" s="3"/>
      <c r="D28" s="3"/>
      <c r="E28" s="3"/>
      <c r="F28" s="3" t="str">
        <f>IF($D28="","",AVERAGE(VLOOKUP($D28,Listas!$K$1:$S$6,9,0),(VLOOKUP($E28,Listas!$L$1:$S$6,8,0))))</f>
        <v/>
      </c>
      <c r="G28" s="3"/>
      <c r="H28" s="3" t="str">
        <f>IF($G28="","",(AVERAGE(VLOOKUP($G28,Listas!$M$1:$S$6,7,0))))</f>
        <v/>
      </c>
      <c r="I28" s="3" t="str">
        <f t="shared" si="0"/>
        <v/>
      </c>
      <c r="J28" s="3"/>
    </row>
    <row r="29" spans="1:19" ht="14.25" customHeight="1">
      <c r="A29" s="3"/>
      <c r="B29" s="3"/>
      <c r="C29" s="3"/>
      <c r="D29" s="3"/>
      <c r="E29" s="3"/>
      <c r="F29" s="3" t="str">
        <f>IF($D29="","",AVERAGE(VLOOKUP($D29,Listas!$K$1:$S$6,9,0),(VLOOKUP($E29,Listas!$L$1:$S$6,8,0))))</f>
        <v/>
      </c>
      <c r="G29" s="3"/>
      <c r="H29" s="3" t="str">
        <f>IF($G29="","",(AVERAGE(VLOOKUP($G29,Listas!$M$1:$S$6,7,0))))</f>
        <v/>
      </c>
      <c r="I29" s="3" t="str">
        <f t="shared" si="0"/>
        <v/>
      </c>
      <c r="J29" s="3"/>
    </row>
    <row r="30" spans="1:19" ht="14.25" customHeight="1">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c r="A32" s="35"/>
      <c r="B32" s="33"/>
      <c r="C32" s="33"/>
      <c r="D32" s="116"/>
      <c r="E32" s="36"/>
      <c r="F32" s="34" t="str">
        <f>IF($D32="","",AVERAGE(VLOOKUP($D32,Listas!$K$1:$S$6,9,0),(VLOOKUP($E32,Listas!$L$1:$S$6,8,0))))</f>
        <v/>
      </c>
      <c r="G32" s="36"/>
      <c r="H32" s="111" t="str">
        <f>IF($G32="","",(AVERAGE(VLOOKUP($G32,Listas!$M$1:$S$6,7,0))))</f>
        <v/>
      </c>
      <c r="I32" s="37" t="str">
        <f t="shared" si="0"/>
        <v/>
      </c>
      <c r="J32" s="38"/>
      <c r="K32" s="39"/>
    </row>
    <row r="33" spans="1:11" ht="14.25" customHeight="1">
      <c r="A33" s="35"/>
      <c r="B33" s="33"/>
      <c r="C33" s="33"/>
      <c r="D33" s="116"/>
      <c r="E33" s="36"/>
      <c r="F33" s="34" t="str">
        <f>IF($D33="","",AVERAGE(VLOOKUP($D33,Listas!$K$1:$S$6,9,0),(VLOOKUP($E33,Listas!$L$1:$S$6,8,0))))</f>
        <v/>
      </c>
      <c r="G33" s="36"/>
      <c r="H33" s="111" t="str">
        <f>IF($G33="","",(AVERAGE(VLOOKUP($G33,Listas!$M$1:$S$6,7,0))))</f>
        <v/>
      </c>
      <c r="I33" s="37" t="str">
        <f t="shared" si="0"/>
        <v/>
      </c>
      <c r="J33" s="38"/>
      <c r="K33" s="39"/>
    </row>
    <row r="34" spans="1:11" ht="14.25" customHeight="1">
      <c r="A34" s="35"/>
      <c r="B34" s="33"/>
      <c r="C34" s="33"/>
      <c r="D34" s="116"/>
      <c r="E34" s="36"/>
      <c r="F34" s="34" t="str">
        <f>IF($D34="","",AVERAGE(VLOOKUP($D34,Listas!$K$1:$S$6,9,0),(VLOOKUP($E34,Listas!$L$1:$S$6,8,0))))</f>
        <v/>
      </c>
      <c r="G34" s="36"/>
      <c r="H34" s="111" t="str">
        <f>IF($G34="","",(AVERAGE(VLOOKUP($G34,Listas!$M$1:$S$6,7,0))))</f>
        <v/>
      </c>
      <c r="I34" s="37" t="str">
        <f t="shared" si="0"/>
        <v/>
      </c>
      <c r="J34" s="38"/>
      <c r="K34" s="39"/>
    </row>
    <row r="35" spans="1:11" ht="14.25" customHeight="1">
      <c r="A35" s="35"/>
      <c r="B35" s="33"/>
      <c r="C35" s="33"/>
      <c r="D35" s="116"/>
      <c r="E35" s="36"/>
      <c r="F35" s="34" t="str">
        <f>IF($D35="","",AVERAGE(VLOOKUP($D35,Listas!$K$1:$S$6,9,0),(VLOOKUP($E35,Listas!$L$1:$S$6,8,0))))</f>
        <v/>
      </c>
      <c r="G35" s="36"/>
      <c r="H35" s="111" t="str">
        <f>IF($G35="","",(AVERAGE(VLOOKUP($G35,Listas!$M$1:$S$6,7,0))))</f>
        <v/>
      </c>
      <c r="I35" s="37" t="str">
        <f t="shared" si="0"/>
        <v/>
      </c>
      <c r="J35" s="38"/>
      <c r="K35" s="39"/>
    </row>
    <row r="36" spans="1:11" ht="14.25" customHeight="1">
      <c r="A36" s="35"/>
      <c r="B36" s="33"/>
      <c r="C36" s="33"/>
      <c r="D36" s="116"/>
      <c r="E36" s="36"/>
      <c r="F36" s="34" t="str">
        <f>IF($D36="","",AVERAGE(VLOOKUP($D36,Listas!$K$1:$S$6,9,0),(VLOOKUP($E36,Listas!$L$1:$S$6,8,0))))</f>
        <v/>
      </c>
      <c r="G36" s="36"/>
      <c r="H36" s="111" t="str">
        <f>IF($G36="","",(AVERAGE(VLOOKUP($G36,Listas!$M$1:$S$6,7,0))))</f>
        <v/>
      </c>
      <c r="I36" s="37" t="str">
        <f t="shared" si="0"/>
        <v/>
      </c>
      <c r="J36" s="38"/>
      <c r="K36" s="39"/>
    </row>
    <row r="37" spans="1:11" ht="14.25" customHeight="1">
      <c r="A37" s="35"/>
      <c r="B37" s="33"/>
      <c r="C37" s="33"/>
      <c r="D37" s="116"/>
      <c r="E37" s="36"/>
      <c r="F37" s="34" t="str">
        <f>IF($D37="","",AVERAGE(VLOOKUP($D37,Listas!$K$1:$S$6,9,0),(VLOOKUP($E37,Listas!$L$1:$S$6,8,0))))</f>
        <v/>
      </c>
      <c r="G37" s="36"/>
      <c r="H37" s="111" t="str">
        <f>IF($G37="","",(AVERAGE(VLOOKUP($G37,Listas!$M$1:$S$6,7,0))))</f>
        <v/>
      </c>
      <c r="I37" s="37" t="str">
        <f t="shared" si="0"/>
        <v/>
      </c>
      <c r="J37" s="38"/>
      <c r="K37" s="39"/>
    </row>
    <row r="38" spans="1:11" ht="14.25" customHeight="1">
      <c r="A38" s="3"/>
      <c r="B38" s="3"/>
      <c r="C38" s="3"/>
      <c r="D38" s="3"/>
      <c r="E38" s="3"/>
      <c r="F38" s="3" t="str">
        <f>IF($D38="","",AVERAGE(VLOOKUP($D38,Listas!$K$1:$S$6,9,0),(VLOOKUP($E38,Listas!$L$1:$S$6,8,0))))</f>
        <v/>
      </c>
      <c r="G38" s="3"/>
      <c r="H38" s="3" t="str">
        <f>IF($G38="","",(AVERAGE(VLOOKUP($G38,Listas!$M$1:$S$6,7,0))))</f>
        <v/>
      </c>
      <c r="I38" s="3" t="str">
        <f t="shared" si="0"/>
        <v/>
      </c>
      <c r="J38" s="3"/>
    </row>
    <row r="39" spans="1:11" ht="14.25" customHeight="1">
      <c r="A39" s="3"/>
      <c r="B39" s="3"/>
      <c r="C39" s="3"/>
      <c r="D39" s="3"/>
      <c r="E39" s="3"/>
      <c r="F39" s="3" t="str">
        <f>IF($D39="","",AVERAGE(VLOOKUP($D39,Listas!$K$1:$S$6,9,0),(VLOOKUP($E39,Listas!$L$1:$S$6,8,0))))</f>
        <v/>
      </c>
      <c r="G39" s="3"/>
      <c r="H39" s="3" t="str">
        <f>IF($G39="","",(AVERAGE(VLOOKUP($G39,Listas!$M$1:$S$6,7,0))))</f>
        <v/>
      </c>
      <c r="I39" s="3" t="str">
        <f t="shared" si="0"/>
        <v/>
      </c>
      <c r="J39" s="3"/>
    </row>
    <row r="40" spans="1:11" ht="14.25" customHeight="1">
      <c r="A40" s="3"/>
      <c r="B40" s="3"/>
      <c r="C40" s="3"/>
      <c r="D40" s="3"/>
      <c r="E40" s="3"/>
      <c r="F40" s="3" t="str">
        <f>IF($D40="","",AVERAGE(VLOOKUP($D40,Listas!$K$1:$S$6,9,0),(VLOOKUP($E40,Listas!$L$1:$S$6,8,0))))</f>
        <v/>
      </c>
      <c r="G40" s="3"/>
      <c r="H40" s="3" t="str">
        <f>IF($G40="","",(AVERAGE(VLOOKUP($G40,Listas!$M$1:$S$6,7,0))))</f>
        <v/>
      </c>
      <c r="I40" s="3" t="str">
        <f t="shared" si="0"/>
        <v/>
      </c>
      <c r="J40" s="3"/>
    </row>
    <row r="41" spans="1:11" ht="14.25" customHeight="1">
      <c r="A41" s="3"/>
      <c r="B41" s="3"/>
      <c r="C41" s="3"/>
      <c r="D41" s="3"/>
      <c r="E41" s="3"/>
      <c r="F41" s="3" t="str">
        <f>IF($D41="","",AVERAGE(VLOOKUP($D41,Listas!$K$1:$S$6,9,0),(VLOOKUP($E41,Listas!$L$1:$S$6,8,0))))</f>
        <v/>
      </c>
      <c r="G41" s="3"/>
      <c r="H41" s="3" t="str">
        <f>IF($G41="","",(AVERAGE(VLOOKUP($G41,Listas!$M$1:$S$6,7,0))))</f>
        <v/>
      </c>
      <c r="I41" s="3" t="str">
        <f t="shared" si="0"/>
        <v/>
      </c>
      <c r="J41" s="3"/>
    </row>
    <row r="42" spans="1:11" ht="14.25" customHeight="1">
      <c r="A42" s="3"/>
      <c r="B42" s="3"/>
      <c r="C42" s="3"/>
      <c r="D42" s="3"/>
      <c r="E42" s="3"/>
      <c r="F42" s="3" t="str">
        <f>IF($D42="","",AVERAGE(VLOOKUP($D42,Listas!$K$1:$S$6,9,0),(VLOOKUP($E42,Listas!$L$1:$S$6,8,0))))</f>
        <v/>
      </c>
      <c r="G42" s="3"/>
      <c r="H42" s="3" t="str">
        <f>IF($G42="","",(AVERAGE(VLOOKUP($G42,Listas!$M$1:$S$6,7,0))))</f>
        <v/>
      </c>
      <c r="I42" s="3" t="str">
        <f t="shared" si="0"/>
        <v/>
      </c>
      <c r="J42" s="3"/>
    </row>
    <row r="43" spans="1:11" ht="14.25" customHeight="1">
      <c r="A43" s="3"/>
      <c r="B43" s="3"/>
      <c r="C43" s="3"/>
      <c r="D43" s="3"/>
      <c r="E43" s="3"/>
      <c r="F43" s="3" t="str">
        <f>IF($D43="","",AVERAGE(VLOOKUP($D43,Listas!$K$1:$S$6,9,0),(VLOOKUP($E43,Listas!$L$1:$S$6,8,0))))</f>
        <v/>
      </c>
      <c r="G43" s="3"/>
      <c r="H43" s="3" t="str">
        <f>IF($G43="","",(AVERAGE(VLOOKUP($G43,Listas!$M$1:$S$6,7,0))))</f>
        <v/>
      </c>
      <c r="I43" s="3" t="str">
        <f t="shared" si="0"/>
        <v/>
      </c>
      <c r="J43" s="3"/>
    </row>
    <row r="44" spans="1:11" ht="14.25" customHeight="1">
      <c r="A44" s="3"/>
      <c r="B44" s="3"/>
      <c r="C44" s="3"/>
      <c r="D44" s="3"/>
      <c r="E44" s="3"/>
      <c r="F44" s="3" t="str">
        <f>IF($D44="","",AVERAGE(VLOOKUP($D44,Listas!$K$1:$S$6,9,0),(VLOOKUP($E44,Listas!$L$1:$S$6,8,0))))</f>
        <v/>
      </c>
      <c r="G44" s="3"/>
      <c r="H44" s="3" t="str">
        <f>IF($G44="","",(AVERAGE(VLOOKUP($G44,Listas!$M$1:$S$6,7,0))))</f>
        <v/>
      </c>
      <c r="I44" s="3" t="str">
        <f t="shared" ref="I44:I75" si="2">IF($D44="","",$F44*$H44)</f>
        <v/>
      </c>
      <c r="J44" s="3"/>
    </row>
    <row r="45" spans="1:11" ht="14.25" customHeight="1">
      <c r="A45" s="3"/>
      <c r="B45" s="3"/>
      <c r="C45" s="3"/>
      <c r="D45" s="3"/>
      <c r="E45" s="3"/>
      <c r="F45" s="3" t="str">
        <f>IF($D45="","",AVERAGE(VLOOKUP($D45,Listas!$K$1:$S$6,9,0),(VLOOKUP($E45,Listas!$L$1:$S$6,8,0))))</f>
        <v/>
      </c>
      <c r="G45" s="3"/>
      <c r="H45" s="3" t="str">
        <f>IF($G45="","",(AVERAGE(VLOOKUP($G45,Listas!$M$1:$S$6,7,0))))</f>
        <v/>
      </c>
      <c r="I45" s="3" t="str">
        <f t="shared" si="2"/>
        <v/>
      </c>
      <c r="J45" s="3"/>
    </row>
    <row r="46" spans="1:11" ht="14.25" customHeight="1">
      <c r="A46" s="3"/>
      <c r="B46" s="3"/>
      <c r="C46" s="3"/>
      <c r="D46" s="3"/>
      <c r="E46" s="3"/>
      <c r="F46" s="3" t="str">
        <f>IF($D46="","",AVERAGE(VLOOKUP($D46,Listas!$K$1:$S$6,9,0),(VLOOKUP($E46,Listas!$L$1:$S$6,8,0))))</f>
        <v/>
      </c>
      <c r="G46" s="3"/>
      <c r="H46" s="3" t="str">
        <f>IF($G46="","",(AVERAGE(VLOOKUP($G46,Listas!$M$1:$S$6,7,0))))</f>
        <v/>
      </c>
      <c r="I46" s="3" t="str">
        <f t="shared" si="2"/>
        <v/>
      </c>
      <c r="J46" s="3"/>
    </row>
    <row r="47" spans="1:11" ht="14.25" customHeight="1">
      <c r="A47" s="3"/>
      <c r="B47" s="3"/>
      <c r="C47" s="3"/>
      <c r="D47" s="3"/>
      <c r="E47" s="3"/>
      <c r="F47" s="3" t="str">
        <f>IF($D47="","",AVERAGE(VLOOKUP($D47,Listas!$K$1:$S$6,9,0),(VLOOKUP($E47,Listas!$L$1:$S$6,8,0))))</f>
        <v/>
      </c>
      <c r="G47" s="3"/>
      <c r="H47" s="3" t="str">
        <f>IF($G47="","",(AVERAGE(VLOOKUP($G47,Listas!$M$1:$S$6,7,0))))</f>
        <v/>
      </c>
      <c r="I47" s="3" t="str">
        <f t="shared" si="2"/>
        <v/>
      </c>
      <c r="J47" s="3"/>
    </row>
    <row r="48" spans="1:11" ht="14.25" customHeight="1">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c r="A60" s="3"/>
      <c r="B60" s="3"/>
      <c r="C60" s="3"/>
      <c r="D60" s="3"/>
      <c r="E60" s="3"/>
      <c r="F60" s="3" t="str">
        <f>IF($D60="","",AVERAGE(VLOOKUP($D60,Listas!$K$1:$S$6,9,0),(VLOOKUP($E60,Listas!$L$1:$S$6,8,0))))</f>
        <v/>
      </c>
      <c r="G60" s="3"/>
      <c r="H60" s="3" t="str">
        <f>IF($G60="","",(AVERAGE(VLOOKUP($G60,Listas!$M$1:$S$6,7,0))))</f>
        <v/>
      </c>
      <c r="I60" s="3" t="str">
        <f t="shared" si="2"/>
        <v/>
      </c>
      <c r="J60" s="3"/>
    </row>
    <row r="61" spans="1:10" ht="14.25" customHeight="1">
      <c r="A61" s="3"/>
      <c r="B61" s="3"/>
      <c r="C61" s="3"/>
      <c r="D61" s="3"/>
      <c r="E61" s="3"/>
      <c r="F61" s="3" t="str">
        <f>IF($D61="","",AVERAGE(VLOOKUP($D61,Listas!$K$1:$S$6,9,0),(VLOOKUP($E61,Listas!$L$1:$S$6,8,0))))</f>
        <v/>
      </c>
      <c r="G61" s="3"/>
      <c r="H61" s="3" t="str">
        <f>IF($G61="","",(AVERAGE(VLOOKUP($G61,Listas!$M$1:$S$6,7,0))))</f>
        <v/>
      </c>
      <c r="I61" s="3" t="str">
        <f t="shared" si="2"/>
        <v/>
      </c>
      <c r="J61" s="3"/>
    </row>
    <row r="62" spans="1:10" ht="14.25" customHeight="1">
      <c r="A62" s="3"/>
      <c r="B62" s="3"/>
      <c r="C62" s="3"/>
      <c r="D62" s="3"/>
      <c r="E62" s="3"/>
      <c r="F62" s="3" t="str">
        <f>IF($D62="","",AVERAGE(VLOOKUP($D62,Listas!$K$1:$S$6,9,0),(VLOOKUP($E62,Listas!$L$1:$S$6,8,0))))</f>
        <v/>
      </c>
      <c r="G62" s="3"/>
      <c r="H62" s="3" t="str">
        <f>IF($G62="","",(AVERAGE(VLOOKUP($G62,Listas!$M$1:$S$6,7,0))))</f>
        <v/>
      </c>
      <c r="I62" s="3" t="str">
        <f t="shared" si="2"/>
        <v/>
      </c>
      <c r="J62" s="3"/>
    </row>
    <row r="63" spans="1:10" ht="14.25" customHeight="1">
      <c r="A63" s="3"/>
      <c r="B63" s="3"/>
      <c r="C63" s="3"/>
      <c r="D63" s="3"/>
      <c r="E63" s="3"/>
      <c r="F63" s="3" t="str">
        <f>IF($D63="","",AVERAGE(VLOOKUP($D63,Listas!$K$1:$S$6,9,0),(VLOOKUP($E63,Listas!$L$1:$S$6,8,0))))</f>
        <v/>
      </c>
      <c r="G63" s="3"/>
      <c r="H63" s="3" t="str">
        <f>IF($G63="","",(AVERAGE(VLOOKUP($G63,Listas!$M$1:$S$6,7,0))))</f>
        <v/>
      </c>
      <c r="I63" s="3" t="str">
        <f t="shared" si="2"/>
        <v/>
      </c>
      <c r="J63" s="3"/>
    </row>
    <row r="64" spans="1:10" ht="14.25" customHeight="1">
      <c r="A64" s="3"/>
      <c r="B64" s="3"/>
      <c r="C64" s="3"/>
      <c r="D64" s="3"/>
      <c r="E64" s="3"/>
      <c r="F64" s="3" t="str">
        <f>IF($D64="","",AVERAGE(VLOOKUP($D64,Listas!$K$1:$S$6,9,0),(VLOOKUP($E64,Listas!$L$1:$S$6,8,0))))</f>
        <v/>
      </c>
      <c r="G64" s="3"/>
      <c r="H64" s="3" t="str">
        <f>IF($G64="","",(AVERAGE(VLOOKUP($G64,Listas!$M$1:$S$6,7,0))))</f>
        <v/>
      </c>
      <c r="I64" s="3" t="str">
        <f t="shared" si="2"/>
        <v/>
      </c>
      <c r="J64" s="3"/>
    </row>
    <row r="65" spans="1:10" ht="14.25" customHeight="1">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c r="A67" s="3"/>
      <c r="B67" s="3"/>
      <c r="C67" s="3"/>
      <c r="D67" s="3"/>
      <c r="E67" s="3"/>
      <c r="F67" s="3" t="str">
        <f>IF($D67="","",AVERAGE(VLOOKUP($D67,Listas!$K$1:$S$6,9,0),(VLOOKUP($E67,Listas!$L$1:$S$6,8,0))))</f>
        <v/>
      </c>
      <c r="G67" s="3"/>
      <c r="H67" s="3" t="str">
        <f>IF($G67="","",(AVERAGE(VLOOKUP($G67,Listas!$M$1:$S$6,7,0))))</f>
        <v/>
      </c>
      <c r="I67" s="3" t="str">
        <f t="shared" si="2"/>
        <v/>
      </c>
      <c r="J67" s="3"/>
    </row>
    <row r="68" spans="1:10" ht="14.25" customHeight="1">
      <c r="A68" s="3"/>
      <c r="B68" s="3"/>
      <c r="C68" s="3"/>
      <c r="D68" s="3"/>
      <c r="E68" s="3"/>
      <c r="F68" s="3" t="str">
        <f>IF($D68="","",AVERAGE(VLOOKUP($D68,Listas!$K$1:$S$6,9,0),(VLOOKUP($E68,Listas!$L$1:$S$6,8,0))))</f>
        <v/>
      </c>
      <c r="G68" s="3"/>
      <c r="H68" s="3" t="str">
        <f>IF($G68="","",(AVERAGE(VLOOKUP($G68,Listas!$M$1:$S$6,7,0))))</f>
        <v/>
      </c>
      <c r="I68" s="3" t="str">
        <f t="shared" si="2"/>
        <v/>
      </c>
      <c r="J68" s="3"/>
    </row>
    <row r="69" spans="1:10" ht="14.25" customHeight="1">
      <c r="A69" s="3"/>
      <c r="B69" s="3"/>
      <c r="C69" s="3"/>
      <c r="D69" s="3"/>
      <c r="E69" s="3"/>
      <c r="F69" s="3" t="str">
        <f>IF($D69="","",AVERAGE(VLOOKUP($D69,Listas!$K$1:$S$6,9,0),(VLOOKUP($E69,Listas!$L$1:$S$6,8,0))))</f>
        <v/>
      </c>
      <c r="G69" s="3"/>
      <c r="H69" s="3" t="str">
        <f>IF($G69="","",(AVERAGE(VLOOKUP($G69,Listas!$M$1:$S$6,7,0))))</f>
        <v/>
      </c>
      <c r="I69" s="3" t="str">
        <f t="shared" si="2"/>
        <v/>
      </c>
      <c r="J69" s="3"/>
    </row>
    <row r="70" spans="1:10">
      <c r="A70" s="3"/>
      <c r="B70" s="3"/>
      <c r="C70" s="3"/>
      <c r="D70" s="3"/>
      <c r="E70" s="3"/>
      <c r="F70" s="3" t="str">
        <f>IF($D70="","",AVERAGE(VLOOKUP($D70,Listas!$K$1:$S$6,9,0),(VLOOKUP($E70,Listas!$L$1:$S$6,8,0))))</f>
        <v/>
      </c>
      <c r="G70" s="3"/>
      <c r="H70" s="3" t="str">
        <f>IF($G70="","",(AVERAGE(VLOOKUP($G70,Listas!$M$1:$S$6,7,0))))</f>
        <v/>
      </c>
      <c r="I70" s="3" t="str">
        <f t="shared" si="2"/>
        <v/>
      </c>
      <c r="J70" s="3"/>
    </row>
    <row r="71" spans="1:10" ht="12.6" customHeight="1">
      <c r="A71" s="3"/>
      <c r="B71" s="3"/>
      <c r="C71" s="3"/>
      <c r="D71" s="3"/>
      <c r="E71" s="3"/>
      <c r="F71" s="3" t="str">
        <f>IF($D71="","",AVERAGE(VLOOKUP($D71,Listas!$K$1:$S$6,9,0),(VLOOKUP($E71,Listas!$L$1:$S$6,8,0))))</f>
        <v/>
      </c>
      <c r="G71" s="3"/>
      <c r="H71" s="3" t="str">
        <f>IF($G71="","",(AVERAGE(VLOOKUP($G71,Listas!$M$1:$S$6,7,0))))</f>
        <v/>
      </c>
      <c r="I71" s="3" t="str">
        <f t="shared" si="2"/>
        <v/>
      </c>
      <c r="J71" s="3"/>
    </row>
    <row r="72" spans="1:10" ht="14.25" customHeight="1">
      <c r="A72" s="3"/>
      <c r="B72" s="3"/>
      <c r="C72" s="3"/>
      <c r="D72" s="3"/>
      <c r="E72" s="3"/>
      <c r="F72" s="3" t="str">
        <f>IF($D72="","",AVERAGE(VLOOKUP($D72,Listas!$K$1:$S$6,9,0),(VLOOKUP($E72,Listas!$L$1:$S$6,8,0))))</f>
        <v/>
      </c>
      <c r="G72" s="3"/>
      <c r="H72" s="3" t="str">
        <f>IF($G72="","",(AVERAGE(VLOOKUP($G72,Listas!$M$1:$S$6,7,0))))</f>
        <v/>
      </c>
      <c r="I72" s="3" t="str">
        <f t="shared" si="2"/>
        <v/>
      </c>
      <c r="J72" s="3"/>
    </row>
    <row r="73" spans="1:10" ht="15" customHeight="1">
      <c r="A73" s="3"/>
      <c r="B73" s="3"/>
      <c r="C73" s="3"/>
      <c r="D73" s="3"/>
      <c r="E73" s="3"/>
      <c r="F73" s="3" t="str">
        <f>IF($D73="","",AVERAGE(VLOOKUP($D73,Listas!$K$1:$S$6,9,0),(VLOOKUP($E73,Listas!$L$1:$S$6,8,0))))</f>
        <v/>
      </c>
      <c r="G73" s="3"/>
      <c r="H73" s="3" t="str">
        <f>IF($G73="","",(AVERAGE(VLOOKUP($G73,Listas!$M$1:$S$6,7,0))))</f>
        <v/>
      </c>
      <c r="I73" s="3" t="str">
        <f t="shared" si="2"/>
        <v/>
      </c>
      <c r="J73" s="3"/>
    </row>
    <row r="74" spans="1:10" ht="14.25" customHeight="1">
      <c r="A74" s="3"/>
      <c r="B74" s="3"/>
      <c r="C74" s="3"/>
      <c r="D74" s="3"/>
      <c r="E74" s="3"/>
      <c r="F74" s="3" t="str">
        <f>IF($D74="","",AVERAGE(VLOOKUP($D74,Listas!$K$1:$S$6,9,0),(VLOOKUP($E74,Listas!$L$1:$S$6,8,0))))</f>
        <v/>
      </c>
      <c r="G74" s="3"/>
      <c r="H74" s="3" t="str">
        <f>IF($G74="","",(AVERAGE(VLOOKUP($G74,Listas!$M$1:$S$6,7,0))))</f>
        <v/>
      </c>
      <c r="I74" s="3" t="str">
        <f t="shared" si="2"/>
        <v/>
      </c>
      <c r="J74" s="3"/>
    </row>
    <row r="75" spans="1:10" ht="14.25" customHeight="1">
      <c r="A75" s="3"/>
      <c r="B75" s="3"/>
      <c r="C75" s="3"/>
      <c r="D75" s="3"/>
      <c r="E75" s="3"/>
      <c r="F75" s="3" t="str">
        <f>IF($D75="","",AVERAGE(VLOOKUP($D75,Listas!$K$1:$S$6,9,0),(VLOOKUP($E75,Listas!$L$1:$S$6,8,0))))</f>
        <v/>
      </c>
      <c r="G75" s="3"/>
      <c r="H75" s="3" t="str">
        <f>IF($G75="","",(AVERAGE(VLOOKUP($G75,Listas!$M$1:$S$6,7,0))))</f>
        <v/>
      </c>
      <c r="I75" s="3" t="str">
        <f t="shared" si="2"/>
        <v/>
      </c>
      <c r="J75" s="3"/>
    </row>
    <row r="76" spans="1:10" ht="14.25" customHeight="1">
      <c r="A76" s="3"/>
      <c r="B76" s="3"/>
      <c r="C76" s="3"/>
      <c r="D76" s="3"/>
      <c r="E76" s="3"/>
      <c r="F76" s="3" t="str">
        <f>IF($D76="","",AVERAGE(VLOOKUP($D76,Listas!$K$1:$S$6,9,0),(VLOOKUP($E76,Listas!$L$1:$S$6,8,0))))</f>
        <v/>
      </c>
      <c r="G76" s="3"/>
      <c r="H76" s="3" t="str">
        <f>IF($G76="","",(AVERAGE(VLOOKUP($G76,Listas!$M$1:$S$6,7,0))))</f>
        <v/>
      </c>
      <c r="I76" s="3" t="str">
        <f t="shared" ref="I76:I111" si="3">IF($D76="","",$F76*$H76)</f>
        <v/>
      </c>
      <c r="J76" s="3"/>
    </row>
    <row r="77" spans="1:10" ht="14.25" customHeight="1">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c r="A100" s="3"/>
      <c r="B100" s="3"/>
      <c r="C100" s="3"/>
      <c r="D100" s="3"/>
      <c r="E100" s="3"/>
      <c r="F100" s="3" t="str">
        <f>IF($D100="","",AVERAGE(VLOOKUP($D100,Listas!$K$1:$S$6,9,0),(VLOOKUP($E100,Listas!$L$1:$S$6,8,0))))</f>
        <v/>
      </c>
      <c r="G100" s="3"/>
      <c r="H100" s="3" t="str">
        <f>IF($G100="","",(AVERAGE(VLOOKUP($G100,Listas!$M$1:$S$6,7,0))))</f>
        <v/>
      </c>
      <c r="I100" s="3" t="str">
        <f t="shared" si="3"/>
        <v/>
      </c>
      <c r="J100" s="3"/>
    </row>
    <row r="101" spans="1:10" ht="14.25" customHeight="1">
      <c r="A101" s="3"/>
      <c r="B101" s="3"/>
      <c r="C101" s="3"/>
      <c r="D101" s="3"/>
      <c r="E101" s="3"/>
      <c r="F101" s="3" t="str">
        <f>IF($D101="","",AVERAGE(VLOOKUP($D101,Listas!$K$1:$S$6,9,0),(VLOOKUP($E101,Listas!$L$1:$S$6,8,0))))</f>
        <v/>
      </c>
      <c r="G101" s="3"/>
      <c r="H101" s="3" t="str">
        <f>IF($G101="","",(AVERAGE(VLOOKUP($G101,Listas!$M$1:$S$6,7,0))))</f>
        <v/>
      </c>
      <c r="I101" s="3" t="str">
        <f t="shared" si="3"/>
        <v/>
      </c>
      <c r="J101" s="3"/>
    </row>
    <row r="102" spans="1:10" ht="14.25" customHeight="1">
      <c r="A102" s="3"/>
      <c r="B102" s="3"/>
      <c r="C102" s="3"/>
      <c r="D102" s="3"/>
      <c r="E102" s="3"/>
      <c r="F102" s="3" t="str">
        <f>IF($D102="","",AVERAGE(VLOOKUP($D102,Listas!$K$1:$S$6,9,0),(VLOOKUP($E102,Listas!$L$1:$S$6,8,0))))</f>
        <v/>
      </c>
      <c r="G102" s="3"/>
      <c r="H102" s="3" t="str">
        <f>IF($G102="","",(AVERAGE(VLOOKUP($G102,Listas!$M$1:$S$6,7,0))))</f>
        <v/>
      </c>
      <c r="I102" s="3" t="str">
        <f t="shared" si="3"/>
        <v/>
      </c>
      <c r="J102" s="3"/>
    </row>
    <row r="103" spans="1:10" ht="14.25" customHeight="1">
      <c r="A103" s="3"/>
      <c r="B103" s="3"/>
      <c r="C103" s="3"/>
      <c r="D103" s="3"/>
      <c r="E103" s="3"/>
      <c r="F103" s="3" t="str">
        <f>IF($D103="","",AVERAGE(VLOOKUP($D103,Listas!$K$1:$S$6,9,0),(VLOOKUP($E103,Listas!$L$1:$S$6,8,0))))</f>
        <v/>
      </c>
      <c r="G103" s="3"/>
      <c r="H103" s="3" t="str">
        <f>IF($G103="","",(AVERAGE(VLOOKUP($G103,Listas!$M$1:$S$6,7,0))))</f>
        <v/>
      </c>
      <c r="I103" s="3" t="str">
        <f t="shared" si="3"/>
        <v/>
      </c>
      <c r="J103" s="3"/>
    </row>
    <row r="104" spans="1:10" ht="14.25" customHeight="1">
      <c r="A104" s="3"/>
      <c r="B104" s="3"/>
      <c r="C104" s="3"/>
      <c r="D104" s="3"/>
      <c r="E104" s="3"/>
      <c r="F104" s="3" t="str">
        <f>IF($D104="","",AVERAGE(VLOOKUP($D104,Listas!$K$1:$S$6,9,0),(VLOOKUP($E104,Listas!$L$1:$S$6,8,0))))</f>
        <v/>
      </c>
      <c r="G104" s="3"/>
      <c r="H104" s="3" t="str">
        <f>IF($G104="","",(AVERAGE(VLOOKUP($G104,Listas!$M$1:$S$6,7,0))))</f>
        <v/>
      </c>
      <c r="I104" s="3" t="str">
        <f t="shared" si="3"/>
        <v/>
      </c>
      <c r="J104" s="3"/>
    </row>
    <row r="105" spans="1:10" ht="14.25" customHeight="1">
      <c r="A105" s="3"/>
      <c r="B105" s="3"/>
      <c r="C105" s="3"/>
      <c r="D105" s="3"/>
      <c r="E105" s="3"/>
      <c r="F105" s="3" t="str">
        <f>IF($D105="","",AVERAGE(VLOOKUP($D105,Listas!$K$1:$S$6,9,0),(VLOOKUP($E105,Listas!$L$1:$S$6,8,0))))</f>
        <v/>
      </c>
      <c r="G105" s="3"/>
      <c r="H105" s="3" t="str">
        <f>IF($G105="","",(AVERAGE(VLOOKUP($G105,Listas!$M$1:$S$6,7,0))))</f>
        <v/>
      </c>
      <c r="I105" s="3" t="str">
        <f t="shared" si="3"/>
        <v/>
      </c>
      <c r="J105" s="3"/>
    </row>
    <row r="106" spans="1:10" ht="14.25" customHeight="1">
      <c r="A106" s="3"/>
      <c r="B106" s="3"/>
      <c r="C106" s="3"/>
      <c r="D106" s="3"/>
      <c r="E106" s="3"/>
      <c r="F106" s="3" t="str">
        <f>IF($D106="","",AVERAGE(VLOOKUP($D106,Listas!$K$1:$S$6,9,0),(VLOOKUP($E106,Listas!$L$1:$S$6,8,0))))</f>
        <v/>
      </c>
      <c r="G106" s="3"/>
      <c r="H106" s="3" t="str">
        <f>IF($G106="","",(AVERAGE(VLOOKUP($G106,Listas!$M$1:$S$6,7,0))))</f>
        <v/>
      </c>
      <c r="I106" s="3" t="str">
        <f t="shared" si="3"/>
        <v/>
      </c>
      <c r="J106" s="3"/>
    </row>
    <row r="107" spans="1:10" ht="14.25" customHeight="1">
      <c r="A107" s="3"/>
      <c r="B107" s="3"/>
      <c r="C107" s="3"/>
      <c r="D107" s="3"/>
      <c r="E107" s="3"/>
      <c r="F107" s="3" t="str">
        <f>IF($D107="","",AVERAGE(VLOOKUP($D107,Listas!$K$1:$S$6,9,0),(VLOOKUP($E107,Listas!$L$1:$S$6,8,0))))</f>
        <v/>
      </c>
      <c r="G107" s="3"/>
      <c r="H107" s="3" t="str">
        <f>IF($G107="","",(AVERAGE(VLOOKUP($G107,Listas!$M$1:$S$6,7,0))))</f>
        <v/>
      </c>
      <c r="I107" s="3" t="str">
        <f t="shared" si="3"/>
        <v/>
      </c>
      <c r="J107" s="3"/>
    </row>
    <row r="108" spans="1:10" ht="14.25" customHeight="1">
      <c r="A108" s="3"/>
      <c r="B108" s="3"/>
      <c r="C108" s="3"/>
      <c r="D108" s="3"/>
      <c r="E108" s="3"/>
      <c r="F108" s="3" t="str">
        <f>IF($D108="","",AVERAGE(VLOOKUP($D108,Listas!$K$1:$S$6,9,0),(VLOOKUP($E108,Listas!$L$1:$S$6,8,0))))</f>
        <v/>
      </c>
      <c r="G108" s="3"/>
      <c r="H108" s="3" t="str">
        <f>IF($G108="","",(AVERAGE(VLOOKUP($G108,Listas!$M$1:$S$6,7,0))))</f>
        <v/>
      </c>
      <c r="I108" s="3" t="str">
        <f t="shared" si="3"/>
        <v/>
      </c>
      <c r="J108" s="3"/>
    </row>
    <row r="109" spans="1:10" ht="14.25" customHeight="1">
      <c r="A109" s="3"/>
      <c r="B109" s="3"/>
      <c r="C109" s="3"/>
      <c r="D109" s="3"/>
      <c r="E109" s="3"/>
      <c r="F109" s="3" t="str">
        <f>IF($D109="","",AVERAGE(VLOOKUP($D109,Listas!$K$1:$S$6,9,0),(VLOOKUP($E109,Listas!$L$1:$S$6,8,0))))</f>
        <v/>
      </c>
      <c r="G109" s="3"/>
      <c r="H109" s="3" t="str">
        <f>IF($G109="","",(AVERAGE(VLOOKUP($G109,Listas!$M$1:$S$6,7,0))))</f>
        <v/>
      </c>
      <c r="I109" s="3" t="str">
        <f t="shared" si="3"/>
        <v/>
      </c>
      <c r="J109" s="3"/>
    </row>
    <row r="110" spans="1:10">
      <c r="A110" s="3"/>
      <c r="B110" s="3"/>
      <c r="C110" s="3"/>
      <c r="D110" s="3"/>
      <c r="E110" s="3"/>
      <c r="F110" s="3" t="str">
        <f>IF($D110="","",AVERAGE(VLOOKUP($D110,Listas!$K$1:$S$6,9,0),(VLOOKUP($E110,Listas!$L$1:$S$6,8,0))))</f>
        <v/>
      </c>
      <c r="G110" s="3"/>
      <c r="H110" s="3" t="str">
        <f>IF($G110="","",(AVERAGE(VLOOKUP($G110,Listas!$M$1:$S$6,7,0))))</f>
        <v/>
      </c>
      <c r="I110" s="3" t="str">
        <f t="shared" si="3"/>
        <v/>
      </c>
      <c r="J110" s="3"/>
    </row>
    <row r="111" spans="1:10">
      <c r="A111" s="3"/>
      <c r="B111" s="3"/>
      <c r="C111" s="3"/>
      <c r="D111" s="3"/>
      <c r="E111" s="3"/>
      <c r="F111" s="3" t="str">
        <f>IF($D111="","",AVERAGE(VLOOKUP($D111,Listas!$K$1:$S$6,9,0),(VLOOKUP($E111,Listas!$L$1:$S$6,8,0))))</f>
        <v/>
      </c>
      <c r="G111" s="3"/>
      <c r="H111" s="3" t="str">
        <f>IF($G111="","",(AVERAGE(VLOOKUP($G111,Listas!$M$1:$S$6,7,0))))</f>
        <v/>
      </c>
      <c r="I111" s="3" t="str">
        <f t="shared" si="3"/>
        <v/>
      </c>
      <c r="J111" s="3"/>
    </row>
    <row r="112" spans="1:10">
      <c r="A112" s="3"/>
      <c r="B112" s="3"/>
      <c r="C112" s="3"/>
      <c r="D112" s="3"/>
      <c r="E112" s="3"/>
      <c r="F112" s="3"/>
      <c r="G112" s="3"/>
      <c r="H112" s="3"/>
      <c r="I112" s="3"/>
      <c r="J112" s="3"/>
    </row>
    <row r="113" spans="1:10">
      <c r="A113" s="3"/>
      <c r="B113" s="3"/>
      <c r="C113" s="3"/>
      <c r="D113" s="3"/>
      <c r="E113" s="3"/>
      <c r="F113" s="3"/>
      <c r="G113" s="3"/>
      <c r="H113" s="3"/>
      <c r="I113" s="3"/>
      <c r="J113" s="3"/>
    </row>
    <row r="114" spans="1:10">
      <c r="A114" s="3"/>
      <c r="B114" s="3"/>
      <c r="C114" s="3"/>
      <c r="D114" s="3"/>
      <c r="E114" s="3"/>
      <c r="F114" s="3"/>
      <c r="G114" s="3"/>
      <c r="H114" s="3"/>
      <c r="I114" s="3"/>
      <c r="J114" s="3"/>
    </row>
    <row r="115" spans="1:10">
      <c r="A115" s="3"/>
      <c r="B115" s="3"/>
      <c r="C115" s="3"/>
      <c r="D115" s="3"/>
      <c r="E115" s="3"/>
      <c r="F115" s="3"/>
      <c r="G115" s="3"/>
      <c r="H115" s="3"/>
      <c r="I115" s="3"/>
      <c r="J115" s="3"/>
    </row>
    <row r="116" spans="1:10">
      <c r="A116" s="3"/>
      <c r="B116" s="3"/>
      <c r="C116" s="3"/>
      <c r="D116" s="3"/>
      <c r="E116" s="3"/>
      <c r="F116" s="3"/>
      <c r="G116" s="3"/>
      <c r="H116" s="3"/>
      <c r="I116" s="3"/>
      <c r="J116" s="3"/>
    </row>
    <row r="117" spans="1:10">
      <c r="A117" s="3"/>
      <c r="B117" s="3"/>
      <c r="C117" s="3"/>
      <c r="D117" s="3"/>
      <c r="E117" s="3"/>
      <c r="F117" s="3"/>
      <c r="G117" s="3"/>
      <c r="H117" s="3"/>
      <c r="I117" s="3"/>
      <c r="J117" s="3"/>
    </row>
    <row r="118" spans="1:10">
      <c r="A118" s="3"/>
      <c r="B118" s="3"/>
      <c r="C118" s="3"/>
      <c r="D118" s="3"/>
      <c r="E118" s="3"/>
      <c r="F118" s="3"/>
      <c r="G118" s="3"/>
      <c r="H118" s="3"/>
      <c r="I118" s="3"/>
      <c r="J118" s="3"/>
    </row>
    <row r="119" spans="1:10">
      <c r="A119" s="3"/>
      <c r="B119" s="3"/>
      <c r="C119" s="3"/>
      <c r="D119" s="3"/>
      <c r="E119" s="3"/>
      <c r="F119" s="3"/>
      <c r="G119" s="3"/>
      <c r="H119" s="3"/>
      <c r="I119" s="3"/>
      <c r="J119" s="3"/>
    </row>
    <row r="120" spans="1:10">
      <c r="A120" s="3"/>
      <c r="B120" s="3"/>
      <c r="C120" s="3"/>
      <c r="D120" s="3"/>
      <c r="E120" s="3"/>
      <c r="F120" s="3"/>
      <c r="G120" s="3"/>
      <c r="H120" s="3"/>
      <c r="I120" s="3"/>
      <c r="J120" s="3"/>
    </row>
    <row r="121" spans="1:10">
      <c r="A121" s="3"/>
      <c r="B121" s="3"/>
      <c r="C121" s="3"/>
      <c r="D121" s="3"/>
      <c r="E121" s="3"/>
      <c r="F121" s="3"/>
      <c r="G121" s="3"/>
      <c r="H121" s="3"/>
      <c r="I121" s="3"/>
      <c r="J121" s="3"/>
    </row>
    <row r="122" spans="1:10">
      <c r="A122" s="3"/>
      <c r="B122" s="3"/>
      <c r="C122" s="3"/>
      <c r="D122" s="3"/>
      <c r="E122" s="3"/>
      <c r="F122" s="3"/>
      <c r="G122" s="3"/>
      <c r="H122" s="3"/>
      <c r="I122" s="3"/>
      <c r="J122" s="3"/>
    </row>
    <row r="123" spans="1:10">
      <c r="A123" s="3"/>
      <c r="B123" s="3"/>
      <c r="C123" s="3"/>
      <c r="D123" s="3"/>
      <c r="E123" s="3"/>
      <c r="F123" s="3"/>
      <c r="G123" s="3"/>
      <c r="H123" s="3"/>
      <c r="I123" s="3"/>
      <c r="J123" s="3"/>
    </row>
    <row r="124" spans="1:10">
      <c r="A124" s="3"/>
      <c r="B124" s="3"/>
      <c r="C124" s="3"/>
      <c r="D124" s="3"/>
      <c r="E124" s="3"/>
      <c r="F124" s="3"/>
      <c r="G124" s="3"/>
      <c r="H124" s="3"/>
      <c r="I124" s="3"/>
      <c r="J124" s="3"/>
    </row>
    <row r="125" spans="1:10">
      <c r="A125" s="3"/>
      <c r="B125" s="3"/>
      <c r="C125" s="3"/>
      <c r="D125" s="3"/>
      <c r="E125" s="3"/>
      <c r="F125" s="3"/>
      <c r="G125" s="3"/>
      <c r="H125" s="3"/>
      <c r="I125" s="3"/>
      <c r="J125" s="3"/>
    </row>
    <row r="126" spans="1:10">
      <c r="A126" s="3"/>
      <c r="B126" s="3"/>
      <c r="C126" s="3"/>
      <c r="D126" s="3"/>
      <c r="E126" s="3"/>
      <c r="F126" s="3"/>
      <c r="G126" s="3"/>
      <c r="H126" s="3"/>
      <c r="I126" s="3"/>
      <c r="J126" s="3"/>
    </row>
    <row r="127" spans="1:10">
      <c r="A127" s="3"/>
      <c r="B127" s="3"/>
      <c r="C127" s="3"/>
      <c r="D127" s="3"/>
      <c r="E127" s="3"/>
      <c r="F127" s="3"/>
      <c r="G127" s="3"/>
      <c r="H127" s="3"/>
      <c r="I127" s="3"/>
      <c r="J127" s="3"/>
    </row>
    <row r="128" spans="1:10">
      <c r="A128" s="3"/>
      <c r="B128" s="3"/>
      <c r="C128" s="3"/>
      <c r="D128" s="3"/>
      <c r="E128" s="3"/>
      <c r="F128" s="3"/>
      <c r="G128" s="3"/>
      <c r="H128" s="3"/>
      <c r="I128" s="3"/>
      <c r="J128" s="3"/>
    </row>
    <row r="129" spans="1:10">
      <c r="A129" s="3"/>
      <c r="B129" s="3"/>
      <c r="C129" s="3"/>
      <c r="D129" s="3"/>
      <c r="E129" s="3"/>
      <c r="F129" s="3"/>
      <c r="G129" s="3"/>
      <c r="H129" s="3"/>
      <c r="I129" s="3"/>
      <c r="J129" s="3"/>
    </row>
    <row r="130" spans="1:10">
      <c r="A130" s="3"/>
      <c r="B130" s="3"/>
      <c r="C130" s="3"/>
      <c r="D130" s="3"/>
      <c r="E130" s="3"/>
      <c r="F130" s="3"/>
      <c r="G130" s="3"/>
      <c r="H130" s="3"/>
      <c r="I130" s="3"/>
      <c r="J130" s="3"/>
    </row>
    <row r="131" spans="1:10">
      <c r="A131" s="3"/>
      <c r="B131" s="3"/>
      <c r="C131" s="3"/>
      <c r="D131" s="3"/>
      <c r="E131" s="3"/>
      <c r="F131" s="3"/>
      <c r="G131" s="3"/>
      <c r="H131" s="3"/>
      <c r="I131" s="3"/>
      <c r="J131" s="3"/>
    </row>
    <row r="132" spans="1:10">
      <c r="A132" s="3"/>
      <c r="B132" s="3"/>
      <c r="C132" s="3"/>
      <c r="D132" s="3"/>
      <c r="E132" s="3"/>
      <c r="F132" s="3"/>
      <c r="G132" s="3"/>
      <c r="H132" s="3"/>
      <c r="I132" s="3"/>
      <c r="J132" s="3"/>
    </row>
    <row r="133" spans="1:10">
      <c r="A133" s="3"/>
      <c r="B133" s="3"/>
      <c r="C133" s="3"/>
      <c r="D133" s="3"/>
      <c r="E133" s="3"/>
      <c r="F133" s="3"/>
      <c r="G133" s="3"/>
      <c r="H133" s="3"/>
      <c r="I133" s="3"/>
      <c r="J133" s="3"/>
    </row>
    <row r="134" spans="1:10">
      <c r="A134" s="3"/>
      <c r="B134" s="3"/>
      <c r="C134" s="3"/>
      <c r="D134" s="3"/>
      <c r="E134" s="3"/>
      <c r="F134" s="3"/>
      <c r="G134" s="3"/>
      <c r="H134" s="3"/>
      <c r="I134" s="3"/>
      <c r="J134" s="3"/>
    </row>
    <row r="135" spans="1:10">
      <c r="A135" s="3"/>
      <c r="B135" s="3"/>
      <c r="C135" s="3"/>
      <c r="D135" s="3"/>
      <c r="E135" s="3"/>
      <c r="F135" s="3"/>
      <c r="G135" s="3"/>
      <c r="H135" s="3"/>
      <c r="I135" s="3"/>
      <c r="J135" s="3"/>
    </row>
    <row r="136" spans="1:10">
      <c r="A136" s="3"/>
      <c r="B136" s="3"/>
      <c r="C136" s="3"/>
      <c r="D136" s="3"/>
      <c r="E136" s="3"/>
      <c r="F136" s="3"/>
      <c r="G136" s="3"/>
      <c r="H136" s="3"/>
      <c r="I136" s="3"/>
      <c r="J136" s="3"/>
    </row>
    <row r="137" spans="1:10">
      <c r="A137" s="3"/>
      <c r="B137" s="3"/>
      <c r="C137" s="3"/>
      <c r="D137" s="3"/>
      <c r="E137" s="3"/>
      <c r="F137" s="3"/>
      <c r="G137" s="3"/>
      <c r="H137" s="3"/>
      <c r="I137" s="3"/>
      <c r="J137" s="3"/>
    </row>
    <row r="138" spans="1:10">
      <c r="A138" s="3"/>
      <c r="B138" s="3"/>
      <c r="C138" s="3"/>
      <c r="D138" s="3"/>
      <c r="E138" s="3"/>
      <c r="F138" s="3"/>
      <c r="G138" s="3"/>
      <c r="H138" s="3"/>
      <c r="I138" s="3"/>
      <c r="J138" s="3"/>
    </row>
    <row r="139" spans="1:10">
      <c r="A139" s="3"/>
      <c r="B139" s="3"/>
      <c r="C139" s="3"/>
      <c r="D139" s="3"/>
      <c r="E139" s="3"/>
      <c r="F139" s="3"/>
      <c r="G139" s="3"/>
      <c r="H139" s="3"/>
      <c r="I139" s="3"/>
      <c r="J139" s="3"/>
    </row>
    <row r="140" spans="1:10">
      <c r="A140" s="3"/>
      <c r="B140" s="3"/>
      <c r="C140" s="3"/>
      <c r="D140" s="3"/>
      <c r="E140" s="3"/>
      <c r="F140" s="3"/>
      <c r="G140" s="3"/>
      <c r="H140" s="3"/>
      <c r="I140" s="3"/>
      <c r="J140" s="3"/>
    </row>
    <row r="141" spans="1:10">
      <c r="A141" s="3"/>
      <c r="B141" s="3"/>
      <c r="C141" s="3"/>
      <c r="D141" s="3"/>
      <c r="E141" s="3"/>
      <c r="F141" s="3"/>
      <c r="G141" s="3"/>
      <c r="H141" s="3"/>
      <c r="I141" s="3"/>
      <c r="J141" s="3"/>
    </row>
    <row r="142" spans="1:10">
      <c r="A142" s="3"/>
      <c r="B142" s="3"/>
      <c r="C142" s="3"/>
      <c r="D142" s="3"/>
      <c r="E142" s="3"/>
      <c r="F142" s="3"/>
      <c r="G142" s="3"/>
      <c r="H142" s="3"/>
      <c r="I142" s="3"/>
      <c r="J142" s="3"/>
    </row>
    <row r="143" spans="1:10">
      <c r="A143" s="3"/>
      <c r="B143" s="3"/>
      <c r="C143" s="3"/>
      <c r="D143" s="3"/>
      <c r="E143" s="3"/>
      <c r="F143" s="3"/>
      <c r="G143" s="3"/>
      <c r="H143" s="3"/>
      <c r="I143" s="3"/>
      <c r="J143" s="3"/>
    </row>
    <row r="144" spans="1:10">
      <c r="A144" s="3"/>
      <c r="B144" s="3"/>
      <c r="C144" s="3"/>
      <c r="D144" s="3"/>
      <c r="E144" s="3"/>
      <c r="F144" s="3"/>
      <c r="G144" s="3"/>
      <c r="H144" s="3"/>
      <c r="I144" s="3"/>
      <c r="J144" s="3"/>
    </row>
    <row r="145" spans="1:10">
      <c r="A145" s="3"/>
      <c r="B145" s="3"/>
      <c r="C145" s="3"/>
      <c r="D145" s="3"/>
      <c r="E145" s="3"/>
      <c r="F145" s="3"/>
      <c r="G145" s="3"/>
      <c r="H145" s="3"/>
      <c r="I145" s="3"/>
      <c r="J145" s="3"/>
    </row>
    <row r="146" spans="1:10">
      <c r="A146" s="3"/>
      <c r="B146" s="3"/>
      <c r="C146" s="3"/>
      <c r="D146" s="3"/>
      <c r="E146" s="3"/>
      <c r="F146" s="3"/>
      <c r="G146" s="3"/>
      <c r="H146" s="3"/>
      <c r="I146" s="3"/>
      <c r="J146" s="3"/>
    </row>
    <row r="147" spans="1:10">
      <c r="A147" s="3"/>
      <c r="B147" s="3"/>
      <c r="C147" s="3"/>
      <c r="D147" s="3"/>
      <c r="E147" s="3"/>
      <c r="F147" s="3"/>
      <c r="G147" s="3"/>
      <c r="H147" s="3"/>
      <c r="I147" s="3"/>
      <c r="J147" s="3"/>
    </row>
    <row r="148" spans="1:10">
      <c r="A148" s="3"/>
      <c r="B148" s="3"/>
      <c r="C148" s="3"/>
      <c r="D148" s="3"/>
      <c r="E148" s="3"/>
      <c r="F148" s="3"/>
      <c r="G148" s="3"/>
      <c r="H148" s="3"/>
      <c r="I148" s="3"/>
      <c r="J148" s="3"/>
    </row>
    <row r="149" spans="1:10">
      <c r="A149" s="3"/>
      <c r="B149" s="3"/>
      <c r="C149" s="3"/>
      <c r="D149" s="3"/>
      <c r="E149" s="3"/>
      <c r="F149" s="3"/>
      <c r="G149" s="3"/>
      <c r="H149" s="3"/>
      <c r="I149" s="3"/>
      <c r="J149" s="3"/>
    </row>
    <row r="150" spans="1:10">
      <c r="A150" s="3"/>
      <c r="B150" s="3"/>
      <c r="C150" s="3"/>
      <c r="D150" s="3"/>
      <c r="E150" s="3"/>
      <c r="F150" s="3"/>
      <c r="G150" s="3"/>
      <c r="H150" s="3"/>
      <c r="I150" s="3"/>
      <c r="J150" s="3"/>
    </row>
    <row r="151" spans="1:10">
      <c r="A151" s="3"/>
      <c r="B151" s="3"/>
      <c r="C151" s="3"/>
      <c r="D151" s="3"/>
      <c r="E151" s="3"/>
      <c r="F151" s="3"/>
      <c r="G151" s="3"/>
      <c r="H151" s="3"/>
      <c r="I151" s="3"/>
      <c r="J151" s="3"/>
    </row>
    <row r="152" spans="1:10">
      <c r="A152" s="3"/>
      <c r="B152" s="3"/>
      <c r="C152" s="3"/>
      <c r="D152" s="3"/>
      <c r="E152" s="3"/>
      <c r="F152" s="3"/>
      <c r="G152" s="3"/>
      <c r="H152" s="3"/>
      <c r="I152" s="3"/>
      <c r="J152" s="3"/>
    </row>
    <row r="153" spans="1:10">
      <c r="A153" s="3"/>
      <c r="B153" s="3"/>
      <c r="C153" s="3"/>
      <c r="D153" s="3"/>
      <c r="E153" s="3"/>
      <c r="F153" s="3"/>
      <c r="G153" s="3"/>
      <c r="H153" s="3"/>
      <c r="I153" s="3"/>
      <c r="J153" s="3"/>
    </row>
    <row r="154" spans="1:10">
      <c r="A154" s="3"/>
      <c r="B154" s="3"/>
      <c r="C154" s="3"/>
      <c r="D154" s="3"/>
      <c r="E154" s="3"/>
      <c r="F154" s="3"/>
      <c r="G154" s="3"/>
      <c r="H154" s="3"/>
      <c r="I154" s="3"/>
      <c r="J154" s="3"/>
    </row>
    <row r="155" spans="1:10">
      <c r="A155" s="3"/>
      <c r="B155" s="3"/>
      <c r="C155" s="3"/>
      <c r="D155" s="3"/>
      <c r="E155" s="3"/>
      <c r="F155" s="3"/>
      <c r="G155" s="3"/>
      <c r="H155" s="3"/>
      <c r="I155" s="3"/>
      <c r="J155" s="3"/>
    </row>
    <row r="156" spans="1:10">
      <c r="A156" s="3"/>
      <c r="B156" s="3"/>
      <c r="C156" s="3"/>
      <c r="D156" s="3"/>
      <c r="E156" s="3"/>
      <c r="F156" s="3"/>
      <c r="G156" s="3"/>
      <c r="H156" s="3"/>
      <c r="I156" s="3"/>
      <c r="J156" s="3"/>
    </row>
    <row r="157" spans="1:10">
      <c r="A157" s="3"/>
      <c r="B157" s="3"/>
      <c r="C157" s="3"/>
      <c r="D157" s="3"/>
      <c r="E157" s="3"/>
      <c r="F157" s="3"/>
      <c r="G157" s="3"/>
      <c r="H157" s="3"/>
      <c r="I157" s="3"/>
      <c r="J157" s="3"/>
    </row>
    <row r="158" spans="1:10">
      <c r="A158" s="3"/>
      <c r="B158" s="3"/>
      <c r="C158" s="3"/>
      <c r="D158" s="3"/>
      <c r="E158" s="3"/>
      <c r="F158" s="3"/>
      <c r="G158" s="3"/>
      <c r="H158" s="3"/>
      <c r="I158" s="3"/>
      <c r="J158" s="3"/>
    </row>
    <row r="159" spans="1:10">
      <c r="A159" s="3"/>
      <c r="B159" s="3"/>
      <c r="C159" s="3"/>
      <c r="D159" s="3"/>
      <c r="E159" s="3"/>
      <c r="F159" s="3"/>
      <c r="G159" s="3"/>
      <c r="H159" s="3"/>
      <c r="I159" s="3"/>
      <c r="J159" s="3"/>
    </row>
    <row r="160" spans="1:10">
      <c r="A160" s="3"/>
      <c r="B160" s="3"/>
      <c r="C160" s="3"/>
      <c r="D160" s="3"/>
      <c r="E160" s="3"/>
      <c r="F160" s="3"/>
      <c r="G160" s="3"/>
      <c r="H160" s="3"/>
      <c r="I160" s="3"/>
      <c r="J160" s="3"/>
    </row>
    <row r="161" spans="1:10">
      <c r="A161" s="3"/>
      <c r="B161" s="3"/>
      <c r="C161" s="3"/>
      <c r="D161" s="3"/>
      <c r="E161" s="3"/>
      <c r="F161" s="3"/>
      <c r="G161" s="3"/>
      <c r="H161" s="3"/>
      <c r="I161" s="3"/>
      <c r="J161" s="3"/>
    </row>
    <row r="162" spans="1:10">
      <c r="A162" s="3"/>
      <c r="B162" s="3"/>
      <c r="C162" s="3"/>
      <c r="D162" s="3"/>
      <c r="E162" s="3"/>
      <c r="F162" s="3"/>
      <c r="G162" s="3"/>
      <c r="H162" s="3"/>
      <c r="I162" s="3"/>
      <c r="J162" s="3"/>
    </row>
    <row r="163" spans="1:10">
      <c r="A163" s="3"/>
      <c r="B163" s="3"/>
      <c r="C163" s="3"/>
      <c r="D163" s="3"/>
      <c r="E163" s="3"/>
      <c r="F163" s="3"/>
      <c r="G163" s="3"/>
      <c r="H163" s="3"/>
      <c r="I163" s="3"/>
      <c r="J163" s="3"/>
    </row>
    <row r="164" spans="1:10">
      <c r="A164" s="3"/>
      <c r="B164" s="3"/>
      <c r="C164" s="3"/>
      <c r="D164" s="3"/>
      <c r="E164" s="3"/>
      <c r="F164" s="3"/>
      <c r="G164" s="3"/>
      <c r="H164" s="3"/>
      <c r="I164" s="3"/>
      <c r="J164" s="3"/>
    </row>
    <row r="165" spans="1:10">
      <c r="A165" s="3"/>
      <c r="B165" s="3"/>
      <c r="C165" s="3"/>
      <c r="D165" s="3"/>
      <c r="E165" s="3"/>
      <c r="F165" s="3"/>
      <c r="G165" s="3"/>
      <c r="H165" s="3"/>
      <c r="I165" s="3"/>
      <c r="J165" s="3"/>
    </row>
    <row r="166" spans="1:10">
      <c r="A166" s="3"/>
      <c r="B166" s="3"/>
      <c r="C166" s="3"/>
      <c r="D166" s="3"/>
      <c r="E166" s="3"/>
      <c r="F166" s="3"/>
      <c r="G166" s="3"/>
      <c r="H166" s="3"/>
      <c r="I166" s="3"/>
      <c r="J166" s="3"/>
    </row>
    <row r="167" spans="1:10">
      <c r="A167" s="3"/>
      <c r="B167" s="3"/>
      <c r="C167" s="3"/>
      <c r="D167" s="3"/>
      <c r="E167" s="3"/>
      <c r="F167" s="3"/>
      <c r="G167" s="3"/>
      <c r="H167" s="3"/>
      <c r="I167" s="3"/>
      <c r="J167" s="3"/>
    </row>
    <row r="168" spans="1:10">
      <c r="A168" s="3"/>
      <c r="B168" s="3"/>
      <c r="C168" s="3"/>
      <c r="D168" s="3"/>
      <c r="E168" s="3"/>
      <c r="F168" s="3"/>
      <c r="G168" s="3"/>
      <c r="H168" s="3"/>
      <c r="I168" s="3"/>
      <c r="J168" s="3"/>
    </row>
    <row r="169" spans="1:10">
      <c r="A169" s="3"/>
      <c r="B169" s="3"/>
      <c r="C169" s="3"/>
      <c r="D169" s="3"/>
      <c r="E169" s="3"/>
      <c r="F169" s="3"/>
      <c r="G169" s="3"/>
      <c r="H169" s="3"/>
      <c r="I169" s="3"/>
      <c r="J169" s="3"/>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3"/>
      <c r="B174" s="3"/>
      <c r="C174" s="3"/>
      <c r="D174" s="3"/>
      <c r="E174" s="3"/>
      <c r="F174" s="3"/>
      <c r="G174" s="3"/>
      <c r="H174" s="3"/>
      <c r="I174" s="3"/>
      <c r="J174" s="3"/>
    </row>
    <row r="175" spans="1:10">
      <c r="A175" s="3"/>
      <c r="B175" s="3"/>
      <c r="C175" s="3"/>
      <c r="D175" s="3"/>
      <c r="E175" s="3"/>
      <c r="F175" s="3"/>
      <c r="G175" s="3"/>
      <c r="H175" s="3"/>
      <c r="I175" s="3"/>
      <c r="J175" s="3"/>
    </row>
    <row r="176" spans="1:10">
      <c r="A176" s="3"/>
      <c r="B176" s="3"/>
      <c r="C176" s="3"/>
      <c r="D176" s="3"/>
      <c r="E176" s="3"/>
      <c r="F176" s="3"/>
      <c r="G176" s="3"/>
      <c r="H176" s="3"/>
      <c r="I176" s="3"/>
      <c r="J176" s="3"/>
    </row>
    <row r="177" spans="1:10">
      <c r="A177" s="3"/>
      <c r="B177" s="3"/>
      <c r="C177" s="3"/>
      <c r="D177" s="3"/>
      <c r="E177" s="3"/>
      <c r="F177" s="3"/>
      <c r="G177" s="3"/>
      <c r="H177" s="3"/>
      <c r="I177" s="3"/>
      <c r="J177" s="3"/>
    </row>
    <row r="178" spans="1:10">
      <c r="A178" s="3"/>
      <c r="B178" s="3"/>
      <c r="C178" s="3"/>
      <c r="D178" s="3"/>
      <c r="E178" s="3"/>
      <c r="F178" s="3"/>
      <c r="G178" s="3"/>
      <c r="H178" s="3"/>
      <c r="I178" s="3"/>
      <c r="J178" s="3"/>
    </row>
    <row r="179" spans="1:10">
      <c r="A179" s="3"/>
      <c r="B179" s="3"/>
      <c r="C179" s="3"/>
      <c r="D179" s="3"/>
      <c r="E179" s="3"/>
      <c r="F179" s="3"/>
      <c r="G179" s="3"/>
      <c r="H179" s="3"/>
      <c r="I179" s="3"/>
      <c r="J179" s="3"/>
    </row>
    <row r="180" spans="1:10">
      <c r="A180" s="3"/>
      <c r="B180" s="3"/>
      <c r="C180" s="3"/>
      <c r="D180" s="3"/>
      <c r="E180" s="3"/>
      <c r="F180" s="3"/>
      <c r="G180" s="3"/>
      <c r="H180" s="3"/>
      <c r="I180" s="3"/>
      <c r="J180" s="3"/>
    </row>
    <row r="181" spans="1:10">
      <c r="A181" s="3"/>
      <c r="B181" s="3"/>
      <c r="C181" s="3"/>
      <c r="D181" s="3"/>
      <c r="E181" s="3"/>
      <c r="F181" s="3"/>
      <c r="G181" s="3"/>
      <c r="H181" s="3"/>
      <c r="I181" s="3"/>
      <c r="J181" s="3"/>
    </row>
    <row r="182" spans="1:10">
      <c r="A182" s="3"/>
      <c r="B182" s="3"/>
      <c r="C182" s="3"/>
      <c r="D182" s="3"/>
      <c r="E182" s="3"/>
      <c r="F182" s="3"/>
      <c r="G182" s="3"/>
      <c r="H182" s="3"/>
      <c r="I182" s="3"/>
      <c r="J182" s="3"/>
    </row>
    <row r="183" spans="1:10">
      <c r="A183" s="3"/>
      <c r="B183" s="3"/>
      <c r="C183" s="3"/>
      <c r="D183" s="3"/>
      <c r="E183" s="3"/>
      <c r="F183" s="3"/>
      <c r="G183" s="3"/>
      <c r="H183" s="3"/>
      <c r="I183" s="3"/>
      <c r="J183" s="3"/>
    </row>
    <row r="184" spans="1:10">
      <c r="A184" s="3"/>
      <c r="B184" s="3"/>
      <c r="C184" s="3"/>
      <c r="D184" s="3"/>
      <c r="E184" s="3"/>
      <c r="F184" s="3"/>
      <c r="G184" s="3"/>
      <c r="H184" s="3"/>
      <c r="I184" s="3"/>
      <c r="J184" s="3"/>
    </row>
    <row r="185" spans="1:10">
      <c r="A185" s="3"/>
      <c r="B185" s="3"/>
      <c r="C185" s="3"/>
      <c r="D185" s="3"/>
      <c r="E185" s="3"/>
      <c r="F185" s="3"/>
      <c r="G185" s="3"/>
      <c r="H185" s="3"/>
      <c r="I185" s="3"/>
      <c r="J185" s="3"/>
    </row>
    <row r="186" spans="1:10">
      <c r="A186" s="3"/>
      <c r="B186" s="3"/>
      <c r="C186" s="3"/>
      <c r="D186" s="3"/>
      <c r="E186" s="3"/>
      <c r="F186" s="3"/>
      <c r="G186" s="3"/>
      <c r="H186" s="3"/>
      <c r="I186" s="3"/>
      <c r="J186" s="3"/>
    </row>
    <row r="187" spans="1:10">
      <c r="A187" s="3"/>
      <c r="B187" s="3"/>
      <c r="C187" s="3"/>
      <c r="D187" s="3"/>
      <c r="E187" s="3"/>
      <c r="F187" s="3"/>
      <c r="G187" s="3"/>
      <c r="H187" s="3"/>
      <c r="I187" s="3"/>
      <c r="J187" s="3"/>
    </row>
    <row r="188" spans="1:10">
      <c r="A188" s="3"/>
      <c r="B188" s="3"/>
      <c r="C188" s="3"/>
      <c r="D188" s="3"/>
      <c r="E188" s="3"/>
      <c r="F188" s="3"/>
      <c r="G188" s="3"/>
      <c r="H188" s="3"/>
      <c r="I188" s="3"/>
      <c r="J188" s="3"/>
    </row>
    <row r="189" spans="1:10">
      <c r="A189" s="3"/>
      <c r="B189" s="3"/>
      <c r="C189" s="3"/>
      <c r="D189" s="3"/>
      <c r="E189" s="3"/>
      <c r="F189" s="3"/>
      <c r="G189" s="3"/>
      <c r="H189" s="3"/>
      <c r="I189" s="3"/>
      <c r="J189" s="3"/>
    </row>
    <row r="190" spans="1:10">
      <c r="A190" s="3"/>
      <c r="B190" s="3"/>
      <c r="C190" s="3"/>
      <c r="D190" s="3"/>
      <c r="E190" s="3"/>
      <c r="F190" s="3"/>
      <c r="G190" s="3"/>
      <c r="H190" s="3"/>
      <c r="I190" s="3"/>
      <c r="J190" s="3"/>
    </row>
    <row r="191" spans="1:10">
      <c r="A191" s="3"/>
      <c r="B191" s="3"/>
      <c r="C191" s="3"/>
      <c r="D191" s="3"/>
      <c r="E191" s="3"/>
      <c r="F191" s="3"/>
      <c r="G191" s="3"/>
      <c r="H191" s="3"/>
      <c r="I191" s="3"/>
      <c r="J191" s="3"/>
    </row>
    <row r="192" spans="1:10">
      <c r="A192" s="3"/>
      <c r="B192" s="3"/>
      <c r="C192" s="3"/>
      <c r="D192" s="3"/>
      <c r="E192" s="3"/>
      <c r="F192" s="3"/>
      <c r="G192" s="3"/>
      <c r="H192" s="3"/>
      <c r="I192" s="3"/>
      <c r="J192" s="3"/>
    </row>
    <row r="193" spans="1:10">
      <c r="A193" s="3"/>
      <c r="B193" s="3"/>
      <c r="C193" s="3"/>
      <c r="D193" s="3"/>
      <c r="E193" s="3"/>
      <c r="F193" s="3"/>
      <c r="G193" s="3"/>
      <c r="H193" s="3"/>
      <c r="I193" s="3"/>
      <c r="J193" s="3"/>
    </row>
    <row r="194" spans="1:10">
      <c r="A194" s="3"/>
      <c r="B194" s="3"/>
      <c r="C194" s="3"/>
      <c r="D194" s="3"/>
      <c r="E194" s="3"/>
      <c r="F194" s="3"/>
      <c r="G194" s="3"/>
      <c r="H194" s="3"/>
      <c r="I194" s="3"/>
      <c r="J194" s="3"/>
    </row>
    <row r="195" spans="1:10">
      <c r="A195" s="3"/>
      <c r="B195" s="3"/>
      <c r="C195" s="3"/>
      <c r="D195" s="3"/>
      <c r="E195" s="3"/>
      <c r="F195" s="3"/>
      <c r="G195" s="3"/>
      <c r="H195" s="3"/>
      <c r="I195" s="3"/>
      <c r="J195" s="3"/>
    </row>
    <row r="196" spans="1:10">
      <c r="A196" s="3"/>
      <c r="B196" s="3"/>
      <c r="C196" s="3"/>
      <c r="D196" s="3"/>
      <c r="E196" s="3"/>
      <c r="F196" s="3"/>
      <c r="G196" s="3"/>
      <c r="H196" s="3"/>
      <c r="I196" s="3"/>
      <c r="J196" s="3"/>
    </row>
    <row r="197" spans="1:10">
      <c r="A197" s="3"/>
      <c r="B197" s="3"/>
      <c r="C197" s="3"/>
      <c r="D197" s="3"/>
      <c r="E197" s="3"/>
      <c r="F197" s="3"/>
      <c r="G197" s="3"/>
      <c r="H197" s="3"/>
      <c r="I197" s="3"/>
      <c r="J197" s="3"/>
    </row>
    <row r="198" spans="1:10">
      <c r="A198" s="3"/>
      <c r="B198" s="3"/>
      <c r="C198" s="3"/>
      <c r="D198" s="3"/>
      <c r="E198" s="3"/>
      <c r="F198" s="3"/>
      <c r="G198" s="3"/>
      <c r="H198" s="3"/>
      <c r="I198" s="3"/>
      <c r="J198" s="3"/>
    </row>
    <row r="199" spans="1:10">
      <c r="A199" s="3"/>
      <c r="B199" s="3"/>
      <c r="C199" s="3"/>
      <c r="D199" s="3"/>
      <c r="E199" s="3"/>
      <c r="F199" s="3"/>
      <c r="G199" s="3"/>
      <c r="H199" s="3"/>
      <c r="I199" s="3"/>
      <c r="J199" s="3"/>
    </row>
    <row r="200" spans="1:10">
      <c r="A200" s="3"/>
      <c r="B200" s="3"/>
      <c r="C200" s="3"/>
      <c r="D200" s="3"/>
      <c r="E200" s="3"/>
      <c r="F200" s="3"/>
      <c r="G200" s="3"/>
      <c r="H200" s="3"/>
      <c r="I200" s="3"/>
      <c r="J200" s="3"/>
    </row>
    <row r="201" spans="1:10">
      <c r="A201" s="3"/>
      <c r="B201" s="3"/>
      <c r="C201" s="3"/>
      <c r="D201" s="3"/>
      <c r="E201" s="3"/>
      <c r="F201" s="3"/>
      <c r="G201" s="3"/>
      <c r="H201" s="3"/>
      <c r="I201" s="3"/>
      <c r="J201" s="3"/>
    </row>
    <row r="202" spans="1:10">
      <c r="A202" s="3"/>
      <c r="B202" s="3"/>
      <c r="C202" s="3"/>
      <c r="D202" s="3"/>
      <c r="E202" s="3"/>
      <c r="F202" s="3"/>
      <c r="G202" s="3"/>
      <c r="H202" s="3"/>
      <c r="I202" s="3"/>
      <c r="J202" s="3"/>
    </row>
    <row r="203" spans="1:10">
      <c r="A203" s="3"/>
      <c r="B203" s="3"/>
      <c r="C203" s="3"/>
      <c r="D203" s="3"/>
      <c r="E203" s="3"/>
      <c r="F203" s="3"/>
      <c r="G203" s="3"/>
      <c r="H203" s="3"/>
      <c r="I203" s="3"/>
      <c r="J203" s="3"/>
    </row>
    <row r="204" spans="1:10">
      <c r="A204" s="3"/>
      <c r="B204" s="3"/>
      <c r="C204" s="3"/>
      <c r="D204" s="3"/>
      <c r="E204" s="3"/>
      <c r="F204" s="3"/>
      <c r="G204" s="3"/>
      <c r="H204" s="3"/>
      <c r="I204" s="3"/>
      <c r="J204" s="3"/>
    </row>
    <row r="205" spans="1:10">
      <c r="A205" s="3"/>
      <c r="B205" s="3"/>
      <c r="C205" s="3"/>
      <c r="D205" s="3"/>
      <c r="E205" s="3"/>
      <c r="F205" s="3"/>
      <c r="G205" s="3"/>
      <c r="H205" s="3"/>
      <c r="I205" s="3"/>
      <c r="J205" s="3"/>
    </row>
    <row r="206" spans="1:10">
      <c r="A206" s="3"/>
      <c r="B206" s="3"/>
      <c r="C206" s="3"/>
      <c r="D206" s="3"/>
      <c r="E206" s="3"/>
      <c r="F206" s="3"/>
      <c r="G206" s="3"/>
      <c r="H206" s="3"/>
      <c r="I206" s="3"/>
      <c r="J206" s="3"/>
    </row>
    <row r="207" spans="1:10">
      <c r="A207" s="3"/>
      <c r="B207" s="3"/>
      <c r="C207" s="3"/>
      <c r="D207" s="3"/>
      <c r="E207" s="3"/>
      <c r="F207" s="3"/>
      <c r="G207" s="3"/>
      <c r="H207" s="3"/>
      <c r="I207" s="3"/>
      <c r="J207" s="3"/>
    </row>
    <row r="208" spans="1:10">
      <c r="A208" s="3"/>
      <c r="B208" s="3"/>
      <c r="C208" s="3"/>
      <c r="D208" s="3"/>
      <c r="E208" s="3"/>
      <c r="F208" s="3"/>
      <c r="G208" s="3"/>
      <c r="H208" s="3"/>
      <c r="I208" s="3"/>
      <c r="J208" s="3"/>
    </row>
    <row r="209" spans="1:10">
      <c r="A209" s="3"/>
      <c r="B209" s="3"/>
      <c r="C209" s="3"/>
      <c r="D209" s="3"/>
      <c r="E209" s="3"/>
      <c r="F209" s="3"/>
      <c r="G209" s="3"/>
      <c r="H209" s="3"/>
      <c r="I209" s="3"/>
      <c r="J209" s="3"/>
    </row>
    <row r="210" spans="1:10">
      <c r="A210" s="3"/>
      <c r="B210" s="3"/>
      <c r="C210" s="3"/>
      <c r="D210" s="3"/>
      <c r="E210" s="3"/>
      <c r="F210" s="3"/>
      <c r="G210" s="3"/>
      <c r="H210" s="3"/>
      <c r="I210" s="3"/>
      <c r="J210" s="3"/>
    </row>
    <row r="211" spans="1:10">
      <c r="A211" s="3"/>
      <c r="B211" s="3"/>
      <c r="C211" s="3"/>
      <c r="D211" s="3"/>
      <c r="E211" s="3"/>
      <c r="F211" s="3"/>
      <c r="G211" s="3"/>
      <c r="H211" s="3"/>
      <c r="I211" s="3"/>
      <c r="J211" s="3"/>
    </row>
    <row r="212" spans="1:10">
      <c r="A212" s="3"/>
      <c r="B212" s="3"/>
      <c r="C212" s="3"/>
      <c r="D212" s="3"/>
      <c r="E212" s="3"/>
      <c r="F212" s="3"/>
      <c r="G212" s="3"/>
      <c r="H212" s="3"/>
      <c r="I212" s="3"/>
      <c r="J212" s="3"/>
    </row>
    <row r="213" spans="1:10">
      <c r="A213" s="3"/>
      <c r="B213" s="3"/>
      <c r="C213" s="3"/>
      <c r="D213" s="3"/>
      <c r="E213" s="3"/>
      <c r="F213" s="3"/>
      <c r="G213" s="3"/>
      <c r="H213" s="3"/>
      <c r="I213" s="3"/>
      <c r="J213" s="3"/>
    </row>
    <row r="214" spans="1:10">
      <c r="A214" s="3"/>
      <c r="B214" s="3"/>
      <c r="C214" s="3"/>
      <c r="D214" s="3"/>
      <c r="E214" s="3"/>
      <c r="F214" s="3"/>
      <c r="G214" s="3"/>
      <c r="H214" s="3"/>
      <c r="I214" s="3"/>
      <c r="J214" s="3"/>
    </row>
    <row r="215" spans="1:10">
      <c r="A215" s="3"/>
      <c r="B215" s="3"/>
      <c r="C215" s="3"/>
      <c r="D215" s="3"/>
      <c r="E215" s="3"/>
      <c r="F215" s="3"/>
      <c r="G215" s="3"/>
      <c r="H215" s="3"/>
      <c r="I215" s="3"/>
      <c r="J215" s="3"/>
    </row>
    <row r="216" spans="1:10">
      <c r="A216" s="3"/>
      <c r="B216" s="3"/>
      <c r="C216" s="3"/>
      <c r="D216" s="3"/>
      <c r="E216" s="3"/>
      <c r="F216" s="3"/>
      <c r="G216" s="3"/>
      <c r="H216" s="3"/>
      <c r="I216" s="3"/>
      <c r="J216" s="3"/>
    </row>
    <row r="217" spans="1:10">
      <c r="A217" s="3"/>
      <c r="B217" s="3"/>
      <c r="C217" s="3"/>
      <c r="D217" s="3"/>
      <c r="E217" s="3"/>
      <c r="F217" s="3"/>
      <c r="G217" s="3"/>
      <c r="H217" s="3"/>
      <c r="I217" s="3"/>
      <c r="J217" s="3"/>
    </row>
    <row r="218" spans="1:10">
      <c r="A218" s="3"/>
      <c r="B218" s="3"/>
      <c r="C218" s="3"/>
      <c r="D218" s="3"/>
      <c r="E218" s="3"/>
      <c r="F218" s="3"/>
      <c r="G218" s="3"/>
      <c r="H218" s="3"/>
      <c r="I218" s="3"/>
      <c r="J218" s="3"/>
    </row>
    <row r="219" spans="1:10">
      <c r="A219" s="3"/>
      <c r="B219" s="3"/>
      <c r="C219" s="3"/>
      <c r="D219" s="3"/>
      <c r="E219" s="3"/>
      <c r="F219" s="3"/>
      <c r="G219" s="3"/>
      <c r="H219" s="3"/>
      <c r="I219" s="3"/>
      <c r="J219" s="3"/>
    </row>
    <row r="220" spans="1:10">
      <c r="A220" s="3"/>
      <c r="B220" s="3"/>
      <c r="C220" s="3"/>
      <c r="D220" s="3"/>
      <c r="E220" s="3"/>
      <c r="F220" s="3"/>
      <c r="G220" s="3"/>
      <c r="H220" s="3"/>
      <c r="I220" s="3"/>
      <c r="J220" s="3"/>
    </row>
    <row r="221" spans="1:10">
      <c r="A221" s="3"/>
      <c r="B221" s="3"/>
      <c r="C221" s="3"/>
      <c r="D221" s="3"/>
      <c r="E221" s="3"/>
      <c r="F221" s="3"/>
      <c r="G221" s="3"/>
      <c r="H221" s="3"/>
      <c r="I221" s="3"/>
      <c r="J221" s="3"/>
    </row>
    <row r="222" spans="1:10">
      <c r="A222" s="3"/>
      <c r="B222" s="3"/>
      <c r="C222" s="3"/>
      <c r="D222" s="3"/>
      <c r="E222" s="3"/>
      <c r="F222" s="3"/>
      <c r="G222" s="3"/>
      <c r="H222" s="3"/>
      <c r="I222" s="3"/>
      <c r="J222" s="3"/>
    </row>
    <row r="223" spans="1:10">
      <c r="A223" s="3"/>
      <c r="B223" s="3"/>
      <c r="C223" s="3"/>
      <c r="D223" s="3"/>
      <c r="E223" s="3"/>
      <c r="F223" s="3"/>
      <c r="G223" s="3"/>
      <c r="H223" s="3"/>
      <c r="I223" s="3"/>
      <c r="J223" s="3"/>
    </row>
    <row r="224" spans="1:10">
      <c r="A224" s="3"/>
      <c r="B224" s="3"/>
      <c r="C224" s="3"/>
      <c r="D224" s="3"/>
      <c r="E224" s="3"/>
      <c r="F224" s="3"/>
      <c r="G224" s="3"/>
      <c r="H224" s="3"/>
      <c r="I224" s="3"/>
      <c r="J224" s="3"/>
    </row>
    <row r="225" spans="1:10">
      <c r="A225" s="3"/>
      <c r="B225" s="3"/>
      <c r="C225" s="3"/>
      <c r="D225" s="3"/>
      <c r="E225" s="3"/>
      <c r="F225" s="3"/>
      <c r="G225" s="3"/>
      <c r="H225" s="3"/>
      <c r="I225" s="3"/>
      <c r="J225" s="3"/>
    </row>
    <row r="226" spans="1:10">
      <c r="A226" s="3"/>
      <c r="B226" s="3"/>
      <c r="C226" s="3"/>
      <c r="D226" s="3"/>
      <c r="E226" s="3"/>
      <c r="F226" s="3"/>
      <c r="G226" s="3"/>
      <c r="H226" s="3"/>
      <c r="I226" s="3"/>
      <c r="J226" s="3"/>
    </row>
    <row r="227" spans="1:10">
      <c r="A227" s="3"/>
      <c r="B227" s="3"/>
      <c r="C227" s="3"/>
      <c r="D227" s="3"/>
      <c r="E227" s="3"/>
      <c r="F227" s="3"/>
      <c r="G227" s="3"/>
      <c r="H227" s="3"/>
      <c r="I227" s="3"/>
      <c r="J227" s="3"/>
    </row>
    <row r="228" spans="1:10">
      <c r="A228" s="3"/>
      <c r="B228" s="3"/>
      <c r="C228" s="3"/>
      <c r="D228" s="3"/>
      <c r="E228" s="3"/>
      <c r="F228" s="3"/>
      <c r="G228" s="3"/>
      <c r="H228" s="3"/>
      <c r="I228" s="3"/>
      <c r="J228" s="3"/>
    </row>
    <row r="229" spans="1:10">
      <c r="A229" s="3"/>
      <c r="B229" s="3"/>
      <c r="C229" s="3"/>
      <c r="D229" s="3"/>
      <c r="E229" s="3"/>
      <c r="F229" s="3"/>
      <c r="G229" s="3"/>
      <c r="H229" s="3"/>
      <c r="I229" s="3"/>
      <c r="J229" s="3"/>
    </row>
    <row r="230" spans="1:10">
      <c r="A230" s="3"/>
      <c r="B230" s="3"/>
      <c r="C230" s="3"/>
      <c r="D230" s="3"/>
      <c r="E230" s="3"/>
      <c r="F230" s="3"/>
      <c r="G230" s="3"/>
      <c r="H230" s="3"/>
      <c r="I230" s="3"/>
      <c r="J230" s="3"/>
    </row>
    <row r="231" spans="1:10">
      <c r="A231" s="3"/>
      <c r="B231" s="3"/>
      <c r="C231" s="3"/>
      <c r="D231" s="3"/>
      <c r="E231" s="3"/>
      <c r="F231" s="3"/>
      <c r="G231" s="3"/>
      <c r="H231" s="3"/>
      <c r="I231" s="3"/>
      <c r="J231" s="3"/>
    </row>
    <row r="232" spans="1:10">
      <c r="A232" s="3"/>
      <c r="B232" s="3"/>
      <c r="C232" s="3"/>
      <c r="D232" s="3"/>
      <c r="E232" s="3"/>
      <c r="F232" s="3"/>
      <c r="G232" s="3"/>
      <c r="H232" s="3"/>
      <c r="I232" s="3"/>
      <c r="J232" s="3"/>
    </row>
    <row r="233" spans="1:10">
      <c r="A233" s="3"/>
      <c r="B233" s="3"/>
      <c r="C233" s="3"/>
      <c r="D233" s="3"/>
      <c r="E233" s="3"/>
      <c r="F233" s="3"/>
      <c r="G233" s="3"/>
      <c r="H233" s="3"/>
      <c r="I233" s="3"/>
      <c r="J233" s="3"/>
    </row>
    <row r="234" spans="1:10">
      <c r="A234" s="3"/>
      <c r="B234" s="3"/>
      <c r="C234" s="3"/>
      <c r="D234" s="3"/>
      <c r="E234" s="3"/>
      <c r="F234" s="3"/>
      <c r="G234" s="3"/>
      <c r="H234" s="3"/>
      <c r="I234" s="3"/>
      <c r="J234" s="3"/>
    </row>
    <row r="235" spans="1:10">
      <c r="A235" s="3"/>
      <c r="B235" s="3"/>
      <c r="C235" s="3"/>
      <c r="D235" s="3"/>
      <c r="E235" s="3"/>
      <c r="F235" s="3"/>
      <c r="G235" s="3"/>
      <c r="H235" s="3"/>
      <c r="I235" s="3"/>
      <c r="J235" s="3"/>
    </row>
    <row r="236" spans="1:10">
      <c r="A236" s="3"/>
      <c r="B236" s="3"/>
      <c r="C236" s="3"/>
      <c r="D236" s="3"/>
      <c r="E236" s="3"/>
      <c r="F236" s="3"/>
      <c r="G236" s="3"/>
      <c r="H236" s="3"/>
      <c r="I236" s="3"/>
      <c r="J236" s="3"/>
    </row>
    <row r="237" spans="1:10">
      <c r="A237" s="3"/>
      <c r="B237" s="3"/>
      <c r="C237" s="3"/>
      <c r="D237" s="3"/>
      <c r="E237" s="3"/>
      <c r="F237" s="3"/>
      <c r="G237" s="3"/>
      <c r="H237" s="3"/>
      <c r="I237" s="3"/>
      <c r="J237" s="3"/>
    </row>
    <row r="238" spans="1:10">
      <c r="A238" s="3"/>
      <c r="B238" s="3"/>
      <c r="C238" s="3"/>
      <c r="D238" s="3"/>
      <c r="E238" s="3"/>
      <c r="F238" s="3"/>
      <c r="G238" s="3"/>
      <c r="H238" s="3"/>
      <c r="I238" s="3"/>
      <c r="J238" s="3"/>
    </row>
    <row r="239" spans="1:10">
      <c r="A239" s="3"/>
      <c r="B239" s="3"/>
      <c r="C239" s="3"/>
      <c r="D239" s="3"/>
      <c r="E239" s="3"/>
      <c r="F239" s="3"/>
      <c r="G239" s="3"/>
      <c r="H239" s="3"/>
      <c r="I239" s="3"/>
      <c r="J239" s="3"/>
    </row>
    <row r="240" spans="1:10">
      <c r="A240" s="3"/>
      <c r="B240" s="3"/>
      <c r="C240" s="3"/>
      <c r="D240" s="3"/>
      <c r="E240" s="3"/>
      <c r="F240" s="3"/>
      <c r="G240" s="3"/>
      <c r="H240" s="3"/>
      <c r="I240" s="3"/>
      <c r="J240" s="3"/>
    </row>
    <row r="241" spans="1:10">
      <c r="A241" s="3"/>
      <c r="B241" s="3"/>
      <c r="C241" s="3"/>
      <c r="D241" s="3"/>
      <c r="E241" s="3"/>
      <c r="F241" s="3"/>
      <c r="G241" s="3"/>
      <c r="H241" s="3"/>
      <c r="I241" s="3"/>
      <c r="J241" s="3"/>
    </row>
    <row r="242" spans="1:10">
      <c r="A242" s="3"/>
      <c r="B242" s="3"/>
      <c r="C242" s="3"/>
      <c r="D242" s="3"/>
      <c r="E242" s="3"/>
      <c r="F242" s="3"/>
      <c r="G242" s="3"/>
      <c r="H242" s="3"/>
      <c r="I242" s="3"/>
      <c r="J242" s="3"/>
    </row>
    <row r="243" spans="1:10">
      <c r="A243" s="3"/>
      <c r="B243" s="3"/>
      <c r="C243" s="3"/>
      <c r="D243" s="3"/>
      <c r="E243" s="3"/>
      <c r="F243" s="3"/>
      <c r="G243" s="3"/>
      <c r="H243" s="3"/>
      <c r="I243" s="3"/>
      <c r="J243" s="3"/>
    </row>
    <row r="244" spans="1:10">
      <c r="A244" s="3"/>
      <c r="B244" s="3"/>
      <c r="C244" s="3"/>
      <c r="D244" s="3"/>
      <c r="E244" s="3"/>
      <c r="F244" s="3"/>
      <c r="G244" s="3"/>
      <c r="H244" s="3"/>
      <c r="I244" s="3"/>
      <c r="J244" s="3"/>
    </row>
    <row r="245" spans="1:10">
      <c r="A245" s="3"/>
      <c r="B245" s="3"/>
      <c r="C245" s="3"/>
      <c r="D245" s="3"/>
      <c r="E245" s="3"/>
      <c r="F245" s="3"/>
      <c r="G245" s="3"/>
      <c r="H245" s="3"/>
      <c r="I245" s="3"/>
      <c r="J245" s="3"/>
    </row>
    <row r="246" spans="1:10">
      <c r="A246" s="3"/>
      <c r="B246" s="3"/>
      <c r="C246" s="3"/>
      <c r="D246" s="3"/>
      <c r="E246" s="3"/>
      <c r="F246" s="3"/>
      <c r="G246" s="3"/>
      <c r="H246" s="3"/>
      <c r="I246" s="3"/>
      <c r="J246" s="3"/>
    </row>
    <row r="247" spans="1:10">
      <c r="A247" s="3"/>
      <c r="B247" s="3"/>
      <c r="C247" s="3"/>
      <c r="D247" s="3"/>
      <c r="E247" s="3"/>
      <c r="F247" s="3"/>
      <c r="G247" s="3"/>
      <c r="H247" s="3"/>
      <c r="I247" s="3"/>
      <c r="J247" s="3"/>
    </row>
    <row r="248" spans="1:10">
      <c r="A248" s="3"/>
      <c r="B248" s="3"/>
      <c r="C248" s="3"/>
      <c r="D248" s="3"/>
      <c r="E248" s="3"/>
      <c r="F248" s="3"/>
      <c r="G248" s="3"/>
      <c r="H248" s="3"/>
      <c r="I248" s="3"/>
      <c r="J248" s="3"/>
    </row>
    <row r="249" spans="1:10">
      <c r="A249" s="3"/>
      <c r="B249" s="3"/>
      <c r="C249" s="3"/>
      <c r="D249" s="3"/>
      <c r="E249" s="3"/>
      <c r="F249" s="3"/>
      <c r="G249" s="3"/>
      <c r="H249" s="3"/>
      <c r="I249" s="3"/>
      <c r="J249" s="3"/>
    </row>
    <row r="250" spans="1:10">
      <c r="A250" s="3"/>
      <c r="B250" s="3"/>
      <c r="C250" s="3"/>
      <c r="D250" s="3"/>
      <c r="E250" s="3"/>
      <c r="F250" s="3"/>
      <c r="G250" s="3"/>
      <c r="H250" s="3"/>
      <c r="I250" s="3"/>
      <c r="J250" s="3"/>
    </row>
    <row r="251" spans="1:10">
      <c r="A251" s="3"/>
      <c r="B251" s="3"/>
      <c r="C251" s="3"/>
      <c r="D251" s="3"/>
      <c r="E251" s="3"/>
      <c r="F251" s="3"/>
      <c r="G251" s="3"/>
      <c r="H251" s="3"/>
      <c r="I251" s="3"/>
      <c r="J251" s="3"/>
    </row>
    <row r="252" spans="1:10">
      <c r="A252" s="3"/>
      <c r="B252" s="3"/>
      <c r="C252" s="3"/>
      <c r="D252" s="3"/>
      <c r="E252" s="3"/>
      <c r="F252" s="3"/>
      <c r="G252" s="3"/>
      <c r="H252" s="3"/>
      <c r="I252" s="3"/>
      <c r="J252" s="3"/>
    </row>
    <row r="253" spans="1:10">
      <c r="A253" s="3"/>
      <c r="B253" s="3"/>
      <c r="C253" s="3"/>
      <c r="D253" s="3"/>
      <c r="E253" s="3"/>
      <c r="F253" s="3"/>
      <c r="G253" s="3"/>
      <c r="H253" s="3"/>
      <c r="I253" s="3"/>
      <c r="J253" s="3"/>
    </row>
    <row r="254" spans="1:10">
      <c r="A254" s="3"/>
      <c r="B254" s="3"/>
      <c r="C254" s="3"/>
      <c r="D254" s="3"/>
      <c r="E254" s="3"/>
      <c r="F254" s="3"/>
      <c r="G254" s="3"/>
      <c r="H254" s="3"/>
      <c r="I254" s="3"/>
      <c r="J254" s="3"/>
    </row>
    <row r="255" spans="1:10">
      <c r="A255" s="3"/>
      <c r="B255" s="3"/>
      <c r="C255" s="3"/>
      <c r="D255" s="3"/>
      <c r="E255" s="3"/>
      <c r="F255" s="3"/>
      <c r="G255" s="3"/>
      <c r="H255" s="3"/>
      <c r="I255" s="3"/>
      <c r="J255" s="3"/>
    </row>
    <row r="256" spans="1:10">
      <c r="A256" s="3"/>
      <c r="B256" s="3"/>
      <c r="C256" s="3"/>
      <c r="D256" s="3"/>
      <c r="E256" s="3"/>
      <c r="F256" s="3"/>
      <c r="G256" s="3"/>
      <c r="H256" s="3"/>
      <c r="I256" s="3"/>
      <c r="J256" s="3"/>
    </row>
    <row r="257" spans="1:10">
      <c r="A257" s="3"/>
      <c r="B257" s="3"/>
      <c r="C257" s="3"/>
      <c r="D257" s="3"/>
      <c r="E257" s="3"/>
      <c r="F257" s="3"/>
      <c r="G257" s="3"/>
      <c r="H257" s="3"/>
      <c r="I257" s="3"/>
      <c r="J257" s="3"/>
    </row>
    <row r="258" spans="1:10">
      <c r="A258" s="3"/>
      <c r="B258" s="3"/>
      <c r="C258" s="3"/>
      <c r="D258" s="3"/>
      <c r="E258" s="3"/>
      <c r="F258" s="3"/>
      <c r="G258" s="3"/>
      <c r="H258" s="3"/>
      <c r="I258" s="3"/>
      <c r="J258" s="3"/>
    </row>
    <row r="259" spans="1:10">
      <c r="A259" s="3"/>
      <c r="B259" s="3"/>
      <c r="C259" s="3"/>
      <c r="D259" s="3"/>
      <c r="E259" s="3"/>
      <c r="F259" s="3"/>
      <c r="G259" s="3"/>
      <c r="H259" s="3"/>
      <c r="I259" s="3"/>
      <c r="J259" s="3"/>
    </row>
    <row r="260" spans="1:10">
      <c r="A260" s="3"/>
      <c r="B260" s="3"/>
      <c r="C260" s="3"/>
      <c r="D260" s="3"/>
      <c r="E260" s="3"/>
      <c r="F260" s="3"/>
      <c r="G260" s="3"/>
      <c r="H260" s="3"/>
      <c r="I260" s="3"/>
      <c r="J260" s="3"/>
    </row>
    <row r="261" spans="1:10">
      <c r="A261" s="3"/>
      <c r="B261" s="3"/>
      <c r="C261" s="3"/>
      <c r="D261" s="3"/>
      <c r="E261" s="3"/>
      <c r="F261" s="3"/>
      <c r="G261" s="3"/>
      <c r="H261" s="3"/>
      <c r="I261" s="3"/>
      <c r="J261" s="3"/>
    </row>
    <row r="262" spans="1:10">
      <c r="A262" s="3"/>
      <c r="B262" s="3"/>
      <c r="C262" s="3"/>
      <c r="D262" s="3"/>
      <c r="E262" s="3"/>
      <c r="F262" s="3"/>
      <c r="G262" s="3"/>
      <c r="H262" s="3"/>
      <c r="I262" s="3"/>
      <c r="J262" s="3"/>
    </row>
    <row r="263" spans="1:10">
      <c r="A263" s="3"/>
      <c r="B263" s="3"/>
      <c r="C263" s="3"/>
      <c r="D263" s="3"/>
      <c r="E263" s="3"/>
      <c r="F263" s="3"/>
      <c r="G263" s="3"/>
      <c r="H263" s="3"/>
      <c r="I263" s="3"/>
      <c r="J263" s="3"/>
    </row>
    <row r="264" spans="1:10">
      <c r="A264" s="3"/>
      <c r="B264" s="3"/>
      <c r="C264" s="3"/>
      <c r="D264" s="3"/>
      <c r="E264" s="3"/>
      <c r="F264" s="3"/>
      <c r="G264" s="3"/>
      <c r="H264" s="3"/>
      <c r="I264" s="3"/>
      <c r="J264" s="3"/>
    </row>
    <row r="265" spans="1:10">
      <c r="A265" s="3"/>
      <c r="B265" s="3"/>
      <c r="C265" s="3"/>
      <c r="D265" s="3"/>
      <c r="E265" s="3"/>
      <c r="F265" s="3"/>
      <c r="G265" s="3"/>
      <c r="H265" s="3"/>
      <c r="I265" s="3"/>
      <c r="J265" s="3"/>
    </row>
    <row r="266" spans="1:10">
      <c r="A266" s="3"/>
      <c r="B266" s="3"/>
      <c r="C266" s="3"/>
      <c r="D266" s="3"/>
      <c r="E266" s="3"/>
      <c r="F266" s="3"/>
      <c r="G266" s="3"/>
      <c r="H266" s="3"/>
      <c r="I266" s="3"/>
      <c r="J266" s="3"/>
    </row>
    <row r="267" spans="1:10">
      <c r="A267" s="3"/>
      <c r="B267" s="3"/>
      <c r="C267" s="3"/>
      <c r="D267" s="3"/>
      <c r="E267" s="3"/>
      <c r="F267" s="3"/>
      <c r="G267" s="3"/>
      <c r="H267" s="3"/>
      <c r="I267" s="3"/>
      <c r="J267" s="3"/>
    </row>
    <row r="268" spans="1:10">
      <c r="A268" s="3"/>
      <c r="B268" s="3"/>
      <c r="C268" s="3"/>
      <c r="D268" s="3"/>
      <c r="E268" s="3"/>
      <c r="F268" s="3"/>
      <c r="G268" s="3"/>
      <c r="H268" s="3"/>
      <c r="I268" s="3"/>
      <c r="J268" s="3"/>
    </row>
    <row r="269" spans="1:10">
      <c r="A269" s="3"/>
      <c r="B269" s="3"/>
      <c r="C269" s="3"/>
      <c r="D269" s="3"/>
      <c r="E269" s="3"/>
      <c r="F269" s="3"/>
      <c r="G269" s="3"/>
      <c r="H269" s="3"/>
      <c r="I269" s="3"/>
      <c r="J269" s="3"/>
    </row>
    <row r="270" spans="1:10">
      <c r="A270" s="3"/>
      <c r="B270" s="3"/>
      <c r="C270" s="3"/>
      <c r="D270" s="3"/>
      <c r="E270" s="3"/>
      <c r="F270" s="3"/>
      <c r="G270" s="3"/>
      <c r="H270" s="3"/>
      <c r="I270" s="3"/>
      <c r="J270" s="3"/>
    </row>
    <row r="271" spans="1:10">
      <c r="A271" s="3"/>
      <c r="B271" s="3"/>
      <c r="C271" s="3"/>
      <c r="D271" s="3"/>
      <c r="E271" s="3"/>
      <c r="F271" s="3"/>
      <c r="G271" s="3"/>
      <c r="H271" s="3"/>
      <c r="I271" s="3"/>
      <c r="J271" s="3"/>
    </row>
    <row r="272" spans="1:10">
      <c r="A272" s="3"/>
      <c r="B272" s="3"/>
      <c r="C272" s="3"/>
      <c r="D272" s="3"/>
      <c r="E272" s="3"/>
      <c r="F272" s="3"/>
      <c r="G272" s="3"/>
      <c r="H272" s="3"/>
      <c r="I272" s="3"/>
      <c r="J272" s="3"/>
    </row>
    <row r="273" spans="1:10">
      <c r="A273" s="3"/>
      <c r="B273" s="3"/>
      <c r="C273" s="3"/>
      <c r="D273" s="3"/>
      <c r="E273" s="3"/>
      <c r="F273" s="3"/>
      <c r="G273" s="3"/>
      <c r="H273" s="3"/>
      <c r="I273" s="3"/>
      <c r="J273" s="3"/>
    </row>
    <row r="274" spans="1:10">
      <c r="A274" s="3"/>
      <c r="B274" s="3"/>
      <c r="C274" s="3"/>
      <c r="D274" s="3"/>
      <c r="E274" s="3"/>
      <c r="F274" s="3"/>
      <c r="G274" s="3"/>
      <c r="H274" s="3"/>
      <c r="I274" s="3"/>
      <c r="J274" s="3"/>
    </row>
    <row r="275" spans="1:10">
      <c r="A275" s="3"/>
      <c r="B275" s="3"/>
      <c r="C275" s="3"/>
      <c r="D275" s="3"/>
      <c r="E275" s="3"/>
      <c r="F275" s="3"/>
      <c r="G275" s="3"/>
      <c r="H275" s="3"/>
      <c r="I275" s="3"/>
      <c r="J275" s="3"/>
    </row>
    <row r="276" spans="1:10">
      <c r="A276" s="3"/>
      <c r="B276" s="3"/>
      <c r="C276" s="3"/>
      <c r="D276" s="3"/>
      <c r="E276" s="3"/>
      <c r="F276" s="3"/>
      <c r="G276" s="3"/>
      <c r="H276" s="3"/>
      <c r="I276" s="3"/>
      <c r="J276" s="3"/>
    </row>
    <row r="277" spans="1:10">
      <c r="A277" s="3"/>
      <c r="B277" s="3"/>
      <c r="C277" s="3"/>
      <c r="D277" s="3"/>
      <c r="E277" s="3"/>
      <c r="F277" s="3"/>
      <c r="G277" s="3"/>
      <c r="H277" s="3"/>
      <c r="I277" s="3"/>
      <c r="J277" s="3"/>
    </row>
    <row r="278" spans="1:10">
      <c r="A278" s="3"/>
      <c r="B278" s="3"/>
      <c r="C278" s="3"/>
      <c r="D278" s="3"/>
      <c r="E278" s="3"/>
      <c r="F278" s="3"/>
      <c r="G278" s="3"/>
      <c r="H278" s="3"/>
      <c r="I278" s="3"/>
      <c r="J278" s="3"/>
    </row>
    <row r="279" spans="1:10">
      <c r="A279" s="3"/>
      <c r="B279" s="3"/>
      <c r="C279" s="3"/>
      <c r="D279" s="3"/>
      <c r="E279" s="3"/>
      <c r="F279" s="3"/>
      <c r="G279" s="3"/>
      <c r="H279" s="3"/>
      <c r="I279" s="3"/>
      <c r="J279" s="3"/>
    </row>
    <row r="280" spans="1:10">
      <c r="A280" s="3"/>
      <c r="B280" s="3"/>
      <c r="C280" s="3"/>
      <c r="D280" s="3"/>
      <c r="E280" s="3"/>
      <c r="F280" s="3"/>
      <c r="G280" s="3"/>
      <c r="H280" s="3"/>
      <c r="I280" s="3"/>
      <c r="J280" s="3"/>
    </row>
    <row r="281" spans="1:10">
      <c r="A281" s="3"/>
      <c r="B281" s="3"/>
      <c r="C281" s="3"/>
      <c r="D281" s="3"/>
      <c r="E281" s="3"/>
      <c r="F281" s="3"/>
      <c r="G281" s="3"/>
      <c r="H281" s="3"/>
      <c r="I281" s="3"/>
      <c r="J281" s="3"/>
    </row>
    <row r="282" spans="1:10">
      <c r="A282" s="3"/>
      <c r="B282" s="3"/>
      <c r="C282" s="3"/>
      <c r="D282" s="3"/>
      <c r="E282" s="3"/>
      <c r="F282" s="3"/>
      <c r="G282" s="3"/>
      <c r="H282" s="3"/>
      <c r="I282" s="3"/>
      <c r="J282" s="3"/>
    </row>
    <row r="283" spans="1:10">
      <c r="A283" s="3"/>
      <c r="B283" s="3"/>
      <c r="C283" s="3"/>
      <c r="D283" s="3"/>
      <c r="E283" s="3"/>
      <c r="F283" s="3"/>
      <c r="G283" s="3"/>
      <c r="H283" s="3"/>
      <c r="I283" s="3"/>
      <c r="J283" s="3"/>
    </row>
    <row r="284" spans="1:10">
      <c r="A284" s="3"/>
      <c r="B284" s="3"/>
      <c r="C284" s="3"/>
      <c r="D284" s="3"/>
      <c r="E284" s="3"/>
      <c r="F284" s="3"/>
      <c r="G284" s="3"/>
      <c r="H284" s="3"/>
      <c r="I284" s="3"/>
      <c r="J284" s="3"/>
    </row>
    <row r="285" spans="1:10">
      <c r="A285" s="3"/>
      <c r="B285" s="3"/>
      <c r="C285" s="3"/>
      <c r="D285" s="3"/>
      <c r="E285" s="3"/>
      <c r="F285" s="3"/>
      <c r="G285" s="3"/>
      <c r="H285" s="3"/>
      <c r="I285" s="3"/>
      <c r="J285" s="3"/>
    </row>
    <row r="286" spans="1:10">
      <c r="A286" s="3"/>
      <c r="B286" s="3"/>
      <c r="C286" s="3"/>
      <c r="D286" s="3"/>
      <c r="E286" s="3"/>
      <c r="F286" s="3"/>
      <c r="G286" s="3"/>
      <c r="H286" s="3"/>
      <c r="I286" s="3"/>
      <c r="J286" s="3"/>
    </row>
    <row r="287" spans="1:10">
      <c r="A287" s="3"/>
      <c r="B287" s="3"/>
      <c r="C287" s="3"/>
      <c r="D287" s="3"/>
      <c r="E287" s="3"/>
      <c r="F287" s="3"/>
      <c r="G287" s="3"/>
      <c r="H287" s="3"/>
      <c r="I287" s="3"/>
      <c r="J287" s="3"/>
    </row>
    <row r="288" spans="1:10">
      <c r="A288" s="3"/>
      <c r="B288" s="3"/>
      <c r="C288" s="3"/>
      <c r="D288" s="3"/>
      <c r="E288" s="3"/>
      <c r="F288" s="3"/>
      <c r="G288" s="3"/>
      <c r="H288" s="3"/>
      <c r="I288" s="3"/>
      <c r="J288" s="3"/>
    </row>
    <row r="289" spans="1:10">
      <c r="A289" s="3"/>
      <c r="B289" s="3"/>
      <c r="C289" s="3"/>
      <c r="D289" s="3"/>
      <c r="E289" s="3"/>
      <c r="F289" s="3"/>
      <c r="G289" s="3"/>
      <c r="H289" s="3"/>
      <c r="I289" s="3"/>
      <c r="J289" s="3"/>
    </row>
    <row r="290" spans="1:10">
      <c r="A290" s="3"/>
      <c r="B290" s="3"/>
      <c r="C290" s="3"/>
      <c r="D290" s="3"/>
      <c r="E290" s="3"/>
      <c r="F290" s="3"/>
      <c r="G290" s="3"/>
      <c r="H290" s="3"/>
      <c r="I290" s="3"/>
      <c r="J290" s="3"/>
    </row>
    <row r="291" spans="1:10">
      <c r="A291" s="3"/>
      <c r="B291" s="3"/>
      <c r="C291" s="3"/>
      <c r="D291" s="3"/>
      <c r="E291" s="3"/>
      <c r="F291" s="3"/>
      <c r="G291" s="3"/>
      <c r="H291" s="3"/>
      <c r="I291" s="3"/>
      <c r="J291" s="3"/>
    </row>
    <row r="292" spans="1:10">
      <c r="A292" s="3"/>
      <c r="B292" s="3"/>
      <c r="C292" s="3"/>
      <c r="D292" s="3"/>
      <c r="E292" s="3"/>
      <c r="F292" s="3"/>
      <c r="G292" s="3"/>
      <c r="H292" s="3"/>
      <c r="I292" s="3"/>
      <c r="J292" s="3"/>
    </row>
    <row r="293" spans="1:10">
      <c r="A293" s="3"/>
      <c r="B293" s="3"/>
      <c r="C293" s="3"/>
      <c r="D293" s="3"/>
      <c r="E293" s="3"/>
      <c r="F293" s="3"/>
      <c r="G293" s="3"/>
      <c r="H293" s="3"/>
      <c r="I293" s="3"/>
      <c r="J293" s="3"/>
    </row>
    <row r="294" spans="1:10">
      <c r="A294" s="3"/>
      <c r="B294" s="3"/>
      <c r="C294" s="3"/>
      <c r="D294" s="3"/>
      <c r="E294" s="3"/>
      <c r="F294" s="3"/>
      <c r="G294" s="3"/>
      <c r="H294" s="3"/>
      <c r="I294" s="3"/>
      <c r="J294" s="3"/>
    </row>
    <row r="295" spans="1:10">
      <c r="A295" s="3"/>
      <c r="B295" s="3"/>
      <c r="C295" s="3"/>
      <c r="D295" s="3"/>
      <c r="E295" s="3"/>
      <c r="F295" s="3"/>
      <c r="G295" s="3"/>
      <c r="H295" s="3"/>
      <c r="I295" s="3"/>
      <c r="J295" s="3"/>
    </row>
    <row r="296" spans="1:10">
      <c r="A296" s="3"/>
      <c r="B296" s="3"/>
      <c r="C296" s="3"/>
      <c r="D296" s="3"/>
      <c r="E296" s="3"/>
      <c r="F296" s="3"/>
      <c r="G296" s="3"/>
      <c r="H296" s="3"/>
      <c r="I296" s="3"/>
      <c r="J296" s="3"/>
    </row>
    <row r="297" spans="1:10">
      <c r="A297" s="3"/>
      <c r="B297" s="3"/>
      <c r="C297" s="3"/>
      <c r="D297" s="3"/>
      <c r="E297" s="3"/>
      <c r="F297" s="3"/>
      <c r="G297" s="3"/>
      <c r="H297" s="3"/>
      <c r="I297" s="3"/>
      <c r="J297" s="3"/>
    </row>
    <row r="298" spans="1:10">
      <c r="A298" s="3"/>
      <c r="B298" s="3"/>
      <c r="C298" s="3"/>
      <c r="D298" s="3"/>
      <c r="E298" s="3"/>
      <c r="F298" s="3"/>
      <c r="G298" s="3"/>
      <c r="H298" s="3"/>
      <c r="I298" s="3"/>
      <c r="J298" s="3"/>
    </row>
    <row r="299" spans="1:10">
      <c r="A299" s="3"/>
      <c r="B299" s="3"/>
      <c r="C299" s="3"/>
      <c r="D299" s="3"/>
      <c r="E299" s="3"/>
      <c r="F299" s="3"/>
      <c r="G299" s="3"/>
      <c r="H299" s="3"/>
      <c r="I299" s="3"/>
      <c r="J299" s="3"/>
    </row>
    <row r="300" spans="1:10">
      <c r="A300" s="3"/>
      <c r="B300" s="3"/>
      <c r="C300" s="3"/>
      <c r="D300" s="3"/>
      <c r="E300" s="3"/>
      <c r="F300" s="3"/>
      <c r="G300" s="3"/>
      <c r="H300" s="3"/>
      <c r="I300" s="3"/>
      <c r="J300" s="3"/>
    </row>
    <row r="301" spans="1:10">
      <c r="A301" s="3"/>
      <c r="B301" s="3"/>
      <c r="C301" s="3"/>
      <c r="D301" s="3"/>
      <c r="E301" s="3"/>
      <c r="F301" s="3"/>
      <c r="G301" s="3"/>
      <c r="H301" s="3"/>
      <c r="I301" s="3"/>
      <c r="J301" s="3"/>
    </row>
    <row r="302" spans="1:10">
      <c r="A302" s="3"/>
      <c r="B302" s="3"/>
      <c r="C302" s="3"/>
      <c r="D302" s="3"/>
      <c r="E302" s="3"/>
      <c r="F302" s="3"/>
      <c r="G302" s="3"/>
      <c r="H302" s="3"/>
      <c r="I302" s="3"/>
      <c r="J302" s="3"/>
    </row>
    <row r="303" spans="1:10">
      <c r="A303" s="3"/>
      <c r="B303" s="3"/>
      <c r="C303" s="3"/>
      <c r="D303" s="3"/>
      <c r="E303" s="3"/>
      <c r="F303" s="3"/>
      <c r="G303" s="3"/>
      <c r="H303" s="3"/>
      <c r="I303" s="3"/>
      <c r="J303" s="3"/>
    </row>
    <row r="304" spans="1:10">
      <c r="A304" s="3"/>
      <c r="B304" s="3"/>
      <c r="C304" s="3"/>
      <c r="D304" s="3"/>
      <c r="E304" s="3"/>
      <c r="F304" s="3"/>
      <c r="G304" s="3"/>
      <c r="H304" s="3"/>
      <c r="I304" s="3"/>
      <c r="J304" s="3"/>
    </row>
    <row r="305" spans="1:10">
      <c r="A305" s="3"/>
      <c r="B305" s="3"/>
      <c r="C305" s="3"/>
      <c r="D305" s="3"/>
      <c r="E305" s="3"/>
      <c r="F305" s="3"/>
      <c r="G305" s="3"/>
      <c r="H305" s="3"/>
      <c r="I305" s="3"/>
      <c r="J305" s="3"/>
    </row>
    <row r="306" spans="1:10">
      <c r="A306" s="3"/>
      <c r="B306" s="3"/>
      <c r="C306" s="3"/>
      <c r="D306" s="3"/>
      <c r="E306" s="3"/>
      <c r="F306" s="3"/>
      <c r="G306" s="3"/>
      <c r="H306" s="3"/>
      <c r="I306" s="3"/>
      <c r="J306" s="3"/>
    </row>
    <row r="307" spans="1:10">
      <c r="A307" s="3"/>
      <c r="B307" s="3"/>
      <c r="C307" s="3"/>
      <c r="D307" s="3"/>
      <c r="E307" s="3"/>
      <c r="F307" s="3"/>
      <c r="G307" s="3"/>
      <c r="H307" s="3"/>
      <c r="I307" s="3"/>
      <c r="J307" s="3"/>
    </row>
    <row r="308" spans="1:10">
      <c r="A308" s="3"/>
      <c r="B308" s="3"/>
      <c r="C308" s="3"/>
      <c r="D308" s="3"/>
      <c r="E308" s="3"/>
      <c r="F308" s="3"/>
      <c r="G308" s="3"/>
      <c r="H308" s="3"/>
      <c r="I308" s="3"/>
      <c r="J308" s="3"/>
    </row>
    <row r="309" spans="1:10">
      <c r="A309" s="3"/>
      <c r="B309" s="3"/>
      <c r="C309" s="3"/>
      <c r="D309" s="3"/>
      <c r="E309" s="3"/>
      <c r="F309" s="3"/>
      <c r="G309" s="3"/>
      <c r="H309" s="3"/>
      <c r="I309" s="3"/>
      <c r="J309" s="3"/>
    </row>
    <row r="310" spans="1:10">
      <c r="A310" s="3"/>
      <c r="B310" s="3"/>
      <c r="C310" s="3"/>
      <c r="D310" s="3"/>
      <c r="E310" s="3"/>
      <c r="F310" s="3"/>
      <c r="G310" s="3"/>
      <c r="H310" s="3"/>
      <c r="I310" s="3"/>
      <c r="J310" s="3"/>
    </row>
    <row r="311" spans="1:10">
      <c r="A311" s="3"/>
      <c r="B311" s="3"/>
      <c r="C311" s="3"/>
      <c r="D311" s="3"/>
      <c r="E311" s="3"/>
      <c r="F311" s="3"/>
      <c r="G311" s="3"/>
      <c r="H311" s="3"/>
      <c r="I311" s="3"/>
      <c r="J311" s="3"/>
    </row>
    <row r="312" spans="1:10">
      <c r="A312" s="3"/>
      <c r="B312" s="3"/>
      <c r="C312" s="3"/>
      <c r="D312" s="3"/>
      <c r="E312" s="3"/>
      <c r="F312" s="3"/>
      <c r="G312" s="3"/>
      <c r="H312" s="3"/>
      <c r="I312" s="3"/>
      <c r="J312" s="3"/>
    </row>
    <row r="313" spans="1:10">
      <c r="A313" s="3"/>
      <c r="B313" s="3"/>
      <c r="C313" s="3"/>
      <c r="D313" s="3"/>
      <c r="E313" s="3"/>
      <c r="F313" s="3"/>
      <c r="G313" s="3"/>
      <c r="H313" s="3"/>
      <c r="I313" s="3"/>
      <c r="J313" s="3"/>
    </row>
    <row r="314" spans="1:10">
      <c r="A314" s="3"/>
      <c r="B314" s="3"/>
      <c r="C314" s="3"/>
      <c r="D314" s="3"/>
      <c r="E314" s="3"/>
      <c r="F314" s="3"/>
      <c r="G314" s="3"/>
      <c r="H314" s="3"/>
      <c r="I314" s="3"/>
      <c r="J314" s="3"/>
    </row>
    <row r="315" spans="1:10">
      <c r="A315" s="3"/>
      <c r="B315" s="3"/>
      <c r="C315" s="3"/>
      <c r="D315" s="3"/>
      <c r="E315" s="3"/>
      <c r="F315" s="3"/>
      <c r="G315" s="3"/>
      <c r="H315" s="3"/>
      <c r="I315" s="3"/>
      <c r="J315" s="3"/>
    </row>
    <row r="316" spans="1:10">
      <c r="A316" s="3"/>
      <c r="B316" s="3"/>
      <c r="C316" s="3"/>
      <c r="D316" s="3"/>
      <c r="E316" s="3"/>
      <c r="F316" s="3"/>
      <c r="G316" s="3"/>
      <c r="H316" s="3"/>
      <c r="I316" s="3"/>
      <c r="J316" s="3"/>
    </row>
    <row r="317" spans="1:10">
      <c r="A317" s="3"/>
      <c r="B317" s="3"/>
      <c r="C317" s="3"/>
      <c r="D317" s="3"/>
      <c r="E317" s="3"/>
      <c r="F317" s="3"/>
      <c r="G317" s="3"/>
      <c r="H317" s="3"/>
      <c r="I317" s="3"/>
      <c r="J317" s="3"/>
    </row>
    <row r="318" spans="1:10">
      <c r="A318" s="3"/>
      <c r="B318" s="3"/>
      <c r="C318" s="3"/>
      <c r="D318" s="3"/>
      <c r="E318" s="3"/>
      <c r="F318" s="3"/>
      <c r="G318" s="3"/>
      <c r="H318" s="3"/>
      <c r="I318" s="3"/>
      <c r="J318" s="3"/>
    </row>
    <row r="319" spans="1:10">
      <c r="A319" s="3"/>
      <c r="B319" s="3"/>
      <c r="C319" s="3"/>
      <c r="D319" s="3"/>
      <c r="E319" s="3"/>
      <c r="F319" s="3"/>
      <c r="G319" s="3"/>
      <c r="H319" s="3"/>
      <c r="I319" s="3"/>
      <c r="J319" s="3"/>
    </row>
    <row r="320" spans="1:10">
      <c r="A320" s="3"/>
      <c r="B320" s="3"/>
      <c r="C320" s="3"/>
      <c r="D320" s="3"/>
      <c r="E320" s="3"/>
      <c r="F320" s="3"/>
      <c r="G320" s="3"/>
      <c r="H320" s="3"/>
      <c r="I320" s="3"/>
      <c r="J320" s="3"/>
    </row>
    <row r="321" spans="1:10">
      <c r="A321" s="3"/>
      <c r="B321" s="3"/>
      <c r="C321" s="3"/>
      <c r="D321" s="3"/>
      <c r="E321" s="3"/>
      <c r="F321" s="3"/>
      <c r="G321" s="3"/>
      <c r="H321" s="3"/>
      <c r="I321" s="3"/>
      <c r="J321" s="3"/>
    </row>
    <row r="322" spans="1:10">
      <c r="A322" s="3"/>
      <c r="B322" s="3"/>
      <c r="C322" s="3"/>
      <c r="D322" s="3"/>
      <c r="E322" s="3"/>
      <c r="F322" s="3"/>
      <c r="G322" s="3"/>
      <c r="H322" s="3"/>
      <c r="I322" s="3"/>
      <c r="J322" s="3"/>
    </row>
    <row r="323" spans="1:10">
      <c r="A323" s="3"/>
      <c r="B323" s="3"/>
      <c r="C323" s="3"/>
      <c r="D323" s="3"/>
      <c r="E323" s="3"/>
      <c r="F323" s="3"/>
      <c r="G323" s="3"/>
      <c r="H323" s="3"/>
      <c r="I323" s="3"/>
      <c r="J323" s="3"/>
    </row>
    <row r="324" spans="1:10">
      <c r="A324" s="3"/>
      <c r="B324" s="3"/>
      <c r="C324" s="3"/>
      <c r="D324" s="3"/>
      <c r="E324" s="3"/>
      <c r="F324" s="3"/>
      <c r="G324" s="3"/>
      <c r="H324" s="3"/>
      <c r="I324" s="3"/>
      <c r="J324" s="3"/>
    </row>
    <row r="325" spans="1:10">
      <c r="A325" s="3"/>
      <c r="B325" s="3"/>
      <c r="C325" s="3"/>
      <c r="D325" s="3"/>
      <c r="E325" s="3"/>
      <c r="F325" s="3"/>
      <c r="G325" s="3"/>
      <c r="H325" s="3"/>
      <c r="I325" s="3"/>
      <c r="J325" s="3"/>
    </row>
    <row r="326" spans="1:10">
      <c r="A326" s="3"/>
      <c r="B326" s="3"/>
      <c r="C326" s="3"/>
      <c r="D326" s="3"/>
      <c r="E326" s="3"/>
      <c r="F326" s="3"/>
      <c r="G326" s="3"/>
      <c r="H326" s="3"/>
      <c r="I326" s="3"/>
      <c r="J326" s="3"/>
    </row>
    <row r="327" spans="1:10">
      <c r="A327" s="3"/>
      <c r="B327" s="3"/>
      <c r="C327" s="3"/>
      <c r="D327" s="3"/>
      <c r="E327" s="3"/>
      <c r="F327" s="3"/>
      <c r="G327" s="3"/>
      <c r="H327" s="3"/>
      <c r="I327" s="3"/>
      <c r="J327" s="3"/>
    </row>
    <row r="328" spans="1:10">
      <c r="A328" s="3"/>
      <c r="B328" s="3"/>
      <c r="C328" s="3"/>
      <c r="D328" s="3"/>
      <c r="E328" s="3"/>
      <c r="F328" s="3"/>
      <c r="G328" s="3"/>
      <c r="H328" s="3"/>
      <c r="I328" s="3"/>
      <c r="J328" s="3"/>
    </row>
    <row r="329" spans="1:10">
      <c r="A329" s="3"/>
      <c r="B329" s="3"/>
      <c r="C329" s="3"/>
      <c r="D329" s="3"/>
      <c r="E329" s="3"/>
      <c r="F329" s="3"/>
      <c r="G329" s="3"/>
      <c r="H329" s="3"/>
      <c r="I329" s="3"/>
      <c r="J329" s="3"/>
    </row>
    <row r="330" spans="1:10">
      <c r="A330" s="3"/>
      <c r="B330" s="3"/>
      <c r="C330" s="3"/>
      <c r="D330" s="3"/>
      <c r="E330" s="3"/>
      <c r="F330" s="3"/>
      <c r="G330" s="3"/>
      <c r="H330" s="3"/>
      <c r="I330" s="3"/>
      <c r="J330" s="3"/>
    </row>
    <row r="331" spans="1:10">
      <c r="A331" s="3"/>
      <c r="B331" s="3"/>
      <c r="C331" s="3"/>
      <c r="D331" s="3"/>
      <c r="E331" s="3"/>
      <c r="F331" s="3"/>
      <c r="G331" s="3"/>
      <c r="H331" s="3"/>
      <c r="I331" s="3"/>
      <c r="J331" s="3"/>
    </row>
    <row r="332" spans="1:10">
      <c r="A332" s="3"/>
      <c r="B332" s="3"/>
      <c r="C332" s="3"/>
      <c r="D332" s="3"/>
      <c r="E332" s="3"/>
      <c r="F332" s="3"/>
      <c r="G332" s="3"/>
      <c r="H332" s="3"/>
      <c r="I332" s="3"/>
      <c r="J332" s="3"/>
    </row>
    <row r="333" spans="1:10">
      <c r="A333" s="3"/>
      <c r="B333" s="3"/>
      <c r="C333" s="3"/>
      <c r="D333" s="3"/>
      <c r="E333" s="3"/>
      <c r="F333" s="3"/>
      <c r="G333" s="3"/>
      <c r="H333" s="3"/>
      <c r="I333" s="3"/>
      <c r="J333" s="3"/>
    </row>
    <row r="334" spans="1:10">
      <c r="A334" s="3"/>
      <c r="B334" s="3"/>
      <c r="C334" s="3"/>
      <c r="D334" s="3"/>
      <c r="E334" s="3"/>
      <c r="F334" s="3"/>
      <c r="G334" s="3"/>
      <c r="H334" s="3"/>
      <c r="I334" s="3"/>
      <c r="J334" s="3"/>
    </row>
    <row r="335" spans="1:10">
      <c r="A335" s="3"/>
      <c r="B335" s="3"/>
      <c r="C335" s="3"/>
      <c r="D335" s="3"/>
      <c r="E335" s="3"/>
      <c r="F335" s="3"/>
      <c r="G335" s="3"/>
      <c r="H335" s="3"/>
      <c r="I335" s="3"/>
      <c r="J335" s="3"/>
    </row>
    <row r="336" spans="1:10">
      <c r="A336" s="3"/>
      <c r="B336" s="3"/>
      <c r="C336" s="3"/>
      <c r="D336" s="3"/>
      <c r="E336" s="3"/>
      <c r="F336" s="3"/>
      <c r="G336" s="3"/>
      <c r="H336" s="3"/>
      <c r="I336" s="3"/>
      <c r="J336" s="3"/>
    </row>
    <row r="337" spans="1:10">
      <c r="A337" s="3"/>
      <c r="B337" s="3"/>
      <c r="C337" s="3"/>
      <c r="D337" s="3"/>
      <c r="E337" s="3"/>
      <c r="F337" s="3"/>
      <c r="G337" s="3"/>
      <c r="H337" s="3"/>
      <c r="I337" s="3"/>
      <c r="J337" s="3"/>
    </row>
    <row r="338" spans="1:10">
      <c r="A338" s="3"/>
      <c r="B338" s="3"/>
      <c r="C338" s="3"/>
      <c r="D338" s="3"/>
      <c r="E338" s="3"/>
      <c r="F338" s="3"/>
      <c r="G338" s="3"/>
      <c r="H338" s="3"/>
      <c r="I338" s="3"/>
      <c r="J338" s="3"/>
    </row>
    <row r="339" spans="1:10">
      <c r="A339" s="3"/>
      <c r="B339" s="3"/>
      <c r="C339" s="3"/>
      <c r="D339" s="3"/>
      <c r="E339" s="3"/>
      <c r="F339" s="3"/>
      <c r="G339" s="3"/>
      <c r="H339" s="3"/>
      <c r="I339" s="3"/>
      <c r="J339" s="3"/>
    </row>
    <row r="340" spans="1:10">
      <c r="A340" s="3"/>
      <c r="B340" s="3"/>
      <c r="C340" s="3"/>
      <c r="D340" s="3"/>
      <c r="E340" s="3"/>
      <c r="F340" s="3"/>
      <c r="G340" s="3"/>
      <c r="H340" s="3"/>
      <c r="I340" s="3"/>
      <c r="J340" s="3"/>
    </row>
    <row r="341" spans="1:10">
      <c r="A341" s="3"/>
      <c r="B341" s="3"/>
      <c r="C341" s="3"/>
      <c r="D341" s="3"/>
      <c r="E341" s="3"/>
      <c r="F341" s="3"/>
      <c r="G341" s="3"/>
      <c r="H341" s="3"/>
      <c r="I341" s="3"/>
      <c r="J341" s="3"/>
    </row>
    <row r="342" spans="1:10">
      <c r="A342" s="3"/>
      <c r="B342" s="3"/>
      <c r="C342" s="3"/>
      <c r="D342" s="3"/>
      <c r="E342" s="3"/>
      <c r="F342" s="3"/>
      <c r="G342" s="3"/>
      <c r="H342" s="3"/>
      <c r="I342" s="3"/>
      <c r="J342" s="3"/>
    </row>
    <row r="343" spans="1:10">
      <c r="A343" s="3"/>
      <c r="B343" s="3"/>
      <c r="C343" s="3"/>
      <c r="D343" s="3"/>
      <c r="E343" s="3"/>
      <c r="F343" s="3"/>
      <c r="G343" s="3"/>
      <c r="H343" s="3"/>
      <c r="I343" s="3"/>
      <c r="J343" s="3"/>
    </row>
    <row r="344" spans="1:10">
      <c r="A344" s="3"/>
      <c r="B344" s="3"/>
      <c r="C344" s="3"/>
      <c r="D344" s="3"/>
      <c r="E344" s="3"/>
      <c r="F344" s="3"/>
      <c r="G344" s="3"/>
      <c r="H344" s="3"/>
      <c r="I344" s="3"/>
      <c r="J344" s="3"/>
    </row>
    <row r="345" spans="1:10">
      <c r="A345" s="3"/>
      <c r="B345" s="3"/>
      <c r="C345" s="3"/>
      <c r="D345" s="3"/>
      <c r="E345" s="3"/>
      <c r="F345" s="3"/>
      <c r="G345" s="3"/>
      <c r="H345" s="3"/>
      <c r="I345" s="3"/>
      <c r="J345" s="3"/>
    </row>
    <row r="346" spans="1:10">
      <c r="A346" s="3"/>
      <c r="B346" s="3"/>
      <c r="C346" s="3"/>
      <c r="D346" s="3"/>
      <c r="E346" s="3"/>
      <c r="F346" s="3"/>
      <c r="G346" s="3"/>
      <c r="H346" s="3"/>
      <c r="I346" s="3"/>
      <c r="J346" s="3"/>
    </row>
    <row r="347" spans="1:10">
      <c r="A347" s="3"/>
      <c r="B347" s="3"/>
      <c r="C347" s="3"/>
      <c r="D347" s="3"/>
      <c r="E347" s="3"/>
      <c r="F347" s="3"/>
      <c r="G347" s="3"/>
      <c r="H347" s="3"/>
      <c r="I347" s="3"/>
      <c r="J347" s="3"/>
    </row>
    <row r="348" spans="1:10">
      <c r="A348" s="3"/>
      <c r="B348" s="3"/>
      <c r="C348" s="3"/>
      <c r="D348" s="3"/>
      <c r="E348" s="3"/>
      <c r="F348" s="3"/>
      <c r="G348" s="3"/>
      <c r="H348" s="3"/>
      <c r="I348" s="3"/>
      <c r="J348" s="3"/>
    </row>
    <row r="349" spans="1:10">
      <c r="A349" s="3"/>
      <c r="B349" s="3"/>
      <c r="C349" s="3"/>
      <c r="D349" s="3"/>
      <c r="E349" s="3"/>
      <c r="F349" s="3"/>
      <c r="G349" s="3"/>
      <c r="H349" s="3"/>
      <c r="I349" s="3"/>
      <c r="J349" s="3"/>
    </row>
    <row r="350" spans="1:10">
      <c r="A350" s="3"/>
      <c r="B350" s="3"/>
      <c r="C350" s="3"/>
      <c r="D350" s="3"/>
      <c r="E350" s="3"/>
      <c r="F350" s="3"/>
      <c r="G350" s="3"/>
      <c r="H350" s="3"/>
      <c r="I350" s="3"/>
      <c r="J350" s="3"/>
    </row>
    <row r="351" spans="1:10">
      <c r="A351" s="3"/>
      <c r="B351" s="3"/>
      <c r="C351" s="3"/>
      <c r="D351" s="3"/>
      <c r="E351" s="3"/>
      <c r="F351" s="3"/>
      <c r="G351" s="3"/>
      <c r="H351" s="3"/>
      <c r="I351" s="3"/>
      <c r="J351" s="3"/>
    </row>
    <row r="352" spans="1:10">
      <c r="A352" s="3"/>
      <c r="B352" s="3"/>
      <c r="C352" s="3"/>
      <c r="D352" s="3"/>
      <c r="E352" s="3"/>
      <c r="F352" s="3"/>
      <c r="G352" s="3"/>
      <c r="H352" s="3"/>
      <c r="I352" s="3"/>
      <c r="J352" s="3"/>
    </row>
    <row r="353" spans="1:10">
      <c r="A353" s="3"/>
      <c r="B353" s="3"/>
      <c r="C353" s="3"/>
      <c r="D353" s="3"/>
      <c r="E353" s="3"/>
      <c r="F353" s="3"/>
      <c r="G353" s="3"/>
      <c r="H353" s="3"/>
      <c r="I353" s="3"/>
      <c r="J353" s="3"/>
    </row>
    <row r="354" spans="1:10">
      <c r="A354" s="3"/>
      <c r="B354" s="3"/>
      <c r="C354" s="3"/>
      <c r="D354" s="3"/>
      <c r="E354" s="3"/>
      <c r="F354" s="3"/>
      <c r="G354" s="3"/>
      <c r="H354" s="3"/>
      <c r="I354" s="3"/>
      <c r="J354" s="3"/>
    </row>
    <row r="355" spans="1:10">
      <c r="A355" s="3"/>
      <c r="B355" s="3"/>
      <c r="C355" s="3"/>
      <c r="D355" s="3"/>
      <c r="E355" s="3"/>
      <c r="F355" s="3"/>
      <c r="G355" s="3"/>
      <c r="H355" s="3"/>
      <c r="I355" s="3"/>
      <c r="J355" s="3"/>
    </row>
    <row r="356" spans="1:10">
      <c r="A356" s="3"/>
      <c r="B356" s="3"/>
      <c r="C356" s="3"/>
      <c r="D356" s="3"/>
      <c r="E356" s="3"/>
      <c r="F356" s="3"/>
      <c r="G356" s="3"/>
      <c r="H356" s="3"/>
      <c r="I356" s="3"/>
      <c r="J356" s="3"/>
    </row>
    <row r="357" spans="1:10">
      <c r="A357" s="3"/>
      <c r="B357" s="3"/>
      <c r="C357" s="3"/>
      <c r="D357" s="3"/>
      <c r="E357" s="3"/>
      <c r="F357" s="3"/>
      <c r="G357" s="3"/>
      <c r="H357" s="3"/>
      <c r="I357" s="3"/>
      <c r="J357" s="3"/>
    </row>
    <row r="358" spans="1:10">
      <c r="A358" s="3"/>
      <c r="B358" s="3"/>
      <c r="C358" s="3"/>
      <c r="D358" s="3"/>
      <c r="E358" s="3"/>
      <c r="F358" s="3"/>
      <c r="G358" s="3"/>
      <c r="H358" s="3"/>
      <c r="I358" s="3"/>
      <c r="J358" s="3"/>
    </row>
    <row r="359" spans="1:10">
      <c r="A359" s="3"/>
      <c r="B359" s="3"/>
      <c r="C359" s="3"/>
      <c r="D359" s="3"/>
      <c r="E359" s="3"/>
      <c r="F359" s="3"/>
      <c r="G359" s="3"/>
      <c r="H359" s="3"/>
      <c r="I359" s="3"/>
      <c r="J359" s="3"/>
    </row>
    <row r="360" spans="1:10">
      <c r="A360" s="3"/>
      <c r="B360" s="3"/>
      <c r="C360" s="3"/>
      <c r="D360" s="3"/>
      <c r="E360" s="3"/>
      <c r="F360" s="3"/>
      <c r="G360" s="3"/>
      <c r="H360" s="3"/>
      <c r="I360" s="3"/>
      <c r="J360" s="3"/>
    </row>
    <row r="361" spans="1:10">
      <c r="A361" s="3"/>
      <c r="B361" s="3"/>
      <c r="C361" s="3"/>
      <c r="D361" s="3"/>
      <c r="E361" s="3"/>
      <c r="F361" s="3"/>
      <c r="G361" s="3"/>
      <c r="H361" s="3"/>
      <c r="I361" s="3"/>
      <c r="J361" s="3"/>
    </row>
    <row r="362" spans="1:10">
      <c r="A362" s="3"/>
      <c r="B362" s="3"/>
      <c r="C362" s="3"/>
      <c r="D362" s="3"/>
      <c r="E362" s="3"/>
      <c r="F362" s="3"/>
      <c r="G362" s="3"/>
      <c r="H362" s="3"/>
      <c r="I362" s="3"/>
      <c r="J362" s="3"/>
    </row>
    <row r="363" spans="1:10">
      <c r="A363" s="3"/>
      <c r="B363" s="3"/>
      <c r="C363" s="3"/>
      <c r="D363" s="3"/>
      <c r="E363" s="3"/>
      <c r="F363" s="3"/>
      <c r="G363" s="3"/>
      <c r="H363" s="3"/>
      <c r="I363" s="3"/>
      <c r="J363" s="3"/>
    </row>
    <row r="364" spans="1:10">
      <c r="A364" s="3"/>
      <c r="B364" s="3"/>
      <c r="C364" s="3"/>
      <c r="D364" s="3"/>
      <c r="E364" s="3"/>
      <c r="F364" s="3"/>
      <c r="G364" s="3"/>
      <c r="H364" s="3"/>
      <c r="I364" s="3"/>
      <c r="J364" s="3"/>
    </row>
    <row r="365" spans="1:10">
      <c r="A365" s="3"/>
      <c r="B365" s="3"/>
      <c r="C365" s="3"/>
      <c r="D365" s="3"/>
      <c r="E365" s="3"/>
      <c r="F365" s="3"/>
      <c r="G365" s="3"/>
      <c r="H365" s="3"/>
      <c r="I365" s="3"/>
      <c r="J365" s="3"/>
    </row>
    <row r="366" spans="1:10">
      <c r="A366" s="3"/>
      <c r="B366" s="3"/>
      <c r="C366" s="3"/>
      <c r="D366" s="3"/>
      <c r="E366" s="3"/>
      <c r="F366" s="3"/>
      <c r="G366" s="3"/>
      <c r="H366" s="3"/>
      <c r="I366" s="3"/>
      <c r="J366" s="3"/>
    </row>
    <row r="367" spans="1:10">
      <c r="A367" s="3"/>
      <c r="B367" s="3"/>
      <c r="C367" s="3"/>
      <c r="D367" s="3"/>
      <c r="E367" s="3"/>
      <c r="F367" s="3"/>
      <c r="G367" s="3"/>
      <c r="H367" s="3"/>
      <c r="I367" s="3"/>
      <c r="J367" s="3"/>
    </row>
    <row r="368" spans="1:10">
      <c r="A368" s="3"/>
      <c r="B368" s="3"/>
      <c r="C368" s="3"/>
      <c r="D368" s="3"/>
      <c r="E368" s="3"/>
      <c r="F368" s="3"/>
      <c r="G368" s="3"/>
      <c r="H368" s="3"/>
      <c r="I368" s="3"/>
      <c r="J368" s="3"/>
    </row>
    <row r="369" spans="1:10">
      <c r="A369" s="3"/>
      <c r="B369" s="3"/>
      <c r="C369" s="3"/>
      <c r="D369" s="3"/>
      <c r="E369" s="3"/>
      <c r="F369" s="3"/>
      <c r="G369" s="3"/>
      <c r="H369" s="3"/>
      <c r="I369" s="3"/>
      <c r="J369" s="3"/>
    </row>
    <row r="370" spans="1:10">
      <c r="A370" s="3"/>
      <c r="B370" s="3"/>
      <c r="C370" s="3"/>
      <c r="D370" s="3"/>
      <c r="E370" s="3"/>
      <c r="F370" s="3"/>
      <c r="G370" s="3"/>
      <c r="H370" s="3"/>
      <c r="I370" s="3"/>
      <c r="J370" s="3"/>
    </row>
    <row r="371" spans="1:10">
      <c r="A371" s="3"/>
      <c r="B371" s="3"/>
      <c r="C371" s="3"/>
      <c r="D371" s="3"/>
      <c r="E371" s="3"/>
      <c r="F371" s="3"/>
      <c r="G371" s="3"/>
      <c r="H371" s="3"/>
      <c r="I371" s="3"/>
      <c r="J371" s="3"/>
    </row>
    <row r="372" spans="1:10">
      <c r="A372" s="3"/>
      <c r="B372" s="3"/>
      <c r="C372" s="3"/>
      <c r="D372" s="3"/>
      <c r="E372" s="3"/>
      <c r="F372" s="3"/>
      <c r="G372" s="3"/>
      <c r="H372" s="3"/>
      <c r="I372" s="3"/>
      <c r="J372" s="3"/>
    </row>
    <row r="373" spans="1:10">
      <c r="A373" s="3"/>
      <c r="B373" s="3"/>
      <c r="C373" s="3"/>
      <c r="D373" s="3"/>
      <c r="E373" s="3"/>
      <c r="F373" s="3"/>
      <c r="G373" s="3"/>
      <c r="H373" s="3"/>
      <c r="I373" s="3"/>
      <c r="J373" s="3"/>
    </row>
    <row r="374" spans="1:10">
      <c r="A374" s="3"/>
      <c r="B374" s="3"/>
      <c r="C374" s="3"/>
      <c r="D374" s="3"/>
      <c r="E374" s="3"/>
      <c r="F374" s="3"/>
      <c r="G374" s="3"/>
      <c r="H374" s="3"/>
      <c r="I374" s="3"/>
      <c r="J374" s="3"/>
    </row>
    <row r="375" spans="1:10">
      <c r="A375" s="3"/>
      <c r="B375" s="3"/>
      <c r="C375" s="3"/>
      <c r="D375" s="3"/>
      <c r="E375" s="3"/>
      <c r="F375" s="3"/>
      <c r="G375" s="3"/>
      <c r="H375" s="3"/>
      <c r="I375" s="3"/>
      <c r="J375" s="3"/>
    </row>
    <row r="376" spans="1:10">
      <c r="A376" s="3"/>
      <c r="B376" s="3"/>
      <c r="C376" s="3"/>
      <c r="D376" s="3"/>
      <c r="E376" s="3"/>
      <c r="F376" s="3"/>
      <c r="G376" s="3"/>
      <c r="H376" s="3"/>
      <c r="I376" s="3"/>
      <c r="J376" s="3"/>
    </row>
    <row r="377" spans="1:10">
      <c r="A377" s="3"/>
      <c r="B377" s="3"/>
      <c r="C377" s="3"/>
      <c r="D377" s="3"/>
      <c r="E377" s="3"/>
      <c r="F377" s="3"/>
      <c r="G377" s="3"/>
      <c r="H377" s="3"/>
      <c r="I377" s="3"/>
      <c r="J377" s="3"/>
    </row>
    <row r="378" spans="1:10">
      <c r="A378" s="3"/>
      <c r="B378" s="3"/>
      <c r="C378" s="3"/>
      <c r="D378" s="3"/>
      <c r="E378" s="3"/>
      <c r="F378" s="3"/>
      <c r="G378" s="3"/>
      <c r="H378" s="3"/>
      <c r="I378" s="3"/>
      <c r="J378" s="3"/>
    </row>
    <row r="379" spans="1:10">
      <c r="A379" s="3"/>
      <c r="B379" s="3"/>
      <c r="C379" s="3"/>
      <c r="D379" s="3"/>
      <c r="E379" s="3"/>
      <c r="F379" s="3"/>
      <c r="G379" s="3"/>
      <c r="H379" s="3"/>
      <c r="I379" s="3"/>
      <c r="J379" s="3"/>
    </row>
    <row r="380" spans="1:10">
      <c r="A380" s="3"/>
      <c r="B380" s="3"/>
      <c r="C380" s="3"/>
      <c r="D380" s="3"/>
      <c r="E380" s="3"/>
      <c r="F380" s="3"/>
      <c r="G380" s="3"/>
      <c r="H380" s="3"/>
      <c r="I380" s="3"/>
      <c r="J380" s="3"/>
    </row>
    <row r="381" spans="1:10">
      <c r="A381" s="3"/>
      <c r="B381" s="3"/>
      <c r="C381" s="3"/>
      <c r="D381" s="3"/>
      <c r="E381" s="3"/>
      <c r="F381" s="3"/>
      <c r="G381" s="3"/>
      <c r="H381" s="3"/>
      <c r="I381" s="3"/>
      <c r="J381" s="3"/>
    </row>
    <row r="382" spans="1:10">
      <c r="A382" s="3"/>
      <c r="B382" s="3"/>
      <c r="C382" s="3"/>
      <c r="D382" s="3"/>
      <c r="E382" s="3"/>
      <c r="F382" s="3"/>
      <c r="G382" s="3"/>
      <c r="H382" s="3"/>
      <c r="I382" s="3"/>
      <c r="J382" s="3"/>
    </row>
    <row r="383" spans="1:10">
      <c r="A383" s="3"/>
      <c r="B383" s="3"/>
      <c r="C383" s="3"/>
      <c r="D383" s="3"/>
      <c r="E383" s="3"/>
      <c r="F383" s="3"/>
      <c r="G383" s="3"/>
      <c r="H383" s="3"/>
      <c r="I383" s="3"/>
      <c r="J383" s="3"/>
    </row>
    <row r="384" spans="1:10">
      <c r="A384" s="3"/>
      <c r="B384" s="3"/>
      <c r="C384" s="3"/>
      <c r="D384" s="3"/>
      <c r="E384" s="3"/>
      <c r="F384" s="3"/>
      <c r="G384" s="3"/>
      <c r="H384" s="3"/>
      <c r="I384" s="3"/>
      <c r="J384" s="3"/>
    </row>
    <row r="385" spans="1:10">
      <c r="A385" s="3"/>
      <c r="B385" s="3"/>
      <c r="C385" s="3"/>
      <c r="D385" s="3"/>
      <c r="E385" s="3"/>
      <c r="F385" s="3"/>
      <c r="G385" s="3"/>
      <c r="H385" s="3"/>
      <c r="I385" s="3"/>
      <c r="J385" s="3"/>
    </row>
    <row r="386" spans="1:10">
      <c r="A386" s="3"/>
      <c r="B386" s="3"/>
      <c r="C386" s="3"/>
      <c r="D386" s="3"/>
      <c r="E386" s="3"/>
      <c r="F386" s="3"/>
      <c r="G386" s="3"/>
      <c r="H386" s="3"/>
      <c r="I386" s="3"/>
      <c r="J386" s="3"/>
    </row>
    <row r="387" spans="1:10">
      <c r="A387" s="3"/>
      <c r="B387" s="3"/>
      <c r="C387" s="3"/>
      <c r="D387" s="3"/>
      <c r="E387" s="3"/>
      <c r="F387" s="3"/>
      <c r="G387" s="3"/>
      <c r="H387" s="3"/>
      <c r="I387" s="3"/>
      <c r="J387" s="3"/>
    </row>
    <row r="388" spans="1:10">
      <c r="A388" s="3"/>
      <c r="B388" s="3"/>
      <c r="C388" s="3"/>
      <c r="D388" s="3"/>
      <c r="E388" s="3"/>
      <c r="F388" s="3"/>
      <c r="G388" s="3"/>
      <c r="H388" s="3"/>
      <c r="I388" s="3"/>
      <c r="J388" s="3"/>
    </row>
    <row r="389" spans="1:10">
      <c r="A389" s="3"/>
      <c r="B389" s="3"/>
      <c r="C389" s="3"/>
      <c r="D389" s="3"/>
      <c r="E389" s="3"/>
      <c r="F389" s="3"/>
      <c r="G389" s="3"/>
      <c r="H389" s="3"/>
      <c r="I389" s="3"/>
      <c r="J389" s="3"/>
    </row>
    <row r="390" spans="1:10">
      <c r="A390" s="3"/>
      <c r="B390" s="3"/>
      <c r="C390" s="3"/>
      <c r="D390" s="3"/>
      <c r="E390" s="3"/>
      <c r="F390" s="3"/>
      <c r="G390" s="3"/>
      <c r="H390" s="3"/>
      <c r="I390" s="3"/>
      <c r="J390" s="3"/>
    </row>
    <row r="391" spans="1:10">
      <c r="A391" s="3"/>
      <c r="B391" s="3"/>
      <c r="C391" s="3"/>
      <c r="D391" s="3"/>
      <c r="E391" s="3"/>
      <c r="F391" s="3"/>
      <c r="G391" s="3"/>
      <c r="H391" s="3"/>
      <c r="I391" s="3"/>
      <c r="J391" s="3"/>
    </row>
    <row r="392" spans="1:10">
      <c r="A392" s="3"/>
      <c r="B392" s="3"/>
      <c r="C392" s="3"/>
      <c r="D392" s="3"/>
      <c r="E392" s="3"/>
      <c r="F392" s="3"/>
      <c r="G392" s="3"/>
      <c r="H392" s="3"/>
      <c r="I392" s="3"/>
      <c r="J392" s="3"/>
    </row>
    <row r="393" spans="1:10">
      <c r="A393" s="3"/>
      <c r="B393" s="3"/>
      <c r="C393" s="3"/>
      <c r="D393" s="3"/>
      <c r="E393" s="3"/>
      <c r="F393" s="3"/>
      <c r="G393" s="3"/>
      <c r="H393" s="3"/>
      <c r="I393" s="3"/>
      <c r="J393" s="3"/>
    </row>
    <row r="394" spans="1:10">
      <c r="A394" s="3"/>
      <c r="B394" s="3"/>
      <c r="C394" s="3"/>
      <c r="D394" s="3"/>
      <c r="E394" s="3"/>
      <c r="F394" s="3"/>
      <c r="G394" s="3"/>
      <c r="H394" s="3"/>
      <c r="I394" s="3"/>
      <c r="J394" s="3"/>
    </row>
    <row r="395" spans="1:10">
      <c r="A395" s="3"/>
      <c r="B395" s="3"/>
      <c r="C395" s="3"/>
      <c r="D395" s="3"/>
      <c r="E395" s="3"/>
      <c r="F395" s="3"/>
      <c r="G395" s="3"/>
      <c r="H395" s="3"/>
      <c r="I395" s="3"/>
      <c r="J395" s="3"/>
    </row>
    <row r="396" spans="1:10">
      <c r="A396" s="3"/>
      <c r="B396" s="3"/>
      <c r="C396" s="3"/>
      <c r="D396" s="3"/>
      <c r="E396" s="3"/>
      <c r="F396" s="3"/>
      <c r="G396" s="3"/>
      <c r="H396" s="3"/>
      <c r="I396" s="3"/>
      <c r="J396" s="3"/>
    </row>
    <row r="397" spans="1:10">
      <c r="A397" s="3"/>
      <c r="B397" s="3"/>
      <c r="C397" s="3"/>
      <c r="D397" s="3"/>
      <c r="E397" s="3"/>
      <c r="F397" s="3"/>
      <c r="G397" s="3"/>
      <c r="H397" s="3"/>
      <c r="I397" s="3"/>
      <c r="J397" s="3"/>
    </row>
    <row r="398" spans="1:10">
      <c r="A398" s="3"/>
      <c r="B398" s="3"/>
      <c r="C398" s="3"/>
      <c r="D398" s="3"/>
      <c r="E398" s="3"/>
      <c r="F398" s="3"/>
      <c r="G398" s="3"/>
      <c r="H398" s="3"/>
      <c r="I398" s="3"/>
      <c r="J398" s="3"/>
    </row>
    <row r="399" spans="1:10">
      <c r="A399" s="3"/>
      <c r="B399" s="3"/>
      <c r="C399" s="3"/>
      <c r="D399" s="3"/>
      <c r="E399" s="3"/>
      <c r="F399" s="3"/>
      <c r="G399" s="3"/>
      <c r="H399" s="3"/>
      <c r="I399" s="3"/>
      <c r="J399" s="3"/>
    </row>
    <row r="400" spans="1:10">
      <c r="A400" s="3"/>
      <c r="B400" s="3"/>
      <c r="C400" s="3"/>
      <c r="D400" s="3"/>
      <c r="E400" s="3"/>
      <c r="F400" s="3"/>
      <c r="G400" s="3"/>
      <c r="H400" s="3"/>
      <c r="I400" s="3"/>
      <c r="J400" s="3"/>
    </row>
    <row r="401" spans="1:10">
      <c r="A401" s="3"/>
      <c r="B401" s="3"/>
      <c r="C401" s="3"/>
      <c r="D401" s="3"/>
      <c r="E401" s="3"/>
      <c r="F401" s="3"/>
      <c r="G401" s="3"/>
      <c r="H401" s="3"/>
      <c r="I401" s="3"/>
      <c r="J401" s="3"/>
    </row>
    <row r="402" spans="1:10">
      <c r="A402" s="3"/>
      <c r="B402" s="3"/>
      <c r="C402" s="3"/>
      <c r="D402" s="3"/>
      <c r="E402" s="3"/>
      <c r="F402" s="3"/>
      <c r="G402" s="3"/>
      <c r="H402" s="3"/>
      <c r="I402" s="3"/>
      <c r="J402" s="3"/>
    </row>
    <row r="403" spans="1:10">
      <c r="A403" s="3"/>
      <c r="B403" s="3"/>
      <c r="C403" s="3"/>
      <c r="D403" s="3"/>
      <c r="E403" s="3"/>
      <c r="F403" s="3"/>
      <c r="G403" s="3"/>
      <c r="H403" s="3"/>
      <c r="I403" s="3"/>
      <c r="J403" s="3"/>
    </row>
    <row r="404" spans="1:10">
      <c r="A404" s="3"/>
      <c r="B404" s="3"/>
      <c r="C404" s="3"/>
      <c r="D404" s="3"/>
      <c r="E404" s="3"/>
      <c r="F404" s="3"/>
      <c r="G404" s="3"/>
      <c r="H404" s="3"/>
      <c r="I404" s="3"/>
      <c r="J404" s="3"/>
    </row>
    <row r="405" spans="1:10">
      <c r="A405" s="3"/>
      <c r="B405" s="3"/>
      <c r="C405" s="3"/>
      <c r="D405" s="3"/>
      <c r="E405" s="3"/>
      <c r="F405" s="3"/>
      <c r="G405" s="3"/>
      <c r="H405" s="3"/>
      <c r="I405" s="3"/>
      <c r="J405" s="3"/>
    </row>
    <row r="406" spans="1:10">
      <c r="A406" s="3"/>
      <c r="B406" s="3"/>
      <c r="C406" s="3"/>
      <c r="D406" s="3"/>
      <c r="E406" s="3"/>
      <c r="F406" s="3"/>
      <c r="G406" s="3"/>
      <c r="H406" s="3"/>
      <c r="I406" s="3"/>
      <c r="J406" s="3"/>
    </row>
    <row r="407" spans="1:10">
      <c r="A407" s="3"/>
      <c r="B407" s="3"/>
      <c r="C407" s="3"/>
      <c r="D407" s="3"/>
      <c r="E407" s="3"/>
      <c r="F407" s="3"/>
      <c r="G407" s="3"/>
      <c r="H407" s="3"/>
      <c r="I407" s="3"/>
      <c r="J407" s="3"/>
    </row>
    <row r="408" spans="1:10">
      <c r="A408" s="3"/>
      <c r="B408" s="3"/>
      <c r="C408" s="3"/>
      <c r="D408" s="3"/>
      <c r="E408" s="3"/>
      <c r="F408" s="3"/>
      <c r="G408" s="3"/>
      <c r="H408" s="3"/>
      <c r="I408" s="3"/>
      <c r="J408" s="3"/>
    </row>
    <row r="409" spans="1:10">
      <c r="A409" s="3"/>
      <c r="B409" s="3"/>
      <c r="C409" s="3"/>
      <c r="D409" s="3"/>
      <c r="E409" s="3"/>
      <c r="F409" s="3"/>
      <c r="G409" s="3"/>
      <c r="H409" s="3"/>
      <c r="I409" s="3"/>
      <c r="J409" s="3"/>
    </row>
    <row r="410" spans="1:10">
      <c r="A410" s="3"/>
      <c r="B410" s="3"/>
      <c r="C410" s="3"/>
      <c r="D410" s="3"/>
      <c r="E410" s="3"/>
      <c r="F410" s="3"/>
      <c r="G410" s="3"/>
      <c r="H410" s="3"/>
      <c r="I410" s="3"/>
      <c r="J410" s="3"/>
    </row>
    <row r="411" spans="1:10">
      <c r="A411" s="3"/>
      <c r="B411" s="3"/>
      <c r="C411" s="3"/>
      <c r="D411" s="3"/>
      <c r="E411" s="3"/>
      <c r="F411" s="3"/>
      <c r="G411" s="3"/>
      <c r="H411" s="3"/>
      <c r="I411" s="3"/>
      <c r="J411" s="3"/>
    </row>
    <row r="412" spans="1:10">
      <c r="A412" s="3"/>
      <c r="B412" s="3"/>
      <c r="C412" s="3"/>
      <c r="D412" s="3"/>
      <c r="E412" s="3"/>
      <c r="F412" s="3"/>
      <c r="G412" s="3"/>
      <c r="H412" s="3"/>
      <c r="I412" s="3"/>
      <c r="J412" s="3"/>
    </row>
    <row r="413" spans="1:10">
      <c r="A413" s="3"/>
      <c r="B413" s="3"/>
      <c r="C413" s="3"/>
      <c r="D413" s="3"/>
      <c r="E413" s="3"/>
      <c r="F413" s="3"/>
      <c r="G413" s="3"/>
      <c r="H413" s="3"/>
      <c r="I413" s="3"/>
      <c r="J413" s="3"/>
    </row>
    <row r="414" spans="1:10">
      <c r="A414" s="3"/>
      <c r="B414" s="3"/>
      <c r="C414" s="3"/>
      <c r="D414" s="3"/>
      <c r="E414" s="3"/>
      <c r="F414" s="3"/>
      <c r="G414" s="3"/>
      <c r="H414" s="3"/>
      <c r="I414" s="3"/>
      <c r="J414" s="3"/>
    </row>
    <row r="415" spans="1:10">
      <c r="A415" s="3"/>
      <c r="B415" s="3"/>
      <c r="C415" s="3"/>
      <c r="D415" s="3"/>
      <c r="E415" s="3"/>
      <c r="F415" s="3"/>
      <c r="G415" s="3"/>
      <c r="H415" s="3"/>
      <c r="I415" s="3"/>
      <c r="J415" s="3"/>
    </row>
    <row r="416" spans="1:10">
      <c r="A416" s="3"/>
      <c r="B416" s="3"/>
      <c r="C416" s="3"/>
      <c r="D416" s="3"/>
      <c r="E416" s="3"/>
      <c r="F416" s="3"/>
      <c r="G416" s="3"/>
      <c r="H416" s="3"/>
      <c r="I416" s="3"/>
      <c r="J416" s="3"/>
    </row>
    <row r="417" spans="1:10">
      <c r="A417" s="3"/>
      <c r="B417" s="3"/>
      <c r="C417" s="3"/>
      <c r="D417" s="3"/>
      <c r="E417" s="3"/>
      <c r="F417" s="3"/>
      <c r="G417" s="3"/>
      <c r="H417" s="3"/>
      <c r="I417" s="3"/>
      <c r="J417" s="3"/>
    </row>
    <row r="418" spans="1:10">
      <c r="A418" s="3"/>
      <c r="B418" s="3"/>
      <c r="C418" s="3"/>
      <c r="D418" s="3"/>
      <c r="E418" s="3"/>
      <c r="F418" s="3"/>
      <c r="G418" s="3"/>
      <c r="H418" s="3"/>
      <c r="I418" s="3"/>
      <c r="J418" s="3"/>
    </row>
    <row r="419" spans="1:10">
      <c r="A419" s="3"/>
      <c r="B419" s="3"/>
      <c r="C419" s="3"/>
      <c r="D419" s="3"/>
      <c r="E419" s="3"/>
      <c r="F419" s="3"/>
      <c r="G419" s="3"/>
      <c r="H419" s="3"/>
      <c r="I419" s="3"/>
      <c r="J419" s="3"/>
    </row>
    <row r="420" spans="1:10">
      <c r="A420" s="3"/>
      <c r="B420" s="3"/>
      <c r="C420" s="3"/>
      <c r="D420" s="3"/>
      <c r="E420" s="3"/>
      <c r="F420" s="3"/>
      <c r="G420" s="3"/>
      <c r="H420" s="3"/>
      <c r="I420" s="3"/>
      <c r="J420" s="3"/>
    </row>
    <row r="421" spans="1:10">
      <c r="A421" s="3"/>
      <c r="B421" s="3"/>
      <c r="C421" s="3"/>
      <c r="D421" s="3"/>
      <c r="E421" s="3"/>
      <c r="F421" s="3"/>
      <c r="G421" s="3"/>
      <c r="H421" s="3"/>
      <c r="I421" s="3"/>
      <c r="J421" s="3"/>
    </row>
    <row r="422" spans="1:10">
      <c r="A422" s="3"/>
      <c r="B422" s="3"/>
      <c r="C422" s="3"/>
      <c r="D422" s="3"/>
      <c r="E422" s="3"/>
      <c r="F422" s="3"/>
      <c r="G422" s="3"/>
      <c r="H422" s="3"/>
      <c r="I422" s="3"/>
      <c r="J422" s="3"/>
    </row>
    <row r="423" spans="1:10">
      <c r="A423" s="3"/>
      <c r="B423" s="3"/>
      <c r="C423" s="3"/>
      <c r="D423" s="3"/>
      <c r="E423" s="3"/>
      <c r="F423" s="3"/>
      <c r="G423" s="3"/>
      <c r="H423" s="3"/>
      <c r="I423" s="3"/>
      <c r="J423" s="3"/>
    </row>
    <row r="424" spans="1:10">
      <c r="A424" s="3"/>
      <c r="B424" s="3"/>
      <c r="C424" s="3"/>
      <c r="D424" s="3"/>
      <c r="E424" s="3"/>
      <c r="F424" s="3"/>
      <c r="G424" s="3"/>
      <c r="H424" s="3"/>
      <c r="I424" s="3"/>
      <c r="J424" s="3"/>
    </row>
    <row r="425" spans="1:10">
      <c r="A425" s="3"/>
      <c r="B425" s="3"/>
      <c r="C425" s="3"/>
      <c r="D425" s="3"/>
      <c r="E425" s="3"/>
      <c r="F425" s="3"/>
      <c r="G425" s="3"/>
      <c r="H425" s="3"/>
      <c r="I425" s="3"/>
      <c r="J425" s="3"/>
    </row>
    <row r="426" spans="1:10">
      <c r="A426" s="3"/>
      <c r="B426" s="3"/>
      <c r="C426" s="3"/>
      <c r="D426" s="3"/>
      <c r="E426" s="3"/>
      <c r="F426" s="3"/>
      <c r="G426" s="3"/>
      <c r="H426" s="3"/>
      <c r="I426" s="3"/>
      <c r="J426" s="3"/>
    </row>
    <row r="427" spans="1:10">
      <c r="A427" s="3"/>
      <c r="B427" s="3"/>
      <c r="C427" s="3"/>
      <c r="D427" s="3"/>
      <c r="E427" s="3"/>
      <c r="F427" s="3"/>
      <c r="G427" s="3"/>
      <c r="H427" s="3"/>
      <c r="I427" s="3"/>
      <c r="J427" s="3"/>
    </row>
    <row r="428" spans="1:10">
      <c r="A428" s="3"/>
      <c r="B428" s="3"/>
      <c r="C428" s="3"/>
      <c r="D428" s="3"/>
      <c r="E428" s="3"/>
      <c r="F428" s="3"/>
      <c r="G428" s="3"/>
      <c r="H428" s="3"/>
      <c r="I428" s="3"/>
      <c r="J428" s="3"/>
    </row>
    <row r="429" spans="1:10">
      <c r="A429" s="3"/>
      <c r="B429" s="3"/>
      <c r="C429" s="3"/>
      <c r="D429" s="3"/>
      <c r="E429" s="3"/>
      <c r="F429" s="3"/>
      <c r="G429" s="3"/>
      <c r="H429" s="3"/>
      <c r="I429" s="3"/>
      <c r="J429" s="3"/>
    </row>
    <row r="430" spans="1:10">
      <c r="A430" s="3"/>
      <c r="B430" s="3"/>
      <c r="C430" s="3"/>
      <c r="D430" s="3"/>
      <c r="E430" s="3"/>
      <c r="F430" s="3"/>
      <c r="G430" s="3"/>
      <c r="H430" s="3"/>
      <c r="I430" s="3"/>
      <c r="J430" s="3"/>
    </row>
    <row r="431" spans="1:10">
      <c r="A431" s="3"/>
      <c r="B431" s="3"/>
      <c r="C431" s="3"/>
      <c r="D431" s="3"/>
      <c r="E431" s="3"/>
      <c r="F431" s="3"/>
      <c r="G431" s="3"/>
      <c r="H431" s="3"/>
      <c r="I431" s="3"/>
      <c r="J431" s="3"/>
    </row>
    <row r="432" spans="1:10">
      <c r="A432" s="3"/>
      <c r="B432" s="3"/>
      <c r="C432" s="3"/>
      <c r="D432" s="3"/>
      <c r="E432" s="3"/>
      <c r="F432" s="3"/>
      <c r="G432" s="3"/>
      <c r="H432" s="3"/>
      <c r="I432" s="3"/>
      <c r="J432" s="3"/>
    </row>
    <row r="433" spans="1:10">
      <c r="A433" s="3"/>
      <c r="B433" s="3"/>
      <c r="C433" s="3"/>
      <c r="D433" s="3"/>
      <c r="E433" s="3"/>
      <c r="F433" s="3"/>
      <c r="G433" s="3"/>
      <c r="H433" s="3"/>
      <c r="I433" s="3"/>
      <c r="J433" s="3"/>
    </row>
  </sheetData>
  <sheetProtection formatCells="0" formatColumns="0" formatRows="0" insertRows="0" deleteRows="0" selectLockedCells="1" sort="0" autoFilter="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5:I16 I32:I38">
    <cfRule type="containsBlanks" priority="46" stopIfTrue="1">
      <formula>LEN(TRIM(I5))=0</formula>
    </cfRule>
  </conditionalFormatting>
  <conditionalFormatting sqref="K5">
    <cfRule type="containsBlanks" priority="27" stopIfTrue="1">
      <formula>LEN(TRIM(K5))=0</formula>
    </cfRule>
  </conditionalFormatting>
  <conditionalFormatting sqref="K6">
    <cfRule type="containsBlanks" priority="24" stopIfTrue="1">
      <formula>LEN(TRIM(K6))=0</formula>
    </cfRule>
  </conditionalFormatting>
  <conditionalFormatting sqref="K7">
    <cfRule type="containsBlanks" priority="21" stopIfTrue="1">
      <formula>LEN(TRIM(K7))=0</formula>
    </cfRule>
  </conditionalFormatting>
  <conditionalFormatting sqref="K8">
    <cfRule type="containsBlanks" priority="18" stopIfTrue="1">
      <formula>LEN(TRIM(K8))=0</formula>
    </cfRule>
  </conditionalFormatting>
  <conditionalFormatting sqref="K9:K16">
    <cfRule type="containsBlanks" priority="15" stopIfTrue="1">
      <formula>LEN(TRIM(K9))=0</formula>
    </cfRule>
  </conditionalFormatting>
  <conditionalFormatting sqref="I28">
    <cfRule type="containsBlanks" priority="11" stopIfTrue="1">
      <formula>LEN(TRIM(I28))=0</formula>
    </cfRule>
  </conditionalFormatting>
  <conditionalFormatting sqref="I17:I24">
    <cfRule type="containsBlanks" priority="7" stopIfTrue="1">
      <formula>LEN(TRIM(I17))=0</formula>
    </cfRule>
  </conditionalFormatting>
  <conditionalFormatting sqref="K17:K24">
    <cfRule type="containsBlanks" priority="4" stopIfTrue="1">
      <formula>LEN(TRIM(K17))=0</formula>
    </cfRule>
  </conditionalFormatting>
  <dataValidations count="5">
    <dataValidation allowBlank="1" showErrorMessage="1" errorTitle="Error" error="Please select an option from the drop down list." sqref="E5:E24 H5:H111 F5:F111"/>
    <dataValidation type="list" allowBlank="1" showErrorMessage="1" errorTitle="Error" error="Please select an option from the drop down list." sqref="E25:E111">
      <formula1>Occurrences</formula1>
    </dataValidation>
    <dataValidation type="list" allowBlank="1" showInputMessage="1" showErrorMessage="1" sqref="B5:B111">
      <formula1>Process</formula1>
    </dataValidation>
    <dataValidation type="list" allowBlank="1" showErrorMessage="1" errorTitle="Error" error="Please select an option from the drop down list." sqref="G5:G111">
      <formula1>Potential</formula1>
    </dataValidation>
    <dataValidation type="list" allowBlank="1" showErrorMessage="1" errorTitle="Error" error="Please select an option from the drop down list." sqref="D5:D111">
      <formula1>Likelihood</formula1>
    </dataValidation>
  </dataValidations>
  <pageMargins left="0.7" right="0.7" top="0.75" bottom="0.75" header="0.3" footer="0.3"/>
  <pageSetup scale="4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60" stopIfTrue="1" operator="between" id="{259731CE-DE80-4E06-9AB7-EC200BECEFF9}">
            <xm:f>Listas!$C$4</xm:f>
            <xm:f>Listas!$C$2</xm:f>
            <x14:dxf>
              <fill>
                <patternFill>
                  <bgColor rgb="FFFFFF00"/>
                </patternFill>
              </fill>
            </x14:dxf>
          </x14:cfRule>
          <xm:sqref>I5:I16 I32:I38</xm:sqref>
        </x14:conditionalFormatting>
        <x14:conditionalFormatting xmlns:xm="http://schemas.microsoft.com/office/excel/2006/main">
          <x14:cfRule type="expression" priority="59"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J11:J13 J5:J9 J15:J16 J32:K38</xm:sqref>
        </x14:conditionalFormatting>
        <x14:conditionalFormatting xmlns:xm="http://schemas.microsoft.com/office/excel/2006/main">
          <x14:cfRule type="cellIs" priority="50" stopIfTrue="1" operator="greaterThanOrEqual" id="{EBEAAEC9-CBDA-406F-BBCC-FF04E3EFF825}">
            <xm:f>Listas!$C$2</xm:f>
            <x14:dxf>
              <font>
                <color rgb="FFFFFF00"/>
              </font>
              <fill>
                <patternFill>
                  <bgColor rgb="FFFF0000"/>
                </patternFill>
              </fill>
            </x14:dxf>
          </x14:cfRule>
          <xm:sqref>I5:I16 I32:I38</xm:sqref>
        </x14:conditionalFormatting>
        <x14:conditionalFormatting xmlns:xm="http://schemas.microsoft.com/office/excel/2006/main">
          <x14:cfRule type="cellIs" priority="29"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28"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6" stopIfTrue="1" operator="between" id="{1105B632-5517-496B-8722-8E2162273909}">
            <xm:f>Listas!$C$4</xm:f>
            <xm:f>Listas!$C$2</xm:f>
            <x14:dxf>
              <fill>
                <patternFill>
                  <bgColor rgb="FFFFFF00"/>
                </patternFill>
              </fill>
            </x14:dxf>
          </x14:cfRule>
          <xm:sqref>K6</xm:sqref>
        </x14:conditionalFormatting>
        <x14:conditionalFormatting xmlns:xm="http://schemas.microsoft.com/office/excel/2006/main">
          <x14:cfRule type="cellIs" priority="25" stopIfTrue="1" operator="greaterThanOrEqual" id="{416D21D5-5DAB-445B-81D5-1EFF4C050AD9}">
            <xm:f>Listas!$C$2</xm:f>
            <x14:dxf>
              <font>
                <color rgb="FFFFFF00"/>
              </font>
              <fill>
                <patternFill>
                  <bgColor rgb="FFFF0000"/>
                </patternFill>
              </fill>
            </x14:dxf>
          </x14:cfRule>
          <xm:sqref>K6</xm:sqref>
        </x14:conditionalFormatting>
        <x14:conditionalFormatting xmlns:xm="http://schemas.microsoft.com/office/excel/2006/main">
          <x14:cfRule type="cellIs" priority="23" stopIfTrue="1" operator="between" id="{8F63BE2C-DD15-4127-BBA8-4B9AAC75B1AE}">
            <xm:f>Listas!$C$4</xm:f>
            <xm:f>Listas!$C$2</xm:f>
            <x14:dxf>
              <fill>
                <patternFill>
                  <bgColor rgb="FFFFFF00"/>
                </patternFill>
              </fill>
            </x14:dxf>
          </x14:cfRule>
          <xm:sqref>K7</xm:sqref>
        </x14:conditionalFormatting>
        <x14:conditionalFormatting xmlns:xm="http://schemas.microsoft.com/office/excel/2006/main">
          <x14:cfRule type="cellIs" priority="22" stopIfTrue="1" operator="greaterThanOrEqual" id="{A19E5B5E-D739-4814-A26C-EC408C96A36D}">
            <xm:f>Listas!$C$2</xm:f>
            <x14:dxf>
              <font>
                <color rgb="FFFFFF00"/>
              </font>
              <fill>
                <patternFill>
                  <bgColor rgb="FFFF0000"/>
                </patternFill>
              </fill>
            </x14:dxf>
          </x14:cfRule>
          <xm:sqref>K7</xm:sqref>
        </x14:conditionalFormatting>
        <x14:conditionalFormatting xmlns:xm="http://schemas.microsoft.com/office/excel/2006/main">
          <x14:cfRule type="cellIs" priority="20" stopIfTrue="1" operator="between" id="{7B01AB49-0C71-43E8-B01E-ED40241E3CE9}">
            <xm:f>Listas!$C$4</xm:f>
            <xm:f>Listas!$C$2</xm:f>
            <x14:dxf>
              <fill>
                <patternFill>
                  <bgColor rgb="FFFFFF00"/>
                </patternFill>
              </fill>
            </x14:dxf>
          </x14:cfRule>
          <xm:sqref>K8</xm:sqref>
        </x14:conditionalFormatting>
        <x14:conditionalFormatting xmlns:xm="http://schemas.microsoft.com/office/excel/2006/main">
          <x14:cfRule type="cellIs" priority="19" stopIfTrue="1" operator="greaterThanOrEqual" id="{BCF08F1B-2612-48DA-A74E-10F3D1CC8E76}">
            <xm:f>Listas!$C$2</xm:f>
            <x14:dxf>
              <font>
                <color rgb="FFFFFF00"/>
              </font>
              <fill>
                <patternFill>
                  <bgColor rgb="FFFF0000"/>
                </patternFill>
              </fill>
            </x14:dxf>
          </x14:cfRule>
          <xm:sqref>K8</xm:sqref>
        </x14:conditionalFormatting>
        <x14:conditionalFormatting xmlns:xm="http://schemas.microsoft.com/office/excel/2006/main">
          <x14:cfRule type="cellIs" priority="17" stopIfTrue="1" operator="between" id="{8962EDDC-1534-4B63-98CE-8771B148AD5F}">
            <xm:f>Listas!$C$4</xm:f>
            <xm:f>Listas!$C$2</xm:f>
            <x14:dxf>
              <fill>
                <patternFill>
                  <bgColor rgb="FFFFFF00"/>
                </patternFill>
              </fill>
            </x14:dxf>
          </x14:cfRule>
          <xm:sqref>K9:K16</xm:sqref>
        </x14:conditionalFormatting>
        <x14:conditionalFormatting xmlns:xm="http://schemas.microsoft.com/office/excel/2006/main">
          <x14:cfRule type="cellIs" priority="16" stopIfTrue="1" operator="greaterThanOrEqual" id="{51A36AB8-0B15-42A4-B1DA-539412A308CA}">
            <xm:f>Listas!$C$2</xm:f>
            <x14:dxf>
              <font>
                <color rgb="FFFFFF00"/>
              </font>
              <fill>
                <patternFill>
                  <bgColor rgb="FFFF0000"/>
                </patternFill>
              </fill>
            </x14:dxf>
          </x14:cfRule>
          <xm:sqref>K9:K16</xm:sqref>
        </x14:conditionalFormatting>
        <x14:conditionalFormatting xmlns:xm="http://schemas.microsoft.com/office/excel/2006/main">
          <x14:cfRule type="cellIs" priority="14"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13"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12"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10" stopIfTrue="1" operator="between" id="{46670E8A-495D-418B-A374-D6DCC7ECA44E}">
            <xm:f>Listas!$C$4</xm:f>
            <xm:f>Listas!$C$2</xm:f>
            <x14:dxf>
              <fill>
                <patternFill>
                  <bgColor rgb="FFFFFF00"/>
                </patternFill>
              </fill>
            </x14:dxf>
          </x14:cfRule>
          <xm:sqref>I17:I24</xm:sqref>
        </x14:conditionalFormatting>
        <x14:conditionalFormatting xmlns:xm="http://schemas.microsoft.com/office/excel/2006/main">
          <x14:cfRule type="cellIs" priority="8" stopIfTrue="1" operator="greaterThanOrEqual" id="{9A806F52-BF19-4EC1-ACE7-AA4B12438E83}">
            <xm:f>Listas!$C$2</xm:f>
            <x14:dxf>
              <font>
                <color rgb="FFFFFF00"/>
              </font>
              <fill>
                <patternFill>
                  <bgColor rgb="FFFF0000"/>
                </patternFill>
              </fill>
            </x14:dxf>
          </x14:cfRule>
          <xm:sqref>I17:I24</xm:sqref>
        </x14:conditionalFormatting>
        <x14:conditionalFormatting xmlns:xm="http://schemas.microsoft.com/office/excel/2006/main">
          <x14:cfRule type="cellIs" priority="6" stopIfTrue="1" operator="between" id="{ABC39191-29AF-4CA8-9F47-9C255B8C5BEC}">
            <xm:f>Listas!$C$4</xm:f>
            <xm:f>Listas!$C$2</xm:f>
            <x14:dxf>
              <fill>
                <patternFill>
                  <bgColor rgb="FFFFFF00"/>
                </patternFill>
              </fill>
            </x14:dxf>
          </x14:cfRule>
          <xm:sqref>K17:K24</xm:sqref>
        </x14:conditionalFormatting>
        <x14:conditionalFormatting xmlns:xm="http://schemas.microsoft.com/office/excel/2006/main">
          <x14:cfRule type="cellIs" priority="5" stopIfTrue="1" operator="greaterThanOrEqual" id="{79CE7B64-4F89-4D26-8C0C-145FFDF63CFA}">
            <xm:f>Listas!$C$2</xm:f>
            <x14:dxf>
              <font>
                <color rgb="FFFFFF00"/>
              </font>
              <fill>
                <patternFill>
                  <bgColor rgb="FFFF0000"/>
                </patternFill>
              </fill>
            </x14:dxf>
          </x14:cfRule>
          <xm:sqref>K17:K24</xm:sqref>
        </x14:conditionalFormatting>
        <x14:conditionalFormatting xmlns:xm="http://schemas.microsoft.com/office/excel/2006/main">
          <x14:cfRule type="expression" priority="2" stopIfTrue="1" id="{97C7B210-8C24-4033-BD6F-E89FD65A374B}">
            <xm:f>$I17&lt;=Listas!$C$4</xm:f>
            <x14:dxf>
              <fill>
                <patternFill>
                  <bgColor theme="0" tint="-0.24994659260841701"/>
                </patternFill>
              </fill>
              <border>
                <left style="thin">
                  <color theme="0"/>
                </left>
                <right style="thin">
                  <color theme="0"/>
                </right>
                <top style="thin">
                  <color theme="0"/>
                </top>
                <bottom style="thin">
                  <color theme="0"/>
                </bottom>
              </border>
            </x14:dxf>
          </x14:cfRule>
          <xm:sqref>J17</xm:sqref>
        </x14:conditionalFormatting>
        <x14:conditionalFormatting xmlns:xm="http://schemas.microsoft.com/office/excel/2006/main">
          <x14:cfRule type="expression" priority="61" stopIfTrue="1" id="{AE5C235D-754C-48B0-BFC6-0BCBD82D22A1}">
            <xm:f>#REF!&lt;='\Users\Luis Pertuz\AppData\Local\Packages\Microsoft.MicrosoftEdge_8wekyb3d8bbwe\TempState\Downloads\[2017 -Registro de Riesgos y Oportunidades.xlsx]Listas'!#REF!</xm:f>
            <x14:dxf>
              <fill>
                <patternFill>
                  <bgColor theme="0" tint="-0.24994659260841701"/>
                </patternFill>
              </fill>
              <border>
                <left style="thin">
                  <color theme="0"/>
                </left>
                <right style="thin">
                  <color theme="0"/>
                </right>
                <top style="thin">
                  <color theme="0"/>
                </top>
                <bottom style="thin">
                  <color theme="0"/>
                </bottom>
              </border>
            </x14:dxf>
          </x14:cfRule>
          <xm:sqref>J18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showGridLines="0" zoomScale="160" zoomScaleNormal="160" zoomScalePageLayoutView="125" workbookViewId="0">
      <selection activeCell="A4" sqref="A4"/>
    </sheetView>
  </sheetViews>
  <sheetFormatPr baseColWidth="10" defaultRowHeight="15"/>
  <cols>
    <col min="1" max="1" width="69.5703125" customWidth="1"/>
    <col min="2" max="2" width="23" bestFit="1" customWidth="1"/>
    <col min="3" max="3" width="2" bestFit="1" customWidth="1"/>
    <col min="4" max="4" width="3" bestFit="1" customWidth="1"/>
    <col min="5" max="6" width="2" bestFit="1" customWidth="1"/>
    <col min="7" max="7" width="3" bestFit="1" customWidth="1"/>
    <col min="8" max="24" width="2" customWidth="1"/>
    <col min="25" max="25" width="3" bestFit="1" customWidth="1"/>
    <col min="26" max="26" width="2.7109375" customWidth="1"/>
    <col min="27" max="27" width="21" bestFit="1" customWidth="1"/>
    <col min="28" max="28" width="12.28515625" bestFit="1" customWidth="1"/>
    <col min="29" max="29" width="16.140625" bestFit="1" customWidth="1"/>
    <col min="30" max="30" width="12.85546875"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ht="30.75" thickBot="1">
      <c r="A1" s="94" t="s">
        <v>20</v>
      </c>
      <c r="B1" s="107" t="s">
        <v>165</v>
      </c>
      <c r="C1" s="183" t="s">
        <v>166</v>
      </c>
      <c r="D1" s="183"/>
      <c r="E1" s="183"/>
      <c r="F1" s="183"/>
      <c r="G1" s="183"/>
      <c r="H1" s="183"/>
      <c r="I1" s="183"/>
      <c r="J1" s="183"/>
      <c r="K1" s="183"/>
      <c r="L1" s="183"/>
      <c r="M1" s="183"/>
      <c r="N1" s="183"/>
      <c r="O1" s="183"/>
      <c r="P1" s="183"/>
      <c r="Q1" s="183"/>
      <c r="R1" s="183"/>
      <c r="S1" s="183"/>
      <c r="T1" s="183"/>
      <c r="U1" s="183"/>
      <c r="V1" s="183"/>
      <c r="W1" s="183"/>
      <c r="X1" s="183"/>
      <c r="Y1" s="183"/>
      <c r="Z1" s="184"/>
      <c r="AA1" s="95" t="s">
        <v>167</v>
      </c>
      <c r="AB1" s="96" t="s">
        <v>168</v>
      </c>
      <c r="AC1" s="97" t="s">
        <v>169</v>
      </c>
      <c r="AD1" s="98" t="s">
        <v>170</v>
      </c>
    </row>
    <row r="2" spans="1:30" ht="26.25" thickBot="1">
      <c r="A2" s="167" t="s">
        <v>129</v>
      </c>
      <c r="B2" s="108">
        <f>'Riesgos registro'!I5</f>
        <v>3</v>
      </c>
      <c r="C2" s="99">
        <v>5</v>
      </c>
      <c r="D2" s="100">
        <v>1</v>
      </c>
      <c r="E2" s="100">
        <v>1</v>
      </c>
      <c r="F2" s="100"/>
      <c r="G2" s="100"/>
      <c r="H2" s="100"/>
      <c r="I2" s="100"/>
      <c r="J2" s="100"/>
      <c r="K2" s="100"/>
      <c r="L2" s="100"/>
      <c r="M2" s="100"/>
      <c r="N2" s="100"/>
      <c r="O2" s="100"/>
      <c r="P2" s="100"/>
      <c r="Q2" s="100"/>
      <c r="R2" s="100"/>
      <c r="S2" s="100"/>
      <c r="T2" s="100"/>
      <c r="U2" s="100"/>
      <c r="V2" s="100"/>
      <c r="W2" s="100"/>
      <c r="X2" s="100"/>
      <c r="Y2" s="100"/>
      <c r="Z2" s="101"/>
      <c r="AA2" s="102">
        <v>3</v>
      </c>
      <c r="AB2" s="103">
        <f>(SUM(C2:Z2)/(AA2*5))</f>
        <v>0.46666666666666667</v>
      </c>
      <c r="AC2" s="104">
        <f>1-AB2</f>
        <v>0.53333333333333333</v>
      </c>
      <c r="AD2" s="105">
        <f>B2*AC2</f>
        <v>1.6</v>
      </c>
    </row>
    <row r="3" spans="1:30" ht="15.75" thickBot="1">
      <c r="A3" s="91" t="s">
        <v>133</v>
      </c>
      <c r="B3" s="108">
        <f>'Riesgos registro'!I6</f>
        <v>8</v>
      </c>
      <c r="C3" s="99"/>
      <c r="D3" s="100"/>
      <c r="E3" s="100"/>
      <c r="F3" s="100"/>
      <c r="G3" s="100"/>
      <c r="H3" s="100"/>
      <c r="I3" s="100"/>
      <c r="J3" s="100"/>
      <c r="K3" s="100"/>
      <c r="L3" s="100"/>
      <c r="M3" s="100"/>
      <c r="N3" s="100"/>
      <c r="O3" s="100"/>
      <c r="P3" s="100"/>
      <c r="Q3" s="100"/>
      <c r="R3" s="100"/>
      <c r="S3" s="100"/>
      <c r="T3" s="100"/>
      <c r="U3" s="100"/>
      <c r="V3" s="100"/>
      <c r="W3" s="100"/>
      <c r="X3" s="100"/>
      <c r="Y3" s="100"/>
      <c r="Z3" s="101"/>
      <c r="AA3" s="102">
        <v>2</v>
      </c>
      <c r="AB3" s="103">
        <f t="shared" ref="AB3:AB14" si="0">(SUM(C3:Z3)/(AA3*5))</f>
        <v>0</v>
      </c>
      <c r="AC3" s="104">
        <f t="shared" ref="AC3:AC14" si="1">1-AB3</f>
        <v>1</v>
      </c>
      <c r="AD3" s="105">
        <f t="shared" ref="AD3:AD14" si="2">B3*AC3</f>
        <v>8</v>
      </c>
    </row>
    <row r="4" spans="1:30" ht="15.75" thickBot="1">
      <c r="A4" s="161" t="s">
        <v>148</v>
      </c>
      <c r="B4" s="108">
        <f>'Riesgos registro'!I7</f>
        <v>4</v>
      </c>
      <c r="C4" s="99">
        <v>5</v>
      </c>
      <c r="D4" s="100">
        <v>1</v>
      </c>
      <c r="E4" s="100">
        <v>5</v>
      </c>
      <c r="F4" s="100"/>
      <c r="G4" s="100"/>
      <c r="H4" s="100"/>
      <c r="I4" s="100"/>
      <c r="J4" s="100"/>
      <c r="K4" s="100"/>
      <c r="L4" s="100"/>
      <c r="M4" s="100"/>
      <c r="N4" s="100"/>
      <c r="O4" s="100"/>
      <c r="P4" s="100"/>
      <c r="Q4" s="100"/>
      <c r="R4" s="100"/>
      <c r="S4" s="100"/>
      <c r="T4" s="100"/>
      <c r="U4" s="100"/>
      <c r="V4" s="100"/>
      <c r="W4" s="100"/>
      <c r="X4" s="100"/>
      <c r="Y4" s="100"/>
      <c r="Z4" s="101"/>
      <c r="AA4" s="102">
        <v>3</v>
      </c>
      <c r="AB4" s="103">
        <f t="shared" si="0"/>
        <v>0.73333333333333328</v>
      </c>
      <c r="AC4" s="104">
        <f t="shared" si="1"/>
        <v>0.26666666666666672</v>
      </c>
      <c r="AD4" s="105">
        <f t="shared" si="2"/>
        <v>1.0666666666666669</v>
      </c>
    </row>
    <row r="5" spans="1:30" ht="19.5" customHeight="1" thickBot="1">
      <c r="A5" s="85" t="s">
        <v>135</v>
      </c>
      <c r="B5" s="108">
        <f>'Riesgos registro'!I8</f>
        <v>3</v>
      </c>
      <c r="C5" s="99"/>
      <c r="D5" s="100"/>
      <c r="E5" s="100"/>
      <c r="F5" s="100"/>
      <c r="G5" s="100"/>
      <c r="H5" s="100"/>
      <c r="I5" s="100"/>
      <c r="J5" s="100"/>
      <c r="K5" s="100"/>
      <c r="L5" s="100"/>
      <c r="M5" s="100"/>
      <c r="N5" s="100"/>
      <c r="O5" s="100"/>
      <c r="P5" s="100"/>
      <c r="Q5" s="100"/>
      <c r="R5" s="100"/>
      <c r="S5" s="100"/>
      <c r="T5" s="100"/>
      <c r="U5" s="100"/>
      <c r="V5" s="100"/>
      <c r="W5" s="100"/>
      <c r="X5" s="100"/>
      <c r="Y5" s="100"/>
      <c r="Z5" s="101"/>
      <c r="AA5" s="102">
        <v>3</v>
      </c>
      <c r="AB5" s="103">
        <f t="shared" si="0"/>
        <v>0</v>
      </c>
      <c r="AC5" s="104">
        <f t="shared" si="1"/>
        <v>1</v>
      </c>
      <c r="AD5" s="105">
        <f t="shared" si="2"/>
        <v>3</v>
      </c>
    </row>
    <row r="6" spans="1:30" ht="23.65" customHeight="1" thickBot="1">
      <c r="A6" s="91" t="s">
        <v>143</v>
      </c>
      <c r="B6" s="108">
        <f>'Riesgos registro'!I9</f>
        <v>3</v>
      </c>
      <c r="C6" s="99"/>
      <c r="D6" s="100"/>
      <c r="E6" s="100"/>
      <c r="F6" s="100"/>
      <c r="G6" s="100"/>
      <c r="H6" s="100"/>
      <c r="I6" s="100"/>
      <c r="J6" s="100"/>
      <c r="K6" s="100"/>
      <c r="L6" s="100"/>
      <c r="M6" s="100"/>
      <c r="N6" s="100"/>
      <c r="O6" s="100"/>
      <c r="P6" s="100"/>
      <c r="Q6" s="100"/>
      <c r="R6" s="100"/>
      <c r="S6" s="100"/>
      <c r="T6" s="100"/>
      <c r="U6" s="100"/>
      <c r="V6" s="100"/>
      <c r="W6" s="100"/>
      <c r="X6" s="100"/>
      <c r="Y6" s="100"/>
      <c r="Z6" s="101"/>
      <c r="AA6" s="102">
        <v>2</v>
      </c>
      <c r="AB6" s="103">
        <f t="shared" si="0"/>
        <v>0</v>
      </c>
      <c r="AC6" s="104">
        <f t="shared" si="1"/>
        <v>1</v>
      </c>
      <c r="AD6" s="105">
        <f t="shared" si="2"/>
        <v>3</v>
      </c>
    </row>
    <row r="7" spans="1:30" ht="15.75" thickBot="1">
      <c r="A7" s="91" t="s">
        <v>130</v>
      </c>
      <c r="B7" s="108">
        <f>'Riesgos registro'!I10</f>
        <v>3</v>
      </c>
      <c r="C7" s="99"/>
      <c r="D7" s="100"/>
      <c r="E7" s="100"/>
      <c r="F7" s="100"/>
      <c r="G7" s="100"/>
      <c r="H7" s="100"/>
      <c r="I7" s="100"/>
      <c r="J7" s="100"/>
      <c r="K7" s="100"/>
      <c r="L7" s="100"/>
      <c r="M7" s="100"/>
      <c r="N7" s="100"/>
      <c r="O7" s="100"/>
      <c r="P7" s="100"/>
      <c r="Q7" s="100"/>
      <c r="R7" s="100"/>
      <c r="S7" s="100"/>
      <c r="T7" s="100"/>
      <c r="U7" s="100"/>
      <c r="V7" s="100"/>
      <c r="W7" s="100"/>
      <c r="X7" s="100"/>
      <c r="Y7" s="100"/>
      <c r="Z7" s="101"/>
      <c r="AA7" s="102">
        <v>2</v>
      </c>
      <c r="AB7" s="103">
        <f t="shared" si="0"/>
        <v>0</v>
      </c>
      <c r="AC7" s="104">
        <f t="shared" si="1"/>
        <v>1</v>
      </c>
      <c r="AD7" s="105">
        <f t="shared" si="2"/>
        <v>3</v>
      </c>
    </row>
    <row r="8" spans="1:30" ht="15.75" thickBot="1">
      <c r="A8" s="92" t="s">
        <v>116</v>
      </c>
      <c r="B8" s="108">
        <f>'Riesgos registro'!I11</f>
        <v>9</v>
      </c>
      <c r="C8" s="99"/>
      <c r="D8" s="100"/>
      <c r="E8" s="100"/>
      <c r="F8" s="100"/>
      <c r="G8" s="100"/>
      <c r="H8" s="100"/>
      <c r="I8" s="100"/>
      <c r="J8" s="100"/>
      <c r="K8" s="100"/>
      <c r="L8" s="100"/>
      <c r="M8" s="100"/>
      <c r="N8" s="100"/>
      <c r="O8" s="100"/>
      <c r="P8" s="100"/>
      <c r="Q8" s="100"/>
      <c r="R8" s="100"/>
      <c r="S8" s="100"/>
      <c r="T8" s="100"/>
      <c r="U8" s="100"/>
      <c r="V8" s="100"/>
      <c r="W8" s="100"/>
      <c r="X8" s="100"/>
      <c r="Y8" s="100"/>
      <c r="Z8" s="101"/>
      <c r="AA8" s="102">
        <v>2</v>
      </c>
      <c r="AB8" s="103">
        <f t="shared" si="0"/>
        <v>0</v>
      </c>
      <c r="AC8" s="104">
        <f t="shared" si="1"/>
        <v>1</v>
      </c>
      <c r="AD8" s="105">
        <f t="shared" si="2"/>
        <v>9</v>
      </c>
    </row>
    <row r="9" spans="1:30" ht="15.75" thickBot="1">
      <c r="A9" s="92" t="s">
        <v>122</v>
      </c>
      <c r="B9" s="108">
        <f>'Riesgos registro'!I12</f>
        <v>15</v>
      </c>
      <c r="C9" s="99"/>
      <c r="D9" s="100"/>
      <c r="E9" s="100"/>
      <c r="F9" s="100"/>
      <c r="G9" s="100"/>
      <c r="H9" s="100"/>
      <c r="I9" s="100"/>
      <c r="J9" s="100"/>
      <c r="K9" s="100"/>
      <c r="L9" s="100"/>
      <c r="M9" s="100"/>
      <c r="N9" s="100"/>
      <c r="O9" s="100"/>
      <c r="P9" s="100"/>
      <c r="Q9" s="100"/>
      <c r="R9" s="100"/>
      <c r="S9" s="100"/>
      <c r="T9" s="100"/>
      <c r="U9" s="100"/>
      <c r="V9" s="100"/>
      <c r="W9" s="100"/>
      <c r="X9" s="100"/>
      <c r="Y9" s="100"/>
      <c r="Z9" s="101"/>
      <c r="AA9" s="102">
        <v>4</v>
      </c>
      <c r="AB9" s="103">
        <f t="shared" si="0"/>
        <v>0</v>
      </c>
      <c r="AC9" s="104">
        <f t="shared" si="1"/>
        <v>1</v>
      </c>
      <c r="AD9" s="105">
        <f>AC9*B9</f>
        <v>15</v>
      </c>
    </row>
    <row r="10" spans="1:30" ht="15.75" thickBot="1">
      <c r="A10" s="92" t="s">
        <v>123</v>
      </c>
      <c r="B10" s="108">
        <f>'Riesgos registro'!I13</f>
        <v>9</v>
      </c>
      <c r="C10" s="99"/>
      <c r="D10" s="100"/>
      <c r="E10" s="100"/>
      <c r="F10" s="100"/>
      <c r="G10" s="100"/>
      <c r="H10" s="100"/>
      <c r="I10" s="100"/>
      <c r="J10" s="100"/>
      <c r="K10" s="100"/>
      <c r="L10" s="100"/>
      <c r="M10" s="100"/>
      <c r="N10" s="100"/>
      <c r="O10" s="100"/>
      <c r="P10" s="100"/>
      <c r="Q10" s="100"/>
      <c r="R10" s="100"/>
      <c r="S10" s="100"/>
      <c r="T10" s="100"/>
      <c r="U10" s="100"/>
      <c r="V10" s="100"/>
      <c r="W10" s="100"/>
      <c r="X10" s="100"/>
      <c r="Y10" s="100"/>
      <c r="Z10" s="101"/>
      <c r="AA10" s="102">
        <v>4</v>
      </c>
      <c r="AB10" s="103">
        <f t="shared" si="0"/>
        <v>0</v>
      </c>
      <c r="AC10" s="104">
        <f t="shared" si="1"/>
        <v>1</v>
      </c>
      <c r="AD10" s="105">
        <f>AC10*B10</f>
        <v>9</v>
      </c>
    </row>
    <row r="11" spans="1:30" ht="15.75" thickBot="1">
      <c r="A11" s="85" t="s">
        <v>117</v>
      </c>
      <c r="B11" s="108">
        <f>'Riesgos registro'!I14</f>
        <v>12</v>
      </c>
      <c r="C11" s="99"/>
      <c r="D11" s="100"/>
      <c r="E11" s="100"/>
      <c r="F11" s="100"/>
      <c r="G11" s="100"/>
      <c r="H11" s="100"/>
      <c r="I11" s="100"/>
      <c r="J11" s="100"/>
      <c r="K11" s="100"/>
      <c r="L11" s="100"/>
      <c r="M11" s="100"/>
      <c r="N11" s="100"/>
      <c r="O11" s="100"/>
      <c r="P11" s="100"/>
      <c r="Q11" s="100"/>
      <c r="R11" s="100"/>
      <c r="S11" s="100"/>
      <c r="T11" s="100"/>
      <c r="U11" s="100"/>
      <c r="V11" s="100"/>
      <c r="W11" s="100"/>
      <c r="X11" s="100"/>
      <c r="Y11" s="100"/>
      <c r="Z11" s="101"/>
      <c r="AA11" s="102">
        <v>3</v>
      </c>
      <c r="AB11" s="103">
        <f t="shared" si="0"/>
        <v>0</v>
      </c>
      <c r="AC11" s="104">
        <f t="shared" si="1"/>
        <v>1</v>
      </c>
      <c r="AD11" s="105">
        <f t="shared" si="2"/>
        <v>12</v>
      </c>
    </row>
    <row r="12" spans="1:30" ht="15.75" thickBot="1">
      <c r="A12" s="92" t="s">
        <v>121</v>
      </c>
      <c r="B12" s="108">
        <f>'Riesgos registro'!I15</f>
        <v>8</v>
      </c>
      <c r="C12" s="99"/>
      <c r="D12" s="100"/>
      <c r="E12" s="100"/>
      <c r="F12" s="100"/>
      <c r="G12" s="100"/>
      <c r="H12" s="100"/>
      <c r="I12" s="100"/>
      <c r="J12" s="100"/>
      <c r="K12" s="100"/>
      <c r="L12" s="100"/>
      <c r="M12" s="100"/>
      <c r="N12" s="100"/>
      <c r="O12" s="100"/>
      <c r="P12" s="100"/>
      <c r="Q12" s="100"/>
      <c r="R12" s="100"/>
      <c r="S12" s="100"/>
      <c r="T12" s="100"/>
      <c r="U12" s="100"/>
      <c r="V12" s="100"/>
      <c r="W12" s="100"/>
      <c r="X12" s="100"/>
      <c r="Y12" s="100"/>
      <c r="Z12" s="101"/>
      <c r="AA12" s="102">
        <v>1</v>
      </c>
      <c r="AB12" s="103">
        <f t="shared" si="0"/>
        <v>0</v>
      </c>
      <c r="AC12" s="104">
        <f t="shared" si="1"/>
        <v>1</v>
      </c>
      <c r="AD12" s="105">
        <f t="shared" si="2"/>
        <v>8</v>
      </c>
    </row>
    <row r="13" spans="1:30" ht="39" thickBot="1">
      <c r="A13" s="91" t="s">
        <v>138</v>
      </c>
      <c r="B13" s="108">
        <f>'Riesgos registro'!I16</f>
        <v>8</v>
      </c>
      <c r="C13" s="99"/>
      <c r="D13" s="100"/>
      <c r="E13" s="100"/>
      <c r="F13" s="100"/>
      <c r="G13" s="100"/>
      <c r="H13" s="100"/>
      <c r="I13" s="100"/>
      <c r="J13" s="100"/>
      <c r="K13" s="100"/>
      <c r="L13" s="100"/>
      <c r="M13" s="100"/>
      <c r="N13" s="100"/>
      <c r="O13" s="100"/>
      <c r="P13" s="100"/>
      <c r="Q13" s="100"/>
      <c r="R13" s="100"/>
      <c r="S13" s="100"/>
      <c r="T13" s="100"/>
      <c r="U13" s="100"/>
      <c r="V13" s="100"/>
      <c r="W13" s="100"/>
      <c r="X13" s="100"/>
      <c r="Y13" s="100"/>
      <c r="Z13" s="101"/>
      <c r="AA13" s="102">
        <v>1</v>
      </c>
      <c r="AB13" s="103">
        <f t="shared" si="0"/>
        <v>0</v>
      </c>
      <c r="AC13" s="104">
        <f t="shared" si="1"/>
        <v>1</v>
      </c>
      <c r="AD13" s="105">
        <f t="shared" si="2"/>
        <v>8</v>
      </c>
    </row>
    <row r="14" spans="1:30" ht="15.75" thickBot="1">
      <c r="A14" s="91" t="s">
        <v>158</v>
      </c>
      <c r="B14" s="108">
        <f>'Riesgos registro'!I17</f>
        <v>3</v>
      </c>
      <c r="C14" s="99"/>
      <c r="D14" s="100"/>
      <c r="E14" s="100"/>
      <c r="F14" s="100"/>
      <c r="G14" s="100"/>
      <c r="H14" s="100"/>
      <c r="I14" s="100"/>
      <c r="J14" s="100"/>
      <c r="K14" s="100"/>
      <c r="L14" s="100"/>
      <c r="M14" s="100"/>
      <c r="N14" s="100"/>
      <c r="O14" s="100"/>
      <c r="P14" s="100"/>
      <c r="Q14" s="100"/>
      <c r="R14" s="100"/>
      <c r="S14" s="100"/>
      <c r="T14" s="100"/>
      <c r="U14" s="100"/>
      <c r="V14" s="100"/>
      <c r="W14" s="100"/>
      <c r="X14" s="100"/>
      <c r="Y14" s="100"/>
      <c r="Z14" s="101"/>
      <c r="AA14" s="102">
        <v>3</v>
      </c>
      <c r="AB14" s="103">
        <f t="shared" si="0"/>
        <v>0</v>
      </c>
      <c r="AC14" s="104">
        <f t="shared" si="1"/>
        <v>1</v>
      </c>
      <c r="AD14" s="105">
        <f t="shared" si="2"/>
        <v>3</v>
      </c>
    </row>
    <row r="15" spans="1:30" ht="15.75" thickBot="1">
      <c r="A15" s="106" t="str">
        <f>'Riesgos registro'!C18</f>
        <v>Alteración intencional o fortuita de la información financiera</v>
      </c>
      <c r="B15" s="108">
        <f>'Riesgos registro'!I18</f>
        <v>6</v>
      </c>
      <c r="C15" s="99"/>
      <c r="D15" s="100"/>
      <c r="E15" s="100"/>
      <c r="F15" s="100"/>
      <c r="G15" s="100"/>
      <c r="H15" s="100"/>
      <c r="I15" s="100"/>
      <c r="J15" s="100"/>
      <c r="K15" s="100"/>
      <c r="L15" s="100"/>
      <c r="M15" s="100"/>
      <c r="N15" s="100"/>
      <c r="O15" s="100"/>
      <c r="P15" s="100"/>
      <c r="Q15" s="100"/>
      <c r="R15" s="100"/>
      <c r="S15" s="100"/>
      <c r="T15" s="100"/>
      <c r="U15" s="100"/>
      <c r="V15" s="100"/>
      <c r="W15" s="100"/>
      <c r="X15" s="100"/>
      <c r="Y15" s="100"/>
      <c r="Z15" s="101"/>
      <c r="AA15" s="102">
        <v>3</v>
      </c>
      <c r="AB15" s="103">
        <f t="shared" ref="AB15:AB21" si="3">(SUM(C15:Z15)/(AA15*5))</f>
        <v>0</v>
      </c>
      <c r="AC15" s="104">
        <f t="shared" ref="AC15:AC21" si="4">1-AB15</f>
        <v>1</v>
      </c>
      <c r="AD15" s="105">
        <f t="shared" ref="AD15:AD21" si="5">B15*AC15</f>
        <v>6</v>
      </c>
    </row>
    <row r="16" spans="1:30" ht="15.75" thickBot="1">
      <c r="A16" s="166" t="str">
        <f>'Riesgos registro'!C19</f>
        <v xml:space="preserve">Manejo inadecuado de la información física o digital en la entidad  </v>
      </c>
      <c r="B16" s="108">
        <f>'Riesgos registro'!I19</f>
        <v>9</v>
      </c>
      <c r="C16" s="99">
        <v>1</v>
      </c>
      <c r="D16" s="100">
        <v>4</v>
      </c>
      <c r="E16" s="100">
        <v>1</v>
      </c>
      <c r="F16" s="100"/>
      <c r="G16" s="100"/>
      <c r="H16" s="100"/>
      <c r="I16" s="100"/>
      <c r="J16" s="100"/>
      <c r="K16" s="100"/>
      <c r="L16" s="100"/>
      <c r="M16" s="100"/>
      <c r="N16" s="100"/>
      <c r="O16" s="100"/>
      <c r="P16" s="100"/>
      <c r="Q16" s="100"/>
      <c r="R16" s="100"/>
      <c r="S16" s="100"/>
      <c r="T16" s="100"/>
      <c r="U16" s="100"/>
      <c r="V16" s="100"/>
      <c r="W16" s="100"/>
      <c r="X16" s="100"/>
      <c r="Y16" s="100"/>
      <c r="Z16" s="101"/>
      <c r="AA16" s="102">
        <v>3</v>
      </c>
      <c r="AB16" s="103">
        <f t="shared" si="3"/>
        <v>0.4</v>
      </c>
      <c r="AC16" s="104">
        <f t="shared" si="4"/>
        <v>0.6</v>
      </c>
      <c r="AD16" s="105">
        <f t="shared" si="5"/>
        <v>5.3999999999999995</v>
      </c>
    </row>
    <row r="17" spans="1:30" ht="15.75" thickBot="1">
      <c r="A17" s="106" t="str">
        <f>'Riesgos registro'!C20</f>
        <v>Alteración intencional o fortuita de la cartera de los contribuyentes</v>
      </c>
      <c r="B17" s="108">
        <f>'Riesgos registro'!I20</f>
        <v>8</v>
      </c>
      <c r="C17" s="99">
        <v>5</v>
      </c>
      <c r="D17" s="100">
        <v>4</v>
      </c>
      <c r="E17" s="100"/>
      <c r="F17" s="100"/>
      <c r="G17" s="100"/>
      <c r="H17" s="100"/>
      <c r="I17" s="100"/>
      <c r="J17" s="100"/>
      <c r="K17" s="100"/>
      <c r="L17" s="100"/>
      <c r="M17" s="100"/>
      <c r="N17" s="100"/>
      <c r="O17" s="100"/>
      <c r="P17" s="100"/>
      <c r="Q17" s="100"/>
      <c r="R17" s="100"/>
      <c r="S17" s="100"/>
      <c r="T17" s="100"/>
      <c r="U17" s="100"/>
      <c r="V17" s="100"/>
      <c r="W17" s="100"/>
      <c r="X17" s="100"/>
      <c r="Y17" s="100"/>
      <c r="Z17" s="101"/>
      <c r="AA17" s="102">
        <v>2</v>
      </c>
      <c r="AB17" s="103">
        <f t="shared" si="3"/>
        <v>0.9</v>
      </c>
      <c r="AC17" s="104">
        <f t="shared" si="4"/>
        <v>9.9999999999999978E-2</v>
      </c>
      <c r="AD17" s="105">
        <f t="shared" si="5"/>
        <v>0.79999999999999982</v>
      </c>
    </row>
    <row r="18" spans="1:30" ht="15.75" thickBot="1">
      <c r="A18" s="106" t="str">
        <f>'Riesgos registro'!C21</f>
        <v>Disposiciones establecidas en los pliegos de condiciones que permiten a los participantes direccionar los procesos hacia un grupo en particular</v>
      </c>
      <c r="B18" s="108">
        <f>'Riesgos registro'!I21</f>
        <v>6</v>
      </c>
      <c r="C18" s="99">
        <v>3</v>
      </c>
      <c r="D18" s="100">
        <v>3</v>
      </c>
      <c r="E18" s="100">
        <v>3</v>
      </c>
      <c r="F18" s="100"/>
      <c r="G18" s="100"/>
      <c r="H18" s="100"/>
      <c r="I18" s="100"/>
      <c r="J18" s="100"/>
      <c r="K18" s="100"/>
      <c r="L18" s="100"/>
      <c r="M18" s="100"/>
      <c r="N18" s="100"/>
      <c r="O18" s="100"/>
      <c r="P18" s="100"/>
      <c r="Q18" s="100"/>
      <c r="R18" s="100"/>
      <c r="S18" s="100"/>
      <c r="T18" s="100"/>
      <c r="U18" s="100"/>
      <c r="V18" s="100"/>
      <c r="W18" s="100"/>
      <c r="X18" s="100"/>
      <c r="Y18" s="100"/>
      <c r="Z18" s="101"/>
      <c r="AA18" s="102">
        <v>3</v>
      </c>
      <c r="AB18" s="103">
        <f t="shared" si="3"/>
        <v>0.6</v>
      </c>
      <c r="AC18" s="104">
        <f t="shared" si="4"/>
        <v>0.4</v>
      </c>
      <c r="AD18" s="105">
        <f t="shared" si="5"/>
        <v>2.4000000000000004</v>
      </c>
    </row>
    <row r="19" spans="1:30" ht="15.75" thickBot="1">
      <c r="A19" s="166" t="str">
        <f>'Riesgos registro'!C22</f>
        <v xml:space="preserve">  Tramites y/o Servicios    Concusión,  Cohecho, Tráfico de Influencias</v>
      </c>
      <c r="B19" s="108">
        <f>'Riesgos registro'!I22</f>
        <v>9</v>
      </c>
      <c r="C19" s="99">
        <v>3</v>
      </c>
      <c r="D19" s="100">
        <v>3</v>
      </c>
      <c r="E19" s="100">
        <v>5</v>
      </c>
      <c r="F19" s="100"/>
      <c r="G19" s="100"/>
      <c r="H19" s="100"/>
      <c r="I19" s="100"/>
      <c r="J19" s="100"/>
      <c r="K19" s="100"/>
      <c r="L19" s="100"/>
      <c r="M19" s="100"/>
      <c r="N19" s="100"/>
      <c r="O19" s="100"/>
      <c r="P19" s="100"/>
      <c r="Q19" s="100"/>
      <c r="R19" s="100"/>
      <c r="S19" s="100"/>
      <c r="T19" s="100"/>
      <c r="U19" s="100"/>
      <c r="V19" s="100"/>
      <c r="W19" s="100"/>
      <c r="X19" s="100"/>
      <c r="Y19" s="100"/>
      <c r="Z19" s="101"/>
      <c r="AA19" s="102">
        <v>3</v>
      </c>
      <c r="AB19" s="103">
        <f t="shared" si="3"/>
        <v>0.73333333333333328</v>
      </c>
      <c r="AC19" s="104">
        <f t="shared" si="4"/>
        <v>0.26666666666666672</v>
      </c>
      <c r="AD19" s="105">
        <f t="shared" si="5"/>
        <v>2.4000000000000004</v>
      </c>
    </row>
    <row r="20" spans="1:30" ht="15.75" thickBot="1">
      <c r="A20" s="106" t="str">
        <f>'Riesgos registro'!C23</f>
        <v>Dilatación de los procesos de investigación y sanción</v>
      </c>
      <c r="B20" s="108">
        <f>'Riesgos registro'!I23</f>
        <v>6</v>
      </c>
      <c r="C20" s="99">
        <v>4</v>
      </c>
      <c r="D20" s="100"/>
      <c r="E20" s="100"/>
      <c r="F20" s="100"/>
      <c r="G20" s="100"/>
      <c r="H20" s="100"/>
      <c r="I20" s="100"/>
      <c r="J20" s="100"/>
      <c r="K20" s="100"/>
      <c r="L20" s="100"/>
      <c r="M20" s="100"/>
      <c r="N20" s="100"/>
      <c r="O20" s="100"/>
      <c r="P20" s="100"/>
      <c r="Q20" s="100"/>
      <c r="R20" s="100"/>
      <c r="S20" s="100"/>
      <c r="T20" s="100"/>
      <c r="U20" s="100"/>
      <c r="V20" s="100"/>
      <c r="W20" s="100"/>
      <c r="X20" s="100"/>
      <c r="Y20" s="100"/>
      <c r="Z20" s="101"/>
      <c r="AA20" s="102">
        <v>1</v>
      </c>
      <c r="AB20" s="103">
        <f t="shared" si="3"/>
        <v>0.8</v>
      </c>
      <c r="AC20" s="104">
        <f t="shared" si="4"/>
        <v>0.19999999999999996</v>
      </c>
      <c r="AD20" s="105">
        <f t="shared" si="5"/>
        <v>1.1999999999999997</v>
      </c>
    </row>
    <row r="21" spans="1:30">
      <c r="A21" s="106" t="str">
        <f>'Riesgos registro'!C24</f>
        <v>Veracidad en la información financiera institucional presentada</v>
      </c>
      <c r="B21" s="108">
        <f>'Riesgos registro'!I24</f>
        <v>12</v>
      </c>
      <c r="C21" s="99">
        <v>5</v>
      </c>
      <c r="D21" s="100">
        <v>3</v>
      </c>
      <c r="E21" s="100"/>
      <c r="F21" s="100"/>
      <c r="G21" s="100"/>
      <c r="H21" s="100"/>
      <c r="I21" s="100"/>
      <c r="J21" s="100"/>
      <c r="K21" s="100"/>
      <c r="L21" s="100"/>
      <c r="M21" s="100"/>
      <c r="N21" s="100"/>
      <c r="O21" s="100"/>
      <c r="P21" s="100"/>
      <c r="Q21" s="100"/>
      <c r="R21" s="100"/>
      <c r="S21" s="100"/>
      <c r="T21" s="100"/>
      <c r="U21" s="100"/>
      <c r="V21" s="100"/>
      <c r="W21" s="100"/>
      <c r="X21" s="100"/>
      <c r="Y21" s="100"/>
      <c r="Z21" s="101"/>
      <c r="AA21" s="102">
        <v>2</v>
      </c>
      <c r="AB21" s="103">
        <f t="shared" si="3"/>
        <v>0.8</v>
      </c>
      <c r="AC21" s="104">
        <f t="shared" si="4"/>
        <v>0.19999999999999996</v>
      </c>
      <c r="AD21" s="105">
        <f t="shared" si="5"/>
        <v>2.3999999999999995</v>
      </c>
    </row>
  </sheetData>
  <sheetProtection selectLockedCells="1"/>
  <mergeCells count="1">
    <mergeCell ref="C1:Z1"/>
  </mergeCells>
  <conditionalFormatting sqref="O1:R1 O2:Q2 C23:G1048576 C22:F22 C1:G2">
    <cfRule type="cellIs" dxfId="33" priority="22" operator="notEqual">
      <formula>""</formula>
    </cfRule>
  </conditionalFormatting>
  <conditionalFormatting sqref="I1:N1">
    <cfRule type="cellIs" dxfId="32" priority="21" operator="notEqual">
      <formula>""</formula>
    </cfRule>
  </conditionalFormatting>
  <conditionalFormatting sqref="I2">
    <cfRule type="cellIs" dxfId="31" priority="20" operator="notEqual">
      <formula>""</formula>
    </cfRule>
  </conditionalFormatting>
  <conditionalFormatting sqref="J2">
    <cfRule type="cellIs" dxfId="30" priority="19" operator="notEqual">
      <formula>""</formula>
    </cfRule>
  </conditionalFormatting>
  <conditionalFormatting sqref="K2:L2">
    <cfRule type="cellIs" dxfId="29" priority="18" operator="notEqual">
      <formula>""</formula>
    </cfRule>
  </conditionalFormatting>
  <conditionalFormatting sqref="M2:N2">
    <cfRule type="cellIs" dxfId="28" priority="17" operator="notEqual">
      <formula>""</formula>
    </cfRule>
  </conditionalFormatting>
  <conditionalFormatting sqref="R2">
    <cfRule type="cellIs" dxfId="27" priority="15" operator="notEqual">
      <formula>""</formula>
    </cfRule>
  </conditionalFormatting>
  <conditionalFormatting sqref="O3:Q14 C3:G14">
    <cfRule type="cellIs" dxfId="26" priority="14" operator="notEqual">
      <formula>""</formula>
    </cfRule>
  </conditionalFormatting>
  <conditionalFormatting sqref="I3:I14">
    <cfRule type="cellIs" dxfId="25" priority="13" operator="notEqual">
      <formula>""</formula>
    </cfRule>
  </conditionalFormatting>
  <conditionalFormatting sqref="J3:J14">
    <cfRule type="cellIs" dxfId="24" priority="12" operator="notEqual">
      <formula>""</formula>
    </cfRule>
  </conditionalFormatting>
  <conditionalFormatting sqref="K3:L14">
    <cfRule type="cellIs" dxfId="23" priority="11" operator="notEqual">
      <formula>""</formula>
    </cfRule>
  </conditionalFormatting>
  <conditionalFormatting sqref="M3:N14">
    <cfRule type="cellIs" dxfId="22" priority="10" operator="notEqual">
      <formula>""</formula>
    </cfRule>
  </conditionalFormatting>
  <conditionalFormatting sqref="R3:R14">
    <cfRule type="cellIs" dxfId="21" priority="9" operator="notEqual">
      <formula>""</formula>
    </cfRule>
  </conditionalFormatting>
  <conditionalFormatting sqref="O15:Q21 C15:G15 F16:G21">
    <cfRule type="cellIs" dxfId="20" priority="8" operator="notEqual">
      <formula>""</formula>
    </cfRule>
  </conditionalFormatting>
  <conditionalFormatting sqref="I15:I21">
    <cfRule type="cellIs" dxfId="19" priority="7" operator="notEqual">
      <formula>""</formula>
    </cfRule>
  </conditionalFormatting>
  <conditionalFormatting sqref="J15:J21">
    <cfRule type="cellIs" dxfId="18" priority="6" operator="notEqual">
      <formula>""</formula>
    </cfRule>
  </conditionalFormatting>
  <conditionalFormatting sqref="K15:L21">
    <cfRule type="cellIs" dxfId="17" priority="5" operator="notEqual">
      <formula>""</formula>
    </cfRule>
  </conditionalFormatting>
  <conditionalFormatting sqref="M15:N21">
    <cfRule type="cellIs" dxfId="16" priority="4" operator="notEqual">
      <formula>""</formula>
    </cfRule>
  </conditionalFormatting>
  <conditionalFormatting sqref="R15:R21">
    <cfRule type="cellIs" dxfId="15" priority="3" operator="notEqual">
      <formula>""</formula>
    </cfRule>
  </conditionalFormatting>
  <conditionalFormatting sqref="C16:E16">
    <cfRule type="cellIs" dxfId="14" priority="2" operator="notEqual">
      <formula>""</formula>
    </cfRule>
  </conditionalFormatting>
  <conditionalFormatting sqref="C17:E21">
    <cfRule type="cellIs" dxfId="13" priority="1" operator="notEqual">
      <formula>""</formula>
    </cfRule>
  </conditionalFormatting>
  <pageMargins left="0.7" right="0.7" top="0.75" bottom="0.75" header="0.3" footer="0.3"/>
  <pageSetup orientation="portrait"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B12" sqref="B12"/>
    </sheetView>
  </sheetViews>
  <sheetFormatPr baseColWidth="10" defaultRowHeight="15"/>
  <cols>
    <col min="1" max="1" width="42.42578125" bestFit="1" customWidth="1"/>
  </cols>
  <sheetData>
    <row r="1" spans="1:2">
      <c r="A1" s="185" t="s">
        <v>220</v>
      </c>
      <c r="B1" s="185"/>
    </row>
    <row r="3" spans="1:2">
      <c r="A3" t="s">
        <v>221</v>
      </c>
      <c r="B3" s="154" t="s">
        <v>222</v>
      </c>
    </row>
    <row r="4" spans="1:2">
      <c r="A4" t="s">
        <v>223</v>
      </c>
      <c r="B4" s="154" t="s">
        <v>224</v>
      </c>
    </row>
    <row r="5" spans="1:2">
      <c r="A5" t="s">
        <v>225</v>
      </c>
      <c r="B5" s="154">
        <v>1</v>
      </c>
    </row>
    <row r="6" spans="1:2">
      <c r="A6" t="s">
        <v>226</v>
      </c>
      <c r="B6" s="154">
        <v>1</v>
      </c>
    </row>
    <row r="7" spans="1:2">
      <c r="A7" t="s">
        <v>227</v>
      </c>
      <c r="B7" s="154">
        <v>4</v>
      </c>
    </row>
    <row r="8" spans="1:2">
      <c r="A8" t="s">
        <v>228</v>
      </c>
      <c r="B8" s="154">
        <v>5</v>
      </c>
    </row>
    <row r="9" spans="1:2">
      <c r="A9" t="s">
        <v>229</v>
      </c>
      <c r="B9" s="154">
        <v>1</v>
      </c>
    </row>
    <row r="10" spans="1:2">
      <c r="A10" t="s">
        <v>230</v>
      </c>
      <c r="B10" s="154">
        <v>1</v>
      </c>
    </row>
    <row r="11" spans="1:2">
      <c r="A11" t="s">
        <v>231</v>
      </c>
      <c r="B11" s="154">
        <v>3</v>
      </c>
    </row>
    <row r="12" spans="1:2">
      <c r="A12" t="s">
        <v>232</v>
      </c>
      <c r="B12" s="154">
        <v>4</v>
      </c>
    </row>
    <row r="13" spans="1:2">
      <c r="A13" t="s">
        <v>233</v>
      </c>
      <c r="B13" s="154">
        <v>1</v>
      </c>
    </row>
    <row r="14" spans="1:2">
      <c r="A14" t="s">
        <v>234</v>
      </c>
      <c r="B14" s="154">
        <v>1</v>
      </c>
    </row>
    <row r="15" spans="1:2">
      <c r="A15" t="s">
        <v>235</v>
      </c>
      <c r="B15" s="154">
        <v>2</v>
      </c>
    </row>
    <row r="16" spans="1:2">
      <c r="A16" t="s">
        <v>236</v>
      </c>
      <c r="B16" s="154">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80" zoomScaleNormal="80" workbookViewId="0">
      <pane xSplit="3" ySplit="6" topLeftCell="I7" activePane="bottomRight" state="frozen"/>
      <selection pane="topRight" activeCell="D1" sqref="D1"/>
      <selection pane="bottomLeft" activeCell="A7" sqref="A7"/>
      <selection pane="bottomRight" activeCell="N6" sqref="N6"/>
    </sheetView>
  </sheetViews>
  <sheetFormatPr baseColWidth="10" defaultColWidth="9.140625" defaultRowHeight="14.25"/>
  <cols>
    <col min="1" max="1" width="6.7109375" style="5" customWidth="1"/>
    <col min="2" max="2" width="20.42578125" style="5" customWidth="1"/>
    <col min="3" max="3" width="66.140625" style="6" bestFit="1" customWidth="1"/>
    <col min="4" max="4" width="23.42578125" style="115" customWidth="1"/>
    <col min="5" max="5" width="30.7109375" style="115" bestFit="1" customWidth="1"/>
    <col min="6" max="6" width="8.7109375" style="6" customWidth="1"/>
    <col min="7" max="9" width="19.140625" style="115" customWidth="1"/>
    <col min="10" max="10" width="10.7109375" style="6" customWidth="1"/>
    <col min="11" max="11" width="17.42578125" style="6" customWidth="1"/>
    <col min="12" max="12" width="60.42578125" style="3" customWidth="1"/>
    <col min="13" max="13" width="17.140625" style="3" customWidth="1"/>
    <col min="14" max="16384" width="9.140625" style="3"/>
  </cols>
  <sheetData>
    <row r="1" spans="1:15" s="12" customFormat="1" ht="67.5" customHeight="1">
      <c r="A1" s="9"/>
      <c r="B1" s="21"/>
      <c r="C1" s="21"/>
      <c r="D1" s="127"/>
      <c r="E1" s="21"/>
      <c r="F1" s="27"/>
      <c r="G1" s="132"/>
      <c r="H1" s="10"/>
      <c r="I1" s="10"/>
      <c r="J1" s="11"/>
      <c r="K1" s="11"/>
      <c r="L1" s="20"/>
      <c r="M1" s="19"/>
    </row>
    <row r="2" spans="1:15" s="12" customFormat="1" ht="15.95" customHeight="1">
      <c r="A2" s="9"/>
      <c r="B2" s="21"/>
      <c r="C2" s="21"/>
      <c r="D2" s="127"/>
      <c r="E2" s="21"/>
      <c r="F2" s="27"/>
      <c r="G2" s="132"/>
      <c r="H2" s="10"/>
      <c r="I2" s="10"/>
      <c r="J2" s="11"/>
      <c r="K2" s="11"/>
      <c r="L2" s="20"/>
      <c r="M2" s="19"/>
    </row>
    <row r="3" spans="1:15" s="12" customFormat="1" ht="17.100000000000001" customHeight="1" thickBot="1">
      <c r="A3" s="9"/>
      <c r="B3" s="21"/>
      <c r="C3" s="194" t="s">
        <v>164</v>
      </c>
      <c r="D3" s="194"/>
      <c r="E3" s="194"/>
      <c r="F3" s="194"/>
      <c r="G3" s="194"/>
      <c r="H3" s="194"/>
      <c r="I3" s="194"/>
      <c r="J3" s="194"/>
      <c r="K3" s="194"/>
      <c r="L3" s="194"/>
      <c r="M3" s="194"/>
      <c r="N3" s="194"/>
      <c r="O3" s="194"/>
    </row>
    <row r="4" spans="1:15" ht="18" customHeight="1" thickBot="1">
      <c r="A4" s="186" t="s">
        <v>19</v>
      </c>
      <c r="B4" s="188" t="s">
        <v>79</v>
      </c>
      <c r="C4" s="190" t="s">
        <v>80</v>
      </c>
      <c r="D4" s="192" t="s">
        <v>81</v>
      </c>
      <c r="E4" s="193"/>
      <c r="F4" s="203" t="s">
        <v>82</v>
      </c>
      <c r="G4" s="197" t="s">
        <v>85</v>
      </c>
      <c r="H4" s="198"/>
      <c r="I4" s="198"/>
      <c r="J4" s="186" t="s">
        <v>86</v>
      </c>
      <c r="K4" s="199" t="s">
        <v>87</v>
      </c>
      <c r="L4" s="201" t="str">
        <f>Listas!V24</f>
        <v>Plan de persecución de oportunidades 
(sugerida para factor de oportunidades &gt;=8) 
Puede referenciar a documentos de planificación externa</v>
      </c>
      <c r="M4" s="203" t="s">
        <v>120</v>
      </c>
      <c r="N4" s="195" t="s">
        <v>88</v>
      </c>
    </row>
    <row r="5" spans="1:15" s="4" customFormat="1" ht="41.25" customHeight="1" thickBot="1">
      <c r="A5" s="187"/>
      <c r="B5" s="189"/>
      <c r="C5" s="191"/>
      <c r="D5" s="54" t="s">
        <v>21</v>
      </c>
      <c r="E5" s="55" t="s">
        <v>22</v>
      </c>
      <c r="F5" s="204"/>
      <c r="G5" s="56" t="s">
        <v>172</v>
      </c>
      <c r="H5" s="56" t="s">
        <v>83</v>
      </c>
      <c r="I5" s="56" t="s">
        <v>84</v>
      </c>
      <c r="J5" s="187"/>
      <c r="K5" s="200"/>
      <c r="L5" s="202"/>
      <c r="M5" s="204"/>
      <c r="N5" s="196"/>
    </row>
    <row r="6" spans="1:15" ht="50.1" customHeight="1">
      <c r="A6" s="63">
        <v>1</v>
      </c>
      <c r="B6" s="57" t="s">
        <v>101</v>
      </c>
      <c r="C6" s="82" t="s">
        <v>132</v>
      </c>
      <c r="D6" s="65" t="s">
        <v>177</v>
      </c>
      <c r="E6" s="65" t="str">
        <f>IF($D6="","",(LOOKUP($D6,Listas!$K$2:$K$6,Occurrences)))</f>
        <v>5. Se ha presentado mas de 1 vez en el  año.</v>
      </c>
      <c r="F6" s="64">
        <f>IF($D6="","",(LOOKUP($D6,Listas!$K$2:$K$6,Listas!$S$2:$S$6)))</f>
        <v>5</v>
      </c>
      <c r="G6" s="65" t="s">
        <v>186</v>
      </c>
      <c r="H6" s="65" t="s">
        <v>183</v>
      </c>
      <c r="I6" s="65" t="s">
        <v>50</v>
      </c>
      <c r="J6" s="64">
        <f ca="1">IF($G6="","",(AVERAGE(LOOKUP($G6,Potential,Listas!$S$2:$S$6),LOOKUP($H6,Potential,Listas!$S$2:$S$6),,LOOKUP($I6,opprep,Listas!$S$2:$S$6))))</f>
        <v>1.25</v>
      </c>
      <c r="K6" s="64">
        <f t="shared" ref="K6:K25" ca="1" si="0">IF($D6="","",$F6*$J6)</f>
        <v>6.25</v>
      </c>
      <c r="L6" s="58" t="s">
        <v>162</v>
      </c>
      <c r="M6" s="65" t="s">
        <v>56</v>
      </c>
      <c r="N6" s="81" t="s">
        <v>126</v>
      </c>
    </row>
    <row r="7" spans="1:15" ht="39" customHeight="1">
      <c r="A7" s="63">
        <f>A6+1</f>
        <v>2</v>
      </c>
      <c r="B7" s="57" t="s">
        <v>115</v>
      </c>
      <c r="C7" s="83" t="s">
        <v>110</v>
      </c>
      <c r="D7" s="59" t="s">
        <v>176</v>
      </c>
      <c r="E7" s="65" t="str">
        <f>IF($D7="","",(LOOKUP($D7,Listas!$K$2:$K$6,Occurrences)))</f>
        <v>4. Se ha presentado al menos de 1 vez en el ultimos año.</v>
      </c>
      <c r="F7" s="64">
        <f>IF($D7="","",(LOOKUP($D7,Listas!$K$2:$K$6,Listas!$S$2:$S$6)))</f>
        <v>4</v>
      </c>
      <c r="G7" s="59" t="s">
        <v>183</v>
      </c>
      <c r="H7" s="59" t="s">
        <v>186</v>
      </c>
      <c r="I7" s="59" t="s">
        <v>50</v>
      </c>
      <c r="J7" s="64">
        <f ca="1">IF($G7="","",(AVERAGE(LOOKUP($G7,Potential,Listas!$S$2:$S$6),LOOKUP($H7,Potential,Listas!$S$2:$S$6),,LOOKUP($I7,opprep,Listas!$S$2:$S$6))))</f>
        <v>1.25</v>
      </c>
      <c r="K7" s="67">
        <f t="shared" ca="1" si="0"/>
        <v>5</v>
      </c>
      <c r="L7" s="58" t="s">
        <v>124</v>
      </c>
      <c r="M7" s="65" t="s">
        <v>55</v>
      </c>
      <c r="N7" s="68" t="s">
        <v>89</v>
      </c>
    </row>
    <row r="8" spans="1:15" ht="66.75" customHeight="1">
      <c r="A8" s="63">
        <f t="shared" ref="A8:A12" si="1">A7+1</f>
        <v>3</v>
      </c>
      <c r="B8" s="57" t="s">
        <v>145</v>
      </c>
      <c r="C8" s="84" t="s">
        <v>144</v>
      </c>
      <c r="D8" s="59" t="s">
        <v>176</v>
      </c>
      <c r="E8" s="65" t="str">
        <f>IF($D8="","",(LOOKUP($D8,Listas!$K$2:$K$6,Occurrences)))</f>
        <v>4. Se ha presentado al menos de 1 vez en el ultimos año.</v>
      </c>
      <c r="F8" s="64">
        <f>IF($D8="","",(LOOKUP($D8,Listas!$K$2:$K$6,Listas!$S$2:$S$6)))</f>
        <v>4</v>
      </c>
      <c r="G8" s="59" t="s">
        <v>183</v>
      </c>
      <c r="H8" s="59" t="s">
        <v>186</v>
      </c>
      <c r="I8" s="59" t="s">
        <v>50</v>
      </c>
      <c r="J8" s="64">
        <f ca="1">IF($G8="","",(AVERAGE(LOOKUP($G8,Potential,Listas!$S$2:$S$6),LOOKUP($H8,Potential,Listas!$S$2:$S$6),,LOOKUP($I8,opprep,Listas!$S$2:$S$6))))</f>
        <v>1.25</v>
      </c>
      <c r="K8" s="67">
        <f t="shared" ca="1" si="0"/>
        <v>5</v>
      </c>
      <c r="L8" s="58" t="s">
        <v>140</v>
      </c>
      <c r="M8" s="65" t="s">
        <v>55</v>
      </c>
      <c r="N8" s="68" t="s">
        <v>89</v>
      </c>
    </row>
    <row r="9" spans="1:15" ht="78.75" customHeight="1">
      <c r="A9" s="63">
        <f t="shared" si="1"/>
        <v>4</v>
      </c>
      <c r="B9" s="60" t="s">
        <v>115</v>
      </c>
      <c r="C9" s="83" t="s">
        <v>111</v>
      </c>
      <c r="D9" s="59" t="s">
        <v>176</v>
      </c>
      <c r="E9" s="65" t="str">
        <f>IF($D9="","",(LOOKUP($D9,Listas!$K$2:$K$6,Occurrences)))</f>
        <v>4. Se ha presentado al menos de 1 vez en el ultimos año.</v>
      </c>
      <c r="F9" s="64">
        <f>IF($D9="","",(LOOKUP($D9,Listas!$K$2:$K$6,Listas!$S$2:$S$6)))</f>
        <v>4</v>
      </c>
      <c r="G9" s="59" t="s">
        <v>186</v>
      </c>
      <c r="H9" s="59" t="s">
        <v>186</v>
      </c>
      <c r="I9" s="59" t="s">
        <v>50</v>
      </c>
      <c r="J9" s="64">
        <f ca="1">IF($G9="","",(AVERAGE(LOOKUP($G9,Potential,Listas!$S$2:$S$6),LOOKUP($H9,Potential,Listas!$S$2:$S$6),,LOOKUP($I9,opprep,Listas!$S$2:$S$6))))</f>
        <v>2</v>
      </c>
      <c r="K9" s="67">
        <f t="shared" ca="1" si="0"/>
        <v>8</v>
      </c>
      <c r="L9" s="58" t="s">
        <v>163</v>
      </c>
      <c r="M9" s="65" t="s">
        <v>56</v>
      </c>
      <c r="N9" s="68" t="s">
        <v>89</v>
      </c>
    </row>
    <row r="10" spans="1:15" ht="51">
      <c r="A10" s="63">
        <f t="shared" si="1"/>
        <v>5</v>
      </c>
      <c r="B10" s="60" t="s">
        <v>103</v>
      </c>
      <c r="C10" s="84" t="s">
        <v>125</v>
      </c>
      <c r="D10" s="59" t="s">
        <v>176</v>
      </c>
      <c r="E10" s="65" t="str">
        <f>IF($D10="","",(LOOKUP($D10,Listas!$K$2:$K$6,Occurrences)))</f>
        <v>4. Se ha presentado al menos de 1 vez en el ultimos año.</v>
      </c>
      <c r="F10" s="64">
        <f>IF($D10="","",(LOOKUP($D10,Listas!$K$2:$K$6,Listas!$S$2:$S$6)))</f>
        <v>4</v>
      </c>
      <c r="G10" s="59" t="s">
        <v>183</v>
      </c>
      <c r="H10" s="59" t="s">
        <v>186</v>
      </c>
      <c r="I10" s="59" t="s">
        <v>50</v>
      </c>
      <c r="J10" s="64">
        <f ca="1">IF($G10="","",(AVERAGE(LOOKUP($G10,Potential,Listas!$S$2:$S$6),LOOKUP($H10,Potential,Listas!$S$2:$S$6),,LOOKUP($I10,opprep,Listas!$S$2:$S$6))))</f>
        <v>1.25</v>
      </c>
      <c r="K10" s="67">
        <f t="shared" ca="1" si="0"/>
        <v>5</v>
      </c>
      <c r="L10" s="58" t="s">
        <v>141</v>
      </c>
      <c r="M10" s="65" t="s">
        <v>56</v>
      </c>
      <c r="N10" s="66" t="s">
        <v>126</v>
      </c>
    </row>
    <row r="11" spans="1:15" ht="33" customHeight="1">
      <c r="A11" s="63">
        <f t="shared" si="1"/>
        <v>6</v>
      </c>
      <c r="B11" s="61" t="s">
        <v>109</v>
      </c>
      <c r="C11" s="84" t="s">
        <v>112</v>
      </c>
      <c r="D11" s="59" t="s">
        <v>177</v>
      </c>
      <c r="E11" s="65" t="str">
        <f>IF($D11="","",(LOOKUP($D11,Listas!$K$2:$K$6,Occurrences)))</f>
        <v>5. Se ha presentado mas de 1 vez en el  año.</v>
      </c>
      <c r="F11" s="64">
        <f>IF($D11="","",(LOOKUP($D11,Listas!$K$2:$K$6,Listas!$S$2:$S$6)))</f>
        <v>5</v>
      </c>
      <c r="G11" s="59" t="s">
        <v>183</v>
      </c>
      <c r="H11" s="59" t="s">
        <v>186</v>
      </c>
      <c r="I11" s="59" t="s">
        <v>51</v>
      </c>
      <c r="J11" s="64">
        <f ca="1">IF($G11="","",(AVERAGE(LOOKUP($G11,Potential,Listas!$S$2:$S$6),LOOKUP($H11,Potential,Listas!$S$2:$S$6),,LOOKUP($I11,opprep,Listas!$S$2:$S$6))))</f>
        <v>1.25</v>
      </c>
      <c r="K11" s="67">
        <f t="shared" ca="1" si="0"/>
        <v>6.25</v>
      </c>
      <c r="L11" s="58" t="s">
        <v>142</v>
      </c>
      <c r="M11" s="65" t="s">
        <v>56</v>
      </c>
      <c r="N11" s="66" t="s">
        <v>89</v>
      </c>
    </row>
    <row r="12" spans="1:15" ht="92.25" customHeight="1">
      <c r="A12" s="63">
        <f t="shared" si="1"/>
        <v>7</v>
      </c>
      <c r="B12" s="60" t="s">
        <v>103</v>
      </c>
      <c r="C12" s="84" t="s">
        <v>127</v>
      </c>
      <c r="D12" s="59" t="s">
        <v>176</v>
      </c>
      <c r="E12" s="65" t="str">
        <f>IF($D12="","",(LOOKUP($D12,Listas!$K$2:$K$6,Occurrences)))</f>
        <v>4. Se ha presentado al menos de 1 vez en el ultimos año.</v>
      </c>
      <c r="F12" s="64">
        <f>IF($D12="","",(LOOKUP($D12,Listas!$K$2:$K$6,Listas!$S$2:$S$6)))</f>
        <v>4</v>
      </c>
      <c r="G12" s="59" t="s">
        <v>183</v>
      </c>
      <c r="H12" s="59" t="s">
        <v>186</v>
      </c>
      <c r="I12" s="59" t="s">
        <v>51</v>
      </c>
      <c r="J12" s="64">
        <f ca="1">IF($G12="","",(AVERAGE(LOOKUP($G12,Potential,Listas!$S$2:$S$6),LOOKUP($H12,Potential,Listas!$S$2:$S$6),,LOOKUP($I12,opprep,Listas!$S$2:$S$6))))</f>
        <v>1.25</v>
      </c>
      <c r="K12" s="67">
        <f t="shared" ca="1" si="0"/>
        <v>5</v>
      </c>
      <c r="L12" s="62" t="s">
        <v>139</v>
      </c>
      <c r="M12" s="65" t="s">
        <v>56</v>
      </c>
      <c r="N12" s="66" t="s">
        <v>126</v>
      </c>
    </row>
    <row r="13" spans="1:15" ht="14.25" customHeight="1">
      <c r="C13" s="5"/>
      <c r="D13" s="5"/>
      <c r="E13" s="5"/>
      <c r="F13" s="5" t="str">
        <f>IF($D13="","",AVERAGE(VLOOKUP($D13,Listas!$K$1:$S$6,9,0),(VLOOKUP($E13,Listas!$L$1:$S$6,8,0))))</f>
        <v/>
      </c>
      <c r="G13" s="5"/>
      <c r="H13" s="5"/>
      <c r="I13" s="5"/>
      <c r="J13" s="5" t="str">
        <f>IF($G13="","",(AVERAGE(VLOOKUP($G13,Listas!$M$1:$S$6,7,0),VLOOKUP($H13,Listas!$M$1:$S$6,7,0),VLOOKUP($I13,Listas!$S$1:$S$6,2,0))))</f>
        <v/>
      </c>
      <c r="K13" s="5" t="str">
        <f t="shared" si="0"/>
        <v/>
      </c>
      <c r="L13" s="5"/>
      <c r="M13" s="5"/>
      <c r="N13" s="5"/>
    </row>
    <row r="14" spans="1:15" ht="14.25" customHeight="1" thickBot="1">
      <c r="C14" s="5"/>
      <c r="D14" s="5"/>
      <c r="E14" s="5"/>
      <c r="F14" s="5" t="str">
        <f>IF($D14="","",AVERAGE(VLOOKUP($D14,Listas!$K$1:$S$6,9,0),(VLOOKUP($E14,Listas!$L$1:$S$6,8,0))))</f>
        <v/>
      </c>
      <c r="G14" s="5"/>
      <c r="H14" s="5"/>
      <c r="I14" s="5"/>
      <c r="J14" s="5" t="str">
        <f>IF($G14="","",(AVERAGE(VLOOKUP($G14,Listas!$M$1:$S$6,7,0),VLOOKUP($H14,Listas!$M$1:$S$6,7,0),VLOOKUP($I14,Listas!$S$1:$S$6,2,0))))</f>
        <v/>
      </c>
      <c r="K14" s="5" t="str">
        <f t="shared" si="0"/>
        <v/>
      </c>
      <c r="L14" s="5"/>
      <c r="M14" s="5"/>
      <c r="N14" s="5"/>
    </row>
    <row r="15" spans="1:15" ht="72.95" customHeight="1" thickBot="1">
      <c r="C15" s="52" t="s">
        <v>146</v>
      </c>
      <c r="D15" s="128"/>
      <c r="E15" s="116"/>
      <c r="F15" s="37" t="str">
        <f>IF($D15="","",AVERAGE(VLOOKUP($D15,Listas!$K$1:$S$6,9,0),(VLOOKUP($E15,Listas!$L$1:$S$6,8,0))))</f>
        <v/>
      </c>
      <c r="G15" s="116"/>
      <c r="H15" s="5"/>
      <c r="I15" s="5"/>
      <c r="J15" s="5" t="str">
        <f>IF($G15="","",(AVERAGE(VLOOKUP($G15,Listas!$M$1:$S$6,7,0),VLOOKUP($H15,Listas!$M$1:$S$6,7,0),VLOOKUP($I15,Listas!$S$1:$S$6,2,0))))</f>
        <v/>
      </c>
      <c r="K15" s="5" t="str">
        <f t="shared" si="0"/>
        <v/>
      </c>
      <c r="L15" s="5"/>
      <c r="M15" s="5"/>
      <c r="N15" s="5"/>
      <c r="O15" s="5"/>
    </row>
    <row r="16" spans="1:15" ht="14.25" customHeight="1">
      <c r="C16" s="5"/>
      <c r="D16" s="5"/>
      <c r="E16" s="5"/>
      <c r="F16" s="5" t="str">
        <f>IF($D16="","",AVERAGE(VLOOKUP($D16,Listas!$K$1:$S$6,9,0),(VLOOKUP($E16,Listas!$L$1:$S$6,8,0))))</f>
        <v/>
      </c>
      <c r="G16" s="5"/>
      <c r="H16" s="5"/>
      <c r="I16" s="5"/>
      <c r="J16" s="5" t="str">
        <f>IF($G16="","",(AVERAGE(VLOOKUP($G16,Listas!$M$1:$S$6,7,0),VLOOKUP($H16,Listas!$M$1:$S$6,7,0),VLOOKUP($I16,Listas!$S$1:$S$6,2,0))))</f>
        <v/>
      </c>
      <c r="K16" s="5" t="str">
        <f t="shared" si="0"/>
        <v/>
      </c>
      <c r="L16" s="5"/>
      <c r="M16" s="5"/>
      <c r="N16" s="5"/>
    </row>
    <row r="17" spans="3:16" ht="14.25" customHeight="1">
      <c r="C17" s="5"/>
      <c r="D17" s="5"/>
      <c r="E17" s="5"/>
      <c r="F17" s="5" t="str">
        <f>IF($D17="","",AVERAGE(VLOOKUP($D17,Listas!$K$1:$S$6,9,0),(VLOOKUP($E17,Listas!$L$1:$S$6,8,0))))</f>
        <v/>
      </c>
      <c r="G17" s="5"/>
      <c r="H17" s="5"/>
      <c r="I17" s="5"/>
      <c r="J17" s="5" t="str">
        <f>IF($G17="","",(AVERAGE(VLOOKUP($G17,Listas!$M$1:$S$6,7,0),VLOOKUP($H17,Listas!$M$1:$S$6,7,0),VLOOKUP($I17,Listas!$S$1:$S$6,2,0))))</f>
        <v/>
      </c>
      <c r="K17" s="5" t="str">
        <f t="shared" si="0"/>
        <v/>
      </c>
      <c r="L17" s="5"/>
      <c r="M17" s="5"/>
      <c r="N17" s="5"/>
    </row>
    <row r="18" spans="3:16" ht="14.25" customHeight="1">
      <c r="C18" s="5"/>
      <c r="D18" s="5"/>
      <c r="E18" s="5"/>
      <c r="F18" s="5" t="str">
        <f>IF($D18="","",AVERAGE(VLOOKUP($D18,Listas!$K$1:$S$6,9,0),(VLOOKUP($E18,Listas!$L$1:$S$6,8,0))))</f>
        <v/>
      </c>
      <c r="G18" s="5"/>
      <c r="H18" s="5"/>
      <c r="I18" s="5"/>
      <c r="J18" s="5" t="str">
        <f>IF($G18="","",(AVERAGE(VLOOKUP($G18,Listas!$M$1:$S$6,7,0),VLOOKUP($H18,Listas!$M$1:$S$6,7,0),VLOOKUP($I18,Listas!$S$1:$S$6,2,0))))</f>
        <v/>
      </c>
      <c r="K18" s="5" t="str">
        <f t="shared" si="0"/>
        <v/>
      </c>
      <c r="L18" s="5"/>
      <c r="M18" s="5"/>
      <c r="N18" s="5"/>
    </row>
    <row r="19" spans="3:16" ht="14.25" customHeight="1">
      <c r="C19" s="5"/>
      <c r="D19" s="5"/>
      <c r="E19" s="5"/>
      <c r="F19" s="5" t="str">
        <f>IF($D19="","",AVERAGE(VLOOKUP($D19,Listas!$K$1:$S$6,9,0),(VLOOKUP($E19,Listas!$L$1:$S$6,8,0))))</f>
        <v/>
      </c>
      <c r="G19" s="5"/>
      <c r="H19" s="5"/>
      <c r="I19" s="5"/>
      <c r="J19" s="5" t="str">
        <f>IF($G19="","",(AVERAGE(VLOOKUP($G19,Listas!$M$1:$S$6,7,0),VLOOKUP($H19,Listas!$M$1:$S$6,7,0),VLOOKUP($I19,Listas!$S$1:$S$6,2,0))))</f>
        <v/>
      </c>
      <c r="K19" s="5" t="str">
        <f t="shared" si="0"/>
        <v/>
      </c>
      <c r="L19" s="5"/>
      <c r="M19" s="5"/>
      <c r="N19" s="5"/>
    </row>
    <row r="20" spans="3:16" ht="14.25" customHeight="1">
      <c r="C20" s="5"/>
      <c r="D20" s="5"/>
      <c r="E20" s="5"/>
      <c r="F20" s="5" t="str">
        <f>IF($D20="","",AVERAGE(VLOOKUP($D20,Listas!$K$1:$S$6,9,0),(VLOOKUP($E20,Listas!$L$1:$S$6,8,0))))</f>
        <v/>
      </c>
      <c r="G20" s="5"/>
      <c r="H20" s="5"/>
      <c r="I20" s="5"/>
      <c r="J20" s="5" t="str">
        <f>IF($G20="","",(AVERAGE(VLOOKUP($G20,Listas!$M$1:$S$6,7,0),VLOOKUP($H20,Listas!$M$1:$S$6,7,0),VLOOKUP($I20,Listas!$S$1:$S$6,2,0))))</f>
        <v/>
      </c>
      <c r="K20" s="5" t="str">
        <f t="shared" si="0"/>
        <v/>
      </c>
      <c r="L20" s="5"/>
      <c r="M20" s="5"/>
      <c r="N20" s="5"/>
    </row>
    <row r="21" spans="3:16" ht="14.25" customHeight="1">
      <c r="C21" s="5"/>
      <c r="D21" s="5"/>
      <c r="E21" s="5"/>
      <c r="F21" s="5" t="str">
        <f>IF($D21="","",AVERAGE(VLOOKUP($D21,Listas!$K$1:$S$6,9,0),(VLOOKUP($E21,Listas!$L$1:$S$6,8,0))))</f>
        <v/>
      </c>
      <c r="G21" s="5"/>
      <c r="H21" s="5"/>
      <c r="I21" s="5"/>
      <c r="J21" s="5" t="str">
        <f>IF($G21="","",(AVERAGE(VLOOKUP($G21,Listas!$M$1:$S$6,7,0),VLOOKUP($H21,Listas!$M$1:$S$6,7,0),VLOOKUP($I21,Listas!$S$1:$S$6,2,0))))</f>
        <v/>
      </c>
      <c r="K21" s="5" t="str">
        <f t="shared" si="0"/>
        <v/>
      </c>
      <c r="L21" s="5"/>
      <c r="M21" s="5"/>
      <c r="N21" s="5"/>
    </row>
    <row r="22" spans="3:16" ht="14.25" customHeight="1">
      <c r="C22" s="5"/>
      <c r="D22" s="5"/>
      <c r="E22" s="5"/>
      <c r="F22" s="5" t="str">
        <f>IF($D22="","",AVERAGE(VLOOKUP($D22,Listas!$K$1:$S$6,9,0),(VLOOKUP($E22,Listas!$L$1:$S$6,8,0))))</f>
        <v/>
      </c>
      <c r="G22" s="5"/>
      <c r="H22" s="5"/>
      <c r="I22" s="5"/>
      <c r="J22" s="5" t="str">
        <f>IF($G22="","",(AVERAGE(VLOOKUP($G22,Listas!$M$1:$S$6,7,0),VLOOKUP($H22,Listas!$M$1:$S$6,7,0),VLOOKUP($I22,Listas!$S$1:$S$6,2,0))))</f>
        <v/>
      </c>
      <c r="K22" s="5" t="str">
        <f t="shared" si="0"/>
        <v/>
      </c>
      <c r="L22" s="5"/>
      <c r="M22" s="5"/>
      <c r="N22" s="5"/>
    </row>
    <row r="23" spans="3:16" ht="14.25" customHeight="1">
      <c r="C23" s="5"/>
      <c r="D23" s="5"/>
      <c r="E23" s="5"/>
      <c r="F23" s="5" t="str">
        <f>IF($D23="","",AVERAGE(VLOOKUP($D23,Listas!$K$1:$S$6,9,0),(VLOOKUP($E23,Listas!$L$1:$S$6,8,0))))</f>
        <v/>
      </c>
      <c r="G23" s="5"/>
      <c r="H23" s="5"/>
      <c r="I23" s="5"/>
      <c r="J23" s="5" t="str">
        <f>IF($G23="","",(AVERAGE(VLOOKUP($G23,Listas!$M$1:$S$6,7,0),VLOOKUP($H23,Listas!$M$1:$S$6,7,0),VLOOKUP($I23,Listas!$S$1:$S$6,2,0))))</f>
        <v/>
      </c>
      <c r="K23" s="5" t="str">
        <f t="shared" si="0"/>
        <v/>
      </c>
      <c r="L23" s="5"/>
      <c r="M23" s="5"/>
      <c r="N23" s="5"/>
    </row>
    <row r="24" spans="3:16" ht="14.25" customHeight="1">
      <c r="C24" s="5"/>
      <c r="D24" s="5"/>
      <c r="E24" s="5"/>
      <c r="F24" s="5" t="str">
        <f>IF($D24="","",AVERAGE(VLOOKUP($D24,Listas!$K$1:$S$6,9,0),(VLOOKUP($E24,Listas!$L$1:$S$6,8,0))))</f>
        <v/>
      </c>
      <c r="G24" s="5"/>
      <c r="H24" s="5"/>
      <c r="I24" s="5"/>
      <c r="J24" s="5" t="str">
        <f>IF($G24="","",(AVERAGE(VLOOKUP($G24,Listas!$M$1:$S$6,7,0),VLOOKUP($H24,Listas!$M$1:$S$6,7,0),VLOOKUP($I24,Listas!$S$1:$S$6,2,0))))</f>
        <v/>
      </c>
      <c r="K24" s="5" t="str">
        <f t="shared" si="0"/>
        <v/>
      </c>
      <c r="L24" s="5"/>
      <c r="M24" s="5"/>
      <c r="N24" s="5"/>
    </row>
    <row r="25" spans="3:16" ht="14.25" customHeight="1">
      <c r="C25" s="5"/>
      <c r="D25" s="5"/>
      <c r="E25" s="5"/>
      <c r="F25" s="5" t="str">
        <f>IF($D25="","",AVERAGE(VLOOKUP($D25,Listas!$K$1:$S$6,9,0),(VLOOKUP($E25,Listas!$L$1:$S$6,8,0))))</f>
        <v/>
      </c>
      <c r="G25" s="5"/>
      <c r="H25" s="5"/>
      <c r="I25" s="5"/>
      <c r="J25" s="5" t="str">
        <f>IF($G25="","",(AVERAGE(VLOOKUP($G25,Listas!$M$1:$S$6,7,0),VLOOKUP($H25,Listas!$M$1:$S$6,7,0),VLOOKUP($I25,Listas!$S$1:$S$6,2,0))))</f>
        <v/>
      </c>
      <c r="K25" s="5" t="str">
        <f t="shared" si="0"/>
        <v/>
      </c>
      <c r="L25" s="5"/>
      <c r="M25" s="5"/>
      <c r="N25" s="5"/>
      <c r="O25" s="5"/>
      <c r="P25" s="5"/>
    </row>
    <row r="26" spans="3:16">
      <c r="C26" s="5"/>
      <c r="D26" s="5"/>
      <c r="E26" s="5"/>
      <c r="F26" s="5"/>
      <c r="G26" s="5"/>
      <c r="H26" s="5"/>
      <c r="I26" s="5"/>
      <c r="J26" s="5"/>
      <c r="K26" s="5"/>
      <c r="L26" s="5"/>
      <c r="M26" s="5"/>
      <c r="N26" s="5"/>
      <c r="O26" s="5"/>
      <c r="P26" s="5"/>
    </row>
  </sheetData>
  <sheetProtection formatCells="0" formatColumns="0" formatRows="0" insertRows="0" deleteRows="0" selectLockedCells="1" sort="0" autoFilter="0"/>
  <mergeCells count="12">
    <mergeCell ref="A4:A5"/>
    <mergeCell ref="B4:B5"/>
    <mergeCell ref="C4:C5"/>
    <mergeCell ref="D4:E4"/>
    <mergeCell ref="C3:O3"/>
    <mergeCell ref="N4:N5"/>
    <mergeCell ref="G4:I4"/>
    <mergeCell ref="J4:J5"/>
    <mergeCell ref="K4:K5"/>
    <mergeCell ref="L4:L5"/>
    <mergeCell ref="M4:M5"/>
    <mergeCell ref="F4:F5"/>
  </mergeCells>
  <conditionalFormatting sqref="K6:K12">
    <cfRule type="cellIs" priority="3" stopIfTrue="1" operator="equal">
      <formula>""</formula>
    </cfRule>
  </conditionalFormatting>
  <dataValidations count="8">
    <dataValidation type="list" allowBlank="1" showInputMessage="1" showErrorMessage="1" sqref="M6:M25">
      <formula1>Success</formula1>
    </dataValidation>
    <dataValidation allowBlank="1" showErrorMessage="1" errorTitle="Error" error="Please select an option from the drop down list." sqref="F6:F25 J6:J25"/>
    <dataValidation type="list" allowBlank="1" showErrorMessage="1" errorTitle="Error" error="Please select an option from the drop down list." sqref="E6:E25">
      <formula1>Occurrences</formula1>
    </dataValidation>
    <dataValidation type="list" allowBlank="1" showErrorMessage="1" errorTitle="Error" error="Please select an option from the drop down list." sqref="D6:D25">
      <formula1>Likelihood</formula1>
    </dataValidation>
    <dataValidation type="list" allowBlank="1" showInputMessage="1" showErrorMessage="1" sqref="B6:B25">
      <formula1>Process</formula1>
    </dataValidation>
    <dataValidation type="list" allowBlank="1" showErrorMessage="1" errorTitle="Error" error="Please select an option from the drop down list." sqref="I6:I25">
      <formula1>opprep</formula1>
    </dataValidation>
    <dataValidation type="list" allowBlank="1" showInputMessage="1" showErrorMessage="1" sqref="N6:N25">
      <formula1>"ABIERTA,CERRADA"</formula1>
    </dataValidation>
    <dataValidation type="list" allowBlank="1" showErrorMessage="1" errorTitle="Error" error="Please select an option from the drop down list." sqref="G6:H25">
      <formula1>Potential</formula1>
    </dataValidation>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expression" priority="15" id="{7F5A60BB-BA87-49CC-BA5E-C73C572CE711}">
            <xm:f>$K6&lt;Listas!$A$2</xm:f>
            <x14:dxf>
              <fill>
                <patternFill>
                  <bgColor theme="0" tint="-0.14996795556505021"/>
                </patternFill>
              </fill>
            </x14:dxf>
          </x14:cfRule>
          <xm:sqref>M6:N11 L12:N12</xm:sqref>
        </x14:conditionalFormatting>
        <x14:conditionalFormatting xmlns:xm="http://schemas.microsoft.com/office/excel/2006/main">
          <x14:cfRule type="cellIs" priority="14" stopIfTrue="1" operator="greaterThanOrEqual" id="{804B5E51-90D4-461A-955E-4562E3E7A786}">
            <xm:f>Listas!$A$2</xm:f>
            <x14:dxf>
              <font>
                <color auto="1"/>
              </font>
              <fill>
                <patternFill>
                  <bgColor rgb="FF92D050"/>
                </patternFill>
              </fill>
            </x14:dxf>
          </x14:cfRule>
          <xm:sqref>K6:K12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topLeftCell="D1" zoomScaleNormal="100" zoomScalePageLayoutView="125" workbookViewId="0">
      <selection activeCell="I16" sqref="I16"/>
    </sheetView>
  </sheetViews>
  <sheetFormatPr baseColWidth="10" defaultColWidth="9.140625" defaultRowHeight="15"/>
  <cols>
    <col min="1" max="1" width="24.7109375" style="1" bestFit="1" customWidth="1"/>
    <col min="2" max="2" width="1.7109375" style="1" customWidth="1"/>
    <col min="3" max="3" width="26.42578125" style="1" customWidth="1"/>
    <col min="4" max="4" width="1.7109375" style="1" customWidth="1"/>
    <col min="5" max="5" width="9.140625" style="13"/>
    <col min="6" max="6" width="13.7109375" style="13" customWidth="1"/>
    <col min="7" max="7" width="36.42578125" style="13" customWidth="1"/>
    <col min="8" max="8" width="14.85546875" style="13" customWidth="1"/>
    <col min="9" max="9" width="25.42578125" style="42"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c r="A1" s="7" t="s">
        <v>62</v>
      </c>
      <c r="C1" s="7" t="s">
        <v>60</v>
      </c>
      <c r="E1" s="69" t="s">
        <v>11</v>
      </c>
      <c r="F1" s="69" t="s">
        <v>16</v>
      </c>
      <c r="G1" s="69" t="s">
        <v>38</v>
      </c>
      <c r="H1" s="69" t="s">
        <v>14</v>
      </c>
      <c r="I1" s="70" t="s">
        <v>25</v>
      </c>
      <c r="J1" s="71"/>
      <c r="K1" s="72" t="s">
        <v>21</v>
      </c>
      <c r="L1" s="72" t="s">
        <v>188</v>
      </c>
      <c r="M1" s="72" t="s">
        <v>193</v>
      </c>
      <c r="N1" s="72" t="s">
        <v>47</v>
      </c>
      <c r="O1" s="72" t="s">
        <v>49</v>
      </c>
      <c r="P1" s="72" t="s">
        <v>94</v>
      </c>
      <c r="Q1" s="72" t="s">
        <v>59</v>
      </c>
      <c r="R1" s="72" t="s">
        <v>95</v>
      </c>
      <c r="S1" s="72" t="s">
        <v>52</v>
      </c>
      <c r="T1" s="72" t="s">
        <v>58</v>
      </c>
      <c r="U1" s="71"/>
      <c r="V1" s="73"/>
    </row>
    <row r="2" spans="1:22" ht="18.75">
      <c r="A2" s="8">
        <v>8</v>
      </c>
      <c r="C2" s="8">
        <v>8</v>
      </c>
      <c r="E2" s="74" t="s">
        <v>9</v>
      </c>
      <c r="F2" s="74" t="s">
        <v>30</v>
      </c>
      <c r="G2" s="74" t="s">
        <v>45</v>
      </c>
      <c r="H2" s="74" t="s">
        <v>23</v>
      </c>
      <c r="I2" s="75" t="s">
        <v>26</v>
      </c>
      <c r="J2" s="71"/>
      <c r="K2" s="74" t="s">
        <v>173</v>
      </c>
      <c r="L2" s="74" t="s">
        <v>178</v>
      </c>
      <c r="M2" s="74" t="s">
        <v>183</v>
      </c>
      <c r="N2" s="74" t="s">
        <v>46</v>
      </c>
      <c r="O2" s="74" t="s">
        <v>4</v>
      </c>
      <c r="P2" s="74" t="s">
        <v>46</v>
      </c>
      <c r="Q2" s="74" t="s">
        <v>2</v>
      </c>
      <c r="R2" s="74" t="s">
        <v>194</v>
      </c>
      <c r="S2" s="76">
        <v>1</v>
      </c>
      <c r="T2" s="74" t="s">
        <v>53</v>
      </c>
      <c r="U2" s="71"/>
      <c r="V2" s="71"/>
    </row>
    <row r="3" spans="1:22">
      <c r="C3" s="23" t="s">
        <v>61</v>
      </c>
      <c r="E3" s="74" t="s">
        <v>10</v>
      </c>
      <c r="F3" s="74" t="s">
        <v>31</v>
      </c>
      <c r="G3" s="74" t="s">
        <v>35</v>
      </c>
      <c r="H3" s="74" t="s">
        <v>20</v>
      </c>
      <c r="I3" s="75" t="s">
        <v>115</v>
      </c>
      <c r="J3" s="71"/>
      <c r="K3" s="74" t="s">
        <v>174</v>
      </c>
      <c r="L3" s="74" t="s">
        <v>179</v>
      </c>
      <c r="M3" s="74" t="s">
        <v>184</v>
      </c>
      <c r="N3" s="74" t="s">
        <v>98</v>
      </c>
      <c r="O3" s="74" t="s">
        <v>6</v>
      </c>
      <c r="P3" s="74" t="s">
        <v>93</v>
      </c>
      <c r="Q3" s="74" t="s">
        <v>5</v>
      </c>
      <c r="R3" s="74" t="s">
        <v>195</v>
      </c>
      <c r="S3" s="76">
        <v>2</v>
      </c>
      <c r="T3" s="74" t="s">
        <v>54</v>
      </c>
      <c r="U3" s="71"/>
      <c r="V3" s="71"/>
    </row>
    <row r="4" spans="1:22" ht="18.75">
      <c r="C4" s="8">
        <v>5</v>
      </c>
      <c r="E4" s="74"/>
      <c r="F4" s="74" t="s">
        <v>32</v>
      </c>
      <c r="G4" s="74" t="s">
        <v>43</v>
      </c>
      <c r="H4" s="74" t="s">
        <v>1</v>
      </c>
      <c r="I4" s="75" t="s">
        <v>102</v>
      </c>
      <c r="J4" s="71"/>
      <c r="K4" s="74" t="s">
        <v>175</v>
      </c>
      <c r="L4" s="74" t="s">
        <v>180</v>
      </c>
      <c r="M4" s="74" t="s">
        <v>185</v>
      </c>
      <c r="N4" s="74" t="s">
        <v>97</v>
      </c>
      <c r="O4" s="74" t="s">
        <v>3</v>
      </c>
      <c r="P4" s="74" t="s">
        <v>92</v>
      </c>
      <c r="Q4" s="74" t="s">
        <v>3</v>
      </c>
      <c r="R4" s="74" t="s">
        <v>196</v>
      </c>
      <c r="S4" s="76">
        <v>3</v>
      </c>
      <c r="T4" s="74" t="s">
        <v>55</v>
      </c>
      <c r="U4" s="71"/>
      <c r="V4" s="71"/>
    </row>
    <row r="5" spans="1:22">
      <c r="E5" s="74"/>
      <c r="F5" s="74" t="s">
        <v>33</v>
      </c>
      <c r="G5" s="74" t="s">
        <v>34</v>
      </c>
      <c r="H5" s="74" t="s">
        <v>24</v>
      </c>
      <c r="I5" s="75" t="s">
        <v>113</v>
      </c>
      <c r="J5" s="71"/>
      <c r="K5" s="74" t="s">
        <v>176</v>
      </c>
      <c r="L5" s="74" t="s">
        <v>181</v>
      </c>
      <c r="M5" s="74" t="s">
        <v>186</v>
      </c>
      <c r="N5" s="74" t="s">
        <v>96</v>
      </c>
      <c r="O5" s="74" t="s">
        <v>5</v>
      </c>
      <c r="P5" s="74" t="s">
        <v>91</v>
      </c>
      <c r="Q5" s="74" t="s">
        <v>6</v>
      </c>
      <c r="R5" s="74" t="s">
        <v>197</v>
      </c>
      <c r="S5" s="76">
        <v>4</v>
      </c>
      <c r="T5" s="74" t="s">
        <v>56</v>
      </c>
      <c r="U5" s="71"/>
      <c r="V5" s="71"/>
    </row>
    <row r="6" spans="1:22">
      <c r="E6" s="74"/>
      <c r="F6" s="74"/>
      <c r="G6" s="74" t="s">
        <v>36</v>
      </c>
      <c r="H6" s="74"/>
      <c r="I6" s="75" t="s">
        <v>103</v>
      </c>
      <c r="J6" s="71"/>
      <c r="K6" s="74" t="s">
        <v>177</v>
      </c>
      <c r="L6" s="74" t="s">
        <v>182</v>
      </c>
      <c r="M6" s="74" t="s">
        <v>187</v>
      </c>
      <c r="N6" s="74" t="s">
        <v>99</v>
      </c>
      <c r="O6" s="74" t="s">
        <v>2</v>
      </c>
      <c r="P6" s="74" t="s">
        <v>90</v>
      </c>
      <c r="Q6" s="74" t="s">
        <v>48</v>
      </c>
      <c r="R6" s="74" t="s">
        <v>198</v>
      </c>
      <c r="S6" s="76">
        <v>5</v>
      </c>
      <c r="T6" s="74" t="s">
        <v>57</v>
      </c>
      <c r="U6" s="71"/>
      <c r="V6" s="71"/>
    </row>
    <row r="7" spans="1:22">
      <c r="E7" s="74"/>
      <c r="F7" s="74"/>
      <c r="G7" s="74" t="s">
        <v>44</v>
      </c>
      <c r="H7" s="74"/>
      <c r="I7" s="75" t="s">
        <v>104</v>
      </c>
      <c r="J7" s="71"/>
      <c r="K7" s="71"/>
      <c r="L7" s="77"/>
      <c r="M7" s="71"/>
      <c r="N7" s="71"/>
      <c r="O7" s="71"/>
      <c r="P7" s="71"/>
      <c r="Q7" s="71"/>
      <c r="R7" s="71"/>
      <c r="S7" s="71"/>
      <c r="T7" s="71"/>
      <c r="U7" s="71"/>
      <c r="V7" s="71"/>
    </row>
    <row r="8" spans="1:22">
      <c r="E8" s="74"/>
      <c r="F8" s="74"/>
      <c r="G8" s="74" t="s">
        <v>39</v>
      </c>
      <c r="H8" s="74"/>
      <c r="I8" s="75" t="s">
        <v>145</v>
      </c>
      <c r="J8" s="71"/>
      <c r="K8" s="71"/>
      <c r="L8" s="77"/>
      <c r="M8" s="71"/>
      <c r="N8" s="71"/>
      <c r="O8" s="71"/>
      <c r="P8" s="71"/>
      <c r="Q8" s="71"/>
      <c r="R8" s="71"/>
      <c r="S8" s="71"/>
      <c r="T8" s="71"/>
      <c r="U8" s="71"/>
      <c r="V8" s="71"/>
    </row>
    <row r="9" spans="1:22">
      <c r="A9" s="1" t="s">
        <v>70</v>
      </c>
      <c r="E9" s="74"/>
      <c r="F9" s="74"/>
      <c r="G9" s="74" t="s">
        <v>40</v>
      </c>
      <c r="H9" s="74"/>
      <c r="I9" s="75" t="s">
        <v>107</v>
      </c>
      <c r="J9" s="71"/>
      <c r="K9" s="71"/>
      <c r="L9" s="77"/>
      <c r="M9" s="71"/>
      <c r="N9" s="71"/>
      <c r="O9" s="71"/>
      <c r="P9" s="71"/>
      <c r="Q9" s="71"/>
      <c r="R9" s="71"/>
      <c r="S9" s="71"/>
      <c r="T9" s="71"/>
      <c r="U9" s="71"/>
      <c r="V9" s="71"/>
    </row>
    <row r="10" spans="1:22">
      <c r="A10" s="24" t="s">
        <v>72</v>
      </c>
      <c r="C10" s="25">
        <f>COUNTIF('Opor registro'!N6:N25,"ABIERTA")</f>
        <v>4</v>
      </c>
      <c r="E10" s="74"/>
      <c r="F10" s="74"/>
      <c r="G10" s="74" t="s">
        <v>37</v>
      </c>
      <c r="H10" s="74"/>
      <c r="I10" s="75" t="s">
        <v>106</v>
      </c>
      <c r="J10" s="71"/>
      <c r="K10" s="71"/>
      <c r="L10" s="77"/>
      <c r="M10" s="71"/>
      <c r="N10" s="71"/>
      <c r="O10" s="71"/>
      <c r="P10" s="71"/>
      <c r="Q10" s="71"/>
      <c r="R10" s="71"/>
      <c r="S10" s="71"/>
      <c r="T10" s="71"/>
      <c r="U10" s="71"/>
      <c r="V10" s="71"/>
    </row>
    <row r="11" spans="1:22">
      <c r="A11" s="24" t="s">
        <v>73</v>
      </c>
      <c r="C11" s="25">
        <f>COUNTIF('Opor registro'!N6:N25,"CERRADA")</f>
        <v>3</v>
      </c>
      <c r="E11" s="74"/>
      <c r="F11" s="74"/>
      <c r="G11" s="74" t="s">
        <v>42</v>
      </c>
      <c r="H11" s="74"/>
      <c r="I11" s="75" t="s">
        <v>105</v>
      </c>
      <c r="J11" s="71"/>
      <c r="K11" s="71"/>
      <c r="L11" s="77"/>
      <c r="M11" s="71"/>
      <c r="N11" s="71"/>
      <c r="O11" s="71"/>
      <c r="P11" s="71"/>
      <c r="Q11" s="71"/>
      <c r="R11" s="71"/>
      <c r="S11" s="71"/>
      <c r="T11" s="71"/>
      <c r="U11" s="71"/>
      <c r="V11" s="71"/>
    </row>
    <row r="12" spans="1:22">
      <c r="A12" s="24" t="s">
        <v>74</v>
      </c>
      <c r="C12" s="25">
        <f>COUNTA('Opor registro'!C6:C25)</f>
        <v>8</v>
      </c>
      <c r="E12" s="74"/>
      <c r="F12" s="74"/>
      <c r="G12" s="74" t="s">
        <v>41</v>
      </c>
      <c r="H12" s="74"/>
      <c r="I12" s="75" t="s">
        <v>159</v>
      </c>
      <c r="J12" s="71"/>
      <c r="K12" s="71"/>
      <c r="L12" s="77"/>
      <c r="M12" s="71"/>
      <c r="N12" s="71"/>
      <c r="O12" s="71"/>
      <c r="P12" s="71"/>
      <c r="Q12" s="71"/>
      <c r="R12" s="71"/>
      <c r="S12" s="71"/>
      <c r="T12" s="71"/>
      <c r="U12" s="71"/>
      <c r="V12" s="71"/>
    </row>
    <row r="13" spans="1:22">
      <c r="A13" s="24" t="str">
        <f>T2</f>
        <v>Oportunidad fallida</v>
      </c>
      <c r="C13" s="25">
        <f>COUNTIF('Opor registro'!$M$6:$M$25,Listas!A13)</f>
        <v>0</v>
      </c>
      <c r="E13" s="77"/>
      <c r="F13" s="77"/>
      <c r="G13" s="77"/>
      <c r="H13" s="77"/>
      <c r="I13" s="78" t="s">
        <v>100</v>
      </c>
      <c r="J13" s="77"/>
      <c r="K13" s="77"/>
      <c r="L13" s="77"/>
      <c r="M13" s="77"/>
      <c r="N13" s="129"/>
      <c r="O13" s="129"/>
      <c r="P13" s="129"/>
      <c r="Q13" s="129"/>
      <c r="R13" s="129"/>
      <c r="S13" s="71"/>
      <c r="T13" s="71"/>
      <c r="U13" s="71"/>
      <c r="V13" s="71"/>
    </row>
    <row r="14" spans="1:22">
      <c r="A14" s="24" t="str">
        <f>T3</f>
        <v>Oportunidad abandonada</v>
      </c>
      <c r="C14" s="25">
        <f>COUNTIF('Opor registro'!$M$6:$M$25,Listas!A14)</f>
        <v>0</v>
      </c>
      <c r="E14" s="79"/>
      <c r="F14" s="79"/>
      <c r="G14" s="79"/>
      <c r="H14" s="79"/>
      <c r="I14" s="80" t="s">
        <v>114</v>
      </c>
      <c r="J14" s="79"/>
      <c r="K14" s="79"/>
      <c r="L14" s="79"/>
      <c r="M14" s="79"/>
      <c r="N14" s="130"/>
      <c r="O14" s="130"/>
      <c r="P14" s="130"/>
      <c r="Q14" s="130"/>
      <c r="R14" s="130"/>
      <c r="S14" s="71"/>
      <c r="T14" s="71"/>
      <c r="U14" s="71"/>
      <c r="V14" s="71"/>
    </row>
    <row r="15" spans="1:22">
      <c r="A15" s="24" t="str">
        <f>T4</f>
        <v>Se trataron algunas expectativas</v>
      </c>
      <c r="C15" s="25">
        <f>COUNTIF('Opor registro'!$M$6:$M$25,Listas!A15)</f>
        <v>2</v>
      </c>
      <c r="E15" s="14"/>
      <c r="F15" s="14"/>
      <c r="G15" s="14"/>
      <c r="H15" s="14"/>
      <c r="I15" s="40" t="s">
        <v>237</v>
      </c>
      <c r="J15" s="14"/>
      <c r="K15" s="14"/>
      <c r="L15" s="14"/>
      <c r="M15" s="14"/>
      <c r="N15" s="131"/>
      <c r="O15" s="131"/>
      <c r="P15" s="131"/>
      <c r="Q15" s="131"/>
      <c r="R15" s="131"/>
      <c r="V15" s="16" t="s">
        <v>66</v>
      </c>
    </row>
    <row r="16" spans="1:22" ht="30">
      <c r="A16" s="24" t="str">
        <f>T5</f>
        <v>Se trataron todas las expectativas</v>
      </c>
      <c r="C16" s="25">
        <f>COUNTIF('Opor registro'!$M$6:$M$25,Listas!A16)</f>
        <v>5</v>
      </c>
      <c r="E16" s="14"/>
      <c r="F16" s="14"/>
      <c r="G16" s="14"/>
      <c r="H16" s="14"/>
      <c r="I16" s="41"/>
      <c r="J16" s="15"/>
      <c r="K16" s="15"/>
      <c r="L16" s="15"/>
      <c r="M16" s="15"/>
      <c r="N16" s="15"/>
      <c r="O16" s="15"/>
      <c r="P16" s="15"/>
      <c r="Q16" s="15"/>
      <c r="R16" s="15"/>
      <c r="V16" s="17" t="s">
        <v>67</v>
      </c>
    </row>
    <row r="17" spans="1:22">
      <c r="A17" s="24" t="str">
        <f>T6</f>
        <v>Se excedieron las expectativas</v>
      </c>
      <c r="C17" s="25">
        <f>COUNTIF('Opor registro'!$M$6:$M$25,Listas!A17)</f>
        <v>0</v>
      </c>
      <c r="E17" s="14"/>
      <c r="F17" s="14"/>
      <c r="G17" s="14"/>
      <c r="H17" s="14"/>
      <c r="I17" s="40"/>
      <c r="J17" s="15"/>
      <c r="K17" s="15"/>
      <c r="L17" s="15"/>
      <c r="M17" s="15"/>
      <c r="N17" s="15"/>
      <c r="O17" s="15"/>
      <c r="P17" s="15"/>
      <c r="Q17" s="15"/>
      <c r="R17" s="15"/>
      <c r="V17" s="16"/>
    </row>
    <row r="18" spans="1:22">
      <c r="E18" s="14"/>
      <c r="F18" s="14"/>
      <c r="G18" s="14"/>
      <c r="H18" s="14"/>
      <c r="I18" s="40"/>
      <c r="J18" s="15"/>
      <c r="K18" s="15"/>
      <c r="L18" s="15"/>
      <c r="M18" s="15"/>
      <c r="N18" s="15"/>
      <c r="O18" s="15"/>
      <c r="P18" s="15"/>
      <c r="Q18" s="15"/>
      <c r="R18" s="15"/>
      <c r="V18" s="16" t="str">
        <f>CONCATENATE(V15,C2,V17,V16,C4," y ",C2,")")</f>
        <v>(Requerido para los factores de riesgo &gt;=8, 
sugerido para factores de riesgo entre 5 y 8)</v>
      </c>
    </row>
    <row r="19" spans="1:22">
      <c r="E19" s="14"/>
      <c r="F19" s="14"/>
      <c r="G19" s="14"/>
      <c r="H19" s="14"/>
      <c r="I19" s="40"/>
      <c r="J19" s="15"/>
      <c r="K19" s="15"/>
      <c r="L19" s="15"/>
      <c r="M19" s="15"/>
      <c r="N19" s="15"/>
      <c r="O19" s="15"/>
      <c r="P19" s="15"/>
      <c r="Q19" s="15"/>
      <c r="R19" s="15"/>
      <c r="V19" s="16"/>
    </row>
    <row r="20" spans="1:22">
      <c r="A20" s="1" t="s">
        <v>71</v>
      </c>
      <c r="E20" s="14"/>
      <c r="F20" s="14"/>
      <c r="G20" s="14"/>
      <c r="H20" s="14"/>
      <c r="I20" s="40"/>
      <c r="J20" s="15"/>
      <c r="K20" s="15"/>
      <c r="L20" s="15"/>
      <c r="M20" s="15"/>
      <c r="N20" s="15"/>
      <c r="O20" s="15"/>
      <c r="P20" s="15"/>
      <c r="Q20" s="15"/>
      <c r="R20" s="15"/>
      <c r="V20" s="16"/>
    </row>
    <row r="21" spans="1:22" ht="30">
      <c r="A21" s="24" t="s">
        <v>75</v>
      </c>
      <c r="C21" s="25">
        <f>COUNTA('Riesgos registro'!C5:C111)</f>
        <v>21</v>
      </c>
      <c r="E21" s="14"/>
      <c r="F21" s="14"/>
      <c r="G21" s="14"/>
      <c r="H21" s="14"/>
      <c r="I21" s="40"/>
      <c r="J21" s="15"/>
      <c r="K21" s="15"/>
      <c r="L21" s="15"/>
      <c r="M21" s="15"/>
      <c r="N21" s="15"/>
      <c r="O21" s="15"/>
      <c r="P21" s="15"/>
      <c r="Q21" s="15"/>
      <c r="R21" s="15"/>
      <c r="V21" s="17" t="s">
        <v>68</v>
      </c>
    </row>
    <row r="22" spans="1:22" ht="30">
      <c r="A22" s="24" t="s">
        <v>76</v>
      </c>
      <c r="C22" s="25">
        <f>COUNTIF('Riesgos registro'!I5:I111,"&gt;="&amp;Listas!C2)</f>
        <v>11</v>
      </c>
      <c r="V22" s="17" t="s">
        <v>69</v>
      </c>
    </row>
    <row r="23" spans="1:22">
      <c r="A23" s="24" t="s">
        <v>77</v>
      </c>
      <c r="C23" s="25">
        <f>C21-C22-C24</f>
        <v>4</v>
      </c>
      <c r="V23" s="16"/>
    </row>
    <row r="24" spans="1:22">
      <c r="A24" s="24" t="s">
        <v>78</v>
      </c>
      <c r="C24" s="25">
        <f>COUNTIF('Riesgos registro'!I5:I111,"&lt;"&amp;Listas!C4)</f>
        <v>6</v>
      </c>
      <c r="V24" s="16" t="str">
        <f>CONCATENATE(V21,A2,V22)</f>
        <v>Plan de persecución de oportunidades 
(sugerida para factor de oportunidades &gt;=8) 
Puede referenciar a documentos de planificación externa</v>
      </c>
    </row>
    <row r="25" spans="1:22">
      <c r="V25" s="16"/>
    </row>
    <row r="33" spans="1:1">
      <c r="A33" s="24"/>
    </row>
    <row r="34" spans="1:1">
      <c r="A34" s="24"/>
    </row>
    <row r="51" spans="1:1">
      <c r="A51" s="24"/>
    </row>
    <row r="52" spans="1:1">
      <c r="A52" s="24"/>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Partes</vt:lpstr>
      <vt:lpstr>Cuestiones</vt:lpstr>
      <vt:lpstr>Riesgos registro</vt:lpstr>
      <vt:lpstr>Controles</vt:lpstr>
      <vt:lpstr>CriteriosControles</vt:lpstr>
      <vt:lpstr>Opor registro</vt:lpstr>
      <vt:lpstr>Listas</vt:lpstr>
      <vt:lpstr>Controles!correction</vt:lpstr>
      <vt:lpstr>Controles!cost</vt:lpstr>
      <vt:lpstr>Controles!Likelihood</vt:lpstr>
      <vt:lpstr>Likelihood</vt:lpstr>
      <vt:lpstr>Controles!Occurrences</vt:lpstr>
      <vt:lpstr>Occurrences</vt:lpstr>
      <vt:lpstr>Controles!opprep</vt:lpstr>
      <vt:lpstr>opprep</vt:lpstr>
      <vt:lpstr>Controles!Potential</vt:lpstr>
      <vt:lpstr>Potential</vt:lpstr>
      <vt:lpstr>Controles!riskrep</vt:lpstr>
      <vt:lpstr>Controles!Success</vt:lpstr>
      <vt:lpstr>Success</vt:lpstr>
      <vt:lpstr>Controles!Violation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Nestor Paternina</cp:lastModifiedBy>
  <cp:lastPrinted>2017-09-21T21:31:12Z</cp:lastPrinted>
  <dcterms:created xsi:type="dcterms:W3CDTF">2015-08-31T12:23:57Z</dcterms:created>
  <dcterms:modified xsi:type="dcterms:W3CDTF">2018-11-27T19:20:21Z</dcterms:modified>
  <cp:category>ISO 9001:2015;Procedimientos</cp:category>
</cp:coreProperties>
</file>