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autoCompressPictures="0"/>
  <mc:AlternateContent xmlns:mc="http://schemas.openxmlformats.org/markup-compatibility/2006">
    <mc:Choice Requires="x15">
      <x15ac:absPath xmlns:x15ac="http://schemas.microsoft.com/office/spreadsheetml/2010/11/ac" url="D:\bgutierrez\Mis documentos\2020\plan anticorrupcion y de atencion al ciudadano 2020\I SEGUIMIENTO\"/>
    </mc:Choice>
  </mc:AlternateContent>
  <xr:revisionPtr revIDLastSave="0" documentId="13_ncr:1_{28BEE5C0-B864-4197-83B6-5C939243C382}" xr6:coauthVersionLast="43" xr6:coauthVersionMax="43" xr10:uidLastSave="{00000000-0000-0000-0000-000000000000}"/>
  <bookViews>
    <workbookView xWindow="-120" yWindow="-120" windowWidth="20730" windowHeight="11160" firstSheet="2" activeTab="2" xr2:uid="{00000000-000D-0000-FFFF-FFFF00000000}"/>
  </bookViews>
  <sheets>
    <sheet name="Partes" sheetId="9" state="hidden" r:id="rId1"/>
    <sheet name="Cuestiones" sheetId="1" state="hidden" r:id="rId2"/>
    <sheet name="Riesgos" sheetId="4" r:id="rId3"/>
    <sheet name="Calificacion Controles" sheetId="10" r:id="rId4"/>
    <sheet name="CriteriosControles" sheetId="11" r:id="rId5"/>
    <sheet name="CriteriosImpacto" sheetId="14" r:id="rId6"/>
    <sheet name="Listas" sheetId="8" state="hidden" r:id="rId7"/>
  </sheets>
  <externalReferences>
    <externalReference r:id="rId8"/>
    <externalReference r:id="rId9"/>
    <externalReference r:id="rId10"/>
  </externalReferences>
  <definedNames>
    <definedName name="_xlnm._FilterDatabase" localSheetId="1" hidden="1">Cuestiones!$A$2:$H$101</definedName>
    <definedName name="_xlnm._FilterDatabase" localSheetId="2" hidden="1">Riesgos!$A$2:$S$21</definedName>
    <definedName name="_xlnm.Print_Area" localSheetId="2">Riesgos!$A$1:$S$21</definedName>
    <definedName name="Bias" localSheetId="3">OFFSET('Calificacion Controles'!$H$4,0,0,COUNTA('Calificacion Controles'!$H:$H)-1,1)</definedName>
    <definedName name="Bias">OFFSET(Listas!$H$2,0,0,COUNTA(Listas!$H:$H)-1,1)</definedName>
    <definedName name="correction" localSheetId="3">'Calificacion Controles'!$O$4:$O$8</definedName>
    <definedName name="correction" localSheetId="5">Listas!#REF!</definedName>
    <definedName name="correction">Listas!#REF!</definedName>
    <definedName name="cost" localSheetId="3">'Calificacion Controles'!$Q$4:$Q$8</definedName>
    <definedName name="cost" localSheetId="5">Listas!#REF!</definedName>
    <definedName name="cost">Listas!#REF!</definedName>
    <definedName name="CriterioControl" localSheetId="5">CriteriosImpacto!$A$2:$A$15</definedName>
    <definedName name="CriterioControl">CriteriosControles!$A$2:$A$15</definedName>
    <definedName name="Likelihood" localSheetId="3">'Calificacion Controles'!$K$4:$K$8</definedName>
    <definedName name="Likelihood">Listas!$K$2:$K$6</definedName>
    <definedName name="Occurrences" localSheetId="3">'Calificacion Controles'!$L$4:$L$8</definedName>
    <definedName name="Occurrences">Listas!$L$2:$L$6</definedName>
    <definedName name="opprep" localSheetId="3">'Calificacion Controles'!$R$4:$R$8</definedName>
    <definedName name="opprep">Listas!$R$1:$R$6</definedName>
    <definedName name="Party">OFFSET(Partes!$A$3,0,0,COUNTA(Partes!$A:$A)-1,1)</definedName>
    <definedName name="Potential" localSheetId="3">'Calificacion Controles'!$M$4:$M$8</definedName>
    <definedName name="Potential">Listas!$M$2:$M$6</definedName>
    <definedName name="Priority" localSheetId="3">OFFSET('Calificacion Controles'!$F$4,0,0,COUNTA('Calificacion Controles'!$F:$F)-1,1)</definedName>
    <definedName name="Priority">OFFSET(Listas!$F$2,0,0,COUNTA(Listas!$F:$F)-1,1)</definedName>
    <definedName name="Process" localSheetId="3">OFFSET('Calificacion Controles'!$I$4,0,0,COUNTA('Calificacion Controles'!$I:$I)-1,1)</definedName>
    <definedName name="Process">OFFSET(Listas!$I$2,0,0,COUNTA(Listas!$I:$I)-1,1)</definedName>
    <definedName name="riskrep" localSheetId="3">'Calificacion Controles'!$P$4:$P$8</definedName>
    <definedName name="riskrep" localSheetId="5">Listas!#REF!</definedName>
    <definedName name="riskrep">Listas!#REF!</definedName>
    <definedName name="score" localSheetId="3">'Calificacion Controles'!#REF!</definedName>
    <definedName name="score" localSheetId="5">Listas!#REF!</definedName>
    <definedName name="score">Listas!#REF!</definedName>
    <definedName name="Success" localSheetId="3">'Calificacion Controles'!$T$4:$T$8</definedName>
    <definedName name="Success">Listas!$T$2:$T$6</definedName>
    <definedName name="_xlnm.Print_Titles" localSheetId="2">Riesgos!$A:$B</definedName>
    <definedName name="Treatment" localSheetId="3">OFFSET('Calificacion Controles'!$G$4,0,0,COUNTA('Calificacion Controles'!$G:$G)-1,1)</definedName>
    <definedName name="Treatment">OFFSET(Listas!$G$2,0,0,COUNTA(Listas!$G:$G)-1,1)</definedName>
    <definedName name="Type" localSheetId="3">OFFSET('Calificacion Controles'!$E$4,0,0,COUNTA('Calificacion Controles'!$E:$E)-1,1)</definedName>
    <definedName name="Type">OFFSET(Listas!$E$2,0,0,COUNTA(Listas!$E:$E)-1,1)</definedName>
    <definedName name="Violation" localSheetId="3">'Calificacion Controles'!$N$4:$N$8</definedName>
    <definedName name="Violation" localSheetId="5">Listas!#REF!</definedName>
    <definedName name="Violation">Listas!#REF!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7" i="4" l="1"/>
  <c r="B16" i="10" s="1"/>
  <c r="I6" i="4"/>
  <c r="B5" i="10" s="1"/>
  <c r="I7" i="4"/>
  <c r="B6" i="10" s="1"/>
  <c r="I8" i="4"/>
  <c r="B7" i="10" s="1"/>
  <c r="I9" i="4"/>
  <c r="B8" i="10" s="1"/>
  <c r="I11" i="4"/>
  <c r="B10" i="10" s="1"/>
  <c r="I12" i="4"/>
  <c r="B11" i="10" s="1"/>
  <c r="I16" i="4"/>
  <c r="B15" i="10" s="1"/>
  <c r="I18" i="4"/>
  <c r="B17" i="10" s="1"/>
  <c r="I19" i="4"/>
  <c r="B18" i="10" s="1"/>
  <c r="I20" i="4"/>
  <c r="B19" i="10" s="1"/>
  <c r="I21" i="4"/>
  <c r="B20" i="10" s="1"/>
  <c r="I15" i="4"/>
  <c r="B14" i="10" s="1"/>
  <c r="I14" i="4"/>
  <c r="B13" i="10" s="1"/>
  <c r="I13" i="4"/>
  <c r="AA23" i="10"/>
  <c r="AA22" i="10"/>
  <c r="AA21" i="10"/>
  <c r="AA20" i="10"/>
  <c r="AA19" i="10"/>
  <c r="AA18" i="10"/>
  <c r="AA17" i="10"/>
  <c r="AA16" i="10"/>
  <c r="AA15" i="10"/>
  <c r="AA14" i="10"/>
  <c r="AA13" i="10"/>
  <c r="AA12" i="10"/>
  <c r="AA11" i="10"/>
  <c r="AA10" i="10"/>
  <c r="AA9" i="10"/>
  <c r="AA8" i="10"/>
  <c r="AA7" i="10"/>
  <c r="AA6" i="10"/>
  <c r="AA5" i="10"/>
  <c r="AA4" i="10"/>
  <c r="Y23" i="10"/>
  <c r="Y22" i="10"/>
  <c r="Y21" i="10"/>
  <c r="Y20" i="10"/>
  <c r="Y19" i="10"/>
  <c r="Y18" i="10"/>
  <c r="Y17" i="10"/>
  <c r="Y16" i="10"/>
  <c r="Y15" i="10"/>
  <c r="Y14" i="10"/>
  <c r="Y13" i="10"/>
  <c r="Y12" i="10"/>
  <c r="Y11" i="10"/>
  <c r="Y10" i="10"/>
  <c r="Y9" i="10"/>
  <c r="Y8" i="10"/>
  <c r="Y7" i="10"/>
  <c r="Y6" i="10"/>
  <c r="Y5" i="10"/>
  <c r="Y4" i="10"/>
  <c r="W23" i="10"/>
  <c r="W22" i="10"/>
  <c r="W21" i="10"/>
  <c r="W20" i="10"/>
  <c r="W19" i="10"/>
  <c r="W18" i="10"/>
  <c r="W17" i="10"/>
  <c r="W16" i="10"/>
  <c r="W15" i="10"/>
  <c r="W14" i="10"/>
  <c r="W13" i="10"/>
  <c r="W12" i="10"/>
  <c r="W11" i="10"/>
  <c r="W10" i="10"/>
  <c r="W9" i="10"/>
  <c r="W8" i="10"/>
  <c r="W7" i="10"/>
  <c r="W6" i="10"/>
  <c r="W5" i="10"/>
  <c r="W4" i="10"/>
  <c r="U23" i="10"/>
  <c r="U22" i="10"/>
  <c r="U21" i="10"/>
  <c r="U20" i="10"/>
  <c r="U19" i="10"/>
  <c r="U18" i="10"/>
  <c r="U17" i="10"/>
  <c r="U16" i="10"/>
  <c r="U15" i="10"/>
  <c r="U14" i="10"/>
  <c r="U13" i="10"/>
  <c r="U12" i="10"/>
  <c r="U11" i="10"/>
  <c r="U10" i="10"/>
  <c r="U9" i="10"/>
  <c r="U8" i="10"/>
  <c r="U7" i="10"/>
  <c r="U6" i="10"/>
  <c r="U5" i="10"/>
  <c r="U4" i="10"/>
  <c r="S23" i="10"/>
  <c r="S22" i="10"/>
  <c r="S21" i="10"/>
  <c r="S20" i="10"/>
  <c r="S19" i="10"/>
  <c r="S18" i="10"/>
  <c r="S17" i="10"/>
  <c r="S16" i="10"/>
  <c r="S15" i="10"/>
  <c r="S14" i="10"/>
  <c r="S13" i="10"/>
  <c r="S12" i="10"/>
  <c r="S11" i="10"/>
  <c r="S10" i="10"/>
  <c r="S9" i="10"/>
  <c r="S8" i="10"/>
  <c r="S7" i="10"/>
  <c r="S6" i="10"/>
  <c r="S5" i="10"/>
  <c r="S4" i="10"/>
  <c r="Q23" i="10"/>
  <c r="Q22" i="10"/>
  <c r="Q21" i="10"/>
  <c r="Q20" i="10"/>
  <c r="Q19" i="10"/>
  <c r="Q18" i="10"/>
  <c r="Q17" i="10"/>
  <c r="Q16" i="10"/>
  <c r="Q15" i="10"/>
  <c r="Q14" i="10"/>
  <c r="Q13" i="10"/>
  <c r="Q12" i="10"/>
  <c r="Q11" i="10"/>
  <c r="Q10" i="10"/>
  <c r="Q9" i="10"/>
  <c r="Q8" i="10"/>
  <c r="Q7" i="10"/>
  <c r="Q6" i="10"/>
  <c r="Q5" i="10"/>
  <c r="Q4" i="10"/>
  <c r="O23" i="10"/>
  <c r="O22" i="10"/>
  <c r="O21" i="10"/>
  <c r="O20" i="10"/>
  <c r="O19" i="10"/>
  <c r="O18" i="10"/>
  <c r="O17" i="10"/>
  <c r="O16" i="10"/>
  <c r="O15" i="10"/>
  <c r="O14" i="10"/>
  <c r="O13" i="10"/>
  <c r="O12" i="10"/>
  <c r="O11" i="10"/>
  <c r="O10" i="10"/>
  <c r="O9" i="10"/>
  <c r="O8" i="10"/>
  <c r="O7" i="10"/>
  <c r="O6" i="10"/>
  <c r="O5" i="10"/>
  <c r="O4" i="10"/>
  <c r="M23" i="10"/>
  <c r="M22" i="10"/>
  <c r="M21" i="10"/>
  <c r="M20" i="10"/>
  <c r="M19" i="10"/>
  <c r="M18" i="10"/>
  <c r="M17" i="10"/>
  <c r="M16" i="10"/>
  <c r="M15" i="10"/>
  <c r="M14" i="10"/>
  <c r="M13" i="10"/>
  <c r="M12" i="10"/>
  <c r="M11" i="10"/>
  <c r="M10" i="10"/>
  <c r="M9" i="10"/>
  <c r="M8" i="10"/>
  <c r="M7" i="10"/>
  <c r="M6" i="10"/>
  <c r="M5" i="10"/>
  <c r="M4" i="10"/>
  <c r="K23" i="10"/>
  <c r="K22" i="10"/>
  <c r="K21" i="10"/>
  <c r="K20" i="10"/>
  <c r="K19" i="10"/>
  <c r="K18" i="10"/>
  <c r="K17" i="10"/>
  <c r="K16" i="10"/>
  <c r="K15" i="10"/>
  <c r="K14" i="10"/>
  <c r="K13" i="10"/>
  <c r="K12" i="10"/>
  <c r="K11" i="10"/>
  <c r="K10" i="10"/>
  <c r="K9" i="10"/>
  <c r="K8" i="10"/>
  <c r="K7" i="10"/>
  <c r="K6" i="10"/>
  <c r="K5" i="10"/>
  <c r="K4" i="10"/>
  <c r="I23" i="10"/>
  <c r="I22" i="10"/>
  <c r="I21" i="10"/>
  <c r="I20" i="10"/>
  <c r="I19" i="10"/>
  <c r="I18" i="10"/>
  <c r="I17" i="10"/>
  <c r="I16" i="10"/>
  <c r="I15" i="10"/>
  <c r="I14" i="10"/>
  <c r="AB14" i="10" s="1"/>
  <c r="AC14" i="10" s="1"/>
  <c r="I13" i="10"/>
  <c r="I12" i="10"/>
  <c r="I11" i="10"/>
  <c r="AB11" i="10" s="1"/>
  <c r="AC11" i="10" s="1"/>
  <c r="I10" i="10"/>
  <c r="I9" i="10"/>
  <c r="I8" i="10"/>
  <c r="I7" i="10"/>
  <c r="I6" i="10"/>
  <c r="I5" i="10"/>
  <c r="I4" i="10"/>
  <c r="G23" i="10"/>
  <c r="G22" i="10"/>
  <c r="G21" i="10"/>
  <c r="G20" i="10"/>
  <c r="G19" i="10"/>
  <c r="G18" i="10"/>
  <c r="G17" i="10"/>
  <c r="G16" i="10"/>
  <c r="G15" i="10"/>
  <c r="G14" i="10"/>
  <c r="G13" i="10"/>
  <c r="G12" i="10"/>
  <c r="G11" i="10"/>
  <c r="G10" i="10"/>
  <c r="G9" i="10"/>
  <c r="G8" i="10"/>
  <c r="G7" i="10"/>
  <c r="G6" i="10"/>
  <c r="G5" i="10"/>
  <c r="G4" i="10"/>
  <c r="E5" i="10"/>
  <c r="E6" i="10"/>
  <c r="E7" i="10"/>
  <c r="E8" i="10"/>
  <c r="E9" i="10"/>
  <c r="AB9" i="10" s="1"/>
  <c r="AC9" i="10" s="1"/>
  <c r="E10" i="10"/>
  <c r="AB10" i="10" s="1"/>
  <c r="AC10" i="10" s="1"/>
  <c r="E11" i="10"/>
  <c r="E12" i="10"/>
  <c r="E13" i="10"/>
  <c r="E14" i="10"/>
  <c r="E15" i="10"/>
  <c r="E16" i="10"/>
  <c r="E17" i="10"/>
  <c r="E18" i="10"/>
  <c r="E19" i="10"/>
  <c r="E20" i="10"/>
  <c r="E21" i="10"/>
  <c r="AB21" i="10"/>
  <c r="AC21" i="10" s="1"/>
  <c r="E22" i="10"/>
  <c r="AB22" i="10"/>
  <c r="AC22" i="10" s="1"/>
  <c r="E23" i="10"/>
  <c r="AB23" i="10"/>
  <c r="AC23" i="10" s="1"/>
  <c r="E4" i="10"/>
  <c r="A23" i="10"/>
  <c r="A22" i="10"/>
  <c r="B23" i="10"/>
  <c r="B22" i="10"/>
  <c r="B21" i="10"/>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A6" i="4"/>
  <c r="A7" i="4" s="1"/>
  <c r="A8" i="4" s="1"/>
  <c r="A10" i="4"/>
  <c r="A11" i="4" s="1"/>
  <c r="A12" i="4" s="1"/>
  <c r="A13" i="4" s="1"/>
  <c r="A14" i="4" s="1"/>
  <c r="A15" i="4" s="1"/>
  <c r="A16" i="4" s="1"/>
  <c r="A17" i="4" s="1"/>
  <c r="A18" i="4" s="1"/>
  <c r="A19" i="4" s="1"/>
  <c r="A20" i="4" s="1"/>
  <c r="A21" i="4" s="1"/>
  <c r="C11" i="8"/>
  <c r="C10" i="8"/>
  <c r="V18" i="8"/>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c r="A15" i="8"/>
  <c r="C15" i="8"/>
  <c r="A16" i="8"/>
  <c r="C16" i="8" s="1"/>
  <c r="A17" i="8"/>
  <c r="C17" i="8" s="1"/>
  <c r="C12" i="8"/>
  <c r="I48" i="4"/>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I36" i="4"/>
  <c r="I34" i="4"/>
  <c r="I39" i="4"/>
  <c r="I31" i="4"/>
  <c r="I38" i="4"/>
  <c r="I30" i="4"/>
  <c r="I37" i="4"/>
  <c r="I29" i="4"/>
  <c r="I35" i="4"/>
  <c r="I33" i="4"/>
  <c r="I32" i="4"/>
  <c r="I47" i="4"/>
  <c r="I46" i="4"/>
  <c r="I45" i="4"/>
  <c r="I44" i="4"/>
  <c r="I43" i="4"/>
  <c r="I42" i="4"/>
  <c r="I41" i="4"/>
  <c r="I40" i="4"/>
  <c r="J4" i="4"/>
  <c r="B9" i="10"/>
  <c r="B4" i="10"/>
  <c r="AD4" i="10" s="1"/>
  <c r="K5" i="4" s="1"/>
  <c r="AB8" i="10"/>
  <c r="AC8" i="10"/>
  <c r="AB12" i="10"/>
  <c r="AC12" i="10"/>
  <c r="AB20" i="10"/>
  <c r="AC20" i="10" s="1"/>
  <c r="AB13" i="10"/>
  <c r="AC13" i="10" s="1"/>
  <c r="AB17" i="10"/>
  <c r="AC17" i="10"/>
  <c r="AB4" i="10"/>
  <c r="AC4" i="10"/>
  <c r="AD13" i="10" l="1"/>
  <c r="K14" i="4" s="1"/>
  <c r="AD14" i="10"/>
  <c r="K15" i="4" s="1"/>
  <c r="AD20" i="10"/>
  <c r="K21" i="4" s="1"/>
  <c r="AD21" i="10"/>
  <c r="AD22" i="10"/>
  <c r="AB18" i="10"/>
  <c r="AC18" i="10" s="1"/>
  <c r="AD17" i="10"/>
  <c r="K18" i="4" s="1"/>
  <c r="AD23" i="10"/>
  <c r="AD11" i="10"/>
  <c r="K12" i="4" s="1"/>
  <c r="AD8" i="10"/>
  <c r="K9" i="4" s="1"/>
  <c r="AD9" i="10"/>
  <c r="K10" i="4" s="1"/>
  <c r="AD18" i="10"/>
  <c r="K19" i="4" s="1"/>
  <c r="AB15" i="10"/>
  <c r="AC15" i="10" s="1"/>
  <c r="AD15" i="10" s="1"/>
  <c r="K16" i="4" s="1"/>
  <c r="AD10" i="10"/>
  <c r="K11" i="4" s="1"/>
  <c r="AB16" i="10"/>
  <c r="AC16" i="10" s="1"/>
  <c r="AD16" i="10" s="1"/>
  <c r="K17" i="4" s="1"/>
  <c r="AB6" i="10"/>
  <c r="AC6" i="10" s="1"/>
  <c r="AD6" i="10" s="1"/>
  <c r="K7" i="4" s="1"/>
  <c r="AB5" i="10"/>
  <c r="AC5" i="10" s="1"/>
  <c r="AD5" i="10" s="1"/>
  <c r="K6" i="4" s="1"/>
  <c r="C24" i="8"/>
  <c r="AB7" i="10"/>
  <c r="AC7" i="10" s="1"/>
  <c r="AD7" i="10" s="1"/>
  <c r="K8" i="4" s="1"/>
  <c r="C22" i="8"/>
  <c r="B12" i="10"/>
  <c r="AD12" i="10" s="1"/>
  <c r="K13" i="4" s="1"/>
  <c r="AB19" i="10"/>
  <c r="AC19" i="10" s="1"/>
  <c r="AD19" i="10" s="1"/>
  <c r="K20" i="4" s="1"/>
  <c r="C23" i="8" l="1"/>
</calcChain>
</file>

<file path=xl/sharedStrings.xml><?xml version="1.0" encoding="utf-8"?>
<sst xmlns="http://schemas.openxmlformats.org/spreadsheetml/2006/main" count="735" uniqueCount="275">
  <si>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</si>
  <si>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</si>
  <si>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</si>
  <si>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</si>
  <si>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</si>
  <si>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</si>
  <si>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</si>
  <si>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</si>
  <si>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</si>
  <si>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</si>
  <si>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</si>
  <si>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</si>
  <si>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</si>
  <si>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</si>
  <si>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</si>
  <si>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</si>
  <si>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</si>
  <si>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</si>
  <si>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</si>
  <si>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</si>
  <si>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</si>
  <si>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</si>
  <si>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</si>
  <si>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</si>
  <si>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</si>
  <si>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</si>
  <si>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</si>
  <si>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</si>
  <si>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</si>
  <si>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</si>
  <si>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</si>
  <si>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</si>
  <si>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</si>
  <si>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</si>
  <si>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</si>
  <si>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</si>
  <si>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</si>
  <si>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</si>
  <si>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</si>
  <si>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</si>
  <si>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</si>
  <si>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</si>
  <si>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</si>
  <si>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</si>
  <si>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</si>
  <si>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</si>
  <si>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</si>
  <si>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</si>
  <si>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</si>
  <si>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</si>
  <si>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</si>
  <si>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</si>
  <si>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</si>
  <si>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</si>
  <si>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</si>
  <si>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</si>
  <si>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</si>
  <si>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</si>
  <si>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</si>
  <si>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</si>
  <si>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</si>
  <si>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</si>
  <si>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</si>
  <si>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</si>
  <si>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</si>
  <si>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</si>
  <si>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</si>
  <si>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</si>
  <si>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</si>
  <si>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</si>
  <si>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</si>
  <si>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</si>
  <si>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</si>
  <si>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</si>
  <si>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</si>
  <si>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</si>
  <si>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</si>
  <si>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</si>
  <si>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</si>
  <si>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</si>
  <si>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</si>
  <si>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</si>
  <si>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</si>
  <si>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</si>
  <si>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</si>
  <si>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</si>
  <si>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</si>
  <si>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</si>
  <si>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t>Factor de riesgo
(Prob x Cons)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</si>
  <si>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</si>
  <si>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</si>
  <si>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</si>
  <si>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</si>
  <si>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</si>
  <si>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</si>
  <si>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</si>
  <si>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</si>
  <si>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</si>
  <si>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</si>
  <si>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</si>
  <si>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</si>
  <si>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</si>
  <si>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</si>
  <si>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</si>
  <si>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</si>
  <si>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</si>
  <si>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</si>
  <si>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</si>
  <si>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</si>
  <si>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</si>
  <si>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</si>
  <si>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</si>
  <si>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</si>
  <si>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</si>
  <si>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</si>
  <si>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</si>
  <si>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</si>
  <si>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</si>
  <si>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</si>
  <si>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</si>
  <si>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</si>
  <si>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</si>
  <si>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</si>
  <si>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</si>
  <si>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Seguimiento I</t>
  </si>
  <si>
    <t>Seguimiento II</t>
  </si>
  <si>
    <t>Seguimiento III</t>
  </si>
  <si>
    <t>Seguimiento IV</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</si>
  <si>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</si>
  <si>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</si>
  <si>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</si>
  <si>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</si>
  <si>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</si>
  <si>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</si>
  <si>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</si>
  <si>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</si>
  <si>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</si>
  <si>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</si>
  <si>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</si>
  <si>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</si>
  <si>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</si>
  <si>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</si>
  <si>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</si>
  <si>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</si>
  <si>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</si>
  <si>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</si>
  <si>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</si>
  <si>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</si>
  <si>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</si>
  <si>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</si>
  <si>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</si>
  <si>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</si>
  <si>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</si>
  <si>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</si>
  <si>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</si>
  <si>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</si>
  <si>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</si>
  <si>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</si>
  <si>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</si>
  <si>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</si>
  <si>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</si>
  <si>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</si>
  <si>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Procesos de Prestación de Servicios</t>
  </si>
  <si>
    <t>Direccionamiento Estratégico</t>
  </si>
  <si>
    <t>Tecnología de la Información y Comunicación</t>
  </si>
  <si>
    <t>Gestión Financiera</t>
  </si>
  <si>
    <t>Atención al Cliente y/o Ciudadanos</t>
  </si>
  <si>
    <t>Servicios Públicos de Salud</t>
  </si>
  <si>
    <t>Servicios Públicos Educativos</t>
  </si>
  <si>
    <t>Servicios Culturales y Turísticos</t>
  </si>
  <si>
    <t>Programas Especiales</t>
  </si>
  <si>
    <t>Recreación y Deporte</t>
  </si>
  <si>
    <t>Ordenamiento y Desarrollo Físico</t>
  </si>
  <si>
    <t>Diseño y Control de Obras de Infraestructura</t>
  </si>
  <si>
    <t>Gestión del Riesgo</t>
  </si>
  <si>
    <t>Gestión de Transito y Seguridad Vial</t>
  </si>
  <si>
    <t>Fortalecimiento a La Justicia</t>
  </si>
  <si>
    <t>Gestión de la Seguridad</t>
  </si>
  <si>
    <t>Participación Ciudadana</t>
  </si>
  <si>
    <t>Competitividad</t>
  </si>
  <si>
    <t>Gestión Documental</t>
  </si>
  <si>
    <t>Gestión Jurídica</t>
  </si>
  <si>
    <t>Gestión de Talento Humano</t>
  </si>
  <si>
    <t>Gestión de la Infraestructura</t>
  </si>
  <si>
    <t>Gestión de la Contratación</t>
  </si>
  <si>
    <t>Evaluación y Control de la Gestión</t>
  </si>
  <si>
    <t>Modificar los perfiles de los cargos para admitir a un personal específico</t>
  </si>
  <si>
    <t>Permitir intencionalente la prescripción de los recaudos de la entidad</t>
  </si>
  <si>
    <t>Dilatación de los procesos de investigación y sanción para beneficios particulares</t>
  </si>
  <si>
    <t>Recibir beneficios económicos para agilizar o priorizar un trámite o servicio</t>
  </si>
  <si>
    <t>Direccionar los pliegos de condiciones de los contratos para favorecer a un proponente en particular</t>
  </si>
  <si>
    <t>Se ha producido al menos de una vez en los últimos 5 años.</t>
  </si>
  <si>
    <t>Manejar los recursos financieros y/o administración de la información de la entidad en beneficio propio o de terceros.</t>
  </si>
  <si>
    <t>Modificar los documentos de las hojas de vida del personal de planta o extrabajadores para reconocimiento de bonos pensionales</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</si>
  <si>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</si>
  <si>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</si>
  <si>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</si>
  <si>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</si>
  <si>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</si>
  <si>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</si>
  <si>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</si>
  <si>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</si>
  <si>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</si>
  <si>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</si>
  <si>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</si>
  <si>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</si>
  <si>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</si>
  <si>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</si>
  <si>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</si>
  <si>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</si>
  <si>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</si>
  <si>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</si>
  <si>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</si>
  <si>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</si>
  <si>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</si>
  <si>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</si>
  <si>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</si>
  <si>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</si>
  <si>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</si>
  <si>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</si>
  <si>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</si>
  <si>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</si>
  <si>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</si>
  <si>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Revision de perfiles:
1. El profesional especializado 222-08 de la Secretaría Distrital de Gestión Humana, debe verificar con los documentos aportados por el candidato (HV), que cumpla con el perfil exigido en el manual de funciones y competencias laborales cada vez que se requiera proveer un cargo.
2. El profesional especializado 222-07 de la Secretaría Distrital de Gestión Humana, debe verificar que el candidato cumpla con los documentos y/o requisitos minimos exigidos cada vez que se requiera dar posesión a un cargo, verificación que deberá registrarse en el formato MAGHPPEF-08 y adjuntarse en la historia laboral.</t>
  </si>
  <si>
    <t xml:space="preserve">Correcta administración de las hojas de vida
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cronologico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especializado 222 - 7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universitario 219-04. </t>
  </si>
  <si>
    <t>1. Implementación plan de gestión ética: La Promotora ética de la Secretaría de Distrital de Hacienda implementará el Plan de Gestión Etica para la toma de conciencia sobre los valores eticos institucionales a través del desarrollo de estrategias pedagógicas - comunicativas consignadas en el cronograma previsto y  se evidenciara su ejecución mediante listados de asistencia a cada una de las actividades realizadas
2. Procedimientos actualizados: Los agentes de cambio de la Secretaria de Hacienda revizaran trismestralmente la necesidad de ajustes en los procedimientos de sus áreas originados por cambios normativos y/o acciones de mejora que puedan afectar el cumplimiento de los objetvos del  sistema de gestión de calidad así como los recursos financieros y/o de información.
3. Seguimiento a las PQRS: El tecnico operativo adscrito al despacho socializará mensualmente por correo electrónico los informes de PQRS enviados por la Oficina de Gestión Documental, evidenciando por funcionario los PQRS proximos a vencer o sin respuesta vencidos, adicionalmente le reportará mensualmente al Secretario de Hacienda en un cuadro de excel el estado de los PQRS por funcionario.</t>
  </si>
  <si>
    <t>El profesional universitario grado 2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Auditoría de Respuestas a las PQRS en el cual se verifica tiempo de entrega y   contenido de respuestas el cual se evidencia con el informe de auditoría con el fin de garantizar que las respuestas a los peticionarios se están entregando en los tiempos establecidos y respondidas de fondo y claridad.
El profesional Universitario grado 2 de la oficina de gestión estratégica y fortalecimiento institucional – Atención al ciudadano, semanalmente y de acuerdo a las fechas importantes de la secretaría se envía a través de correo electrónico listado de funcionarios que tienen requerimientos vencidos y por vencer en el sistema de atención al ciudadano -SAC. Con el fin de tener las alertas que las PQRS sean respondidas en los tiempos establecidos por la ley.</t>
  </si>
  <si>
    <t>1. El jefe de oficina de la Oficina de Gestión del Riesgo, periodicamente o de acuerdo con la necesidad, realizará la rotación de funciones a los funcionarios adscritos a su oficina, con el fin de garantizar una optima prestación de los trámites/servicios prestados en la oficina, lo cual se evidenciará en la evaluación del desempeño.
2.El profesional universitario grado 1 de la oficina de Gestión de Riesgo, asignado como gestor ético mensualmente deberá realizar las actividades plasmadas en el plan ético de la vigencia con el propósito de fortalecer la gestión etica de cada funcionario.
2. El técnico operativo grado 1 de la oficina de Gestión de Riesgo, deberá realizar mensualmente un análisis y seguimiento del estado de PQRs por funcionario para implementar acciones de mejora en el cumpliento de los tiempos de respuesta, asi mismo debera generar el informe derivado de dicha gestión.</t>
  </si>
  <si>
    <t xml:space="preserve">1. Pluralidad de proveedores: El encargado de la contratación en la Secretaría General, se encargará de realizar cada vez que exista una necesidad de contratación, la divulgación de la convocatoria para fortalecer el registro de proveedores y por ende se cuente con un mejor estudio de mercado, lo que quedará evidenciado en el SECOP y en los registros del proceso de contratación. </t>
  </si>
  <si>
    <t>1. El profesional universitario (por definir cargo)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(por definir cargo) de la secretaria de gestión social, realizará el seguimiento mensual de los trámites inscritos en el SUIT con el fin de mantener actualizada los datos de operación trimestralmente.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técnico operativo (por definir cargo) realizará seguimiento mensual a la conformidad en las respuestas de las PQRSD (De fondo, clara, congruente y oportuna), lo que se evidenciará por medio de informes mensuales.</t>
  </si>
  <si>
    <t xml:space="preserve">1. Técnico operativo 314-01 de la Secretaría Distrital de Gobierno Implementará trimestralmente planes de mejoramiento para el fortalecimiento de la gestión ética en cada proceso.   Esto se evidenciará a través de correos electronicos, mensajes por medios electronicos, reuniones, listados de asistencia y fotos donde se recuerde la importancia de la etica en cada uno de los procesos realizados.
2. El Profesional Universitario 219-01 de la secretaría Distrital de Gobierno realizará capacitaciones a los funcionarios que ingresan por primera vez  a la secretaría sobre sus derechos, deberes, compatibilidades e incomptabilidades en el desarrollo de sus funciones. 
 3. El Técnico Operativo 314-01 Realizará mensualmente análisis de vencimiento de términos a PQRS e implementar acciones tendientes a eliminar las causas de los incumplimiento, esto se evidenciará a través de correos electronicos, reuniones trimestrales, con la finalidad de garantizar que las respuestas a los peticionarios se están entregando en los tiempos establecidos y coherente con dicha solicitud.  </t>
  </si>
  <si>
    <t xml:space="preserve">1. Control a los términos: Se realizara  control de términos mensualmente por los Coordinadores y trimestralmente por la Jefe de Oficina, cada operador disciplinario  debe  realizar  un informe  que reflejen el seguimiento, control y análisis de los vencimientos de términos en los procesos de investigación y sanción.                                                                                        2. Seguimiento a los PQRS: El tecnico operativo realizará el seguimento mensualmente por correo electrónico los informes de PQRS enviados por la Secretaría General evidenciando por funcionario los PQRS proximos a vencer o sin respuesta vencidos.      </t>
  </si>
  <si>
    <t xml:space="preserve">1. El jefe de la oficina de Garantía de la calidad realizará rotación con una periódicidad mensual a los grupos asignados a actividades de verificación de condiciones de habilitación e IVC con el fin de reducir el riesgo asociado de la recepcion de beneficios economicos por la realizacion de las funciones de cada uno de los grupos, la rotación evita que los funcionarios realizen compromisos respecto a agilizar o priorizar dichos procesos. 
2. Una vez culminadas las auditorías, el profesional especializado de la oficina de Garantía de la Calidad realizará retroalimentación con los prestadores de servicios de salud para conocer la percepción sobre de las actividades realizadas por los funcionarios. Este procedimento se realizará mediante entrevista aleatoria y análisis de los informes de visitas realizados, donde se establecerán tiempos definidos para la realización de los mismos, evitando la priorización no normativa de algún tramite o servicio.
3. El jefe de la oficina de Garantía de la Calidad realizará acompañamiento a las actividades extramurales realizadas por los grupos anteriormente dichos, donde se verificará el cumplimiento del proceso de verificacion y de inspeccion, vigilancia y control. </t>
  </si>
  <si>
    <t>1) Solicitar, analizar y depurar los reportes de la cartera vigente de comparendos, tasas de derechos de tránsito y acuerdos de pago incumplidos de acuerdo a lo definido en plan anual de recuperación de cartera, con el fin de obtener la relación de comparendos que quedarán en estado de cobro coactivo y consolidar la relación de los deudores a los que se les librará mandamientos de pago. El asesor de la oficina aplicará este control mínimo 2 veces al año.
2) Solicitar y analizar los reportes de entrega de las citaciones y notificación por correo de los mandamientos de pago enviados a los deudores por la empresa de mensajería para verificar a cuales deudores se les notificó debidamente y continuar con el proceso de notificación para aquellos a los que no se logró notificar. Este control se aplicará las veces que se envíen notificaciones y/o mandamientos de pago por mensajería.
3) Solicitar la publicación de la información correspondiente a los mandamientos de pago de los deudores a quienes no fue posible notificar por correo a través de la empresa de mensajería. Verificar que la publicación solicitada haya sido realizada. Este control se aplicará las veces que se envíen mandamientos de pago para publicación en la web.</t>
  </si>
  <si>
    <t>1) Generar y analizar mensualmente reportes para identificar los comparendos que requieren atencón para evitar el vencimiento de los términos para sanción. Este control será aplicado por el profesional de la oficina.
2) Solicitar, cuando se requiera, las acciones pertinentes a los responsables para evitar el vencimiento de términos informando las inconsistencias encontradas en el análisis de los reportes generados para cada grupo de comparendos analizado. Elaborar minimo 4 informes al año de los hallazgos y las acciones correctivas aplicadas.</t>
  </si>
  <si>
    <t>1) Socializar minimo 6 veces al año con los funcionarios, mensajes alusivos al riesgo, así como directrices y políticas para las buenas prácticas en la atención de trámites y atención al usuario con el fin de recordar las habilidades comportamentales.
2) Asignar minimo una vez al año a los funcionarios nuevas actividades y/o puntos de atención para el desempeño de sus funciones para reducir el riesgo evitando la creación de vínculos de confianza entre usuarios que frecuentan las sedes y los funcionarios.
3) Hacer seguimiento minimo 4 veces al año a los tiempos de atención de trámites, con el fin de revisar tiempos promedio de aprobación de trámites por cada funcionario y reducir la posibilidad de que usuarios o funcionarios ofrezcan o pidan beneficios por agilizar trámites retrasados.
4) Socializar mínimo 2 veces al año los trámites en línea habilitados en la secretaría con los ciudadanos para motivar el uso de estos medios y reducir el número de usuarios que interactúan con los funcionarios en las sedes.</t>
  </si>
  <si>
    <t>1. El tenico operativo adscrito al Despacho, que es el promoter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
2. Elaborar mensualmente informes de estado de PQRs por funcionario para implementar acciones de mejora, Seguimiento a PQRS: El tecnico operativo adscrito al despacho socializará semanalmente por correo electrónico los informes de PQRS elaborado desde su usuario de enlace de SIGOB evidenciando por funcionario los PQRS próximos a vencer o sin respuesta vencidos, adicionalmente le reportará semanalmente al jefe de área y al Secretario del proceso en un cuadro de excel el estado de los PQRS por funcionario. 
3. El tenico operativo adscrito al Despacho, que es el promoter ético de la dependencia, realizará capacitación a los funcionarios que ingresan por primera vez  a la entidad sobre sus derechos, deberes, compatibilidades e incomptabilidades, lo que quedará evidenciado en la lista de asistencia.</t>
  </si>
  <si>
    <t>1.CAPACITACION A FUNCIONARIOS Y CONTRATISTAS SOBRE LOS ESTATUTOS DE LA ENTIDAD: El Promotor ético de la Secretaría de Recreación y deportes gestionará y coordinará ,anualmente, la capacitaión sobre Código de Buen gobierno, Código disciplinario y Código de Integridad, con el in de que los funcionarios y contratistas tengan conocimiento de los mismos y cumplan con los estatutos de entidad. 2.  FORTALECIMIENTO DE LA GESTION ETICA EN EL PROCESO: La Promotora ética de la ecretaría de Recreación y Deporte implementará los planes de mejoramiento a través del desarrollo de estrategias pedagógicas - comunicativas consignadas en el cronogrma previsto para ello.3. EL Asesor de Despacho realizará mensualmente, análisis de vencimiento de términos a PQRS e implementará acciones tendientes a eliminar las causas de incumplimientos se los términos de respuesta.</t>
  </si>
  <si>
    <t xml:space="preserve">1.El tecnico operativo 214-01 hara la  revision semanal de los estados de los expedientes sancionatorios controlando el vencimiento.             
2.El tecnico operativo 201-01, asesor 105-5, y asesores externos  que tienen a su cargo las apelaciones de los  expedientes sancionatorios se reunen en capacitaciones y retroalimentacion. </t>
  </si>
  <si>
    <t>1, Seguimiento a PQRS: El tecnico operativo adscrito al despacho socializará mensualmente por correo electrónico los informes de PQRS enviados por la Secretaría General evidenciando por funcionario los PQRS proximos a vencer o sin respuesta vencidos, adicionalmente le reportará semanalmente al Secretario de Planeacion en un cuadro de excel el estado de los PQRS por funcionario. 
2. Implementación programa de ética, el promoter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t>
  </si>
  <si>
    <t xml:space="preserve">1. En el primer trimestre se realiza revisión y seguimiento a los proyectos: Entrega de Auxilio Funerario, Entrega de Estímulo de Transporte, Ingreso Hogar de Paso, Ingreso Proyecto Barranquilla para los jóvenes e inscripción del subsidio Distrital de Barranquilla, a quienes se realizó la  racionalización de los trámites.
2. Se realiza seguimiento mensual a los enlaces que reportan los trámites con el fin de tener el control y en caso de ajustes en los datos de operación se logré realizar en el reporte trimestral.
3. Al tener un cambio de promotor ético, y no tener un gestor ético, las actividades no se han realizado, por lo que se propone realizarlos en el segundo trimestre de forma interna en la secretaría.
4. Se elaboran informes mensuales identificando así las oportunidades de mejora en la prestación de los servicios.
</t>
  </si>
  <si>
    <t xml:space="preserve">1. Se envío a secretaría general - Atención al ciudadano- estadísticas arrojadas por  el SAC de  cumplimiento de oportunidad en la respuesta de las PQRS.
2. Se incluyo en el Cronogra de actividades del SGC la Auditoría de respuesta al SAC.
3. Se envía correo electrónico a los funcionarios de la SED informando los PQRS que se encuentran vencidos y próximos a vencer. </t>
  </si>
  <si>
    <t>1. En el proceso de implementación el plan de mejoramiento etico
2. Cuando se presente
3. Se estan realizando los seguimientos con los funcionarios
4. Cuando se presente</t>
  </si>
  <si>
    <t>1. Informe mensual socializado
2. Elaboración y socialización de memorando del secretario</t>
  </si>
  <si>
    <t>Se definieron los lineamientos a seguir para la recuperación de la cartera a cargo de la Secretaría de Tránsito durante la vigencia 2020 lo cual quedó establecido en el Plan Anual de Recuperación de Cartera 2020, de acuerdo a esto, se ha solicitado de manera periódica a la oficina de Gestión Estrategica e Institucional (área de sistemas) el informe del estado actual de la cartera de comparendos físicos y derechos de tránsito y se ha consolidado con la información de comparendos electrónicos para clasificarlos en gestionables y de difícil cobro. El último reporte se generó el 13 de febrero del año en curso. Se está trabajando con el área de sistemas la conformación de los expedientes de cobro coactivo para iniciar con el proceso de notificación de los mismos.</t>
  </si>
  <si>
    <t>La secretaria publicó a través de redes sociales y comunicados de prensa información sobre los tramites que pueden ser adelantados en línea como en respuesta al estado de emergencia declarado en el distrito.
Se realizó una rotación de personal en el mes de febrero. Se espera planear y programa la socialización de mensajes alusivos a los riesgos a partir del mes de Mayo. Adicionalmente se definió la creación de un comité de control a las actividades de la oficina de procesos contravencionales y se modificará la forma en que e asignan las audiencias de alcoholemia a los inspectores logrando que no sea solo un grupo de inspectores dedicados a estos casos sino que sean asignados por demanda.
Se revisaron y ajustaron los indicadores de trámites atendido y tiempo de aprobación de trámites.
Se realizó el seguimiento respectivo a los mismos de acuerdo a los ajuste realizados.</t>
  </si>
  <si>
    <t>Durante este trimestre el gestor etico desarrolló diferentes actividades encaminadas al fortalecimiento Etico de los funcionarios adscritos a este proceso.
Asi mismo y teniendo en cuenta la emergencia sanitaria ocasiada por el COVID -19, la jefe de oficina a través del Grupo OGR creado en la aplicación Whatsapp, difundio diferentes mensajes orientados a fortalecer distintos valores eticos y al fomento de la cultura del autocontrol a cada funcionario.</t>
  </si>
  <si>
    <t>1. La Promotora ética socializó a través del grupo de whatsapp de la Secretaría, el Código de integridad . 2. La Promotora ética ha socializado mensajes sobre el ambiente ético a todo el personal nombrado y contratista de la Secretaría a través del whatsapp, así como la firma del acta de compromiso ético 3. Se viene realizando el seguimiento a los términos de respuesta y a la calidad de la misma,de los PQRSD.</t>
  </si>
  <si>
    <t>Implementación de 4 estrategias para resaltar los valores éticos para la toma de conciencia
Los agentes de cambio de la Secretaria de Hacienda revisaran semestralmente la necesidad de ajustes en los procedimientos de sus áreas originados por cambios
Socialización mensual de los informes de PQRS enviados por la Oficina de Atención al ciudadano</t>
  </si>
  <si>
    <t>1. El profesional designado realiza la verificación de los documentos con lo señalado en el manual de funciones para corroborar el cumplimiento de las competencias. 
2. Previo a la posesión del cargo, el funcionario verifica con listado de chequeo que el aspirante cuente con los requisitos legales para ello.</t>
  </si>
  <si>
    <t>El personal de archivo de historias laborales, relacionan oportunamente los documentos de la HL en la respectiva hoja de control.
Se revisan las cajas para actualizar inventario vs base de datos.
El funcionario designado registra de manera oportuna y permanente los prestamos de HL en el registro de control de prestamos.
La información registrada en CETIL es verificada por el funcionario designado con la información de los actos administrativos, para luego autorizar la firma del CETIL</t>
  </si>
  <si>
    <t>1. 33%
2. 33%
3. 33%
4, 33%</t>
  </si>
  <si>
    <t xml:space="preserve">1. 33%
2. 33%
3. 33%
</t>
  </si>
  <si>
    <t>1.  33%
2. 33%
3. NA
4. 19,59%</t>
  </si>
  <si>
    <t xml:space="preserve">1. El encargado de la contratación en la Secretaría General, se encarga de realizar cada vez que exista una necesidad de contratación, la divulgación de la convocatoria para fortalecer el registro de proveedores y por ende se cuente con un mejor estudio de mercado, lo que quedará evidenciado en el SECOP y en los registros del proceso de contratación. </t>
  </si>
  <si>
    <t>Los controles de los riesgos de corrupciòn fueron evaluados , teniendo en cuenta la metodologia existente. Asimismo se realizo mesa de trabajo con los asesores que tyienen a su cargo expedientes sancionatorios con el fin de evaluar la gestiòn</t>
  </si>
  <si>
    <t>Debido a la emergencia  por el covid 19 los terminos de las actuciones se encuentran suspendidos  pero las peticiones  que llegan se estan respondiendo  a tiempo</t>
  </si>
  <si>
    <t>Periódicamente se solicita al área de sistema el informe del estado actual de la cartera tanto de comparendos físicos y derechos de tránsito. Además, se consolida con los comparendos electrónicos y se clasifican en gestionables y de difícil cobro. El último reporte se generó el 10 de junio del año en curso, detallando el valor de la cartera plena sin amnistía y el valor de la misma con amnistía (amnistía otorgada por el Decreto 678 de 2020). Se está trabajando con el área de sistemas la conformación de los expedientes de cobro coactivo para iniciar con el proceso de notificación de los mandamientos de pago de los comparendos 2018. Es de señalar que la secretaria aún se encuentra en el término legal para su notificación, para lo cual ya se solicitó la conformación de los expedientes al área de sistema de la secretaria para así empezar con el trámite de notificación de los mandamientos el cual deberá culminar a más tardar en diciembre de este año. En cuanto a las vigencias anteriores de derecho de tránsito, a través del Decreto 678 del 20 mayo del año año en curso, el Gobierno autorizo unos beneficios para deudores de las tasas e impuestos, por lo que la entidad dando cumplimiento a dicho Decreto parametrizo en el sistema la ampliación de dichos beneficios. En lo referente a la vigencia 2020 de derechos de tránsito, se estableció un descuento del 10% de la tasa si se paga hasta el 31 de marzo y e extendió hasta el 30 de junio de 2020 para incentivar el pago de los deudores, adicionalmente se fijó el 31 de agosto como fecha límite de pago de la tasa de derechos de transito de esta vigencia (tarifa plena sin descuentos).</t>
  </si>
  <si>
    <t>Se realiza revisión y control mensual de los comparendos que requerirán atención prioritaria no obstante que los términos se encuentran suspendidos por decreto presidencial 0376 del 17 de marzo de 2020. Se espera enviar gradualmente los resultados de estos controles a los responsables con el fin de revisar la información y organizar sus agendas para evitar el vencimiento de términos en cuanto se levante la suspensión de los mismos.
Se han implementado mejoras al procedimiento de celebración de audiencias principalmente en la reorganización de las actividades y la inclusión de un instructivo que permita a los funcionarios recordar y aplicar los aspectos fundamentales del proceso contravencional por embriaguez. Adicionalmente se enviará a los responsables los detalles de los comparendos que deben ser atendidos de manera prioritaria con el fin de organizar sus agendas de acuerdo al resultado de los controles aplicados. Cabe a aclarar que debido a la a suspensión de términos ordenada por el decreto presidencial 0376 del 17 de marzo de 2020 los procesos contravencionales serán fallados en cuanto se levante la suspensión.</t>
  </si>
  <si>
    <t>Fortalecimiento en la elaboración de estudios previos para garantrizar la pluralidad de proponentes y el registro de proveedores .</t>
  </si>
  <si>
    <t xml:space="preserve">1) los expedientes sancionatorios se someten a revision por parte del lidel del grupo para revisar la decisión tomada.                </t>
  </si>
  <si>
    <t xml:space="preserve">Se tiene el borrador del Código de Ética del auditor. </t>
  </si>
  <si>
    <t xml:space="preserve"> -Rotacion del recurso humano.
- Reasignacion de funcionarios en areas de bajo riesgo
- Seguimiento estricto a las acciones desarrolladas por los tecnicos verificando cumplimiento de metas.</t>
  </si>
  <si>
    <t>1.Se han publicado 3 mensajes alusvisos a la gestión ética en la entidad, en los boletines 8, 10 y 12 correspondientes  a los meses de abril, mayo y junio.  Los temas tratados fueron: la solidaridad, la responsabilidad y el respeto.
2.Se actualizo el procedimiento de cuentas por pagar por fiducia y se crearon 2 nuevos procedimientos en tesoreria
3. Mensualmente se sociliza la información de PQRS enviados por la Oficina de Atención al ciudadano</t>
  </si>
  <si>
    <t>1° Se envío correo electrónico a la oficina de atención al ciudadano de secretaría general el informe estadistico de oportunidad en la respuesta el día 16 de julio de 2020.
2° Se realiza cronograma para el tercer trimestre análisis de respuesta en el tercer trimeste del 2020, de manera virtual a las respuestas dadas a las PQRS.
3° Se envía correo electrónico a los funcionarios de la SED informando estado de sus PQRS, último reporte es del 21 julio de 2020.</t>
  </si>
  <si>
    <t>1. Se vincularon 3 personas en el equipo jurídico. 2. Se capacitó al personal nuevo, de la Oficina de Jurídica de la secretaría para el uso y buen manejo del SIGOB. 3. Se realiza seguimiento a PQRSD, levantando las acciones de mejoras producto del incumplimiento a los vencimientos de términos de respuesta.4. No aplica en este seguimiento.</t>
  </si>
  <si>
    <t>El profesional designado continua realizando la verificación de los documentos con lo señalado en el manual de funciones para corroborar el cumplimiento de las competencias.
Previo a la posesión del cargo, el funcionario verifica con listado de chequeo que el aspirante cuente con los requisitos legales para ello.</t>
  </si>
  <si>
    <t>1. 50%
2. 50%</t>
  </si>
  <si>
    <t>El personal de archivo de historias laborales, relacionan oportunamente los documentos de la HL en la respectiva hoja de control.
Se revisan las cajas para actualizar inventario vs base de datos.
El funcionario designado registra de manera oportuna y permanente los prestamos de HL en el registro de control de prestamos.
La información registrada en CETIL es verificada por el funcionario designado con la información de los actos administrativos, para luego autorizar la firma del CETIL</t>
  </si>
  <si>
    <t xml:space="preserve">1. 50%
2. 50%
3. 50%
4. 50%
</t>
  </si>
  <si>
    <r>
      <rPr>
        <b/>
        <sz val="12"/>
        <color rgb="FF222222"/>
        <rFont val="Volkswagen Serial"/>
        <family val="3"/>
      </rPr>
      <t>OBSERVACIÓN:</t>
    </r>
    <r>
      <rPr>
        <sz val="12"/>
        <color rgb="FF222222"/>
        <rFont val="Volkswagen Serial"/>
        <family val="3"/>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</si>
  <si>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1. 50%
2. 100% se han elaborado dos memorandos por parte del secretario para promocionar la oportunidad en las respuetas a las PQRS</t>
  </si>
  <si>
    <t>Durante este periodo se difundieron a traves de piezas publicitarias los siguientes mensajes:
´-El 30 de abril de 2020 se difundió por correo electrónico y WhatssApp el mensaje Soy ético, Soy Solidario, Soy Barranquilla.
´-El 27 de mayo a través de la campaña Vamo a Controlarno de la Gerencia de Control Interno de Gestión promoviendo el trabajo en casa, se divulgaron los valores institucionales (Responsabilidad y Diligencia, Transparencia y Justicia, Servicio y Compromiso, Respeto, Honestidad, Amabilidad y Trabajo en equipo),   que promueven la cultura del autocontrol, por correo electrónico y whatssApp,  y en las redes Todos Contamos de la Alcaldía de Barranquilla.
´-El 30 de mayo se divulgó por correo electrónico y WhatssApp el mensaje: Responsabilidad Social Individual: conducta ética del ciudadano para consigo mismo y con su entorno: a nivel laboral, colectivo, social y familiar. Soy Ético, Soy Responsable# Como se debe.
´-El 30 de junio se difundió el mensaje: Dentro y fuera de la Alcaldía de Barranquilla, Soy Ético,  si comenzamos a respetarnos a nosotros mismos, aprendemos a respetar a los demás. Respeto a mi familia, respeto a la autoridad, y respeto a la comunidad. Soy Barranquilla Imparable.</t>
  </si>
  <si>
    <t>1. En el segundo trimestre no se registraron nuevos tramites
2. Se realiza seguimiento mensual a los enlaces que reportan los trámites con el fin de tener el control y en caso de ajustes en los datos de operación se logré realizar en el reporte trimestral.
3. Al tener un cambio de promotor ético se da inicio a la ejecución de las actividades correspondiente a la gestión ética  durante el segundo trimestre.
4. Se elaboran informes mensuales identificando así las oportunidades de mejora en la prestación de los servicios.</t>
  </si>
  <si>
    <t>1.  50%
2. 50%
3. 30%
4. 49,93%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</si>
</sst>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b/>
      <sz val="11"/>
      <color theme="1"/>
      <name val="Calibri"/>
      <family val="2"/>
      <scheme val="minor"/>
    </font>
    <font>
      <sz val="22"/>
      <color theme="1"/>
      <name val="Calibri"/>
      <family val="2"/>
      <scheme val="minor"/>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0"/>
      <color rgb="FF000000"/>
      <name val="Arial"/>
      <family val="2"/>
    </font>
    <font>
      <sz val="10"/>
      <color theme="0" tint="-0.14999847407452621"/>
      <name val="Arial"/>
      <family val="2"/>
    </font>
    <font>
      <b/>
      <sz val="11.5"/>
      <color rgb="FF000000"/>
      <name val="Calibri"/>
      <family val="2"/>
    </font>
    <font>
      <b/>
      <sz val="14"/>
      <color rgb="FF000000"/>
      <name val="Calibri"/>
      <family val="2"/>
    </font>
    <font>
      <sz val="10"/>
      <color rgb="FF000000"/>
      <name val="Calibri"/>
      <family val="2"/>
    </font>
    <font>
      <sz val="11"/>
      <color theme="1"/>
      <name val="Calibri"/>
      <family val="2"/>
      <scheme val="minor"/>
    </font>
    <font>
      <sz val="8"/>
      <color theme="1"/>
      <name val="Volkswagen Serial"/>
      <family val="3"/>
    </font>
    <font>
      <sz val="11"/>
      <color theme="1"/>
      <name val="Volkswagen Serial"/>
      <family val="3"/>
    </font>
    <font>
      <b/>
      <sz val="10"/>
      <color theme="1"/>
      <name val="Volkswagen Serial"/>
      <family val="3"/>
    </font>
    <font>
      <sz val="10"/>
      <color theme="1"/>
      <name val="Volkswagen Serial"/>
      <family val="3"/>
    </font>
    <font>
      <b/>
      <sz val="10"/>
      <name val="Volkswagen Serial"/>
      <family val="3"/>
    </font>
    <font>
      <sz val="11"/>
      <name val="Volkswagen Serial"/>
      <family val="3"/>
    </font>
    <font>
      <sz val="14"/>
      <name val="Volkswagen Serial"/>
      <family val="3"/>
    </font>
    <font>
      <sz val="10"/>
      <name val="Volkswagen Serial"/>
      <family val="3"/>
    </font>
    <font>
      <sz val="14"/>
      <color theme="1"/>
      <name val="Volkswagen Serial"/>
      <family val="3"/>
    </font>
    <font>
      <sz val="12"/>
      <color rgb="FF222222"/>
      <name val="Volkswagen Serial"/>
      <family val="3"/>
    </font>
    <font>
      <b/>
      <sz val="12"/>
      <color rgb="FF222222"/>
      <name val="Volkswagen Serial"/>
      <family val="3"/>
    </font>
    <font>
      <b/>
      <sz val="12"/>
      <color theme="1"/>
      <name val="Volkswagen Serial"/>
      <family val="3"/>
    </font>
    <font>
      <sz val="9"/>
      <color rgb="FF000000"/>
      <name val="Arial"/>
      <family val="2"/>
    </font>
    <font>
      <b/>
      <sz val="9"/>
      <color rgb="FF000000"/>
      <name val="Arial"/>
      <family val="2"/>
    </font>
  </fonts>
  <fills count="1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
      <patternFill patternType="solid">
        <fgColor rgb="FFFFFFFF"/>
        <bgColor rgb="FFFFFFFF"/>
      </patternFill>
    </fill>
  </fills>
  <borders count="36">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4">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9" fontId="21" fillId="0" borderId="0" applyFont="0" applyFill="0" applyBorder="0" applyAlignment="0" applyProtection="0"/>
    <xf numFmtId="0" fontId="21" fillId="0" borderId="0"/>
    <xf numFmtId="9" fontId="21" fillId="0" borderId="0" applyFont="0" applyFill="0" applyBorder="0" applyAlignment="0" applyProtection="0"/>
  </cellStyleXfs>
  <cellXfs count="183">
    <xf numFmtId="0" fontId="0" fillId="0" borderId="0" xfId="0"/>
    <xf numFmtId="0" fontId="0" fillId="0" borderId="0" xfId="0" applyProtection="1"/>
    <xf numFmtId="0" fontId="1" fillId="0" borderId="0" xfId="0" applyFont="1" applyAlignment="1" applyProtection="1">
      <alignment horizontal="center" vertical="center" wrapText="1"/>
    </xf>
    <xf numFmtId="0" fontId="3" fillId="0" borderId="0" xfId="0" applyFont="1" applyProtection="1"/>
    <xf numFmtId="0" fontId="3" fillId="0" borderId="0" xfId="0" applyFont="1" applyAlignment="1" applyProtection="1">
      <alignment horizontal="center" wrapText="1"/>
    </xf>
    <xf numFmtId="0" fontId="4" fillId="4" borderId="0" xfId="0" applyFont="1" applyFill="1" applyAlignment="1" applyProtection="1">
      <alignment horizontal="center" vertical="center"/>
    </xf>
    <xf numFmtId="164" fontId="4"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5" fillId="0" borderId="0" xfId="0" applyFont="1" applyProtection="1"/>
    <xf numFmtId="0" fontId="5" fillId="0" borderId="0" xfId="0" applyFont="1" applyAlignment="1" applyProtection="1">
      <alignment wrapText="1"/>
    </xf>
    <xf numFmtId="0" fontId="2" fillId="0" borderId="0" xfId="0" applyFont="1" applyAlignment="1" applyProtection="1">
      <alignment horizontal="left" vertical="center"/>
    </xf>
    <xf numFmtId="0" fontId="7" fillId="0" borderId="0" xfId="0" applyFont="1" applyAlignment="1" applyProtection="1">
      <alignment vertical="center"/>
    </xf>
    <xf numFmtId="0" fontId="1" fillId="4" borderId="0" xfId="0" applyFont="1" applyFill="1" applyAlignment="1" applyProtection="1">
      <alignment horizontal="center" vertical="center"/>
    </xf>
    <xf numFmtId="0" fontId="8" fillId="0" borderId="0" xfId="0" applyFont="1" applyProtection="1"/>
    <xf numFmtId="0" fontId="8" fillId="0" borderId="0" xfId="0" applyFont="1" applyAlignment="1" applyProtection="1">
      <alignment horizontal="left"/>
    </xf>
    <xf numFmtId="0" fontId="9" fillId="0" borderId="0" xfId="0" applyFont="1" applyAlignment="1" applyProtection="1">
      <alignment horizontal="center" vertical="center" wrapText="1"/>
    </xf>
    <xf numFmtId="0" fontId="6" fillId="0" borderId="0" xfId="0" applyFont="1" applyAlignment="1" applyProtection="1">
      <alignment horizontal="center" vertical="center"/>
    </xf>
    <xf numFmtId="0" fontId="6"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wrapText="1"/>
    </xf>
    <xf numFmtId="0" fontId="10"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14" fillId="6" borderId="1" xfId="0" applyFont="1" applyFill="1" applyBorder="1" applyAlignment="1" applyProtection="1">
      <alignment horizontal="center" vertical="center"/>
    </xf>
    <xf numFmtId="0" fontId="14" fillId="6" borderId="1" xfId="0" applyFont="1" applyFill="1" applyBorder="1" applyAlignment="1" applyProtection="1">
      <alignment horizontal="center" vertical="center"/>
      <protection locked="0"/>
    </xf>
    <xf numFmtId="0" fontId="15" fillId="0" borderId="0" xfId="0" applyFont="1" applyProtection="1"/>
    <xf numFmtId="0" fontId="14" fillId="2" borderId="1" xfId="0" applyFont="1" applyFill="1" applyBorder="1" applyAlignment="1" applyProtection="1">
      <alignment horizontal="center" vertical="center"/>
    </xf>
    <xf numFmtId="0" fontId="17" fillId="0" borderId="0" xfId="0" applyFont="1" applyProtection="1"/>
    <xf numFmtId="0" fontId="15" fillId="0" borderId="1" xfId="0" applyFont="1" applyBorder="1" applyAlignment="1" applyProtection="1">
      <alignment horizontal="left" vertical="center"/>
    </xf>
    <xf numFmtId="0" fontId="15" fillId="0" borderId="1" xfId="0" applyFont="1" applyBorder="1" applyAlignment="1" applyProtection="1">
      <alignment horizontal="center" vertical="center"/>
    </xf>
    <xf numFmtId="0" fontId="15" fillId="0" borderId="1" xfId="0" applyFont="1" applyBorder="1" applyProtection="1"/>
    <xf numFmtId="0" fontId="15" fillId="3" borderId="1" xfId="0" applyFont="1" applyFill="1" applyBorder="1" applyProtection="1"/>
    <xf numFmtId="0" fontId="15" fillId="0" borderId="7" xfId="0" applyFont="1" applyFill="1" applyBorder="1" applyAlignment="1" applyProtection="1">
      <alignment horizontal="left" vertical="center" wrapText="1"/>
      <protection locked="0"/>
    </xf>
    <xf numFmtId="0" fontId="15" fillId="0" borderId="17" xfId="0" applyFont="1" applyFill="1" applyBorder="1" applyAlignment="1" applyProtection="1">
      <alignment horizontal="left" vertical="center" wrapText="1"/>
      <protection locked="0"/>
    </xf>
    <xf numFmtId="0" fontId="15" fillId="0" borderId="0" xfId="0" applyFont="1" applyBorder="1" applyProtection="1"/>
    <xf numFmtId="0" fontId="15" fillId="3" borderId="0" xfId="0" applyFont="1" applyFill="1" applyBorder="1" applyProtection="1"/>
    <xf numFmtId="0" fontId="0" fillId="3" borderId="0" xfId="0" applyFill="1" applyBorder="1" applyProtection="1"/>
    <xf numFmtId="0" fontId="0" fillId="0" borderId="0" xfId="0" applyAlignment="1">
      <alignment horizontal="center"/>
    </xf>
    <xf numFmtId="0" fontId="0" fillId="0" borderId="7" xfId="0" applyBorder="1" applyAlignment="1">
      <alignment vertic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16" fillId="0" borderId="0" xfId="0" applyFont="1" applyAlignment="1" applyProtection="1">
      <alignment vertical="center"/>
      <protection locked="0"/>
    </xf>
    <xf numFmtId="0" fontId="16" fillId="17" borderId="27" xfId="0" applyFont="1" applyFill="1" applyBorder="1" applyAlignment="1" applyProtection="1">
      <alignment vertical="center"/>
      <protection locked="0"/>
    </xf>
    <xf numFmtId="0" fontId="16" fillId="17" borderId="28" xfId="0" applyFont="1" applyFill="1" applyBorder="1" applyAlignment="1" applyProtection="1">
      <alignment vertical="center"/>
      <protection locked="0"/>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20" fillId="0" borderId="32" xfId="0" applyFont="1" applyBorder="1" applyAlignment="1">
      <alignment vertical="center" wrapText="1"/>
    </xf>
    <xf numFmtId="0" fontId="20" fillId="0" borderId="35" xfId="0" applyFont="1" applyBorder="1" applyAlignment="1">
      <alignmen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xf>
    <xf numFmtId="0" fontId="20" fillId="0" borderId="31" xfId="0" applyFont="1" applyBorder="1" applyAlignment="1">
      <alignment vertical="center" wrapText="1"/>
    </xf>
    <xf numFmtId="0" fontId="20" fillId="0" borderId="33" xfId="0" applyFont="1" applyBorder="1" applyAlignment="1">
      <alignment vertical="center" wrapText="1"/>
    </xf>
    <xf numFmtId="0" fontId="20" fillId="0" borderId="34" xfId="0" applyFont="1" applyBorder="1" applyAlignment="1">
      <alignment vertical="center" wrapText="1"/>
    </xf>
    <xf numFmtId="0" fontId="20" fillId="0" borderId="3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2" fillId="0" borderId="0" xfId="0" applyFont="1" applyAlignment="1" applyProtection="1">
      <alignment horizontal="center" vertical="center"/>
    </xf>
    <xf numFmtId="0" fontId="23" fillId="0" borderId="0" xfId="0"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Alignment="1" applyProtection="1">
      <alignment wrapText="1"/>
    </xf>
    <xf numFmtId="0" fontId="23" fillId="0" borderId="0" xfId="0" applyFont="1" applyProtection="1"/>
    <xf numFmtId="0" fontId="23" fillId="0" borderId="0" xfId="0" applyFont="1" applyAlignment="1" applyProtection="1">
      <alignment vertical="center"/>
    </xf>
    <xf numFmtId="0" fontId="23" fillId="0" borderId="0" xfId="0" applyFont="1" applyAlignment="1" applyProtection="1">
      <alignment horizontal="center" vertical="top"/>
    </xf>
    <xf numFmtId="0" fontId="24" fillId="3" borderId="8" xfId="0" applyFont="1" applyFill="1" applyBorder="1" applyAlignment="1" applyProtection="1">
      <alignment horizontal="center" vertical="center"/>
    </xf>
    <xf numFmtId="0" fontId="25" fillId="0" borderId="10" xfId="0" applyFont="1" applyBorder="1" applyAlignment="1"/>
    <xf numFmtId="0" fontId="23" fillId="0" borderId="7" xfId="0" applyFont="1" applyBorder="1" applyAlignment="1" applyProtection="1">
      <alignment horizontal="center" vertical="center" wrapText="1"/>
    </xf>
    <xf numFmtId="0" fontId="23" fillId="0" borderId="7" xfId="0" applyFont="1" applyBorder="1" applyAlignment="1" applyProtection="1">
      <alignment horizontal="center" wrapText="1"/>
    </xf>
    <xf numFmtId="0" fontId="23" fillId="0" borderId="7" xfId="0" applyFont="1" applyBorder="1" applyAlignment="1" applyProtection="1">
      <alignment horizontal="center" vertical="top" wrapText="1"/>
    </xf>
    <xf numFmtId="0" fontId="24" fillId="8" borderId="12" xfId="0" applyFont="1" applyFill="1" applyBorder="1" applyAlignment="1" applyProtection="1">
      <alignment horizontal="center" vertical="center" wrapText="1"/>
    </xf>
    <xf numFmtId="0" fontId="24" fillId="8" borderId="11" xfId="0" applyFont="1" applyFill="1" applyBorder="1" applyAlignment="1" applyProtection="1">
      <alignment horizontal="center" vertical="center" wrapText="1"/>
    </xf>
    <xf numFmtId="0" fontId="26" fillId="8" borderId="11" xfId="0" applyFont="1" applyFill="1" applyBorder="1" applyAlignment="1" applyProtection="1">
      <alignment horizontal="center" vertical="center" wrapText="1"/>
    </xf>
    <xf numFmtId="0" fontId="26" fillId="8" borderId="11" xfId="0" applyFont="1" applyFill="1" applyBorder="1" applyAlignment="1" applyProtection="1">
      <alignment horizontal="center" vertical="center" wrapText="1"/>
    </xf>
    <xf numFmtId="0" fontId="26" fillId="8" borderId="11" xfId="0" applyFont="1" applyFill="1" applyBorder="1" applyAlignment="1" applyProtection="1">
      <alignment horizontal="center" wrapText="1"/>
    </xf>
    <xf numFmtId="0" fontId="26" fillId="8" borderId="21" xfId="0" applyFont="1" applyFill="1" applyBorder="1" applyAlignment="1" applyProtection="1">
      <alignment horizontal="center" vertical="center" wrapText="1"/>
    </xf>
    <xf numFmtId="0" fontId="24" fillId="16" borderId="7" xfId="0" applyFont="1" applyFill="1" applyBorder="1" applyAlignment="1">
      <alignment horizontal="center" vertical="center"/>
    </xf>
    <xf numFmtId="0" fontId="24" fillId="8" borderId="14" xfId="0" applyFont="1" applyFill="1" applyBorder="1" applyAlignment="1" applyProtection="1">
      <alignment horizontal="center" vertical="center" wrapText="1"/>
    </xf>
    <xf numFmtId="0" fontId="24" fillId="8" borderId="15" xfId="0" applyFont="1" applyFill="1" applyBorder="1" applyAlignment="1" applyProtection="1">
      <alignment horizontal="center" vertical="center" wrapText="1"/>
    </xf>
    <xf numFmtId="0" fontId="26" fillId="4" borderId="15" xfId="0" applyFont="1" applyFill="1" applyBorder="1" applyAlignment="1" applyProtection="1">
      <alignment horizontal="center" vertical="center" wrapText="1"/>
    </xf>
    <xf numFmtId="0" fontId="26" fillId="8" borderId="15" xfId="0" applyFont="1" applyFill="1" applyBorder="1" applyAlignment="1" applyProtection="1">
      <alignment horizontal="center" vertical="center" wrapText="1"/>
    </xf>
    <xf numFmtId="0" fontId="26" fillId="8" borderId="15" xfId="0" applyFont="1" applyFill="1" applyBorder="1" applyAlignment="1" applyProtection="1">
      <alignment horizontal="center" vertical="top" wrapText="1"/>
    </xf>
    <xf numFmtId="0" fontId="26" fillId="8" borderId="22" xfId="0" applyFont="1" applyFill="1" applyBorder="1" applyAlignment="1" applyProtection="1">
      <alignment horizontal="center" vertical="center" wrapText="1"/>
    </xf>
    <xf numFmtId="0" fontId="24" fillId="16" borderId="7" xfId="0" applyFont="1" applyFill="1" applyBorder="1" applyAlignment="1">
      <alignment horizontal="center" vertical="center"/>
    </xf>
    <xf numFmtId="0" fontId="24" fillId="16" borderId="7" xfId="0" applyFont="1" applyFill="1" applyBorder="1" applyAlignment="1">
      <alignment horizontal="justify" vertical="center"/>
    </xf>
    <xf numFmtId="0" fontId="24" fillId="16" borderId="7" xfId="0" applyFont="1" applyFill="1" applyBorder="1" applyAlignment="1">
      <alignment horizontal="center" vertical="top"/>
    </xf>
    <xf numFmtId="0" fontId="24" fillId="0" borderId="16" xfId="0" applyFont="1" applyBorder="1" applyAlignment="1" applyProtection="1">
      <alignment horizontal="center" vertical="center"/>
    </xf>
    <xf numFmtId="0" fontId="24" fillId="3" borderId="17" xfId="0" applyFont="1" applyFill="1" applyBorder="1" applyAlignment="1" applyProtection="1">
      <alignment horizontal="left" vertical="center" wrapText="1"/>
      <protection locked="0"/>
    </xf>
    <xf numFmtId="0" fontId="25" fillId="0" borderId="17" xfId="0" applyFont="1" applyFill="1" applyBorder="1" applyAlignment="1" applyProtection="1">
      <alignment horizontal="left" vertical="center" wrapText="1"/>
      <protection locked="0"/>
    </xf>
    <xf numFmtId="0" fontId="25" fillId="0" borderId="17"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164" fontId="24" fillId="0" borderId="17" xfId="0" applyNumberFormat="1" applyFont="1" applyFill="1" applyBorder="1" applyAlignment="1" applyProtection="1">
      <alignment horizontal="center" vertical="center"/>
    </xf>
    <xf numFmtId="164" fontId="24" fillId="15" borderId="7" xfId="0" applyNumberFormat="1" applyFont="1" applyFill="1" applyBorder="1" applyAlignment="1" applyProtection="1">
      <alignment horizontal="center" vertical="center"/>
    </xf>
    <xf numFmtId="1" fontId="24" fillId="15" borderId="23" xfId="0" applyNumberFormat="1" applyFont="1" applyFill="1" applyBorder="1" applyAlignment="1" applyProtection="1">
      <alignment horizontal="center" vertical="center"/>
    </xf>
    <xf numFmtId="0" fontId="25" fillId="0" borderId="7" xfId="0" applyFont="1" applyBorder="1" applyAlignment="1" applyProtection="1">
      <alignment vertical="center" wrapText="1"/>
    </xf>
    <xf numFmtId="9" fontId="25" fillId="0" borderId="7" xfId="11" applyFont="1" applyBorder="1" applyAlignment="1" applyProtection="1">
      <alignment horizontal="center" vertical="center" wrapText="1"/>
    </xf>
    <xf numFmtId="0" fontId="25" fillId="0" borderId="7" xfId="0" applyFont="1" applyBorder="1" applyAlignment="1">
      <alignment horizontal="center" vertical="top" wrapText="1"/>
    </xf>
    <xf numFmtId="0" fontId="25" fillId="0" borderId="7" xfId="0" applyFont="1" applyBorder="1" applyAlignment="1" applyProtection="1">
      <alignment wrapText="1"/>
    </xf>
    <xf numFmtId="0" fontId="23" fillId="0" borderId="7" xfId="0" applyFont="1" applyBorder="1" applyAlignment="1" applyProtection="1">
      <alignment wrapText="1"/>
    </xf>
    <xf numFmtId="0" fontId="24" fillId="0" borderId="13" xfId="0" applyFont="1" applyBorder="1" applyAlignment="1" applyProtection="1">
      <alignment horizontal="center" vertical="center"/>
    </xf>
    <xf numFmtId="0" fontId="24" fillId="3" borderId="7" xfId="0" applyFont="1" applyFill="1" applyBorder="1" applyAlignment="1" applyProtection="1">
      <alignment horizontal="left" vertical="center" wrapText="1"/>
      <protection locked="0"/>
    </xf>
    <xf numFmtId="164" fontId="24" fillId="0" borderId="7" xfId="0" applyNumberFormat="1" applyFont="1" applyFill="1" applyBorder="1" applyAlignment="1" applyProtection="1">
      <alignment horizontal="center" vertical="center"/>
    </xf>
    <xf numFmtId="0" fontId="25" fillId="0" borderId="7" xfId="0" applyFont="1" applyBorder="1" applyAlignment="1" applyProtection="1">
      <alignment horizontal="left" vertical="center" wrapText="1"/>
      <protection locked="0"/>
    </xf>
    <xf numFmtId="9" fontId="27" fillId="0" borderId="7" xfId="0" applyNumberFormat="1" applyFont="1" applyBorder="1" applyAlignment="1" applyProtection="1">
      <alignment horizontal="center" vertical="top" wrapText="1"/>
      <protection locked="0"/>
    </xf>
    <xf numFmtId="0" fontId="23" fillId="0" borderId="7" xfId="0" applyFont="1" applyBorder="1" applyProtection="1"/>
    <xf numFmtId="0" fontId="24" fillId="3" borderId="18" xfId="0" applyFont="1" applyFill="1" applyBorder="1" applyAlignment="1" applyProtection="1">
      <alignment horizontal="left" vertical="center" wrapText="1"/>
      <protection locked="0"/>
    </xf>
    <xf numFmtId="9" fontId="25" fillId="0" borderId="7" xfId="0" applyNumberFormat="1" applyFont="1" applyBorder="1" applyAlignment="1" applyProtection="1">
      <alignment horizontal="center" vertical="center"/>
    </xf>
    <xf numFmtId="9" fontId="25" fillId="0" borderId="7" xfId="0" applyNumberFormat="1" applyFont="1" applyBorder="1" applyAlignment="1" applyProtection="1">
      <alignment vertical="center"/>
    </xf>
    <xf numFmtId="9" fontId="25" fillId="0" borderId="7" xfId="0" applyNumberFormat="1" applyFont="1" applyBorder="1" applyAlignment="1" applyProtection="1">
      <alignment vertical="center" wrapText="1"/>
    </xf>
    <xf numFmtId="0" fontId="25" fillId="0" borderId="7" xfId="0" applyFont="1" applyBorder="1" applyAlignment="1">
      <alignment vertical="center" wrapText="1"/>
    </xf>
    <xf numFmtId="9" fontId="25" fillId="0" borderId="7" xfId="0" applyNumberFormat="1" applyFont="1" applyBorder="1" applyAlignment="1">
      <alignment horizontal="center" vertical="center" wrapText="1"/>
    </xf>
    <xf numFmtId="0" fontId="24" fillId="3" borderId="7" xfId="0" applyFont="1" applyFill="1" applyBorder="1" applyAlignment="1" applyProtection="1">
      <alignment horizontal="left" vertical="center"/>
      <protection locked="0"/>
    </xf>
    <xf numFmtId="0" fontId="25" fillId="0" borderId="7" xfId="0" applyFont="1" applyBorder="1" applyAlignment="1" applyProtection="1">
      <alignment horizontal="justify" vertical="center" wrapText="1"/>
      <protection locked="0"/>
    </xf>
    <xf numFmtId="0" fontId="27" fillId="0" borderId="7" xfId="0" applyFont="1" applyBorder="1" applyAlignment="1" applyProtection="1">
      <alignment horizontal="center" vertical="top" wrapText="1"/>
      <protection locked="0"/>
    </xf>
    <xf numFmtId="9" fontId="25" fillId="0" borderId="7" xfId="11" applyFont="1" applyBorder="1" applyAlignment="1" applyProtection="1">
      <alignment wrapText="1"/>
    </xf>
    <xf numFmtId="0" fontId="25" fillId="0" borderId="7" xfId="0" applyFont="1" applyBorder="1" applyAlignment="1" applyProtection="1">
      <alignment horizontal="justify" vertical="top" wrapText="1"/>
      <protection locked="0"/>
    </xf>
    <xf numFmtId="0" fontId="28" fillId="0" borderId="7" xfId="0" applyFont="1" applyBorder="1" applyAlignment="1" applyProtection="1">
      <alignment horizontal="justify" vertical="center" wrapText="1"/>
      <protection locked="0"/>
    </xf>
    <xf numFmtId="9" fontId="24" fillId="0" borderId="7" xfId="0" applyNumberFormat="1" applyFont="1" applyBorder="1" applyAlignment="1">
      <alignment horizontal="center" vertical="center" wrapText="1"/>
    </xf>
    <xf numFmtId="9" fontId="28" fillId="3" borderId="7" xfId="13" applyFont="1" applyFill="1" applyBorder="1" applyAlignment="1" applyProtection="1">
      <alignment horizontal="center" vertical="center" wrapText="1"/>
      <protection locked="0"/>
    </xf>
    <xf numFmtId="0" fontId="25" fillId="0" borderId="7" xfId="0" applyFont="1" applyFill="1" applyBorder="1" applyAlignment="1" applyProtection="1">
      <alignment horizontal="left" vertical="center" wrapText="1"/>
      <protection locked="0"/>
    </xf>
    <xf numFmtId="9" fontId="25" fillId="0" borderId="7" xfId="11" applyFont="1" applyBorder="1" applyAlignment="1" applyProtection="1">
      <alignment horizontal="center" vertical="center"/>
    </xf>
    <xf numFmtId="9" fontId="28" fillId="3" borderId="7" xfId="13" applyFont="1" applyFill="1" applyBorder="1" applyAlignment="1">
      <alignment horizontal="center" vertical="center"/>
    </xf>
    <xf numFmtId="0" fontId="25" fillId="0" borderId="18" xfId="0" applyFont="1" applyBorder="1" applyAlignment="1" applyProtection="1">
      <alignment horizontal="center" vertical="center" wrapText="1"/>
      <protection locked="0"/>
    </xf>
    <xf numFmtId="9" fontId="25" fillId="0" borderId="7" xfId="0" applyNumberFormat="1" applyFont="1" applyBorder="1" applyAlignment="1" applyProtection="1">
      <alignment wrapText="1"/>
    </xf>
    <xf numFmtId="0" fontId="29" fillId="0" borderId="11" xfId="0" applyFont="1" applyFill="1" applyBorder="1" applyAlignment="1" applyProtection="1">
      <alignment horizontal="left" vertical="center" wrapText="1"/>
      <protection locked="0"/>
    </xf>
    <xf numFmtId="0" fontId="27" fillId="0" borderId="7" xfId="0" applyFont="1" applyBorder="1" applyAlignment="1" applyProtection="1">
      <alignment horizontal="justify" vertical="center" wrapText="1"/>
      <protection locked="0"/>
    </xf>
    <xf numFmtId="10" fontId="30" fillId="3" borderId="7" xfId="13" applyNumberFormat="1" applyFont="1" applyFill="1" applyBorder="1" applyAlignment="1" applyProtection="1">
      <alignment horizontal="center" vertical="center" wrapText="1"/>
      <protection locked="0"/>
    </xf>
    <xf numFmtId="0" fontId="27" fillId="0" borderId="7" xfId="0" applyFont="1" applyBorder="1" applyAlignment="1">
      <alignment horizontal="left" wrapText="1"/>
    </xf>
    <xf numFmtId="0" fontId="29" fillId="0" borderId="17" xfId="0" applyFont="1" applyFill="1" applyBorder="1" applyAlignment="1" applyProtection="1">
      <alignment horizontal="left" vertical="center" wrapText="1"/>
      <protection locked="0"/>
    </xf>
    <xf numFmtId="0" fontId="25" fillId="3" borderId="7" xfId="0" applyFont="1" applyFill="1" applyBorder="1" applyAlignment="1" applyProtection="1">
      <alignment horizontal="justify" vertical="center" wrapText="1"/>
      <protection locked="0"/>
    </xf>
    <xf numFmtId="9" fontId="23" fillId="0" borderId="7" xfId="0" applyNumberFormat="1" applyFont="1" applyBorder="1" applyAlignment="1" applyProtection="1">
      <alignment horizontal="center" vertical="center"/>
    </xf>
    <xf numFmtId="0" fontId="23" fillId="0" borderId="7" xfId="0" applyFont="1" applyBorder="1" applyAlignment="1" applyProtection="1">
      <alignment horizontal="center" vertical="top"/>
    </xf>
    <xf numFmtId="0" fontId="24" fillId="0" borderId="7" xfId="0" applyFont="1" applyBorder="1" applyAlignment="1" applyProtection="1">
      <alignment horizontal="center" vertical="center"/>
    </xf>
    <xf numFmtId="0" fontId="22" fillId="0" borderId="7" xfId="0" applyFont="1" applyBorder="1" applyAlignment="1" applyProtection="1">
      <alignment horizontal="center" vertical="center"/>
    </xf>
    <xf numFmtId="0" fontId="23" fillId="0" borderId="7" xfId="0" applyFont="1" applyBorder="1" applyAlignment="1" applyProtection="1">
      <alignment horizontal="center" vertical="center"/>
    </xf>
    <xf numFmtId="164" fontId="25" fillId="0" borderId="7" xfId="0" applyNumberFormat="1" applyFont="1" applyFill="1" applyBorder="1" applyAlignment="1" applyProtection="1">
      <alignment horizontal="center" vertical="center" wrapText="1"/>
    </xf>
    <xf numFmtId="1" fontId="24" fillId="15" borderId="24" xfId="0" applyNumberFormat="1" applyFont="1" applyFill="1" applyBorder="1" applyAlignment="1" applyProtection="1">
      <alignment horizontal="center" vertical="center"/>
    </xf>
    <xf numFmtId="0" fontId="25" fillId="0" borderId="7" xfId="0" applyFont="1" applyBorder="1" applyAlignment="1" applyProtection="1">
      <alignment vertical="center"/>
    </xf>
    <xf numFmtId="164" fontId="24" fillId="0" borderId="18" xfId="0" applyNumberFormat="1" applyFont="1" applyFill="1" applyBorder="1" applyAlignment="1" applyProtection="1">
      <alignment horizontal="center" vertical="center"/>
    </xf>
    <xf numFmtId="164" fontId="24" fillId="15" borderId="18" xfId="0" applyNumberFormat="1" applyFont="1" applyFill="1" applyBorder="1" applyAlignment="1" applyProtection="1">
      <alignment horizontal="center" vertical="center"/>
    </xf>
    <xf numFmtId="0" fontId="29" fillId="0" borderId="20" xfId="0" applyFont="1" applyFill="1" applyBorder="1" applyAlignment="1" applyProtection="1">
      <alignment horizontal="left" vertical="center" wrapText="1"/>
      <protection locked="0"/>
    </xf>
    <xf numFmtId="1" fontId="24" fillId="15" borderId="25" xfId="0" applyNumberFormat="1" applyFont="1" applyFill="1" applyBorder="1" applyAlignment="1" applyProtection="1">
      <alignment horizontal="center" vertical="center"/>
    </xf>
    <xf numFmtId="0" fontId="29" fillId="0" borderId="7" xfId="0" applyFont="1" applyFill="1" applyBorder="1" applyAlignment="1" applyProtection="1">
      <alignment horizontal="left" vertical="center" wrapText="1"/>
      <protection locked="0"/>
    </xf>
    <xf numFmtId="0" fontId="31" fillId="5" borderId="0" xfId="0" applyFont="1" applyFill="1" applyAlignment="1">
      <alignment vertical="top" wrapText="1"/>
    </xf>
    <xf numFmtId="0" fontId="25" fillId="0" borderId="2" xfId="0" applyFont="1" applyBorder="1" applyAlignment="1" applyProtection="1">
      <alignment horizontal="center" vertical="center"/>
    </xf>
    <xf numFmtId="0" fontId="25" fillId="0" borderId="2" xfId="0" applyFont="1" applyBorder="1" applyAlignment="1" applyProtection="1">
      <alignment horizontal="left" vertical="center"/>
      <protection locked="0"/>
    </xf>
    <xf numFmtId="0" fontId="25" fillId="0" borderId="2"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164" fontId="33" fillId="0" borderId="2" xfId="0" applyNumberFormat="1" applyFont="1" applyBorder="1" applyAlignment="1" applyProtection="1">
      <alignment horizontal="center" vertical="center"/>
    </xf>
    <xf numFmtId="164" fontId="24" fillId="0" borderId="9" xfId="0" applyNumberFormat="1" applyFont="1" applyFill="1" applyBorder="1" applyAlignment="1" applyProtection="1">
      <alignment horizontal="center" vertical="center"/>
    </xf>
    <xf numFmtId="164" fontId="33" fillId="0" borderId="4" xfId="0" applyNumberFormat="1" applyFont="1" applyBorder="1" applyAlignment="1" applyProtection="1">
      <alignment horizontal="center" vertical="center"/>
    </xf>
    <xf numFmtId="0" fontId="25" fillId="0" borderId="2" xfId="0" applyFont="1" applyBorder="1" applyAlignment="1" applyProtection="1">
      <alignment horizontal="left" vertical="center" wrapText="1"/>
      <protection locked="0"/>
    </xf>
    <xf numFmtId="0" fontId="33" fillId="0" borderId="2" xfId="0" applyFont="1" applyBorder="1" applyAlignment="1" applyProtection="1">
      <alignment horizontal="center" vertical="center"/>
      <protection locked="0"/>
    </xf>
    <xf numFmtId="0" fontId="25" fillId="0" borderId="7" xfId="0" applyFont="1" applyBorder="1" applyAlignment="1">
      <alignment vertical="top" wrapText="1"/>
    </xf>
    <xf numFmtId="0" fontId="34" fillId="18" borderId="7" xfId="0" applyFont="1" applyFill="1" applyBorder="1" applyAlignment="1">
      <alignment horizontal="justify" vertical="center" wrapText="1"/>
    </xf>
    <xf numFmtId="9" fontId="35" fillId="18" borderId="7" xfId="0" applyNumberFormat="1" applyFont="1" applyFill="1" applyBorder="1" applyAlignment="1">
      <alignment horizontal="center" vertical="center" wrapText="1"/>
    </xf>
    <xf numFmtId="0" fontId="25" fillId="0" borderId="7" xfId="0" applyFont="1" applyBorder="1" applyAlignment="1" applyProtection="1">
      <alignment horizontal="center" vertical="center" wrapText="1"/>
    </xf>
    <xf numFmtId="0" fontId="24" fillId="16" borderId="7" xfId="0" applyFont="1" applyFill="1" applyBorder="1" applyAlignment="1">
      <alignment horizontal="center" vertical="top" wrapText="1"/>
    </xf>
  </cellXfs>
  <cellStyles count="1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 name="Normal 2" xfId="12" xr:uid="{00000000-0005-0000-0000-00000B000000}"/>
    <cellStyle name="Porcentaje" xfId="11" builtinId="5"/>
    <cellStyle name="Porcentaje 2" xfId="13" xr:uid="{00000000-0005-0000-0000-00000D000000}"/>
  </cellStyles>
  <dxfs count="46">
    <dxf>
      <fill>
        <patternFill>
          <bgColor theme="0" tint="-0.24994659260841701"/>
        </patternFill>
      </fill>
      <border>
        <left style="thin">
          <color theme="0"/>
        </left>
        <right style="thin">
          <color theme="0"/>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14</xdr:col>
      <xdr:colOff>2074245</xdr:colOff>
      <xdr:row>37</xdr:row>
      <xdr:rowOff>41274</xdr:rowOff>
    </xdr:to>
    <xdr:pic>
      <xdr:nvPicPr>
        <xdr:cNvPr id="3"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9</xdr:col>
      <xdr:colOff>3483610</xdr:colOff>
      <xdr:row>30</xdr:row>
      <xdr:rowOff>144781</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8</xdr:col>
      <xdr:colOff>360559</xdr:colOff>
      <xdr:row>26</xdr:row>
      <xdr:rowOff>2316482</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13</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1729740</xdr:colOff>
      <xdr:row>6</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ORRALES/AppData/Local/Microsoft/Windows/Temporary%20Internet%20Files/Content.Outlook/4H0VZGUR/SDTSV%20-%20RiesgosyOportunidades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DIAZM/Downloads/Matriz%20de%20Corrupci&#243;n%20SED%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MG212/Downloads/RIESGOS%20-%20Gestion%20del%20Ries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artes"/>
      <sheetName val="Cuestiones"/>
      <sheetName val="Riesgos"/>
      <sheetName val="Calificacion Controles"/>
      <sheetName val="CriteriosControles"/>
      <sheetName val="Oportunidade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artes"/>
      <sheetName val="Cuestiones"/>
      <sheetName val="Riesgos"/>
      <sheetName val="Calificacion Controles"/>
      <sheetName val="CriteriosControles"/>
      <sheetName val="Oportunidade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2"/>
      <c r="C1" s="17"/>
      <c r="D1" s="13"/>
    </row>
    <row r="2" spans="1:13" s="2" customFormat="1" ht="17.100000000000001" customHeight="1" x14ac:dyDescent="0.25">
      <c r="A2" s="24" t="s">
        <v>7</v>
      </c>
      <c r="B2" s="24" t="s">
        <v>0</v>
      </c>
      <c r="C2" s="24" t="s">
        <v>8</v>
      </c>
    </row>
    <row r="3" spans="1:13" x14ac:dyDescent="0.25">
      <c r="A3" s="20"/>
      <c r="B3" s="20" t="s">
        <v>10</v>
      </c>
      <c r="C3" s="20" t="s">
        <v>85</v>
      </c>
    </row>
    <row r="4" spans="1:13" x14ac:dyDescent="0.25">
      <c r="A4" s="20" t="s">
        <v>85</v>
      </c>
      <c r="B4" s="20" t="s">
        <v>9</v>
      </c>
      <c r="C4" s="20" t="s">
        <v>85</v>
      </c>
    </row>
    <row r="5" spans="1:13" x14ac:dyDescent="0.25">
      <c r="A5" s="20" t="s">
        <v>85</v>
      </c>
      <c r="B5" s="20" t="s">
        <v>9</v>
      </c>
      <c r="C5" s="20" t="s">
        <v>85</v>
      </c>
    </row>
    <row r="6" spans="1:13" x14ac:dyDescent="0.25">
      <c r="A6" s="20" t="s">
        <v>85</v>
      </c>
      <c r="B6" s="20" t="s">
        <v>9</v>
      </c>
      <c r="C6" s="20" t="s">
        <v>85</v>
      </c>
    </row>
    <row r="7" spans="1:13" x14ac:dyDescent="0.25">
      <c r="A7" s="20" t="s">
        <v>85</v>
      </c>
      <c r="B7" s="20" t="s">
        <v>10</v>
      </c>
      <c r="C7" s="20" t="s">
        <v>85</v>
      </c>
    </row>
    <row r="8" spans="1:13" x14ac:dyDescent="0.25">
      <c r="A8" s="20" t="s">
        <v>85</v>
      </c>
      <c r="B8" s="20" t="s">
        <v>9</v>
      </c>
      <c r="C8" s="20" t="s">
        <v>85</v>
      </c>
    </row>
    <row r="9" spans="1:13" x14ac:dyDescent="0.25">
      <c r="A9" s="20" t="s">
        <v>85</v>
      </c>
      <c r="B9" s="20" t="s">
        <v>10</v>
      </c>
      <c r="C9" s="20" t="s">
        <v>85</v>
      </c>
    </row>
    <row r="10" spans="1:13" x14ac:dyDescent="0.25">
      <c r="A10" s="20" t="s">
        <v>85</v>
      </c>
      <c r="B10" s="20" t="s">
        <v>9</v>
      </c>
      <c r="C10" s="20" t="s">
        <v>85</v>
      </c>
    </row>
    <row r="11" spans="1:13" x14ac:dyDescent="0.25">
      <c r="A11" s="20" t="s">
        <v>85</v>
      </c>
      <c r="B11" s="20" t="s">
        <v>10</v>
      </c>
      <c r="C11" s="20" t="s">
        <v>85</v>
      </c>
    </row>
    <row r="12" spans="1:13" x14ac:dyDescent="0.25">
      <c r="A12" s="20" t="s">
        <v>85</v>
      </c>
      <c r="B12" s="20" t="s">
        <v>9</v>
      </c>
      <c r="C12" s="20" t="s">
        <v>85</v>
      </c>
    </row>
    <row r="13" spans="1:13" x14ac:dyDescent="0.25">
      <c r="A13" s="20" t="s">
        <v>85</v>
      </c>
      <c r="B13" s="20" t="s">
        <v>9</v>
      </c>
      <c r="C13" s="20" t="s">
        <v>85</v>
      </c>
    </row>
    <row r="14" spans="1:13" x14ac:dyDescent="0.25">
      <c r="A14" s="20" t="s">
        <v>85</v>
      </c>
      <c r="B14" s="20" t="s">
        <v>9</v>
      </c>
      <c r="C14" s="20" t="s">
        <v>85</v>
      </c>
    </row>
    <row r="15" spans="1:13" x14ac:dyDescent="0.25">
      <c r="A15" s="20" t="s">
        <v>85</v>
      </c>
      <c r="B15" s="20" t="s">
        <v>9</v>
      </c>
      <c r="C15" s="20" t="s">
        <v>85</v>
      </c>
    </row>
    <row r="16" spans="1:13" x14ac:dyDescent="0.25">
      <c r="A16" s="20" t="s">
        <v>85</v>
      </c>
      <c r="B16" s="20" t="s">
        <v>9</v>
      </c>
      <c r="C16" s="20" t="s">
        <v>85</v>
      </c>
      <c r="M16" s="1">
        <v>11</v>
      </c>
    </row>
    <row r="17" spans="1:3" x14ac:dyDescent="0.25">
      <c r="A17" s="20" t="s">
        <v>85</v>
      </c>
      <c r="B17" s="20" t="s">
        <v>10</v>
      </c>
      <c r="C17" s="20" t="s">
        <v>85</v>
      </c>
    </row>
    <row r="18" spans="1:3" x14ac:dyDescent="0.25">
      <c r="A18" s="20"/>
      <c r="B18" s="20"/>
      <c r="C18" s="20"/>
    </row>
    <row r="19" spans="1:3" x14ac:dyDescent="0.25">
      <c r="A19" s="20"/>
      <c r="B19" s="20"/>
      <c r="C19" s="20"/>
    </row>
    <row r="20" spans="1:3" x14ac:dyDescent="0.25">
      <c r="A20" s="20"/>
      <c r="B20" s="20"/>
      <c r="C20" s="20"/>
    </row>
    <row r="21" spans="1:3" x14ac:dyDescent="0.25">
      <c r="A21" s="20"/>
      <c r="B21" s="20"/>
      <c r="C21" s="20"/>
    </row>
    <row r="22" spans="1:3" x14ac:dyDescent="0.25">
      <c r="A22" s="20"/>
      <c r="B22" s="20"/>
      <c r="C22" s="20"/>
    </row>
    <row r="23" spans="1:3" x14ac:dyDescent="0.25">
      <c r="A23" s="20"/>
      <c r="B23" s="20"/>
      <c r="C23" s="20"/>
    </row>
    <row r="24" spans="1:3" x14ac:dyDescent="0.25">
      <c r="A24" s="20"/>
      <c r="B24" s="20"/>
      <c r="C24" s="20"/>
    </row>
    <row r="25" spans="1:3" x14ac:dyDescent="0.25">
      <c r="A25" s="20"/>
      <c r="B25" s="20"/>
      <c r="C25" s="20"/>
    </row>
    <row r="26" spans="1:3" x14ac:dyDescent="0.25">
      <c r="A26" s="20"/>
      <c r="B26" s="20"/>
      <c r="C26" s="20"/>
    </row>
    <row r="27" spans="1:3" x14ac:dyDescent="0.25">
      <c r="A27" s="20"/>
      <c r="B27" s="20"/>
      <c r="C27" s="20"/>
    </row>
    <row r="28" spans="1:3" x14ac:dyDescent="0.25">
      <c r="A28" s="20"/>
      <c r="B28" s="20"/>
      <c r="C28" s="20"/>
    </row>
    <row r="29" spans="1:3" x14ac:dyDescent="0.25">
      <c r="A29" s="20"/>
      <c r="B29" s="20"/>
      <c r="C29" s="20"/>
    </row>
    <row r="30" spans="1:3" x14ac:dyDescent="0.25">
      <c r="A30" s="20"/>
      <c r="B30" s="20"/>
      <c r="C30" s="20"/>
    </row>
    <row r="31" spans="1:3" x14ac:dyDescent="0.25">
      <c r="A31" s="20"/>
      <c r="B31" s="20"/>
      <c r="C31" s="20"/>
    </row>
    <row r="32" spans="1:3" x14ac:dyDescent="0.25">
      <c r="A32" s="20"/>
      <c r="B32" s="20"/>
      <c r="C32" s="20"/>
    </row>
    <row r="33" spans="1:3" x14ac:dyDescent="0.25">
      <c r="A33" s="20"/>
      <c r="B33" s="20"/>
      <c r="C33" s="20"/>
    </row>
    <row r="34" spans="1:3" x14ac:dyDescent="0.25">
      <c r="A34" s="20"/>
      <c r="B34" s="20"/>
      <c r="C34" s="20"/>
    </row>
    <row r="35" spans="1:3" x14ac:dyDescent="0.25">
      <c r="A35" s="20"/>
      <c r="B35" s="20"/>
      <c r="C35" s="20"/>
    </row>
    <row r="36" spans="1:3" x14ac:dyDescent="0.25">
      <c r="A36" s="20"/>
      <c r="B36" s="20"/>
      <c r="C36" s="20"/>
    </row>
    <row r="37" spans="1:3" x14ac:dyDescent="0.25">
      <c r="A37" s="20"/>
      <c r="B37" s="20"/>
      <c r="C37" s="20"/>
    </row>
    <row r="38" spans="1:3" x14ac:dyDescent="0.25">
      <c r="A38" s="20"/>
      <c r="B38" s="20"/>
      <c r="C38" s="20"/>
    </row>
    <row r="39" spans="1:3" x14ac:dyDescent="0.25">
      <c r="A39" s="20"/>
      <c r="B39" s="20"/>
      <c r="C39" s="20"/>
    </row>
    <row r="40" spans="1:3" x14ac:dyDescent="0.25">
      <c r="A40" s="20"/>
      <c r="B40" s="20"/>
      <c r="C40" s="20"/>
    </row>
    <row r="41" spans="1:3" x14ac:dyDescent="0.25">
      <c r="A41" s="20"/>
      <c r="B41" s="20"/>
      <c r="C41" s="20"/>
    </row>
    <row r="42" spans="1:3" x14ac:dyDescent="0.25">
      <c r="A42" s="20"/>
      <c r="B42" s="20"/>
      <c r="C42" s="20"/>
    </row>
    <row r="43" spans="1:3" x14ac:dyDescent="0.25">
      <c r="A43" s="20"/>
      <c r="B43" s="20"/>
      <c r="C43" s="20"/>
    </row>
    <row r="44" spans="1:3" x14ac:dyDescent="0.25">
      <c r="A44" s="20"/>
      <c r="B44" s="20"/>
      <c r="C44" s="20"/>
    </row>
    <row r="45" spans="1:3" x14ac:dyDescent="0.25">
      <c r="A45" s="20"/>
      <c r="B45" s="20"/>
      <c r="C45" s="20"/>
    </row>
    <row r="46" spans="1:3" x14ac:dyDescent="0.25">
      <c r="A46" s="20"/>
      <c r="B46" s="20"/>
      <c r="C46" s="20"/>
    </row>
    <row r="47" spans="1:3" x14ac:dyDescent="0.25">
      <c r="A47" s="20"/>
      <c r="B47" s="20"/>
      <c r="C47" s="20"/>
    </row>
    <row r="48" spans="1:3" x14ac:dyDescent="0.25">
      <c r="A48" s="20"/>
      <c r="B48" s="20"/>
      <c r="C48" s="20"/>
    </row>
    <row r="49" spans="1:3" x14ac:dyDescent="0.25">
      <c r="A49" s="20"/>
      <c r="B49" s="20"/>
      <c r="C49" s="20"/>
    </row>
    <row r="50" spans="1:3" x14ac:dyDescent="0.25">
      <c r="A50" s="20"/>
      <c r="B50" s="20"/>
      <c r="C50" s="20"/>
    </row>
    <row r="51" spans="1:3" x14ac:dyDescent="0.25">
      <c r="A51" s="20"/>
      <c r="B51" s="20"/>
      <c r="C51" s="20"/>
    </row>
    <row r="52" spans="1:3" x14ac:dyDescent="0.25">
      <c r="A52" s="20"/>
      <c r="B52" s="20"/>
      <c r="C52" s="20"/>
    </row>
    <row r="53" spans="1:3" x14ac:dyDescent="0.25">
      <c r="A53" s="20"/>
      <c r="B53" s="20"/>
      <c r="C53" s="20"/>
    </row>
    <row r="54" spans="1:3" x14ac:dyDescent="0.25">
      <c r="A54" s="20"/>
      <c r="B54" s="20"/>
      <c r="C54" s="20"/>
    </row>
    <row r="55" spans="1:3" x14ac:dyDescent="0.25">
      <c r="A55" s="20"/>
      <c r="B55" s="20"/>
      <c r="C55" s="20"/>
    </row>
    <row r="56" spans="1:3" x14ac:dyDescent="0.25">
      <c r="A56" s="20"/>
      <c r="B56" s="20"/>
      <c r="C56" s="20"/>
    </row>
    <row r="57" spans="1:3" x14ac:dyDescent="0.25">
      <c r="A57" s="20"/>
      <c r="B57" s="20"/>
      <c r="C57" s="20"/>
    </row>
    <row r="58" spans="1:3" x14ac:dyDescent="0.25">
      <c r="A58" s="20"/>
      <c r="B58" s="20"/>
      <c r="C58" s="20"/>
    </row>
    <row r="59" spans="1:3" x14ac:dyDescent="0.25">
      <c r="A59" s="20"/>
      <c r="B59" s="20"/>
      <c r="C59" s="20"/>
    </row>
    <row r="60" spans="1:3" x14ac:dyDescent="0.25">
      <c r="A60" s="20"/>
      <c r="B60" s="20"/>
      <c r="C60" s="20"/>
    </row>
    <row r="61" spans="1:3" x14ac:dyDescent="0.25">
      <c r="A61" s="20"/>
      <c r="B61" s="20"/>
      <c r="C61" s="20"/>
    </row>
    <row r="62" spans="1:3" x14ac:dyDescent="0.25">
      <c r="A62" s="20"/>
      <c r="B62" s="20"/>
      <c r="C62" s="20"/>
    </row>
    <row r="63" spans="1:3" x14ac:dyDescent="0.25">
      <c r="A63" s="20"/>
      <c r="B63" s="20"/>
      <c r="C63" s="20"/>
    </row>
    <row r="64" spans="1:3" x14ac:dyDescent="0.25">
      <c r="A64" s="20"/>
      <c r="B64" s="20"/>
      <c r="C64" s="20"/>
    </row>
    <row r="65" spans="1:3" x14ac:dyDescent="0.25">
      <c r="A65" s="20"/>
      <c r="B65" s="20"/>
      <c r="C65" s="20"/>
    </row>
    <row r="66" spans="1:3" x14ac:dyDescent="0.25">
      <c r="A66" s="20"/>
      <c r="B66" s="20"/>
      <c r="C66" s="20"/>
    </row>
    <row r="67" spans="1:3" x14ac:dyDescent="0.25">
      <c r="A67" s="20"/>
      <c r="B67" s="20"/>
      <c r="C67" s="20"/>
    </row>
    <row r="68" spans="1:3" x14ac:dyDescent="0.25">
      <c r="A68" s="20"/>
      <c r="B68" s="20"/>
      <c r="C68" s="20"/>
    </row>
    <row r="69" spans="1:3" x14ac:dyDescent="0.25">
      <c r="A69" s="20"/>
      <c r="B69" s="20"/>
      <c r="C69" s="20"/>
    </row>
    <row r="70" spans="1:3" x14ac:dyDescent="0.25">
      <c r="A70" s="20"/>
      <c r="B70" s="20"/>
      <c r="C70" s="20"/>
    </row>
    <row r="71" spans="1:3" x14ac:dyDescent="0.25">
      <c r="A71" s="20"/>
      <c r="B71" s="20"/>
      <c r="C71" s="20"/>
    </row>
    <row r="72" spans="1:3" x14ac:dyDescent="0.25">
      <c r="A72" s="20"/>
      <c r="B72" s="20"/>
      <c r="C72" s="20"/>
    </row>
    <row r="73" spans="1:3" x14ac:dyDescent="0.25">
      <c r="A73" s="20"/>
      <c r="B73" s="20"/>
      <c r="C73" s="20"/>
    </row>
    <row r="74" spans="1:3" x14ac:dyDescent="0.25">
      <c r="A74" s="20"/>
      <c r="B74" s="20"/>
      <c r="C74" s="20"/>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18"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2"/>
      <c r="C1" s="26"/>
      <c r="D1" s="26"/>
      <c r="E1" s="26"/>
      <c r="F1" s="13"/>
    </row>
    <row r="2" spans="1:8" s="2" customFormat="1" ht="17.100000000000001" customHeight="1" x14ac:dyDescent="0.25">
      <c r="A2" s="25" t="s">
        <v>12</v>
      </c>
      <c r="B2" s="24" t="s">
        <v>7</v>
      </c>
      <c r="C2" s="24" t="s">
        <v>13</v>
      </c>
      <c r="D2" s="24" t="s">
        <v>14</v>
      </c>
      <c r="E2" s="24" t="s">
        <v>15</v>
      </c>
      <c r="F2" s="24" t="s">
        <v>16</v>
      </c>
      <c r="G2" s="24" t="s">
        <v>17</v>
      </c>
      <c r="H2" s="24" t="s">
        <v>18</v>
      </c>
    </row>
    <row r="3" spans="1:8" x14ac:dyDescent="0.25">
      <c r="A3" s="19">
        <v>1</v>
      </c>
      <c r="B3" s="20" t="s">
        <v>85</v>
      </c>
      <c r="C3" s="20" t="s">
        <v>85</v>
      </c>
      <c r="D3" s="20" t="s">
        <v>19</v>
      </c>
      <c r="E3" s="20" t="s">
        <v>24</v>
      </c>
      <c r="F3" s="20" t="s">
        <v>29</v>
      </c>
      <c r="G3" s="20" t="s">
        <v>85</v>
      </c>
      <c r="H3" s="20"/>
    </row>
    <row r="4" spans="1:8" x14ac:dyDescent="0.25">
      <c r="A4" s="19">
        <f>A3+1</f>
        <v>2</v>
      </c>
      <c r="B4" s="20" t="s">
        <v>85</v>
      </c>
      <c r="C4" s="20" t="s">
        <v>85</v>
      </c>
      <c r="D4" s="20" t="s">
        <v>22</v>
      </c>
      <c r="E4" s="20" t="s">
        <v>24</v>
      </c>
      <c r="F4" s="20" t="s">
        <v>31</v>
      </c>
      <c r="G4" s="20" t="s">
        <v>85</v>
      </c>
      <c r="H4" s="20" t="s">
        <v>85</v>
      </c>
    </row>
    <row r="5" spans="1:8" x14ac:dyDescent="0.25">
      <c r="A5" s="19">
        <f t="shared" ref="A5:A68" si="0">A4+1</f>
        <v>3</v>
      </c>
      <c r="B5" s="20" t="s">
        <v>85</v>
      </c>
      <c r="C5" s="20" t="s">
        <v>85</v>
      </c>
      <c r="D5" s="20" t="s">
        <v>19</v>
      </c>
      <c r="E5" s="20" t="s">
        <v>26</v>
      </c>
      <c r="F5" s="20" t="s">
        <v>29</v>
      </c>
      <c r="G5" s="20" t="s">
        <v>85</v>
      </c>
      <c r="H5" s="20" t="s">
        <v>85</v>
      </c>
    </row>
    <row r="6" spans="1:8" x14ac:dyDescent="0.25">
      <c r="A6" s="19">
        <f t="shared" si="0"/>
        <v>4</v>
      </c>
      <c r="B6" s="20" t="s">
        <v>85</v>
      </c>
      <c r="C6" s="20" t="s">
        <v>85</v>
      </c>
      <c r="D6" s="30" t="s">
        <v>19</v>
      </c>
      <c r="E6" s="30" t="s">
        <v>24</v>
      </c>
      <c r="F6" s="30" t="s">
        <v>29</v>
      </c>
      <c r="G6" s="20" t="s">
        <v>85</v>
      </c>
      <c r="H6" s="20" t="s">
        <v>85</v>
      </c>
    </row>
    <row r="7" spans="1:8" x14ac:dyDescent="0.25">
      <c r="A7" s="19">
        <f t="shared" si="0"/>
        <v>5</v>
      </c>
      <c r="B7" s="20" t="s">
        <v>85</v>
      </c>
      <c r="C7" s="20" t="s">
        <v>85</v>
      </c>
      <c r="D7" s="30" t="s">
        <v>19</v>
      </c>
      <c r="E7" s="30" t="s">
        <v>24</v>
      </c>
      <c r="F7" s="30" t="s">
        <v>29</v>
      </c>
      <c r="G7" s="20" t="s">
        <v>85</v>
      </c>
      <c r="H7" s="20" t="s">
        <v>85</v>
      </c>
    </row>
    <row r="8" spans="1:8" x14ac:dyDescent="0.25">
      <c r="A8" s="19">
        <f t="shared" si="0"/>
        <v>6</v>
      </c>
      <c r="B8" s="20" t="s">
        <v>85</v>
      </c>
      <c r="C8" s="20" t="s">
        <v>85</v>
      </c>
      <c r="D8" s="27" t="s">
        <v>21</v>
      </c>
      <c r="E8" s="27" t="s">
        <v>24</v>
      </c>
      <c r="F8" s="27" t="s">
        <v>30</v>
      </c>
      <c r="G8" s="20" t="s">
        <v>85</v>
      </c>
      <c r="H8" s="20" t="s">
        <v>85</v>
      </c>
    </row>
    <row r="9" spans="1:8" x14ac:dyDescent="0.25">
      <c r="A9" s="19">
        <f t="shared" si="0"/>
        <v>7</v>
      </c>
      <c r="B9" s="20" t="s">
        <v>85</v>
      </c>
      <c r="C9" s="20" t="s">
        <v>85</v>
      </c>
      <c r="D9" s="30" t="s">
        <v>19</v>
      </c>
      <c r="E9" s="30" t="s">
        <v>24</v>
      </c>
      <c r="F9" s="30" t="s">
        <v>30</v>
      </c>
      <c r="G9" s="20" t="s">
        <v>85</v>
      </c>
      <c r="H9" s="20" t="s">
        <v>85</v>
      </c>
    </row>
    <row r="10" spans="1:8" x14ac:dyDescent="0.25">
      <c r="A10" s="19">
        <f t="shared" si="0"/>
        <v>8</v>
      </c>
      <c r="B10" s="20" t="s">
        <v>85</v>
      </c>
      <c r="C10" s="20" t="s">
        <v>85</v>
      </c>
      <c r="D10" s="27" t="s">
        <v>21</v>
      </c>
      <c r="E10" s="27" t="s">
        <v>24</v>
      </c>
      <c r="F10" s="27" t="s">
        <v>29</v>
      </c>
      <c r="G10" s="20" t="s">
        <v>85</v>
      </c>
      <c r="H10" s="20" t="s">
        <v>85</v>
      </c>
    </row>
    <row r="11" spans="1:8" x14ac:dyDescent="0.25">
      <c r="A11" s="19">
        <f t="shared" si="0"/>
        <v>9</v>
      </c>
      <c r="B11" s="20" t="s">
        <v>85</v>
      </c>
      <c r="C11" s="20" t="s">
        <v>85</v>
      </c>
      <c r="D11" s="30" t="s">
        <v>19</v>
      </c>
      <c r="E11" s="30" t="s">
        <v>25</v>
      </c>
      <c r="F11" s="30" t="s">
        <v>30</v>
      </c>
      <c r="G11" s="20" t="s">
        <v>85</v>
      </c>
      <c r="H11" s="20" t="s">
        <v>85</v>
      </c>
    </row>
    <row r="12" spans="1:8" x14ac:dyDescent="0.25">
      <c r="A12" s="19">
        <f t="shared" si="0"/>
        <v>10</v>
      </c>
      <c r="B12" s="20" t="s">
        <v>85</v>
      </c>
      <c r="C12" s="20" t="s">
        <v>85</v>
      </c>
      <c r="D12" s="32" t="s">
        <v>19</v>
      </c>
      <c r="E12" s="32" t="s">
        <v>26</v>
      </c>
      <c r="F12" s="32" t="s">
        <v>30</v>
      </c>
      <c r="G12" s="20" t="s">
        <v>85</v>
      </c>
      <c r="H12" s="20" t="s">
        <v>85</v>
      </c>
    </row>
    <row r="13" spans="1:8" x14ac:dyDescent="0.25">
      <c r="A13" s="19">
        <f t="shared" si="0"/>
        <v>11</v>
      </c>
      <c r="B13" s="20" t="s">
        <v>85</v>
      </c>
      <c r="C13" s="20" t="s">
        <v>85</v>
      </c>
      <c r="D13" s="32" t="s">
        <v>19</v>
      </c>
      <c r="E13" s="32" t="s">
        <v>26</v>
      </c>
      <c r="F13" s="32" t="s">
        <v>30</v>
      </c>
      <c r="G13" s="20" t="s">
        <v>85</v>
      </c>
      <c r="H13" s="20" t="s">
        <v>85</v>
      </c>
    </row>
    <row r="14" spans="1:8" x14ac:dyDescent="0.25">
      <c r="A14" s="19">
        <f t="shared" si="0"/>
        <v>12</v>
      </c>
      <c r="B14" s="20" t="s">
        <v>85</v>
      </c>
      <c r="C14" s="20" t="s">
        <v>85</v>
      </c>
      <c r="D14" s="32" t="s">
        <v>19</v>
      </c>
      <c r="E14" s="32" t="s">
        <v>26</v>
      </c>
      <c r="F14" s="32" t="s">
        <v>30</v>
      </c>
      <c r="G14" s="20" t="s">
        <v>85</v>
      </c>
      <c r="H14" s="20" t="s">
        <v>85</v>
      </c>
    </row>
    <row r="15" spans="1:8" x14ac:dyDescent="0.25">
      <c r="A15" s="19">
        <f t="shared" si="0"/>
        <v>13</v>
      </c>
      <c r="B15" s="20" t="s">
        <v>85</v>
      </c>
      <c r="C15" s="20" t="s">
        <v>85</v>
      </c>
      <c r="D15" s="31" t="s">
        <v>19</v>
      </c>
      <c r="E15" s="31" t="s">
        <v>26</v>
      </c>
      <c r="F15" s="31" t="s">
        <v>30</v>
      </c>
      <c r="G15" s="20" t="s">
        <v>85</v>
      </c>
      <c r="H15" s="20" t="s">
        <v>85</v>
      </c>
    </row>
    <row r="16" spans="1:8" x14ac:dyDescent="0.25">
      <c r="A16" s="19">
        <f t="shared" si="0"/>
        <v>14</v>
      </c>
      <c r="B16" s="20" t="s">
        <v>85</v>
      </c>
      <c r="C16" s="20" t="s">
        <v>85</v>
      </c>
      <c r="D16" s="31" t="s">
        <v>22</v>
      </c>
      <c r="E16" s="31" t="s">
        <v>26</v>
      </c>
      <c r="F16" s="31" t="s">
        <v>31</v>
      </c>
      <c r="G16" s="20" t="s">
        <v>85</v>
      </c>
      <c r="H16" s="20" t="s">
        <v>85</v>
      </c>
    </row>
    <row r="17" spans="1:8" x14ac:dyDescent="0.25">
      <c r="A17" s="19">
        <f t="shared" si="0"/>
        <v>15</v>
      </c>
      <c r="B17" s="20" t="s">
        <v>85</v>
      </c>
      <c r="C17" s="20" t="s">
        <v>85</v>
      </c>
      <c r="D17" s="27" t="s">
        <v>21</v>
      </c>
      <c r="E17" s="27" t="s">
        <v>26</v>
      </c>
      <c r="F17" s="27" t="s">
        <v>31</v>
      </c>
      <c r="G17" s="20" t="s">
        <v>85</v>
      </c>
      <c r="H17" s="20" t="s">
        <v>85</v>
      </c>
    </row>
    <row r="18" spans="1:8" x14ac:dyDescent="0.25">
      <c r="A18" s="19">
        <f t="shared" si="0"/>
        <v>16</v>
      </c>
      <c r="B18" s="20" t="s">
        <v>85</v>
      </c>
      <c r="C18" s="20" t="s">
        <v>85</v>
      </c>
      <c r="D18" s="31" t="s">
        <v>19</v>
      </c>
      <c r="E18" s="31" t="s">
        <v>24</v>
      </c>
      <c r="F18" s="31" t="s">
        <v>29</v>
      </c>
      <c r="G18" s="20" t="s">
        <v>85</v>
      </c>
      <c r="H18" s="20"/>
    </row>
    <row r="19" spans="1:8" x14ac:dyDescent="0.25">
      <c r="A19" s="19">
        <f t="shared" si="0"/>
        <v>17</v>
      </c>
      <c r="B19" s="20" t="s">
        <v>85</v>
      </c>
      <c r="C19" s="20" t="s">
        <v>85</v>
      </c>
      <c r="D19" s="20" t="s">
        <v>19</v>
      </c>
      <c r="E19" s="20" t="s">
        <v>24</v>
      </c>
      <c r="F19" s="20" t="s">
        <v>29</v>
      </c>
      <c r="G19" s="20" t="s">
        <v>85</v>
      </c>
      <c r="H19" s="20"/>
    </row>
    <row r="20" spans="1:8" x14ac:dyDescent="0.25">
      <c r="A20" s="19">
        <f t="shared" si="0"/>
        <v>18</v>
      </c>
      <c r="B20" s="20" t="s">
        <v>85</v>
      </c>
      <c r="C20" s="20" t="s">
        <v>85</v>
      </c>
      <c r="D20" s="20" t="s">
        <v>19</v>
      </c>
      <c r="E20" s="20" t="s">
        <v>24</v>
      </c>
      <c r="F20" s="20" t="s">
        <v>29</v>
      </c>
      <c r="G20" s="20" t="s">
        <v>85</v>
      </c>
      <c r="H20" s="20"/>
    </row>
    <row r="21" spans="1:8" x14ac:dyDescent="0.25">
      <c r="A21" s="19">
        <f t="shared" si="0"/>
        <v>19</v>
      </c>
      <c r="B21" s="20" t="s">
        <v>85</v>
      </c>
      <c r="C21" s="20" t="s">
        <v>85</v>
      </c>
      <c r="D21" s="20" t="s">
        <v>19</v>
      </c>
      <c r="E21" s="20" t="s">
        <v>24</v>
      </c>
      <c r="F21" s="20" t="s">
        <v>29</v>
      </c>
      <c r="G21" s="20" t="s">
        <v>85</v>
      </c>
      <c r="H21" s="20"/>
    </row>
    <row r="22" spans="1:8" x14ac:dyDescent="0.25">
      <c r="A22" s="19">
        <f t="shared" si="0"/>
        <v>20</v>
      </c>
      <c r="B22" s="20" t="s">
        <v>85</v>
      </c>
      <c r="C22" s="20" t="s">
        <v>85</v>
      </c>
      <c r="D22" s="20" t="s">
        <v>19</v>
      </c>
      <c r="E22" s="20" t="s">
        <v>24</v>
      </c>
      <c r="F22" s="20" t="s">
        <v>29</v>
      </c>
      <c r="G22" s="20" t="s">
        <v>85</v>
      </c>
      <c r="H22" s="20" t="s">
        <v>85</v>
      </c>
    </row>
    <row r="23" spans="1:8" x14ac:dyDescent="0.25">
      <c r="A23" s="19">
        <f t="shared" si="0"/>
        <v>21</v>
      </c>
      <c r="B23" s="20" t="s">
        <v>85</v>
      </c>
      <c r="C23" s="20" t="s">
        <v>85</v>
      </c>
      <c r="D23" s="20" t="s">
        <v>19</v>
      </c>
      <c r="E23" s="20" t="s">
        <v>26</v>
      </c>
      <c r="F23" s="20" t="s">
        <v>30</v>
      </c>
      <c r="G23" s="20" t="s">
        <v>85</v>
      </c>
      <c r="H23" s="20" t="s">
        <v>85</v>
      </c>
    </row>
    <row r="24" spans="1:8" x14ac:dyDescent="0.25">
      <c r="A24" s="19">
        <f t="shared" si="0"/>
        <v>22</v>
      </c>
      <c r="B24" s="20" t="s">
        <v>85</v>
      </c>
      <c r="C24" s="20" t="s">
        <v>85</v>
      </c>
      <c r="D24" s="20" t="s">
        <v>19</v>
      </c>
      <c r="E24" s="20" t="s">
        <v>26</v>
      </c>
      <c r="F24" s="20" t="s">
        <v>30</v>
      </c>
      <c r="G24" s="20" t="s">
        <v>85</v>
      </c>
      <c r="H24" s="20" t="s">
        <v>85</v>
      </c>
    </row>
    <row r="25" spans="1:8" x14ac:dyDescent="0.25">
      <c r="A25" s="19">
        <f t="shared" si="0"/>
        <v>23</v>
      </c>
      <c r="B25" s="20" t="s">
        <v>85</v>
      </c>
      <c r="C25" s="20" t="s">
        <v>85</v>
      </c>
      <c r="D25" s="20" t="s">
        <v>19</v>
      </c>
      <c r="E25" s="20" t="s">
        <v>26</v>
      </c>
      <c r="F25" s="20" t="s">
        <v>30</v>
      </c>
      <c r="G25" s="20" t="s">
        <v>85</v>
      </c>
      <c r="H25" s="20" t="s">
        <v>85</v>
      </c>
    </row>
    <row r="26" spans="1:8" x14ac:dyDescent="0.25">
      <c r="A26" s="19">
        <f t="shared" si="0"/>
        <v>24</v>
      </c>
      <c r="B26" s="20" t="s">
        <v>85</v>
      </c>
      <c r="C26" s="20" t="s">
        <v>85</v>
      </c>
      <c r="D26" s="28" t="s">
        <v>19</v>
      </c>
      <c r="E26" s="28" t="s">
        <v>26</v>
      </c>
      <c r="F26" s="28" t="s">
        <v>30</v>
      </c>
      <c r="G26" s="20" t="s">
        <v>85</v>
      </c>
      <c r="H26" s="20" t="s">
        <v>85</v>
      </c>
    </row>
    <row r="27" spans="1:8" x14ac:dyDescent="0.25">
      <c r="A27" s="19">
        <f t="shared" si="0"/>
        <v>25</v>
      </c>
      <c r="B27" s="20" t="s">
        <v>85</v>
      </c>
      <c r="C27" s="20" t="s">
        <v>85</v>
      </c>
      <c r="D27" s="28" t="s">
        <v>19</v>
      </c>
      <c r="E27" s="28" t="s">
        <v>27</v>
      </c>
      <c r="F27" s="28" t="s">
        <v>30</v>
      </c>
      <c r="G27" s="20" t="s">
        <v>85</v>
      </c>
      <c r="H27" s="20" t="s">
        <v>85</v>
      </c>
    </row>
    <row r="28" spans="1:8" x14ac:dyDescent="0.25">
      <c r="A28" s="19">
        <f t="shared" si="0"/>
        <v>26</v>
      </c>
      <c r="B28" s="20" t="s">
        <v>85</v>
      </c>
      <c r="C28" s="20" t="s">
        <v>85</v>
      </c>
      <c r="D28" s="28" t="s">
        <v>19</v>
      </c>
      <c r="E28" s="28" t="s">
        <v>27</v>
      </c>
      <c r="F28" s="28" t="s">
        <v>30</v>
      </c>
      <c r="G28" s="20" t="s">
        <v>85</v>
      </c>
      <c r="H28" s="20" t="s">
        <v>85</v>
      </c>
    </row>
    <row r="29" spans="1:8" x14ac:dyDescent="0.25">
      <c r="A29" s="19">
        <f t="shared" si="0"/>
        <v>27</v>
      </c>
      <c r="B29" s="20" t="s">
        <v>85</v>
      </c>
      <c r="C29" s="20" t="s">
        <v>85</v>
      </c>
      <c r="D29" s="28" t="s">
        <v>22</v>
      </c>
      <c r="E29" s="28" t="s">
        <v>27</v>
      </c>
      <c r="F29" s="28" t="s">
        <v>30</v>
      </c>
      <c r="G29" s="20" t="s">
        <v>85</v>
      </c>
      <c r="H29" s="20" t="s">
        <v>85</v>
      </c>
    </row>
    <row r="30" spans="1:8" x14ac:dyDescent="0.25">
      <c r="A30" s="19">
        <f t="shared" si="0"/>
        <v>28</v>
      </c>
      <c r="B30" s="20" t="s">
        <v>85</v>
      </c>
      <c r="C30" s="20" t="s">
        <v>85</v>
      </c>
      <c r="D30" s="28" t="s">
        <v>19</v>
      </c>
      <c r="E30" s="28" t="s">
        <v>24</v>
      </c>
      <c r="F30" s="28" t="s">
        <v>31</v>
      </c>
      <c r="G30" s="20" t="s">
        <v>85</v>
      </c>
      <c r="H30" s="20"/>
    </row>
    <row r="31" spans="1:8" x14ac:dyDescent="0.25">
      <c r="A31" s="19">
        <f t="shared" si="0"/>
        <v>29</v>
      </c>
      <c r="B31" s="20" t="s">
        <v>85</v>
      </c>
      <c r="C31" s="20" t="s">
        <v>85</v>
      </c>
      <c r="D31" s="28" t="s">
        <v>19</v>
      </c>
      <c r="E31" s="28" t="s">
        <v>24</v>
      </c>
      <c r="F31" s="28" t="s">
        <v>31</v>
      </c>
      <c r="G31" s="20" t="s">
        <v>85</v>
      </c>
      <c r="H31" s="20" t="s">
        <v>85</v>
      </c>
    </row>
    <row r="32" spans="1:8" x14ac:dyDescent="0.25">
      <c r="A32" s="19">
        <f t="shared" si="0"/>
        <v>30</v>
      </c>
      <c r="B32" s="20" t="s">
        <v>85</v>
      </c>
      <c r="C32" s="20" t="s">
        <v>85</v>
      </c>
      <c r="D32" s="29" t="s">
        <v>19</v>
      </c>
      <c r="E32" s="29" t="s">
        <v>26</v>
      </c>
      <c r="F32" s="29" t="s">
        <v>29</v>
      </c>
      <c r="G32" s="20" t="s">
        <v>85</v>
      </c>
      <c r="H32" s="20" t="s">
        <v>85</v>
      </c>
    </row>
    <row r="33" spans="1:8" x14ac:dyDescent="0.25">
      <c r="A33" s="19">
        <f t="shared" si="0"/>
        <v>31</v>
      </c>
      <c r="B33" s="20" t="s">
        <v>86</v>
      </c>
      <c r="C33" s="20" t="s">
        <v>85</v>
      </c>
      <c r="D33" s="29" t="s">
        <v>19</v>
      </c>
      <c r="E33" s="29" t="s">
        <v>26</v>
      </c>
      <c r="F33" s="29" t="s">
        <v>30</v>
      </c>
      <c r="G33" s="20" t="s">
        <v>85</v>
      </c>
      <c r="H33" s="20" t="s">
        <v>85</v>
      </c>
    </row>
    <row r="34" spans="1:8" x14ac:dyDescent="0.25">
      <c r="A34" s="19">
        <f t="shared" si="0"/>
        <v>32</v>
      </c>
      <c r="B34" s="20" t="s">
        <v>85</v>
      </c>
      <c r="C34" s="20" t="s">
        <v>85</v>
      </c>
      <c r="D34" s="27" t="s">
        <v>21</v>
      </c>
      <c r="E34" s="27" t="s">
        <v>26</v>
      </c>
      <c r="F34" s="27" t="s">
        <v>30</v>
      </c>
      <c r="G34" s="20" t="s">
        <v>85</v>
      </c>
      <c r="H34" s="20" t="s">
        <v>85</v>
      </c>
    </row>
    <row r="35" spans="1:8" x14ac:dyDescent="0.25">
      <c r="A35" s="19">
        <f t="shared" si="0"/>
        <v>33</v>
      </c>
      <c r="B35" s="20" t="s">
        <v>85</v>
      </c>
      <c r="C35" s="20" t="s">
        <v>85</v>
      </c>
      <c r="D35" s="29" t="s">
        <v>19</v>
      </c>
      <c r="E35" s="29" t="s">
        <v>24</v>
      </c>
      <c r="F35" s="29" t="s">
        <v>30</v>
      </c>
      <c r="G35" s="20" t="s">
        <v>85</v>
      </c>
      <c r="H35" s="20" t="s">
        <v>85</v>
      </c>
    </row>
    <row r="36" spans="1:8" x14ac:dyDescent="0.25">
      <c r="A36" s="19">
        <f t="shared" si="0"/>
        <v>34</v>
      </c>
      <c r="B36" s="20" t="s">
        <v>85</v>
      </c>
      <c r="C36" s="20" t="s">
        <v>85</v>
      </c>
      <c r="D36" s="29" t="s">
        <v>19</v>
      </c>
      <c r="E36" s="29" t="s">
        <v>24</v>
      </c>
      <c r="F36" s="29" t="s">
        <v>30</v>
      </c>
      <c r="G36" s="20" t="s">
        <v>85</v>
      </c>
      <c r="H36" s="20"/>
    </row>
    <row r="37" spans="1:8" x14ac:dyDescent="0.25">
      <c r="A37" s="19">
        <f t="shared" si="0"/>
        <v>35</v>
      </c>
      <c r="B37" s="20"/>
      <c r="C37" s="21"/>
      <c r="D37" s="20"/>
      <c r="E37" s="20"/>
      <c r="F37" s="20"/>
      <c r="G37" s="20"/>
      <c r="H37" s="20"/>
    </row>
    <row r="38" spans="1:8" x14ac:dyDescent="0.25">
      <c r="A38" s="19">
        <f t="shared" si="0"/>
        <v>36</v>
      </c>
      <c r="B38" s="22"/>
      <c r="C38" s="21"/>
      <c r="D38" s="20"/>
      <c r="E38" s="20"/>
      <c r="F38" s="20"/>
      <c r="G38" s="20"/>
      <c r="H38" s="20"/>
    </row>
    <row r="39" spans="1:8" x14ac:dyDescent="0.25">
      <c r="A39" s="19">
        <f t="shared" si="0"/>
        <v>37</v>
      </c>
      <c r="B39" s="20"/>
      <c r="C39" s="21"/>
      <c r="D39" s="20"/>
      <c r="E39" s="20"/>
      <c r="F39" s="20"/>
      <c r="G39" s="20"/>
      <c r="H39" s="20"/>
    </row>
    <row r="40" spans="1:8" x14ac:dyDescent="0.25">
      <c r="A40" s="19">
        <f t="shared" si="0"/>
        <v>38</v>
      </c>
      <c r="B40" s="20"/>
      <c r="C40" s="21"/>
      <c r="D40" s="20"/>
      <c r="E40" s="20"/>
      <c r="F40" s="20"/>
      <c r="G40" s="20"/>
      <c r="H40" s="20"/>
    </row>
    <row r="41" spans="1:8" x14ac:dyDescent="0.25">
      <c r="A41" s="19">
        <f t="shared" si="0"/>
        <v>39</v>
      </c>
      <c r="B41" s="20"/>
      <c r="C41" s="21"/>
      <c r="D41" s="20"/>
      <c r="E41" s="20"/>
      <c r="F41" s="20"/>
      <c r="G41" s="20"/>
      <c r="H41" s="20"/>
    </row>
    <row r="42" spans="1:8" x14ac:dyDescent="0.25">
      <c r="A42" s="19">
        <f t="shared" si="0"/>
        <v>40</v>
      </c>
      <c r="B42" s="20"/>
      <c r="C42" s="21"/>
      <c r="D42" s="20"/>
      <c r="E42" s="20"/>
      <c r="F42" s="20"/>
      <c r="G42" s="20"/>
      <c r="H42" s="20"/>
    </row>
    <row r="43" spans="1:8" x14ac:dyDescent="0.25">
      <c r="A43" s="19">
        <f t="shared" si="0"/>
        <v>41</v>
      </c>
      <c r="B43" s="20"/>
      <c r="C43" s="21"/>
      <c r="D43" s="20"/>
      <c r="E43" s="20"/>
      <c r="F43" s="20"/>
      <c r="G43" s="20"/>
      <c r="H43" s="20"/>
    </row>
    <row r="44" spans="1:8" x14ac:dyDescent="0.25">
      <c r="A44" s="19">
        <f t="shared" si="0"/>
        <v>42</v>
      </c>
      <c r="B44" s="20"/>
      <c r="C44" s="21"/>
      <c r="D44" s="20"/>
      <c r="E44" s="20"/>
      <c r="F44" s="20"/>
      <c r="G44" s="20"/>
      <c r="H44" s="20"/>
    </row>
    <row r="45" spans="1:8" x14ac:dyDescent="0.25">
      <c r="A45" s="19">
        <f t="shared" si="0"/>
        <v>43</v>
      </c>
      <c r="B45" s="20"/>
      <c r="C45" s="21"/>
      <c r="D45" s="20"/>
      <c r="E45" s="20"/>
      <c r="F45" s="20"/>
      <c r="G45" s="20"/>
      <c r="H45" s="20"/>
    </row>
    <row r="46" spans="1:8" x14ac:dyDescent="0.25">
      <c r="A46" s="19">
        <f t="shared" si="0"/>
        <v>44</v>
      </c>
      <c r="B46" s="20"/>
      <c r="C46" s="21"/>
      <c r="D46" s="20"/>
      <c r="E46" s="20"/>
      <c r="F46" s="20"/>
      <c r="G46" s="20"/>
      <c r="H46" s="20"/>
    </row>
    <row r="47" spans="1:8" x14ac:dyDescent="0.25">
      <c r="A47" s="19">
        <f t="shared" si="0"/>
        <v>45</v>
      </c>
      <c r="B47" s="20"/>
      <c r="C47" s="21"/>
      <c r="D47" s="20"/>
      <c r="E47" s="20"/>
      <c r="F47" s="20"/>
      <c r="G47" s="20"/>
      <c r="H47" s="20"/>
    </row>
    <row r="48" spans="1:8" x14ac:dyDescent="0.25">
      <c r="A48" s="19">
        <f t="shared" si="0"/>
        <v>46</v>
      </c>
      <c r="B48" s="20"/>
      <c r="C48" s="21"/>
      <c r="D48" s="20"/>
      <c r="E48" s="20"/>
      <c r="F48" s="20"/>
      <c r="G48" s="20"/>
      <c r="H48" s="20"/>
    </row>
    <row r="49" spans="1:8" x14ac:dyDescent="0.25">
      <c r="A49" s="19">
        <f t="shared" si="0"/>
        <v>47</v>
      </c>
      <c r="B49" s="20"/>
      <c r="C49" s="21"/>
      <c r="D49" s="20"/>
      <c r="E49" s="20"/>
      <c r="F49" s="20"/>
      <c r="G49" s="20"/>
      <c r="H49" s="20"/>
    </row>
    <row r="50" spans="1:8" x14ac:dyDescent="0.25">
      <c r="A50" s="19">
        <f t="shared" si="0"/>
        <v>48</v>
      </c>
      <c r="B50" s="20"/>
      <c r="C50" s="21"/>
      <c r="D50" s="20"/>
      <c r="E50" s="20"/>
      <c r="F50" s="20"/>
      <c r="G50" s="20"/>
      <c r="H50" s="20"/>
    </row>
    <row r="51" spans="1:8" x14ac:dyDescent="0.25">
      <c r="A51" s="19">
        <f t="shared" si="0"/>
        <v>49</v>
      </c>
      <c r="B51" s="20"/>
      <c r="C51" s="21"/>
      <c r="D51" s="20"/>
      <c r="E51" s="20"/>
      <c r="F51" s="20"/>
      <c r="G51" s="20"/>
      <c r="H51" s="20"/>
    </row>
    <row r="52" spans="1:8" x14ac:dyDescent="0.25">
      <c r="A52" s="19">
        <f t="shared" si="0"/>
        <v>50</v>
      </c>
      <c r="B52" s="20"/>
      <c r="C52" s="21"/>
      <c r="D52" s="20"/>
      <c r="E52" s="20"/>
      <c r="F52" s="20"/>
      <c r="G52" s="20"/>
      <c r="H52" s="20"/>
    </row>
    <row r="53" spans="1:8" x14ac:dyDescent="0.25">
      <c r="A53" s="19">
        <f t="shared" si="0"/>
        <v>51</v>
      </c>
      <c r="B53" s="20"/>
      <c r="C53" s="21"/>
      <c r="D53" s="20"/>
      <c r="E53" s="20"/>
      <c r="F53" s="20"/>
      <c r="G53" s="20"/>
      <c r="H53" s="20"/>
    </row>
    <row r="54" spans="1:8" x14ac:dyDescent="0.25">
      <c r="A54" s="19">
        <f t="shared" si="0"/>
        <v>52</v>
      </c>
      <c r="B54" s="20"/>
      <c r="C54" s="21"/>
      <c r="D54" s="20"/>
      <c r="E54" s="20"/>
      <c r="F54" s="20"/>
      <c r="G54" s="20"/>
      <c r="H54" s="20"/>
    </row>
    <row r="55" spans="1:8" x14ac:dyDescent="0.25">
      <c r="A55" s="19">
        <f t="shared" si="0"/>
        <v>53</v>
      </c>
      <c r="B55" s="20"/>
      <c r="C55" s="21"/>
      <c r="D55" s="20"/>
      <c r="E55" s="20"/>
      <c r="F55" s="20"/>
      <c r="G55" s="20"/>
      <c r="H55" s="20"/>
    </row>
    <row r="56" spans="1:8" x14ac:dyDescent="0.25">
      <c r="A56" s="19">
        <f t="shared" si="0"/>
        <v>54</v>
      </c>
      <c r="B56" s="20"/>
      <c r="C56" s="21"/>
      <c r="D56" s="20"/>
      <c r="E56" s="20"/>
      <c r="F56" s="20"/>
      <c r="G56" s="20"/>
      <c r="H56" s="20"/>
    </row>
    <row r="57" spans="1:8" x14ac:dyDescent="0.25">
      <c r="A57" s="19">
        <f t="shared" si="0"/>
        <v>55</v>
      </c>
      <c r="B57" s="20"/>
      <c r="C57" s="21"/>
      <c r="D57" s="20"/>
      <c r="E57" s="20"/>
      <c r="F57" s="20"/>
      <c r="G57" s="20"/>
      <c r="H57" s="20"/>
    </row>
    <row r="58" spans="1:8" x14ac:dyDescent="0.25">
      <c r="A58" s="19">
        <f t="shared" si="0"/>
        <v>56</v>
      </c>
      <c r="B58" s="20"/>
      <c r="C58" s="21"/>
      <c r="D58" s="20"/>
      <c r="E58" s="20"/>
      <c r="F58" s="20"/>
      <c r="G58" s="20"/>
      <c r="H58" s="20"/>
    </row>
    <row r="59" spans="1:8" x14ac:dyDescent="0.25">
      <c r="A59" s="19">
        <f t="shared" si="0"/>
        <v>57</v>
      </c>
      <c r="B59" s="20"/>
      <c r="C59" s="21"/>
      <c r="D59" s="20"/>
      <c r="E59" s="20"/>
      <c r="F59" s="20"/>
      <c r="G59" s="20"/>
      <c r="H59" s="20"/>
    </row>
    <row r="60" spans="1:8" x14ac:dyDescent="0.25">
      <c r="A60" s="19">
        <f t="shared" si="0"/>
        <v>58</v>
      </c>
      <c r="B60" s="20"/>
      <c r="C60" s="21"/>
      <c r="D60" s="20"/>
      <c r="E60" s="20"/>
      <c r="F60" s="20"/>
      <c r="G60" s="20"/>
      <c r="H60" s="20"/>
    </row>
    <row r="61" spans="1:8" x14ac:dyDescent="0.25">
      <c r="A61" s="19">
        <f t="shared" si="0"/>
        <v>59</v>
      </c>
      <c r="B61" s="20"/>
      <c r="C61" s="21"/>
      <c r="D61" s="20"/>
      <c r="E61" s="20"/>
      <c r="F61" s="20"/>
      <c r="G61" s="20"/>
      <c r="H61" s="20"/>
    </row>
    <row r="62" spans="1:8" x14ac:dyDescent="0.25">
      <c r="A62" s="19">
        <f t="shared" si="0"/>
        <v>60</v>
      </c>
      <c r="B62" s="20"/>
      <c r="C62" s="21"/>
      <c r="D62" s="20"/>
      <c r="E62" s="20"/>
      <c r="F62" s="20"/>
      <c r="G62" s="20"/>
      <c r="H62" s="20"/>
    </row>
    <row r="63" spans="1:8" x14ac:dyDescent="0.25">
      <c r="A63" s="19">
        <f t="shared" si="0"/>
        <v>61</v>
      </c>
      <c r="B63" s="20"/>
      <c r="C63" s="21"/>
      <c r="D63" s="20"/>
      <c r="E63" s="20"/>
      <c r="F63" s="20"/>
      <c r="G63" s="20"/>
      <c r="H63" s="20"/>
    </row>
    <row r="64" spans="1:8" x14ac:dyDescent="0.25">
      <c r="A64" s="19">
        <f t="shared" si="0"/>
        <v>62</v>
      </c>
      <c r="B64" s="20"/>
      <c r="C64" s="21"/>
      <c r="D64" s="20"/>
      <c r="E64" s="20"/>
      <c r="F64" s="20"/>
      <c r="G64" s="20"/>
      <c r="H64" s="20"/>
    </row>
    <row r="65" spans="1:8" x14ac:dyDescent="0.25">
      <c r="A65" s="19">
        <f t="shared" si="0"/>
        <v>63</v>
      </c>
      <c r="B65" s="20"/>
      <c r="C65" s="21"/>
      <c r="D65" s="20"/>
      <c r="E65" s="20"/>
      <c r="F65" s="20"/>
      <c r="G65" s="20"/>
      <c r="H65" s="20"/>
    </row>
    <row r="66" spans="1:8" x14ac:dyDescent="0.25">
      <c r="A66" s="19">
        <f t="shared" si="0"/>
        <v>64</v>
      </c>
      <c r="B66" s="20"/>
      <c r="C66" s="21"/>
      <c r="D66" s="20"/>
      <c r="E66" s="20"/>
      <c r="F66" s="20"/>
      <c r="G66" s="20"/>
      <c r="H66" s="20"/>
    </row>
    <row r="67" spans="1:8" x14ac:dyDescent="0.25">
      <c r="A67" s="19">
        <f t="shared" si="0"/>
        <v>65</v>
      </c>
      <c r="B67" s="20"/>
      <c r="C67" s="21"/>
      <c r="D67" s="20"/>
      <c r="E67" s="20"/>
      <c r="F67" s="20"/>
      <c r="G67" s="20"/>
      <c r="H67" s="20"/>
    </row>
    <row r="68" spans="1:8" x14ac:dyDescent="0.25">
      <c r="A68" s="19">
        <f t="shared" si="0"/>
        <v>66</v>
      </c>
      <c r="B68" s="20"/>
      <c r="C68" s="21"/>
      <c r="D68" s="20"/>
      <c r="E68" s="20"/>
      <c r="F68" s="20"/>
      <c r="G68" s="20"/>
      <c r="H68" s="20"/>
    </row>
    <row r="69" spans="1:8" x14ac:dyDescent="0.25">
      <c r="A69" s="19">
        <f t="shared" ref="A69:A101" si="1">A68+1</f>
        <v>67</v>
      </c>
      <c r="B69" s="20"/>
      <c r="C69" s="21"/>
      <c r="D69" s="20"/>
      <c r="E69" s="20"/>
      <c r="F69" s="20"/>
      <c r="G69" s="20"/>
      <c r="H69" s="20"/>
    </row>
    <row r="70" spans="1:8" x14ac:dyDescent="0.25">
      <c r="A70" s="19">
        <f t="shared" si="1"/>
        <v>68</v>
      </c>
      <c r="B70" s="20"/>
      <c r="C70" s="21"/>
      <c r="D70" s="20"/>
      <c r="E70" s="20"/>
      <c r="F70" s="20"/>
      <c r="G70" s="20"/>
      <c r="H70" s="20"/>
    </row>
    <row r="71" spans="1:8" x14ac:dyDescent="0.25">
      <c r="A71" s="19">
        <f t="shared" si="1"/>
        <v>69</v>
      </c>
      <c r="B71" s="20"/>
      <c r="C71" s="21"/>
      <c r="D71" s="20"/>
      <c r="E71" s="20"/>
      <c r="F71" s="20"/>
      <c r="G71" s="20"/>
      <c r="H71" s="20"/>
    </row>
    <row r="72" spans="1:8" x14ac:dyDescent="0.25">
      <c r="A72" s="19">
        <f t="shared" si="1"/>
        <v>70</v>
      </c>
      <c r="B72" s="20"/>
      <c r="C72" s="21"/>
      <c r="D72" s="20"/>
      <c r="E72" s="20"/>
      <c r="F72" s="20"/>
      <c r="G72" s="20"/>
      <c r="H72" s="20"/>
    </row>
    <row r="73" spans="1:8" x14ac:dyDescent="0.25">
      <c r="A73" s="19">
        <f t="shared" si="1"/>
        <v>71</v>
      </c>
      <c r="B73" s="20"/>
      <c r="C73" s="21"/>
      <c r="D73" s="20"/>
      <c r="E73" s="20"/>
      <c r="F73" s="20"/>
      <c r="G73" s="20"/>
      <c r="H73" s="20"/>
    </row>
    <row r="74" spans="1:8" x14ac:dyDescent="0.25">
      <c r="A74" s="19">
        <f t="shared" si="1"/>
        <v>72</v>
      </c>
      <c r="B74" s="20"/>
      <c r="C74" s="21"/>
      <c r="D74" s="20"/>
      <c r="E74" s="20"/>
      <c r="F74" s="20"/>
      <c r="G74" s="20"/>
      <c r="H74" s="20"/>
    </row>
    <row r="75" spans="1:8" x14ac:dyDescent="0.25">
      <c r="A75" s="19">
        <f t="shared" si="1"/>
        <v>73</v>
      </c>
      <c r="B75" s="20"/>
      <c r="C75" s="21"/>
      <c r="D75" s="20"/>
      <c r="E75" s="20"/>
      <c r="F75" s="20"/>
      <c r="G75" s="20"/>
      <c r="H75" s="20"/>
    </row>
    <row r="76" spans="1:8" x14ac:dyDescent="0.25">
      <c r="A76" s="19">
        <f t="shared" si="1"/>
        <v>74</v>
      </c>
      <c r="B76" s="20"/>
      <c r="C76" s="21"/>
      <c r="D76" s="20"/>
      <c r="E76" s="20"/>
      <c r="F76" s="20"/>
      <c r="G76" s="20"/>
      <c r="H76" s="20"/>
    </row>
    <row r="77" spans="1:8" x14ac:dyDescent="0.25">
      <c r="A77" s="19">
        <f t="shared" si="1"/>
        <v>75</v>
      </c>
      <c r="B77" s="20"/>
      <c r="C77" s="21"/>
      <c r="D77" s="20"/>
      <c r="E77" s="20"/>
      <c r="F77" s="20"/>
      <c r="G77" s="20"/>
      <c r="H77" s="20"/>
    </row>
    <row r="78" spans="1:8" x14ac:dyDescent="0.25">
      <c r="A78" s="19">
        <f t="shared" si="1"/>
        <v>76</v>
      </c>
      <c r="B78" s="20"/>
      <c r="C78" s="21"/>
      <c r="D78" s="20"/>
      <c r="E78" s="20"/>
      <c r="F78" s="20"/>
      <c r="G78" s="20"/>
      <c r="H78" s="20"/>
    </row>
    <row r="79" spans="1:8" x14ac:dyDescent="0.25">
      <c r="A79" s="19">
        <f t="shared" si="1"/>
        <v>77</v>
      </c>
      <c r="B79" s="20"/>
      <c r="C79" s="21"/>
      <c r="D79" s="20"/>
      <c r="E79" s="20"/>
      <c r="F79" s="20"/>
      <c r="G79" s="20"/>
      <c r="H79" s="20"/>
    </row>
    <row r="80" spans="1:8" x14ac:dyDescent="0.25">
      <c r="A80" s="19">
        <f t="shared" si="1"/>
        <v>78</v>
      </c>
      <c r="B80" s="20"/>
      <c r="C80" s="21"/>
      <c r="D80" s="20"/>
      <c r="E80" s="20"/>
      <c r="F80" s="20"/>
      <c r="G80" s="20"/>
      <c r="H80" s="20"/>
    </row>
    <row r="81" spans="1:8" x14ac:dyDescent="0.25">
      <c r="A81" s="19">
        <f t="shared" si="1"/>
        <v>79</v>
      </c>
      <c r="B81" s="20"/>
      <c r="C81" s="21"/>
      <c r="D81" s="20"/>
      <c r="E81" s="20"/>
      <c r="F81" s="20"/>
      <c r="G81" s="20"/>
      <c r="H81" s="20"/>
    </row>
    <row r="82" spans="1:8" x14ac:dyDescent="0.25">
      <c r="A82" s="19">
        <f t="shared" si="1"/>
        <v>80</v>
      </c>
      <c r="B82" s="20"/>
      <c r="C82" s="21"/>
      <c r="D82" s="20"/>
      <c r="E82" s="20"/>
      <c r="F82" s="20"/>
      <c r="G82" s="20"/>
      <c r="H82" s="20"/>
    </row>
    <row r="83" spans="1:8" x14ac:dyDescent="0.25">
      <c r="A83" s="19">
        <f t="shared" si="1"/>
        <v>81</v>
      </c>
      <c r="B83" s="20"/>
      <c r="C83" s="21"/>
      <c r="D83" s="20"/>
      <c r="E83" s="20"/>
      <c r="F83" s="20"/>
      <c r="G83" s="20"/>
      <c r="H83" s="20"/>
    </row>
    <row r="84" spans="1:8" x14ac:dyDescent="0.25">
      <c r="A84" s="19">
        <f t="shared" si="1"/>
        <v>82</v>
      </c>
      <c r="B84" s="20"/>
      <c r="C84" s="21"/>
      <c r="D84" s="20"/>
      <c r="E84" s="20"/>
      <c r="F84" s="20"/>
      <c r="G84" s="20"/>
      <c r="H84" s="20"/>
    </row>
    <row r="85" spans="1:8" x14ac:dyDescent="0.25">
      <c r="A85" s="19">
        <f t="shared" si="1"/>
        <v>83</v>
      </c>
      <c r="B85" s="20"/>
      <c r="C85" s="21"/>
      <c r="D85" s="20"/>
      <c r="E85" s="20"/>
      <c r="F85" s="20"/>
      <c r="G85" s="20"/>
      <c r="H85" s="20"/>
    </row>
    <row r="86" spans="1:8" x14ac:dyDescent="0.25">
      <c r="A86" s="19">
        <f t="shared" si="1"/>
        <v>84</v>
      </c>
      <c r="B86" s="20"/>
      <c r="C86" s="21"/>
      <c r="D86" s="20"/>
      <c r="E86" s="20"/>
      <c r="F86" s="20"/>
      <c r="G86" s="20"/>
      <c r="H86" s="20"/>
    </row>
    <row r="87" spans="1:8" x14ac:dyDescent="0.25">
      <c r="A87" s="19">
        <f t="shared" si="1"/>
        <v>85</v>
      </c>
      <c r="B87" s="20"/>
      <c r="C87" s="21"/>
      <c r="D87" s="20"/>
      <c r="E87" s="20"/>
      <c r="F87" s="20"/>
      <c r="G87" s="20"/>
      <c r="H87" s="20"/>
    </row>
    <row r="88" spans="1:8" x14ac:dyDescent="0.25">
      <c r="A88" s="19">
        <f t="shared" si="1"/>
        <v>86</v>
      </c>
      <c r="B88" s="20"/>
      <c r="C88" s="21"/>
      <c r="D88" s="20"/>
      <c r="E88" s="20"/>
      <c r="F88" s="20"/>
      <c r="G88" s="20"/>
      <c r="H88" s="20"/>
    </row>
    <row r="89" spans="1:8" x14ac:dyDescent="0.25">
      <c r="A89" s="19">
        <f t="shared" si="1"/>
        <v>87</v>
      </c>
      <c r="B89" s="20"/>
      <c r="C89" s="21"/>
      <c r="D89" s="20"/>
      <c r="E89" s="20"/>
      <c r="F89" s="20"/>
      <c r="G89" s="20"/>
      <c r="H89" s="20"/>
    </row>
    <row r="90" spans="1:8" x14ac:dyDescent="0.25">
      <c r="A90" s="19">
        <f t="shared" si="1"/>
        <v>88</v>
      </c>
      <c r="B90" s="20"/>
      <c r="C90" s="21"/>
      <c r="D90" s="20"/>
      <c r="E90" s="20"/>
      <c r="F90" s="20"/>
      <c r="G90" s="20"/>
      <c r="H90" s="20"/>
    </row>
    <row r="91" spans="1:8" x14ac:dyDescent="0.25">
      <c r="A91" s="19">
        <f t="shared" si="1"/>
        <v>89</v>
      </c>
      <c r="B91" s="20"/>
      <c r="C91" s="21"/>
      <c r="D91" s="20"/>
      <c r="E91" s="20"/>
      <c r="F91" s="20"/>
      <c r="G91" s="20"/>
      <c r="H91" s="20"/>
    </row>
    <row r="92" spans="1:8" x14ac:dyDescent="0.25">
      <c r="A92" s="19">
        <f t="shared" si="1"/>
        <v>90</v>
      </c>
      <c r="B92" s="20"/>
      <c r="C92" s="21"/>
      <c r="D92" s="20"/>
      <c r="E92" s="20"/>
      <c r="F92" s="20"/>
      <c r="G92" s="20"/>
      <c r="H92" s="20"/>
    </row>
    <row r="93" spans="1:8" x14ac:dyDescent="0.25">
      <c r="A93" s="19">
        <f t="shared" si="1"/>
        <v>91</v>
      </c>
      <c r="B93" s="20"/>
      <c r="C93" s="21"/>
      <c r="D93" s="20"/>
      <c r="E93" s="20"/>
      <c r="F93" s="20"/>
      <c r="G93" s="20"/>
      <c r="H93" s="20"/>
    </row>
    <row r="94" spans="1:8" x14ac:dyDescent="0.25">
      <c r="A94" s="19">
        <f t="shared" si="1"/>
        <v>92</v>
      </c>
      <c r="B94" s="20"/>
      <c r="C94" s="21"/>
      <c r="D94" s="20"/>
      <c r="E94" s="20"/>
      <c r="F94" s="20"/>
      <c r="G94" s="20"/>
      <c r="H94" s="20"/>
    </row>
    <row r="95" spans="1:8" x14ac:dyDescent="0.25">
      <c r="A95" s="19">
        <f t="shared" si="1"/>
        <v>93</v>
      </c>
      <c r="B95" s="20"/>
      <c r="C95" s="21"/>
      <c r="D95" s="20"/>
      <c r="E95" s="20"/>
      <c r="F95" s="20"/>
      <c r="G95" s="20"/>
      <c r="H95" s="20"/>
    </row>
    <row r="96" spans="1:8" x14ac:dyDescent="0.25">
      <c r="A96" s="19">
        <f t="shared" si="1"/>
        <v>94</v>
      </c>
      <c r="B96" s="20"/>
      <c r="C96" s="21"/>
      <c r="D96" s="20"/>
      <c r="E96" s="20"/>
      <c r="F96" s="20"/>
      <c r="G96" s="20"/>
      <c r="H96" s="20"/>
    </row>
    <row r="97" spans="1:8" x14ac:dyDescent="0.25">
      <c r="A97" s="19">
        <f t="shared" si="1"/>
        <v>95</v>
      </c>
      <c r="B97" s="20"/>
      <c r="C97" s="21"/>
      <c r="D97" s="20"/>
      <c r="E97" s="20"/>
      <c r="F97" s="20"/>
      <c r="G97" s="20"/>
      <c r="H97" s="20"/>
    </row>
    <row r="98" spans="1:8" x14ac:dyDescent="0.25">
      <c r="A98" s="19">
        <f t="shared" si="1"/>
        <v>96</v>
      </c>
      <c r="B98" s="20"/>
      <c r="C98" s="21"/>
      <c r="D98" s="20"/>
      <c r="E98" s="20"/>
      <c r="F98" s="20"/>
      <c r="G98" s="20"/>
      <c r="H98" s="20"/>
    </row>
    <row r="99" spans="1:8" x14ac:dyDescent="0.25">
      <c r="A99" s="19">
        <f t="shared" si="1"/>
        <v>97</v>
      </c>
      <c r="B99" s="20"/>
      <c r="C99" s="21"/>
      <c r="D99" s="20"/>
      <c r="E99" s="20"/>
      <c r="F99" s="20"/>
      <c r="G99" s="20"/>
      <c r="H99" s="20"/>
    </row>
    <row r="100" spans="1:8" x14ac:dyDescent="0.25">
      <c r="A100" s="19">
        <f t="shared" si="1"/>
        <v>98</v>
      </c>
      <c r="B100" s="20"/>
      <c r="C100" s="21"/>
      <c r="D100" s="20"/>
      <c r="E100" s="20"/>
      <c r="F100" s="20"/>
      <c r="G100" s="20"/>
      <c r="H100" s="20"/>
    </row>
    <row r="101" spans="1:8" x14ac:dyDescent="0.25">
      <c r="A101" s="19">
        <f t="shared" si="1"/>
        <v>99</v>
      </c>
      <c r="B101" s="20"/>
      <c r="C101" s="21"/>
      <c r="D101" s="20"/>
      <c r="E101" s="20"/>
      <c r="F101" s="20"/>
      <c r="G101" s="20"/>
      <c r="H101" s="20"/>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3"/>
  <sheetViews>
    <sheetView showGridLines="0" tabSelected="1" topLeftCell="A3" zoomScale="83" zoomScaleNormal="83" zoomScaleSheetLayoutView="84" workbookViewId="0">
      <selection activeCell="G6" sqref="G6"/>
    </sheetView>
  </sheetViews>
  <sheetFormatPr baseColWidth="10" defaultColWidth="9.140625" defaultRowHeight="14.25" x14ac:dyDescent="0.2"/>
  <cols>
    <col min="1" max="1" width="4.85546875" style="83" customWidth="1"/>
    <col min="2" max="2" width="20.42578125" style="83" customWidth="1"/>
    <col min="3" max="3" width="33.5703125" style="84" customWidth="1"/>
    <col min="4" max="4" width="21.140625" style="85" customWidth="1"/>
    <col min="5" max="5" width="22.140625" style="84" customWidth="1"/>
    <col min="6" max="6" width="11.5703125" style="84" customWidth="1"/>
    <col min="7" max="7" width="14.7109375" style="84" customWidth="1"/>
    <col min="8" max="8" width="15" style="84" customWidth="1"/>
    <col min="9" max="9" width="10.140625" style="84" customWidth="1"/>
    <col min="10" max="10" width="61.28515625" style="86" customWidth="1"/>
    <col min="11" max="11" width="17.28515625" style="87" customWidth="1"/>
    <col min="12" max="13" width="64.85546875" style="88" hidden="1" customWidth="1"/>
    <col min="14" max="14" width="24.42578125" style="87" customWidth="1"/>
    <col min="15" max="15" width="31.85546875" style="89" customWidth="1"/>
    <col min="16" max="16" width="32" style="89" hidden="1" customWidth="1"/>
    <col min="17" max="17" width="29.140625" style="87" hidden="1" customWidth="1"/>
    <col min="18" max="18" width="35.42578125" style="87" hidden="1" customWidth="1"/>
    <col min="19" max="19" width="33.5703125" style="87" hidden="1" customWidth="1"/>
    <col min="20" max="16384" width="9.140625" style="3"/>
  </cols>
  <sheetData>
    <row r="1" spans="1:19" ht="15" hidden="1" thickBot="1" x14ac:dyDescent="0.25"/>
    <row r="2" spans="1:19" s="4" customFormat="1" ht="15" hidden="1" thickBot="1" x14ac:dyDescent="0.25">
      <c r="A2" s="90" t="s">
        <v>89</v>
      </c>
      <c r="B2" s="91"/>
      <c r="C2" s="91"/>
      <c r="D2" s="91"/>
      <c r="E2" s="91"/>
      <c r="F2" s="91"/>
      <c r="G2" s="91"/>
      <c r="H2" s="91"/>
      <c r="I2" s="91"/>
      <c r="J2" s="91"/>
      <c r="K2" s="91"/>
      <c r="L2" s="92"/>
      <c r="M2" s="92"/>
      <c r="N2" s="93"/>
      <c r="O2" s="94"/>
      <c r="P2" s="94"/>
      <c r="Q2" s="93"/>
      <c r="R2" s="93"/>
      <c r="S2" s="93"/>
    </row>
    <row r="3" spans="1:19" ht="51" customHeight="1" x14ac:dyDescent="0.2">
      <c r="A3" s="95" t="s">
        <v>87</v>
      </c>
      <c r="B3" s="96" t="s">
        <v>123</v>
      </c>
      <c r="C3" s="96" t="s">
        <v>19</v>
      </c>
      <c r="D3" s="97" t="s">
        <v>113</v>
      </c>
      <c r="E3" s="97"/>
      <c r="F3" s="97" t="s">
        <v>59</v>
      </c>
      <c r="G3" s="98" t="s">
        <v>115</v>
      </c>
      <c r="H3" s="97" t="s">
        <v>60</v>
      </c>
      <c r="I3" s="97" t="s">
        <v>88</v>
      </c>
      <c r="J3" s="99" t="s">
        <v>61</v>
      </c>
      <c r="K3" s="100" t="s">
        <v>96</v>
      </c>
      <c r="L3" s="101" t="s">
        <v>124</v>
      </c>
      <c r="M3" s="101"/>
      <c r="N3" s="101" t="s">
        <v>125</v>
      </c>
      <c r="O3" s="101"/>
      <c r="P3" s="101" t="s">
        <v>126</v>
      </c>
      <c r="Q3" s="101"/>
      <c r="R3" s="101" t="s">
        <v>127</v>
      </c>
      <c r="S3" s="101"/>
    </row>
    <row r="4" spans="1:19" ht="58.5" customHeight="1" thickBot="1" x14ac:dyDescent="0.25">
      <c r="A4" s="102"/>
      <c r="B4" s="103"/>
      <c r="C4" s="103"/>
      <c r="D4" s="104" t="s">
        <v>114</v>
      </c>
      <c r="E4" s="104" t="s">
        <v>112</v>
      </c>
      <c r="F4" s="105"/>
      <c r="G4" s="104" t="s">
        <v>116</v>
      </c>
      <c r="H4" s="105"/>
      <c r="I4" s="105"/>
      <c r="J4" s="106" t="str">
        <f>Listas!V18</f>
        <v>(Requerido para los factores de riesgo &gt;=8, 
sugerido para factores de riesgo entre 5 y 8)</v>
      </c>
      <c r="K4" s="107"/>
      <c r="L4" s="108" t="s">
        <v>128</v>
      </c>
      <c r="M4" s="109" t="s">
        <v>129</v>
      </c>
      <c r="N4" s="109" t="s">
        <v>128</v>
      </c>
      <c r="O4" s="182" t="s">
        <v>129</v>
      </c>
      <c r="P4" s="110" t="s">
        <v>128</v>
      </c>
      <c r="Q4" s="109" t="s">
        <v>129</v>
      </c>
      <c r="R4" s="109" t="s">
        <v>128</v>
      </c>
      <c r="S4" s="109" t="s">
        <v>129</v>
      </c>
    </row>
    <row r="5" spans="1:19" ht="52.5" customHeight="1" x14ac:dyDescent="0.2">
      <c r="A5" s="111">
        <v>1</v>
      </c>
      <c r="B5" s="112" t="s">
        <v>182</v>
      </c>
      <c r="C5" s="113" t="s">
        <v>186</v>
      </c>
      <c r="D5" s="114"/>
      <c r="E5" s="115" t="s">
        <v>102</v>
      </c>
      <c r="F5" s="116">
        <v>1</v>
      </c>
      <c r="G5" s="115" t="s">
        <v>110</v>
      </c>
      <c r="H5" s="116">
        <v>4</v>
      </c>
      <c r="I5" s="117">
        <v>4</v>
      </c>
      <c r="J5" s="113" t="s">
        <v>223</v>
      </c>
      <c r="K5" s="118">
        <f>'Calificacion Controles'!AD4</f>
        <v>0</v>
      </c>
      <c r="L5" s="119" t="s">
        <v>249</v>
      </c>
      <c r="M5" s="120">
        <v>0.33</v>
      </c>
      <c r="N5" s="121" t="s">
        <v>266</v>
      </c>
      <c r="O5" s="121" t="s">
        <v>267</v>
      </c>
      <c r="P5" s="121"/>
      <c r="Q5" s="122"/>
      <c r="R5" s="123"/>
      <c r="S5" s="123"/>
    </row>
    <row r="6" spans="1:19" ht="47.25" customHeight="1" x14ac:dyDescent="0.2">
      <c r="A6" s="124">
        <f>A5+1</f>
        <v>2</v>
      </c>
      <c r="B6" s="125" t="s">
        <v>175</v>
      </c>
      <c r="C6" s="113" t="s">
        <v>187</v>
      </c>
      <c r="D6" s="115" t="s">
        <v>99</v>
      </c>
      <c r="E6" s="115" t="s">
        <v>104</v>
      </c>
      <c r="F6" s="116">
        <v>3</v>
      </c>
      <c r="G6" s="115" t="s">
        <v>110</v>
      </c>
      <c r="H6" s="126">
        <v>4</v>
      </c>
      <c r="I6" s="117">
        <f t="shared" ref="I6:I12" si="0">+H6*F6</f>
        <v>12</v>
      </c>
      <c r="J6" s="127" t="s">
        <v>233</v>
      </c>
      <c r="K6" s="118">
        <f>'Calificacion Controles'!AD5</f>
        <v>0</v>
      </c>
      <c r="L6" s="119" t="s">
        <v>244</v>
      </c>
      <c r="M6" s="120">
        <v>0.33</v>
      </c>
      <c r="N6" s="94" t="s">
        <v>257</v>
      </c>
      <c r="O6" s="128">
        <v>0.39</v>
      </c>
      <c r="P6" s="128"/>
      <c r="Q6" s="122"/>
      <c r="R6" s="129"/>
      <c r="S6" s="129"/>
    </row>
    <row r="7" spans="1:19" ht="109.5" customHeight="1" x14ac:dyDescent="0.2">
      <c r="A7" s="124">
        <f>A6+1</f>
        <v>3</v>
      </c>
      <c r="B7" s="130" t="s">
        <v>175</v>
      </c>
      <c r="C7" s="113" t="s">
        <v>189</v>
      </c>
      <c r="D7" s="115" t="s">
        <v>99</v>
      </c>
      <c r="E7" s="115" t="s">
        <v>104</v>
      </c>
      <c r="F7" s="116">
        <v>3</v>
      </c>
      <c r="G7" s="115" t="s">
        <v>110</v>
      </c>
      <c r="H7" s="126">
        <v>4</v>
      </c>
      <c r="I7" s="117">
        <f t="shared" si="0"/>
        <v>12</v>
      </c>
      <c r="J7" s="127" t="s">
        <v>234</v>
      </c>
      <c r="K7" s="118">
        <f>'Calificacion Controles'!AD6</f>
        <v>0.79999999999999982</v>
      </c>
      <c r="L7" s="119" t="s">
        <v>245</v>
      </c>
      <c r="M7" s="131">
        <v>0.33</v>
      </c>
      <c r="N7" s="94" t="s">
        <v>258</v>
      </c>
      <c r="O7" s="128">
        <v>0.5</v>
      </c>
      <c r="P7" s="128"/>
      <c r="Q7" s="122"/>
      <c r="R7" s="129"/>
      <c r="S7" s="129"/>
    </row>
    <row r="8" spans="1:19" ht="77.25" customHeight="1" x14ac:dyDescent="0.2">
      <c r="A8" s="124">
        <f t="shared" ref="A8:A21" si="1">A7+1</f>
        <v>4</v>
      </c>
      <c r="B8" s="125" t="s">
        <v>184</v>
      </c>
      <c r="C8" s="113" t="s">
        <v>190</v>
      </c>
      <c r="D8" s="115" t="s">
        <v>98</v>
      </c>
      <c r="E8" s="115" t="s">
        <v>191</v>
      </c>
      <c r="F8" s="116">
        <v>2</v>
      </c>
      <c r="G8" s="115" t="s">
        <v>110</v>
      </c>
      <c r="H8" s="126">
        <v>4</v>
      </c>
      <c r="I8" s="117">
        <f t="shared" si="0"/>
        <v>8</v>
      </c>
      <c r="J8" s="127" t="s">
        <v>228</v>
      </c>
      <c r="K8" s="118">
        <f>'Calificacion Controles'!AD7</f>
        <v>1.5999999999999996</v>
      </c>
      <c r="L8" s="119" t="s">
        <v>254</v>
      </c>
      <c r="M8" s="132">
        <v>0.33</v>
      </c>
      <c r="N8" s="94" t="s">
        <v>259</v>
      </c>
      <c r="O8" s="128">
        <v>0.5</v>
      </c>
      <c r="P8" s="128"/>
      <c r="Q8" s="122"/>
      <c r="R8" s="129"/>
      <c r="S8" s="129"/>
    </row>
    <row r="9" spans="1:19" ht="108" customHeight="1" x14ac:dyDescent="0.2">
      <c r="A9" s="124">
        <v>5</v>
      </c>
      <c r="B9" s="125" t="s">
        <v>182</v>
      </c>
      <c r="C9" s="113" t="s">
        <v>193</v>
      </c>
      <c r="D9" s="115" t="s">
        <v>98</v>
      </c>
      <c r="E9" s="115" t="s">
        <v>191</v>
      </c>
      <c r="F9" s="116">
        <v>2</v>
      </c>
      <c r="G9" s="115" t="s">
        <v>110</v>
      </c>
      <c r="H9" s="126">
        <v>4</v>
      </c>
      <c r="I9" s="117">
        <f t="shared" si="0"/>
        <v>8</v>
      </c>
      <c r="J9" s="127" t="s">
        <v>224</v>
      </c>
      <c r="K9" s="118">
        <f>'Calificacion Controles'!AD8</f>
        <v>2.5599999999999996</v>
      </c>
      <c r="L9" s="119" t="s">
        <v>250</v>
      </c>
      <c r="M9" s="133">
        <v>0.33</v>
      </c>
      <c r="N9" s="134" t="s">
        <v>268</v>
      </c>
      <c r="O9" s="135" t="s">
        <v>269</v>
      </c>
      <c r="P9" s="135"/>
      <c r="Q9" s="122"/>
      <c r="R9" s="129"/>
      <c r="S9" s="129"/>
    </row>
    <row r="10" spans="1:19" ht="69.75" customHeight="1" x14ac:dyDescent="0.2">
      <c r="A10" s="124">
        <f t="shared" si="1"/>
        <v>6</v>
      </c>
      <c r="B10" s="136" t="s">
        <v>181</v>
      </c>
      <c r="C10" s="113" t="s">
        <v>188</v>
      </c>
      <c r="D10" s="115" t="s">
        <v>99</v>
      </c>
      <c r="E10" s="115" t="s">
        <v>104</v>
      </c>
      <c r="F10" s="116">
        <v>2</v>
      </c>
      <c r="G10" s="115" t="s">
        <v>110</v>
      </c>
      <c r="H10" s="126">
        <v>4</v>
      </c>
      <c r="I10" s="117">
        <v>12</v>
      </c>
      <c r="J10" s="127" t="s">
        <v>238</v>
      </c>
      <c r="K10" s="118">
        <f>'Calificacion Controles'!AD9</f>
        <v>1.1999999999999997</v>
      </c>
      <c r="L10" s="119" t="s">
        <v>255</v>
      </c>
      <c r="M10" s="133">
        <v>0.33</v>
      </c>
      <c r="N10" s="94" t="s">
        <v>260</v>
      </c>
      <c r="O10" s="128">
        <v>0.8</v>
      </c>
      <c r="P10" s="128"/>
      <c r="Q10" s="122"/>
      <c r="R10" s="129"/>
      <c r="S10" s="129"/>
    </row>
    <row r="11" spans="1:19" ht="50.25" customHeight="1" x14ac:dyDescent="0.2">
      <c r="A11" s="124">
        <f t="shared" si="1"/>
        <v>7</v>
      </c>
      <c r="B11" s="125" t="s">
        <v>185</v>
      </c>
      <c r="C11" s="113" t="s">
        <v>188</v>
      </c>
      <c r="D11" s="115" t="s">
        <v>97</v>
      </c>
      <c r="E11" s="115" t="s">
        <v>102</v>
      </c>
      <c r="F11" s="116">
        <v>1</v>
      </c>
      <c r="G11" s="115" t="s">
        <v>110</v>
      </c>
      <c r="H11" s="126">
        <v>4</v>
      </c>
      <c r="I11" s="117">
        <f t="shared" si="0"/>
        <v>4</v>
      </c>
      <c r="J11" s="127" t="s">
        <v>231</v>
      </c>
      <c r="K11" s="118">
        <f>'Calificacion Controles'!AD10</f>
        <v>0</v>
      </c>
      <c r="L11" s="119" t="s">
        <v>256</v>
      </c>
      <c r="M11" s="132">
        <v>0.33</v>
      </c>
      <c r="N11" s="94" t="s">
        <v>261</v>
      </c>
      <c r="O11" s="128">
        <v>0.25</v>
      </c>
      <c r="P11" s="128"/>
      <c r="Q11" s="122"/>
      <c r="R11" s="129"/>
      <c r="S11" s="129"/>
    </row>
    <row r="12" spans="1:19" ht="105" customHeight="1" x14ac:dyDescent="0.2">
      <c r="A12" s="124">
        <f t="shared" si="1"/>
        <v>8</v>
      </c>
      <c r="B12" s="125" t="s">
        <v>167</v>
      </c>
      <c r="C12" s="113" t="s">
        <v>189</v>
      </c>
      <c r="D12" s="115" t="s">
        <v>99</v>
      </c>
      <c r="E12" s="115" t="s">
        <v>104</v>
      </c>
      <c r="F12" s="116">
        <v>3</v>
      </c>
      <c r="G12" s="115" t="s">
        <v>110</v>
      </c>
      <c r="H12" s="126">
        <v>4</v>
      </c>
      <c r="I12" s="117">
        <f t="shared" si="0"/>
        <v>12</v>
      </c>
      <c r="J12" s="127" t="s">
        <v>232</v>
      </c>
      <c r="K12" s="118">
        <f>'Calificacion Controles'!AD11</f>
        <v>1.8000000000000003</v>
      </c>
      <c r="L12" s="137" t="s">
        <v>241</v>
      </c>
      <c r="M12" s="131">
        <v>0.33</v>
      </c>
      <c r="N12" s="94" t="s">
        <v>262</v>
      </c>
      <c r="O12" s="128">
        <v>0.25</v>
      </c>
      <c r="P12" s="128"/>
      <c r="Q12" s="122"/>
      <c r="R12" s="129"/>
      <c r="S12" s="129"/>
    </row>
    <row r="13" spans="1:19" ht="57" customHeight="1" x14ac:dyDescent="0.2">
      <c r="A13" s="124">
        <f t="shared" si="1"/>
        <v>9</v>
      </c>
      <c r="B13" s="125" t="s">
        <v>163</v>
      </c>
      <c r="C13" s="113" t="s">
        <v>189</v>
      </c>
      <c r="D13" s="115" t="s">
        <v>98</v>
      </c>
      <c r="E13" s="115" t="s">
        <v>103</v>
      </c>
      <c r="F13" s="116">
        <v>2</v>
      </c>
      <c r="G13" s="115" t="s">
        <v>108</v>
      </c>
      <c r="H13" s="126">
        <v>2</v>
      </c>
      <c r="I13" s="117">
        <f>+H13*F13</f>
        <v>4</v>
      </c>
      <c r="J13" s="127" t="s">
        <v>239</v>
      </c>
      <c r="K13" s="118">
        <f>'Calificacion Controles'!AD12</f>
        <v>0.79999999999999982</v>
      </c>
      <c r="L13" s="119" t="s">
        <v>243</v>
      </c>
      <c r="M13" s="119">
        <v>33</v>
      </c>
      <c r="N13" s="178" t="s">
        <v>243</v>
      </c>
      <c r="O13" s="121" t="s">
        <v>271</v>
      </c>
      <c r="P13" s="121"/>
      <c r="Q13" s="139"/>
      <c r="R13" s="129"/>
      <c r="S13" s="129"/>
    </row>
    <row r="14" spans="1:19" ht="121.5" customHeight="1" x14ac:dyDescent="0.2">
      <c r="A14" s="124">
        <f t="shared" si="1"/>
        <v>10</v>
      </c>
      <c r="B14" s="125" t="s">
        <v>165</v>
      </c>
      <c r="C14" s="113" t="s">
        <v>192</v>
      </c>
      <c r="D14" s="115" t="s">
        <v>97</v>
      </c>
      <c r="E14" s="115" t="s">
        <v>102</v>
      </c>
      <c r="F14" s="116">
        <v>1</v>
      </c>
      <c r="G14" s="115" t="s">
        <v>110</v>
      </c>
      <c r="H14" s="126">
        <v>4</v>
      </c>
      <c r="I14" s="117">
        <f>+H14*F14</f>
        <v>4</v>
      </c>
      <c r="J14" s="127" t="s">
        <v>225</v>
      </c>
      <c r="K14" s="118">
        <f>'Calificacion Controles'!AD13</f>
        <v>0</v>
      </c>
      <c r="L14" s="127" t="s">
        <v>248</v>
      </c>
      <c r="M14" s="131">
        <v>0.33</v>
      </c>
      <c r="N14" s="94" t="s">
        <v>263</v>
      </c>
      <c r="O14" s="138">
        <v>50</v>
      </c>
      <c r="P14" s="138"/>
      <c r="Q14" s="139"/>
      <c r="R14" s="129"/>
      <c r="S14" s="129"/>
    </row>
    <row r="15" spans="1:19" ht="123" customHeight="1" x14ac:dyDescent="0.2">
      <c r="A15" s="124">
        <f t="shared" si="1"/>
        <v>11</v>
      </c>
      <c r="B15" s="125" t="s">
        <v>168</v>
      </c>
      <c r="C15" s="113" t="s">
        <v>189</v>
      </c>
      <c r="D15" s="115" t="s">
        <v>99</v>
      </c>
      <c r="E15" s="115" t="s">
        <v>104</v>
      </c>
      <c r="F15" s="116">
        <v>3</v>
      </c>
      <c r="G15" s="115" t="s">
        <v>110</v>
      </c>
      <c r="H15" s="126">
        <v>4</v>
      </c>
      <c r="I15" s="117">
        <f>+H15*F15</f>
        <v>12</v>
      </c>
      <c r="J15" s="127" t="s">
        <v>226</v>
      </c>
      <c r="K15" s="118">
        <f>'Calificacion Controles'!AD14</f>
        <v>0</v>
      </c>
      <c r="L15" s="140" t="s">
        <v>241</v>
      </c>
      <c r="M15" s="131">
        <v>0.33</v>
      </c>
      <c r="N15" s="94" t="s">
        <v>264</v>
      </c>
      <c r="O15" s="128">
        <v>0.5</v>
      </c>
      <c r="P15" s="128"/>
      <c r="Q15" s="122"/>
      <c r="R15" s="141"/>
      <c r="S15" s="129"/>
    </row>
    <row r="16" spans="1:19" ht="167.25" customHeight="1" x14ac:dyDescent="0.2">
      <c r="A16" s="124">
        <f t="shared" si="1"/>
        <v>12</v>
      </c>
      <c r="B16" s="125" t="s">
        <v>170</v>
      </c>
      <c r="C16" s="113" t="s">
        <v>189</v>
      </c>
      <c r="D16" s="115" t="s">
        <v>99</v>
      </c>
      <c r="E16" s="115" t="s">
        <v>104</v>
      </c>
      <c r="F16" s="116">
        <v>3</v>
      </c>
      <c r="G16" s="115" t="s">
        <v>109</v>
      </c>
      <c r="H16" s="126">
        <v>3</v>
      </c>
      <c r="I16" s="117">
        <f t="shared" ref="I16:I21" si="2">+H16*F16</f>
        <v>9</v>
      </c>
      <c r="J16" s="127" t="s">
        <v>229</v>
      </c>
      <c r="K16" s="118">
        <f>'Calificacion Controles'!AD15</f>
        <v>0</v>
      </c>
      <c r="L16" s="134" t="s">
        <v>240</v>
      </c>
      <c r="M16" s="142" t="s">
        <v>253</v>
      </c>
      <c r="N16" s="134" t="s">
        <v>273</v>
      </c>
      <c r="O16" s="142" t="s">
        <v>274</v>
      </c>
      <c r="P16" s="142"/>
      <c r="Q16" s="122"/>
      <c r="R16" s="143"/>
      <c r="S16" s="129"/>
    </row>
    <row r="17" spans="1:19" ht="117" customHeight="1" x14ac:dyDescent="0.2">
      <c r="A17" s="124">
        <f t="shared" si="1"/>
        <v>13</v>
      </c>
      <c r="B17" s="125" t="s">
        <v>175</v>
      </c>
      <c r="C17" s="144" t="s">
        <v>188</v>
      </c>
      <c r="D17" s="115" t="s">
        <v>99</v>
      </c>
      <c r="E17" s="115" t="s">
        <v>104</v>
      </c>
      <c r="F17" s="116">
        <v>3</v>
      </c>
      <c r="G17" s="115" t="s">
        <v>110</v>
      </c>
      <c r="H17" s="126">
        <v>4</v>
      </c>
      <c r="I17" s="117">
        <f>+H17*F17</f>
        <v>12</v>
      </c>
      <c r="J17" s="127" t="s">
        <v>235</v>
      </c>
      <c r="K17" s="118">
        <f>'Calificacion Controles'!AD16</f>
        <v>1.5999999999999996</v>
      </c>
      <c r="L17" s="119" t="s">
        <v>245</v>
      </c>
      <c r="M17" s="145">
        <v>0.33</v>
      </c>
      <c r="N17" s="94" t="s">
        <v>258</v>
      </c>
      <c r="O17" s="128">
        <v>0.5</v>
      </c>
      <c r="P17" s="128"/>
      <c r="Q17" s="122"/>
      <c r="R17" s="146"/>
      <c r="S17" s="129"/>
    </row>
    <row r="18" spans="1:19" ht="85.5" customHeight="1" thickBot="1" x14ac:dyDescent="0.25">
      <c r="A18" s="124">
        <f>A17+1</f>
        <v>14</v>
      </c>
      <c r="B18" s="130" t="s">
        <v>171</v>
      </c>
      <c r="C18" s="113" t="s">
        <v>189</v>
      </c>
      <c r="D18" s="147" t="s">
        <v>99</v>
      </c>
      <c r="E18" s="115" t="s">
        <v>104</v>
      </c>
      <c r="F18" s="116">
        <v>3</v>
      </c>
      <c r="G18" s="115" t="s">
        <v>109</v>
      </c>
      <c r="H18" s="126">
        <v>3</v>
      </c>
      <c r="I18" s="117">
        <f t="shared" si="2"/>
        <v>9</v>
      </c>
      <c r="J18" s="127" t="s">
        <v>237</v>
      </c>
      <c r="K18" s="118">
        <f>'Calificacion Controles'!AD17</f>
        <v>7.2</v>
      </c>
      <c r="L18" s="119" t="s">
        <v>247</v>
      </c>
      <c r="M18" s="133" t="s">
        <v>252</v>
      </c>
      <c r="N18" s="94" t="s">
        <v>265</v>
      </c>
      <c r="O18" s="128">
        <v>0.25</v>
      </c>
      <c r="P18" s="128"/>
      <c r="Q18" s="122"/>
      <c r="R18" s="119"/>
      <c r="S18" s="148"/>
    </row>
    <row r="19" spans="1:19" ht="75.75" customHeight="1" x14ac:dyDescent="0.2">
      <c r="A19" s="124">
        <f t="shared" si="1"/>
        <v>15</v>
      </c>
      <c r="B19" s="130" t="s">
        <v>172</v>
      </c>
      <c r="C19" s="113" t="s">
        <v>189</v>
      </c>
      <c r="D19" s="147" t="s">
        <v>99</v>
      </c>
      <c r="E19" s="115" t="s">
        <v>104</v>
      </c>
      <c r="F19" s="116">
        <v>3</v>
      </c>
      <c r="G19" s="115" t="s">
        <v>109</v>
      </c>
      <c r="H19" s="126">
        <v>3</v>
      </c>
      <c r="I19" s="117">
        <f t="shared" si="2"/>
        <v>9</v>
      </c>
      <c r="J19" s="127" t="s">
        <v>236</v>
      </c>
      <c r="K19" s="118">
        <f>'Calificacion Controles'!AD18</f>
        <v>1.1999999999999997</v>
      </c>
      <c r="L19" s="149"/>
      <c r="M19" s="132"/>
      <c r="N19" s="150" t="s">
        <v>242</v>
      </c>
      <c r="O19" s="181" t="s">
        <v>251</v>
      </c>
      <c r="P19" s="181"/>
      <c r="Q19" s="122"/>
      <c r="R19" s="151"/>
      <c r="S19" s="129"/>
    </row>
    <row r="20" spans="1:19" ht="111.75" customHeight="1" x14ac:dyDescent="0.2">
      <c r="A20" s="124">
        <f t="shared" si="1"/>
        <v>16</v>
      </c>
      <c r="B20" s="130" t="s">
        <v>176</v>
      </c>
      <c r="C20" s="113" t="s">
        <v>189</v>
      </c>
      <c r="D20" s="147" t="s">
        <v>99</v>
      </c>
      <c r="E20" s="115" t="s">
        <v>104</v>
      </c>
      <c r="F20" s="116">
        <v>3</v>
      </c>
      <c r="G20" s="115" t="s">
        <v>109</v>
      </c>
      <c r="H20" s="126">
        <v>3</v>
      </c>
      <c r="I20" s="117">
        <f t="shared" si="2"/>
        <v>9</v>
      </c>
      <c r="J20" s="144" t="s">
        <v>230</v>
      </c>
      <c r="K20" s="118">
        <f>'Calificacion Controles'!AD19</f>
        <v>7.2</v>
      </c>
      <c r="L20" s="150" t="s">
        <v>242</v>
      </c>
      <c r="M20" s="119" t="s">
        <v>251</v>
      </c>
      <c r="N20" s="179" t="s">
        <v>272</v>
      </c>
      <c r="O20" s="180">
        <v>0.5</v>
      </c>
      <c r="P20" s="180"/>
      <c r="Q20" s="122"/>
      <c r="R20" s="152"/>
      <c r="S20" s="129"/>
    </row>
    <row r="21" spans="1:19" ht="117.75" customHeight="1" thickBot="1" x14ac:dyDescent="0.25">
      <c r="A21" s="124">
        <f t="shared" si="1"/>
        <v>17</v>
      </c>
      <c r="B21" s="125" t="s">
        <v>174</v>
      </c>
      <c r="C21" s="113" t="s">
        <v>189</v>
      </c>
      <c r="D21" s="147" t="s">
        <v>99</v>
      </c>
      <c r="E21" s="115" t="s">
        <v>104</v>
      </c>
      <c r="F21" s="116">
        <v>3</v>
      </c>
      <c r="G21" s="115" t="s">
        <v>109</v>
      </c>
      <c r="H21" s="126">
        <v>3</v>
      </c>
      <c r="I21" s="117">
        <f t="shared" si="2"/>
        <v>9</v>
      </c>
      <c r="J21" s="153" t="s">
        <v>227</v>
      </c>
      <c r="K21" s="118">
        <f>'Calificacion Controles'!AD20</f>
        <v>0</v>
      </c>
      <c r="L21" s="154" t="s">
        <v>246</v>
      </c>
      <c r="M21" s="155">
        <v>0.33</v>
      </c>
      <c r="N21" s="154" t="s">
        <v>246</v>
      </c>
      <c r="O21" s="155">
        <v>0.33</v>
      </c>
      <c r="P21" s="138"/>
      <c r="Q21" s="122"/>
      <c r="R21" s="152"/>
      <c r="S21" s="129"/>
    </row>
    <row r="22" spans="1:19" ht="96" customHeight="1" thickBot="1" x14ac:dyDescent="0.25">
      <c r="A22" s="157"/>
      <c r="B22" s="158"/>
      <c r="C22" s="159"/>
      <c r="D22" s="115"/>
      <c r="E22" s="160"/>
      <c r="F22" s="126"/>
      <c r="G22" s="115"/>
      <c r="H22" s="126"/>
      <c r="I22" s="117"/>
      <c r="J22" s="149"/>
      <c r="K22" s="161"/>
      <c r="L22" s="149"/>
      <c r="M22" s="162"/>
      <c r="N22" s="129"/>
      <c r="O22" s="156"/>
      <c r="P22" s="156"/>
      <c r="Q22" s="129"/>
      <c r="R22" s="152"/>
      <c r="S22" s="129"/>
    </row>
    <row r="23" spans="1:19" ht="55.5" customHeight="1" thickBot="1" x14ac:dyDescent="0.25">
      <c r="A23" s="157"/>
      <c r="B23" s="125"/>
      <c r="C23" s="144"/>
      <c r="D23" s="115"/>
      <c r="E23" s="160"/>
      <c r="F23" s="126"/>
      <c r="G23" s="115"/>
      <c r="H23" s="163"/>
      <c r="I23" s="164"/>
      <c r="J23" s="165"/>
      <c r="K23" s="166"/>
      <c r="L23" s="149"/>
      <c r="M23" s="162"/>
      <c r="N23" s="129"/>
      <c r="O23" s="156"/>
      <c r="P23" s="156"/>
      <c r="Q23" s="129"/>
      <c r="R23" s="152"/>
      <c r="S23" s="129"/>
    </row>
    <row r="24" spans="1:19" ht="55.5" customHeight="1" x14ac:dyDescent="0.2">
      <c r="A24" s="124"/>
      <c r="B24" s="125"/>
      <c r="C24" s="113"/>
      <c r="D24" s="115"/>
      <c r="E24" s="160"/>
      <c r="F24" s="126"/>
      <c r="G24" s="115"/>
      <c r="H24" s="126"/>
      <c r="I24" s="117"/>
      <c r="J24" s="167"/>
      <c r="K24" s="161"/>
      <c r="L24" s="149"/>
      <c r="M24" s="162"/>
      <c r="N24" s="129"/>
      <c r="O24" s="156"/>
      <c r="P24" s="156"/>
      <c r="Q24" s="129"/>
      <c r="R24" s="129"/>
      <c r="S24" s="129"/>
    </row>
    <row r="25" spans="1:19" ht="116.1" customHeight="1" x14ac:dyDescent="0.2">
      <c r="A25" s="87"/>
      <c r="B25" s="87"/>
      <c r="C25" s="87"/>
      <c r="D25" s="87"/>
      <c r="E25" s="87"/>
      <c r="F25" s="87"/>
      <c r="G25" s="87"/>
      <c r="H25" s="87"/>
      <c r="I25" s="87"/>
      <c r="J25" s="87"/>
    </row>
    <row r="26" spans="1:19" ht="14.25" customHeight="1" x14ac:dyDescent="0.2">
      <c r="A26" s="87"/>
      <c r="B26" s="87"/>
      <c r="C26" s="87"/>
      <c r="D26" s="87"/>
      <c r="E26" s="87"/>
      <c r="F26" s="87"/>
      <c r="G26" s="87"/>
      <c r="H26" s="87"/>
      <c r="I26" s="87"/>
      <c r="J26" s="87"/>
    </row>
    <row r="27" spans="1:19" ht="183" customHeight="1" x14ac:dyDescent="0.2">
      <c r="A27" s="87"/>
      <c r="B27" s="87"/>
      <c r="C27" s="168" t="s">
        <v>270</v>
      </c>
      <c r="D27" s="87"/>
      <c r="E27" s="87"/>
      <c r="F27" s="87"/>
      <c r="G27" s="87"/>
      <c r="H27" s="87"/>
      <c r="I27" s="87"/>
      <c r="J27" s="87"/>
    </row>
    <row r="28" spans="1:19" ht="14.25" customHeight="1" x14ac:dyDescent="0.2">
      <c r="A28" s="87"/>
      <c r="B28" s="87"/>
      <c r="C28" s="87"/>
      <c r="D28" s="87"/>
      <c r="E28" s="87"/>
      <c r="F28" s="87" t="str">
        <f>IF($D28="","",AVERAGE(VLOOKUP($D28,Listas!$K$1:$S$6,9,0),(VLOOKUP($E28,Listas!$L$1:$S$6,8,0))))</f>
        <v/>
      </c>
      <c r="G28" s="87"/>
      <c r="H28" s="87" t="str">
        <f>IF($G28="","",(AVERAGE(VLOOKUP($G28,Listas!$M$1:$S$6,7,0))))</f>
        <v/>
      </c>
      <c r="I28" s="87" t="str">
        <f t="shared" ref="I28:I43" si="3">IF($D28="","",$F28*$H28)</f>
        <v/>
      </c>
      <c r="J28" s="87"/>
    </row>
    <row r="29" spans="1:19" ht="14.25" customHeight="1" x14ac:dyDescent="0.2">
      <c r="A29" s="87"/>
      <c r="B29" s="87"/>
      <c r="C29" s="87"/>
      <c r="D29" s="87"/>
      <c r="E29" s="87"/>
      <c r="F29" s="87" t="str">
        <f>IF($D29="","",AVERAGE(VLOOKUP($D29,Listas!$K$1:$S$6,9,0),(VLOOKUP($E29,Listas!$L$1:$S$6,8,0))))</f>
        <v/>
      </c>
      <c r="G29" s="87"/>
      <c r="H29" s="87" t="str">
        <f>IF($G29="","",(AVERAGE(VLOOKUP($G29,Listas!$M$1:$S$6,7,0))))</f>
        <v/>
      </c>
      <c r="I29" s="87" t="str">
        <f t="shared" si="3"/>
        <v/>
      </c>
      <c r="J29" s="87"/>
    </row>
    <row r="30" spans="1:19" ht="14.25" customHeight="1" x14ac:dyDescent="0.2">
      <c r="A30" s="87"/>
      <c r="B30" s="87"/>
      <c r="C30" s="87"/>
      <c r="D30" s="87"/>
      <c r="E30" s="87"/>
      <c r="F30" s="87" t="str">
        <f>IF($D30="","",AVERAGE(VLOOKUP($D30,Listas!$K$1:$S$6,9,0),(VLOOKUP($E30,Listas!$L$1:$S$6,8,0))))</f>
        <v/>
      </c>
      <c r="G30" s="87"/>
      <c r="H30" s="87" t="str">
        <f>IF($G30="","",(AVERAGE(VLOOKUP($G30,Listas!$M$1:$S$6,7,0))))</f>
        <v/>
      </c>
      <c r="I30" s="87" t="str">
        <f t="shared" si="3"/>
        <v/>
      </c>
      <c r="J30" s="87"/>
    </row>
    <row r="31" spans="1:19" ht="14.25" customHeight="1" x14ac:dyDescent="0.2">
      <c r="A31" s="87"/>
      <c r="B31" s="87"/>
      <c r="C31" s="87"/>
      <c r="D31" s="87"/>
      <c r="E31" s="87"/>
      <c r="F31" s="87" t="str">
        <f>IF($D31="","",AVERAGE(VLOOKUP($D31,Listas!$K$1:$S$6,9,0),(VLOOKUP($E31,Listas!$L$1:$S$6,8,0))))</f>
        <v/>
      </c>
      <c r="G31" s="87"/>
      <c r="H31" s="87" t="str">
        <f>IF($G31="","",(AVERAGE(VLOOKUP($G31,Listas!$M$1:$S$6,7,0))))</f>
        <v/>
      </c>
      <c r="I31" s="87" t="str">
        <f t="shared" si="3"/>
        <v/>
      </c>
      <c r="J31" s="87"/>
    </row>
    <row r="32" spans="1:19" ht="14.25" customHeight="1" x14ac:dyDescent="0.2">
      <c r="A32" s="169"/>
      <c r="B32" s="170"/>
      <c r="C32" s="170"/>
      <c r="D32" s="171"/>
      <c r="E32" s="172"/>
      <c r="F32" s="173" t="str">
        <f>IF($D32="","",AVERAGE(VLOOKUP($D32,Listas!$K$1:$S$6,9,0),(VLOOKUP($E32,Listas!$L$1:$S$6,8,0))))</f>
        <v/>
      </c>
      <c r="G32" s="172"/>
      <c r="H32" s="174" t="str">
        <f>IF($G32="","",(AVERAGE(VLOOKUP($G32,Listas!$M$1:$S$6,7,0))))</f>
        <v/>
      </c>
      <c r="I32" s="175" t="str">
        <f t="shared" si="3"/>
        <v/>
      </c>
      <c r="J32" s="176"/>
      <c r="K32" s="177"/>
    </row>
    <row r="33" spans="1:11" ht="14.25" customHeight="1" x14ac:dyDescent="0.2">
      <c r="A33" s="169"/>
      <c r="B33" s="170"/>
      <c r="C33" s="170"/>
      <c r="D33" s="171"/>
      <c r="E33" s="172"/>
      <c r="F33" s="173" t="str">
        <f>IF($D33="","",AVERAGE(VLOOKUP($D33,Listas!$K$1:$S$6,9,0),(VLOOKUP($E33,Listas!$L$1:$S$6,8,0))))</f>
        <v/>
      </c>
      <c r="G33" s="172"/>
      <c r="H33" s="174" t="str">
        <f>IF($G33="","",(AVERAGE(VLOOKUP($G33,Listas!$M$1:$S$6,7,0))))</f>
        <v/>
      </c>
      <c r="I33" s="175" t="str">
        <f t="shared" si="3"/>
        <v/>
      </c>
      <c r="J33" s="176"/>
      <c r="K33" s="177"/>
    </row>
    <row r="34" spans="1:11" ht="14.25" customHeight="1" x14ac:dyDescent="0.2">
      <c r="A34" s="169"/>
      <c r="B34" s="170"/>
      <c r="C34" s="170"/>
      <c r="D34" s="171"/>
      <c r="E34" s="172"/>
      <c r="F34" s="173" t="str">
        <f>IF($D34="","",AVERAGE(VLOOKUP($D34,Listas!$K$1:$S$6,9,0),(VLOOKUP($E34,Listas!$L$1:$S$6,8,0))))</f>
        <v/>
      </c>
      <c r="G34" s="172"/>
      <c r="H34" s="174" t="str">
        <f>IF($G34="","",(AVERAGE(VLOOKUP($G34,Listas!$M$1:$S$6,7,0))))</f>
        <v/>
      </c>
      <c r="I34" s="175" t="str">
        <f t="shared" si="3"/>
        <v/>
      </c>
      <c r="J34" s="176"/>
      <c r="K34" s="177"/>
    </row>
    <row r="35" spans="1:11" ht="14.25" customHeight="1" x14ac:dyDescent="0.2">
      <c r="A35" s="169"/>
      <c r="B35" s="170"/>
      <c r="C35" s="170"/>
      <c r="D35" s="171"/>
      <c r="E35" s="172"/>
      <c r="F35" s="173" t="str">
        <f>IF($D35="","",AVERAGE(VLOOKUP($D35,Listas!$K$1:$S$6,9,0),(VLOOKUP($E35,Listas!$L$1:$S$6,8,0))))</f>
        <v/>
      </c>
      <c r="G35" s="172"/>
      <c r="H35" s="174" t="str">
        <f>IF($G35="","",(AVERAGE(VLOOKUP($G35,Listas!$M$1:$S$6,7,0))))</f>
        <v/>
      </c>
      <c r="I35" s="175" t="str">
        <f t="shared" si="3"/>
        <v/>
      </c>
      <c r="J35" s="176"/>
      <c r="K35" s="177"/>
    </row>
    <row r="36" spans="1:11" ht="14.25" customHeight="1" x14ac:dyDescent="0.2">
      <c r="A36" s="169"/>
      <c r="B36" s="170"/>
      <c r="C36" s="170"/>
      <c r="D36" s="171"/>
      <c r="E36" s="172"/>
      <c r="F36" s="173" t="str">
        <f>IF($D36="","",AVERAGE(VLOOKUP($D36,Listas!$K$1:$S$6,9,0),(VLOOKUP($E36,Listas!$L$1:$S$6,8,0))))</f>
        <v/>
      </c>
      <c r="G36" s="172"/>
      <c r="H36" s="174" t="str">
        <f>IF($G36="","",(AVERAGE(VLOOKUP($G36,Listas!$M$1:$S$6,7,0))))</f>
        <v/>
      </c>
      <c r="I36" s="175" t="str">
        <f t="shared" si="3"/>
        <v/>
      </c>
      <c r="J36" s="176"/>
      <c r="K36" s="177"/>
    </row>
    <row r="37" spans="1:11" ht="14.25" customHeight="1" x14ac:dyDescent="0.2">
      <c r="A37" s="169"/>
      <c r="B37" s="170"/>
      <c r="C37" s="170"/>
      <c r="D37" s="171"/>
      <c r="E37" s="172"/>
      <c r="F37" s="173" t="str">
        <f>IF($D37="","",AVERAGE(VLOOKUP($D37,Listas!$K$1:$S$6,9,0),(VLOOKUP($E37,Listas!$L$1:$S$6,8,0))))</f>
        <v/>
      </c>
      <c r="G37" s="172"/>
      <c r="H37" s="174" t="str">
        <f>IF($G37="","",(AVERAGE(VLOOKUP($G37,Listas!$M$1:$S$6,7,0))))</f>
        <v/>
      </c>
      <c r="I37" s="175" t="str">
        <f t="shared" si="3"/>
        <v/>
      </c>
      <c r="J37" s="176"/>
      <c r="K37" s="177"/>
    </row>
    <row r="38" spans="1:11" ht="14.25" customHeight="1" x14ac:dyDescent="0.2">
      <c r="A38" s="87"/>
      <c r="B38" s="87"/>
      <c r="C38" s="87"/>
      <c r="D38" s="87"/>
      <c r="E38" s="87"/>
      <c r="F38" s="87" t="str">
        <f>IF($D38="","",AVERAGE(VLOOKUP($D38,Listas!$K$1:$S$6,9,0),(VLOOKUP($E38,Listas!$L$1:$S$6,8,0))))</f>
        <v/>
      </c>
      <c r="G38" s="87"/>
      <c r="H38" s="87" t="str">
        <f>IF($G38="","",(AVERAGE(VLOOKUP($G38,Listas!$M$1:$S$6,7,0))))</f>
        <v/>
      </c>
      <c r="I38" s="87" t="str">
        <f t="shared" si="3"/>
        <v/>
      </c>
      <c r="J38" s="87"/>
    </row>
    <row r="39" spans="1:11" ht="14.25" customHeight="1" x14ac:dyDescent="0.2">
      <c r="A39" s="87"/>
      <c r="B39" s="87"/>
      <c r="C39" s="87"/>
      <c r="D39" s="87"/>
      <c r="E39" s="87"/>
      <c r="F39" s="87" t="str">
        <f>IF($D39="","",AVERAGE(VLOOKUP($D39,Listas!$K$1:$S$6,9,0),(VLOOKUP($E39,Listas!$L$1:$S$6,8,0))))</f>
        <v/>
      </c>
      <c r="G39" s="87"/>
      <c r="H39" s="87" t="str">
        <f>IF($G39="","",(AVERAGE(VLOOKUP($G39,Listas!$M$1:$S$6,7,0))))</f>
        <v/>
      </c>
      <c r="I39" s="87" t="str">
        <f t="shared" si="3"/>
        <v/>
      </c>
      <c r="J39" s="87"/>
    </row>
    <row r="40" spans="1:11" ht="14.25" customHeight="1" x14ac:dyDescent="0.2">
      <c r="A40" s="87"/>
      <c r="B40" s="87"/>
      <c r="C40" s="87"/>
      <c r="D40" s="87"/>
      <c r="E40" s="87"/>
      <c r="F40" s="87" t="str">
        <f>IF($D40="","",AVERAGE(VLOOKUP($D40,Listas!$K$1:$S$6,9,0),(VLOOKUP($E40,Listas!$L$1:$S$6,8,0))))</f>
        <v/>
      </c>
      <c r="G40" s="87"/>
      <c r="H40" s="87" t="str">
        <f>IF($G40="","",(AVERAGE(VLOOKUP($G40,Listas!$M$1:$S$6,7,0))))</f>
        <v/>
      </c>
      <c r="I40" s="87" t="str">
        <f t="shared" si="3"/>
        <v/>
      </c>
      <c r="J40" s="87"/>
    </row>
    <row r="41" spans="1:11" ht="14.25" customHeight="1" x14ac:dyDescent="0.2">
      <c r="A41" s="87"/>
      <c r="B41" s="87"/>
      <c r="C41" s="87"/>
      <c r="D41" s="87"/>
      <c r="E41" s="87"/>
      <c r="F41" s="87" t="str">
        <f>IF($D41="","",AVERAGE(VLOOKUP($D41,Listas!$K$1:$S$6,9,0),(VLOOKUP($E41,Listas!$L$1:$S$6,8,0))))</f>
        <v/>
      </c>
      <c r="G41" s="87"/>
      <c r="H41" s="87" t="str">
        <f>IF($G41="","",(AVERAGE(VLOOKUP($G41,Listas!$M$1:$S$6,7,0))))</f>
        <v/>
      </c>
      <c r="I41" s="87" t="str">
        <f t="shared" si="3"/>
        <v/>
      </c>
      <c r="J41" s="87"/>
    </row>
    <row r="42" spans="1:11" ht="14.25" customHeight="1" x14ac:dyDescent="0.2">
      <c r="A42" s="87"/>
      <c r="B42" s="87"/>
      <c r="C42" s="87"/>
      <c r="D42" s="87"/>
      <c r="E42" s="87"/>
      <c r="F42" s="87" t="str">
        <f>IF($D42="","",AVERAGE(VLOOKUP($D42,Listas!$K$1:$S$6,9,0),(VLOOKUP($E42,Listas!$L$1:$S$6,8,0))))</f>
        <v/>
      </c>
      <c r="G42" s="87"/>
      <c r="H42" s="87" t="str">
        <f>IF($G42="","",(AVERAGE(VLOOKUP($G42,Listas!$M$1:$S$6,7,0))))</f>
        <v/>
      </c>
      <c r="I42" s="87" t="str">
        <f t="shared" si="3"/>
        <v/>
      </c>
      <c r="J42" s="87"/>
    </row>
    <row r="43" spans="1:11" ht="14.25" customHeight="1" x14ac:dyDescent="0.2">
      <c r="A43" s="87"/>
      <c r="B43" s="87"/>
      <c r="C43" s="87"/>
      <c r="D43" s="87"/>
      <c r="E43" s="87"/>
      <c r="F43" s="87" t="str">
        <f>IF($D43="","",AVERAGE(VLOOKUP($D43,Listas!$K$1:$S$6,9,0),(VLOOKUP($E43,Listas!$L$1:$S$6,8,0))))</f>
        <v/>
      </c>
      <c r="G43" s="87"/>
      <c r="H43" s="87" t="str">
        <f>IF($G43="","",(AVERAGE(VLOOKUP($G43,Listas!$M$1:$S$6,7,0))))</f>
        <v/>
      </c>
      <c r="I43" s="87" t="str">
        <f t="shared" si="3"/>
        <v/>
      </c>
      <c r="J43" s="87"/>
    </row>
    <row r="44" spans="1:11" ht="14.25" customHeight="1" x14ac:dyDescent="0.2">
      <c r="A44" s="87"/>
      <c r="B44" s="87"/>
      <c r="C44" s="87"/>
      <c r="D44" s="87"/>
      <c r="E44" s="87"/>
      <c r="F44" s="87" t="str">
        <f>IF($D44="","",AVERAGE(VLOOKUP($D44,Listas!$K$1:$S$6,9,0),(VLOOKUP($E44,Listas!$L$1:$S$6,8,0))))</f>
        <v/>
      </c>
      <c r="G44" s="87"/>
      <c r="H44" s="87" t="str">
        <f>IF($G44="","",(AVERAGE(VLOOKUP($G44,Listas!$M$1:$S$6,7,0))))</f>
        <v/>
      </c>
      <c r="I44" s="87" t="str">
        <f t="shared" ref="I44:I75" si="4">IF($D44="","",$F44*$H44)</f>
        <v/>
      </c>
      <c r="J44" s="87"/>
    </row>
    <row r="45" spans="1:11" ht="14.25" customHeight="1" x14ac:dyDescent="0.2">
      <c r="A45" s="87"/>
      <c r="B45" s="87"/>
      <c r="C45" s="87"/>
      <c r="D45" s="87"/>
      <c r="E45" s="87"/>
      <c r="F45" s="87" t="str">
        <f>IF($D45="","",AVERAGE(VLOOKUP($D45,Listas!$K$1:$S$6,9,0),(VLOOKUP($E45,Listas!$L$1:$S$6,8,0))))</f>
        <v/>
      </c>
      <c r="G45" s="87"/>
      <c r="H45" s="87" t="str">
        <f>IF($G45="","",(AVERAGE(VLOOKUP($G45,Listas!$M$1:$S$6,7,0))))</f>
        <v/>
      </c>
      <c r="I45" s="87" t="str">
        <f t="shared" si="4"/>
        <v/>
      </c>
      <c r="J45" s="87"/>
    </row>
    <row r="46" spans="1:11" ht="14.25" customHeight="1" x14ac:dyDescent="0.2">
      <c r="A46" s="87"/>
      <c r="B46" s="87"/>
      <c r="C46" s="87"/>
      <c r="D46" s="87"/>
      <c r="E46" s="87"/>
      <c r="F46" s="87" t="str">
        <f>IF($D46="","",AVERAGE(VLOOKUP($D46,Listas!$K$1:$S$6,9,0),(VLOOKUP($E46,Listas!$L$1:$S$6,8,0))))</f>
        <v/>
      </c>
      <c r="G46" s="87"/>
      <c r="H46" s="87" t="str">
        <f>IF($G46="","",(AVERAGE(VLOOKUP($G46,Listas!$M$1:$S$6,7,0))))</f>
        <v/>
      </c>
      <c r="I46" s="87" t="str">
        <f t="shared" si="4"/>
        <v/>
      </c>
      <c r="J46" s="87"/>
    </row>
    <row r="47" spans="1:11" ht="14.25" customHeight="1" x14ac:dyDescent="0.2">
      <c r="A47" s="87"/>
      <c r="B47" s="87"/>
      <c r="C47" s="87"/>
      <c r="D47" s="87"/>
      <c r="E47" s="87"/>
      <c r="F47" s="87" t="str">
        <f>IF($D47="","",AVERAGE(VLOOKUP($D47,Listas!$K$1:$S$6,9,0),(VLOOKUP($E47,Listas!$L$1:$S$6,8,0))))</f>
        <v/>
      </c>
      <c r="G47" s="87"/>
      <c r="H47" s="87" t="str">
        <f>IF($G47="","",(AVERAGE(VLOOKUP($G47,Listas!$M$1:$S$6,7,0))))</f>
        <v/>
      </c>
      <c r="I47" s="87" t="str">
        <f t="shared" si="4"/>
        <v/>
      </c>
      <c r="J47" s="87"/>
    </row>
    <row r="48" spans="1:11" ht="14.25" customHeight="1" x14ac:dyDescent="0.2">
      <c r="A48" s="87"/>
      <c r="B48" s="87"/>
      <c r="C48" s="87"/>
      <c r="D48" s="87"/>
      <c r="E48" s="87"/>
      <c r="F48" s="87" t="str">
        <f>IF($D48="","",AVERAGE(VLOOKUP($D48,Listas!$K$1:$S$6,9,0),(VLOOKUP($E48,Listas!$L$1:$S$6,8,0))))</f>
        <v/>
      </c>
      <c r="G48" s="87"/>
      <c r="H48" s="87" t="str">
        <f>IF($G48="","",(AVERAGE(VLOOKUP($G48,Listas!$M$1:$S$6,7,0))))</f>
        <v/>
      </c>
      <c r="I48" s="87" t="str">
        <f t="shared" si="4"/>
        <v/>
      </c>
      <c r="J48" s="87"/>
    </row>
    <row r="49" spans="1:10" ht="14.25" customHeight="1" x14ac:dyDescent="0.2">
      <c r="A49" s="87"/>
      <c r="B49" s="87"/>
      <c r="C49" s="87"/>
      <c r="D49" s="87"/>
      <c r="E49" s="87"/>
      <c r="F49" s="87" t="str">
        <f>IF($D49="","",AVERAGE(VLOOKUP($D49,Listas!$K$1:$S$6,9,0),(VLOOKUP($E49,Listas!$L$1:$S$6,8,0))))</f>
        <v/>
      </c>
      <c r="G49" s="87"/>
      <c r="H49" s="87" t="str">
        <f>IF($G49="","",(AVERAGE(VLOOKUP($G49,Listas!$M$1:$S$6,7,0))))</f>
        <v/>
      </c>
      <c r="I49" s="87" t="str">
        <f t="shared" si="4"/>
        <v/>
      </c>
      <c r="J49" s="87"/>
    </row>
    <row r="50" spans="1:10" ht="14.25" customHeight="1" x14ac:dyDescent="0.2">
      <c r="A50" s="87"/>
      <c r="B50" s="87"/>
      <c r="C50" s="87"/>
      <c r="D50" s="87"/>
      <c r="E50" s="87"/>
      <c r="F50" s="87" t="str">
        <f>IF($D50="","",AVERAGE(VLOOKUP($D50,Listas!$K$1:$S$6,9,0),(VLOOKUP($E50,Listas!$L$1:$S$6,8,0))))</f>
        <v/>
      </c>
      <c r="G50" s="87"/>
      <c r="H50" s="87" t="str">
        <f>IF($G50="","",(AVERAGE(VLOOKUP($G50,Listas!$M$1:$S$6,7,0))))</f>
        <v/>
      </c>
      <c r="I50" s="87" t="str">
        <f t="shared" si="4"/>
        <v/>
      </c>
      <c r="J50" s="87"/>
    </row>
    <row r="51" spans="1:10" ht="14.25" customHeight="1" x14ac:dyDescent="0.2">
      <c r="A51" s="87"/>
      <c r="B51" s="87"/>
      <c r="C51" s="87"/>
      <c r="D51" s="87"/>
      <c r="E51" s="87"/>
      <c r="F51" s="87" t="str">
        <f>IF($D51="","",AVERAGE(VLOOKUP($D51,Listas!$K$1:$S$6,9,0),(VLOOKUP($E51,Listas!$L$1:$S$6,8,0))))</f>
        <v/>
      </c>
      <c r="G51" s="87"/>
      <c r="H51" s="87" t="str">
        <f>IF($G51="","",(AVERAGE(VLOOKUP($G51,Listas!$M$1:$S$6,7,0))))</f>
        <v/>
      </c>
      <c r="I51" s="87" t="str">
        <f t="shared" si="4"/>
        <v/>
      </c>
      <c r="J51" s="87"/>
    </row>
    <row r="52" spans="1:10" ht="14.25" customHeight="1" x14ac:dyDescent="0.2">
      <c r="A52" s="87"/>
      <c r="B52" s="87"/>
      <c r="C52" s="87"/>
      <c r="D52" s="87"/>
      <c r="E52" s="87"/>
      <c r="F52" s="87" t="str">
        <f>IF($D52="","",AVERAGE(VLOOKUP($D52,Listas!$K$1:$S$6,9,0),(VLOOKUP($E52,Listas!$L$1:$S$6,8,0))))</f>
        <v/>
      </c>
      <c r="G52" s="87"/>
      <c r="H52" s="87" t="str">
        <f>IF($G52="","",(AVERAGE(VLOOKUP($G52,Listas!$M$1:$S$6,7,0))))</f>
        <v/>
      </c>
      <c r="I52" s="87" t="str">
        <f t="shared" si="4"/>
        <v/>
      </c>
      <c r="J52" s="87"/>
    </row>
    <row r="53" spans="1:10" ht="14.25" customHeight="1" x14ac:dyDescent="0.2">
      <c r="A53" s="87"/>
      <c r="B53" s="87"/>
      <c r="C53" s="87"/>
      <c r="D53" s="87"/>
      <c r="E53" s="87"/>
      <c r="F53" s="87" t="str">
        <f>IF($D53="","",AVERAGE(VLOOKUP($D53,Listas!$K$1:$S$6,9,0),(VLOOKUP($E53,Listas!$L$1:$S$6,8,0))))</f>
        <v/>
      </c>
      <c r="G53" s="87"/>
      <c r="H53" s="87" t="str">
        <f>IF($G53="","",(AVERAGE(VLOOKUP($G53,Listas!$M$1:$S$6,7,0))))</f>
        <v/>
      </c>
      <c r="I53" s="87" t="str">
        <f t="shared" si="4"/>
        <v/>
      </c>
      <c r="J53" s="87"/>
    </row>
    <row r="54" spans="1:10" ht="14.25" customHeight="1" x14ac:dyDescent="0.2">
      <c r="A54" s="87"/>
      <c r="B54" s="87"/>
      <c r="C54" s="87"/>
      <c r="D54" s="87"/>
      <c r="E54" s="87"/>
      <c r="F54" s="87" t="str">
        <f>IF($D54="","",AVERAGE(VLOOKUP($D54,Listas!$K$1:$S$6,9,0),(VLOOKUP($E54,Listas!$L$1:$S$6,8,0))))</f>
        <v/>
      </c>
      <c r="G54" s="87"/>
      <c r="H54" s="87" t="str">
        <f>IF($G54="","",(AVERAGE(VLOOKUP($G54,Listas!$M$1:$S$6,7,0))))</f>
        <v/>
      </c>
      <c r="I54" s="87" t="str">
        <f t="shared" si="4"/>
        <v/>
      </c>
      <c r="J54" s="87"/>
    </row>
    <row r="55" spans="1:10" ht="14.25" customHeight="1" x14ac:dyDescent="0.2">
      <c r="A55" s="87"/>
      <c r="B55" s="87"/>
      <c r="C55" s="87"/>
      <c r="D55" s="87"/>
      <c r="E55" s="87"/>
      <c r="F55" s="87" t="str">
        <f>IF($D55="","",AVERAGE(VLOOKUP($D55,Listas!$K$1:$S$6,9,0),(VLOOKUP($E55,Listas!$L$1:$S$6,8,0))))</f>
        <v/>
      </c>
      <c r="G55" s="87"/>
      <c r="H55" s="87" t="str">
        <f>IF($G55="","",(AVERAGE(VLOOKUP($G55,Listas!$M$1:$S$6,7,0))))</f>
        <v/>
      </c>
      <c r="I55" s="87" t="str">
        <f t="shared" si="4"/>
        <v/>
      </c>
      <c r="J55" s="87"/>
    </row>
    <row r="56" spans="1:10" ht="14.25" customHeight="1" x14ac:dyDescent="0.2">
      <c r="A56" s="87"/>
      <c r="B56" s="87"/>
      <c r="C56" s="87"/>
      <c r="D56" s="87"/>
      <c r="E56" s="87"/>
      <c r="F56" s="87" t="str">
        <f>IF($D56="","",AVERAGE(VLOOKUP($D56,Listas!$K$1:$S$6,9,0),(VLOOKUP($E56,Listas!$L$1:$S$6,8,0))))</f>
        <v/>
      </c>
      <c r="G56" s="87"/>
      <c r="H56" s="87" t="str">
        <f>IF($G56="","",(AVERAGE(VLOOKUP($G56,Listas!$M$1:$S$6,7,0))))</f>
        <v/>
      </c>
      <c r="I56" s="87" t="str">
        <f t="shared" si="4"/>
        <v/>
      </c>
      <c r="J56" s="87"/>
    </row>
    <row r="57" spans="1:10" ht="14.25" customHeight="1" x14ac:dyDescent="0.2">
      <c r="A57" s="87"/>
      <c r="B57" s="87"/>
      <c r="C57" s="87"/>
      <c r="D57" s="87"/>
      <c r="E57" s="87"/>
      <c r="F57" s="87" t="str">
        <f>IF($D57="","",AVERAGE(VLOOKUP($D57,Listas!$K$1:$S$6,9,0),(VLOOKUP($E57,Listas!$L$1:$S$6,8,0))))</f>
        <v/>
      </c>
      <c r="G57" s="87"/>
      <c r="H57" s="87" t="str">
        <f>IF($G57="","",(AVERAGE(VLOOKUP($G57,Listas!$M$1:$S$6,7,0))))</f>
        <v/>
      </c>
      <c r="I57" s="87" t="str">
        <f t="shared" si="4"/>
        <v/>
      </c>
      <c r="J57" s="87"/>
    </row>
    <row r="58" spans="1:10" ht="14.25" customHeight="1" x14ac:dyDescent="0.2">
      <c r="A58" s="87"/>
      <c r="B58" s="87"/>
      <c r="C58" s="87"/>
      <c r="D58" s="87"/>
      <c r="E58" s="87"/>
      <c r="F58" s="87" t="str">
        <f>IF($D58="","",AVERAGE(VLOOKUP($D58,Listas!$K$1:$S$6,9,0),(VLOOKUP($E58,Listas!$L$1:$S$6,8,0))))</f>
        <v/>
      </c>
      <c r="G58" s="87"/>
      <c r="H58" s="87" t="str">
        <f>IF($G58="","",(AVERAGE(VLOOKUP($G58,Listas!$M$1:$S$6,7,0))))</f>
        <v/>
      </c>
      <c r="I58" s="87" t="str">
        <f t="shared" si="4"/>
        <v/>
      </c>
      <c r="J58" s="87"/>
    </row>
    <row r="59" spans="1:10" ht="14.25" customHeight="1" x14ac:dyDescent="0.2">
      <c r="A59" s="87"/>
      <c r="B59" s="87"/>
      <c r="C59" s="87"/>
      <c r="D59" s="87"/>
      <c r="E59" s="87"/>
      <c r="F59" s="87" t="str">
        <f>IF($D59="","",AVERAGE(VLOOKUP($D59,Listas!$K$1:$S$6,9,0),(VLOOKUP($E59,Listas!$L$1:$S$6,8,0))))</f>
        <v/>
      </c>
      <c r="G59" s="87"/>
      <c r="H59" s="87" t="str">
        <f>IF($G59="","",(AVERAGE(VLOOKUP($G59,Listas!$M$1:$S$6,7,0))))</f>
        <v/>
      </c>
      <c r="I59" s="87" t="str">
        <f t="shared" si="4"/>
        <v/>
      </c>
      <c r="J59" s="87"/>
    </row>
    <row r="60" spans="1:10" ht="14.25" customHeight="1" x14ac:dyDescent="0.2">
      <c r="A60" s="87"/>
      <c r="B60" s="87"/>
      <c r="C60" s="87"/>
      <c r="D60" s="87"/>
      <c r="E60" s="87"/>
      <c r="F60" s="87" t="str">
        <f>IF($D60="","",AVERAGE(VLOOKUP($D60,Listas!$K$1:$S$6,9,0),(VLOOKUP($E60,Listas!$L$1:$S$6,8,0))))</f>
        <v/>
      </c>
      <c r="G60" s="87"/>
      <c r="H60" s="87" t="str">
        <f>IF($G60="","",(AVERAGE(VLOOKUP($G60,Listas!$M$1:$S$6,7,0))))</f>
        <v/>
      </c>
      <c r="I60" s="87" t="str">
        <f t="shared" si="4"/>
        <v/>
      </c>
      <c r="J60" s="87"/>
    </row>
    <row r="61" spans="1:10" ht="14.25" customHeight="1" x14ac:dyDescent="0.2">
      <c r="A61" s="87"/>
      <c r="B61" s="87"/>
      <c r="C61" s="87"/>
      <c r="D61" s="87"/>
      <c r="E61" s="87"/>
      <c r="F61" s="87" t="str">
        <f>IF($D61="","",AVERAGE(VLOOKUP($D61,Listas!$K$1:$S$6,9,0),(VLOOKUP($E61,Listas!$L$1:$S$6,8,0))))</f>
        <v/>
      </c>
      <c r="G61" s="87"/>
      <c r="H61" s="87" t="str">
        <f>IF($G61="","",(AVERAGE(VLOOKUP($G61,Listas!$M$1:$S$6,7,0))))</f>
        <v/>
      </c>
      <c r="I61" s="87" t="str">
        <f t="shared" si="4"/>
        <v/>
      </c>
      <c r="J61" s="87"/>
    </row>
    <row r="62" spans="1:10" ht="14.25" customHeight="1" x14ac:dyDescent="0.2">
      <c r="A62" s="87"/>
      <c r="B62" s="87"/>
      <c r="C62" s="87"/>
      <c r="D62" s="87"/>
      <c r="E62" s="87"/>
      <c r="F62" s="87" t="str">
        <f>IF($D62="","",AVERAGE(VLOOKUP($D62,Listas!$K$1:$S$6,9,0),(VLOOKUP($E62,Listas!$L$1:$S$6,8,0))))</f>
        <v/>
      </c>
      <c r="G62" s="87"/>
      <c r="H62" s="87" t="str">
        <f>IF($G62="","",(AVERAGE(VLOOKUP($G62,Listas!$M$1:$S$6,7,0))))</f>
        <v/>
      </c>
      <c r="I62" s="87" t="str">
        <f t="shared" si="4"/>
        <v/>
      </c>
      <c r="J62" s="87"/>
    </row>
    <row r="63" spans="1:10" ht="14.25" customHeight="1" x14ac:dyDescent="0.2">
      <c r="A63" s="87"/>
      <c r="B63" s="87"/>
      <c r="C63" s="87"/>
      <c r="D63" s="87"/>
      <c r="E63" s="87"/>
      <c r="F63" s="87" t="str">
        <f>IF($D63="","",AVERAGE(VLOOKUP($D63,Listas!$K$1:$S$6,9,0),(VLOOKUP($E63,Listas!$L$1:$S$6,8,0))))</f>
        <v/>
      </c>
      <c r="G63" s="87"/>
      <c r="H63" s="87" t="str">
        <f>IF($G63="","",(AVERAGE(VLOOKUP($G63,Listas!$M$1:$S$6,7,0))))</f>
        <v/>
      </c>
      <c r="I63" s="87" t="str">
        <f t="shared" si="4"/>
        <v/>
      </c>
      <c r="J63" s="87"/>
    </row>
    <row r="64" spans="1:10" ht="14.25" customHeight="1" x14ac:dyDescent="0.2">
      <c r="A64" s="87"/>
      <c r="B64" s="87"/>
      <c r="C64" s="87"/>
      <c r="D64" s="87"/>
      <c r="E64" s="87"/>
      <c r="F64" s="87" t="str">
        <f>IF($D64="","",AVERAGE(VLOOKUP($D64,Listas!$K$1:$S$6,9,0),(VLOOKUP($E64,Listas!$L$1:$S$6,8,0))))</f>
        <v/>
      </c>
      <c r="G64" s="87"/>
      <c r="H64" s="87" t="str">
        <f>IF($G64="","",(AVERAGE(VLOOKUP($G64,Listas!$M$1:$S$6,7,0))))</f>
        <v/>
      </c>
      <c r="I64" s="87" t="str">
        <f t="shared" si="4"/>
        <v/>
      </c>
      <c r="J64" s="87"/>
    </row>
    <row r="65" spans="1:10" ht="14.25" customHeight="1" x14ac:dyDescent="0.2">
      <c r="A65" s="87"/>
      <c r="B65" s="87"/>
      <c r="C65" s="87"/>
      <c r="D65" s="87"/>
      <c r="E65" s="87"/>
      <c r="F65" s="87" t="str">
        <f>IF($D65="","",AVERAGE(VLOOKUP($D65,Listas!$K$1:$S$6,9,0),(VLOOKUP($E65,Listas!$L$1:$S$6,8,0))))</f>
        <v/>
      </c>
      <c r="G65" s="87"/>
      <c r="H65" s="87" t="str">
        <f>IF($G65="","",(AVERAGE(VLOOKUP($G65,Listas!$M$1:$S$6,7,0))))</f>
        <v/>
      </c>
      <c r="I65" s="87" t="str">
        <f t="shared" si="4"/>
        <v/>
      </c>
      <c r="J65" s="87"/>
    </row>
    <row r="66" spans="1:10" ht="14.25" customHeight="1" x14ac:dyDescent="0.2">
      <c r="A66" s="87"/>
      <c r="B66" s="87"/>
      <c r="C66" s="87"/>
      <c r="D66" s="87"/>
      <c r="E66" s="87"/>
      <c r="F66" s="87" t="str">
        <f>IF($D66="","",AVERAGE(VLOOKUP($D66,Listas!$K$1:$S$6,9,0),(VLOOKUP($E66,Listas!$L$1:$S$6,8,0))))</f>
        <v/>
      </c>
      <c r="G66" s="87"/>
      <c r="H66" s="87" t="str">
        <f>IF($G66="","",(AVERAGE(VLOOKUP($G66,Listas!$M$1:$S$6,7,0))))</f>
        <v/>
      </c>
      <c r="I66" s="87" t="str">
        <f t="shared" si="4"/>
        <v/>
      </c>
      <c r="J66" s="87"/>
    </row>
    <row r="67" spans="1:10" ht="14.25" customHeight="1" x14ac:dyDescent="0.2">
      <c r="A67" s="87"/>
      <c r="B67" s="87"/>
      <c r="C67" s="87"/>
      <c r="D67" s="87"/>
      <c r="E67" s="87"/>
      <c r="F67" s="87" t="str">
        <f>IF($D67="","",AVERAGE(VLOOKUP($D67,Listas!$K$1:$S$6,9,0),(VLOOKUP($E67,Listas!$L$1:$S$6,8,0))))</f>
        <v/>
      </c>
      <c r="G67" s="87"/>
      <c r="H67" s="87" t="str">
        <f>IF($G67="","",(AVERAGE(VLOOKUP($G67,Listas!$M$1:$S$6,7,0))))</f>
        <v/>
      </c>
      <c r="I67" s="87" t="str">
        <f t="shared" si="4"/>
        <v/>
      </c>
      <c r="J67" s="87"/>
    </row>
    <row r="68" spans="1:10" ht="14.25" customHeight="1" x14ac:dyDescent="0.2">
      <c r="A68" s="87"/>
      <c r="B68" s="87"/>
      <c r="C68" s="87"/>
      <c r="D68" s="87"/>
      <c r="E68" s="87"/>
      <c r="F68" s="87" t="str">
        <f>IF($D68="","",AVERAGE(VLOOKUP($D68,Listas!$K$1:$S$6,9,0),(VLOOKUP($E68,Listas!$L$1:$S$6,8,0))))</f>
        <v/>
      </c>
      <c r="G68" s="87"/>
      <c r="H68" s="87" t="str">
        <f>IF($G68="","",(AVERAGE(VLOOKUP($G68,Listas!$M$1:$S$6,7,0))))</f>
        <v/>
      </c>
      <c r="I68" s="87" t="str">
        <f t="shared" si="4"/>
        <v/>
      </c>
      <c r="J68" s="87"/>
    </row>
    <row r="69" spans="1:10" ht="14.25" customHeight="1" x14ac:dyDescent="0.2">
      <c r="A69" s="87"/>
      <c r="B69" s="87"/>
      <c r="C69" s="87"/>
      <c r="D69" s="87"/>
      <c r="E69" s="87"/>
      <c r="F69" s="87" t="str">
        <f>IF($D69="","",AVERAGE(VLOOKUP($D69,Listas!$K$1:$S$6,9,0),(VLOOKUP($E69,Listas!$L$1:$S$6,8,0))))</f>
        <v/>
      </c>
      <c r="G69" s="87"/>
      <c r="H69" s="87" t="str">
        <f>IF($G69="","",(AVERAGE(VLOOKUP($G69,Listas!$M$1:$S$6,7,0))))</f>
        <v/>
      </c>
      <c r="I69" s="87" t="str">
        <f t="shared" si="4"/>
        <v/>
      </c>
      <c r="J69" s="87"/>
    </row>
    <row r="70" spans="1:10" x14ac:dyDescent="0.2">
      <c r="A70" s="87"/>
      <c r="B70" s="87"/>
      <c r="C70" s="87"/>
      <c r="D70" s="87"/>
      <c r="E70" s="87"/>
      <c r="F70" s="87" t="str">
        <f>IF($D70="","",AVERAGE(VLOOKUP($D70,Listas!$K$1:$S$6,9,0),(VLOOKUP($E70,Listas!$L$1:$S$6,8,0))))</f>
        <v/>
      </c>
      <c r="G70" s="87"/>
      <c r="H70" s="87" t="str">
        <f>IF($G70="","",(AVERAGE(VLOOKUP($G70,Listas!$M$1:$S$6,7,0))))</f>
        <v/>
      </c>
      <c r="I70" s="87" t="str">
        <f t="shared" si="4"/>
        <v/>
      </c>
      <c r="J70" s="87"/>
    </row>
    <row r="71" spans="1:10" ht="12.6" customHeight="1" x14ac:dyDescent="0.2">
      <c r="A71" s="87"/>
      <c r="B71" s="87"/>
      <c r="C71" s="87"/>
      <c r="D71" s="87"/>
      <c r="E71" s="87"/>
      <c r="F71" s="87" t="str">
        <f>IF($D71="","",AVERAGE(VLOOKUP($D71,Listas!$K$1:$S$6,9,0),(VLOOKUP($E71,Listas!$L$1:$S$6,8,0))))</f>
        <v/>
      </c>
      <c r="G71" s="87"/>
      <c r="H71" s="87" t="str">
        <f>IF($G71="","",(AVERAGE(VLOOKUP($G71,Listas!$M$1:$S$6,7,0))))</f>
        <v/>
      </c>
      <c r="I71" s="87" t="str">
        <f t="shared" si="4"/>
        <v/>
      </c>
      <c r="J71" s="87"/>
    </row>
    <row r="72" spans="1:10" ht="14.25" customHeight="1" x14ac:dyDescent="0.2">
      <c r="A72" s="87"/>
      <c r="B72" s="87"/>
      <c r="C72" s="87"/>
      <c r="D72" s="87"/>
      <c r="E72" s="87"/>
      <c r="F72" s="87" t="str">
        <f>IF($D72="","",AVERAGE(VLOOKUP($D72,Listas!$K$1:$S$6,9,0),(VLOOKUP($E72,Listas!$L$1:$S$6,8,0))))</f>
        <v/>
      </c>
      <c r="G72" s="87"/>
      <c r="H72" s="87" t="str">
        <f>IF($G72="","",(AVERAGE(VLOOKUP($G72,Listas!$M$1:$S$6,7,0))))</f>
        <v/>
      </c>
      <c r="I72" s="87" t="str">
        <f t="shared" si="4"/>
        <v/>
      </c>
      <c r="J72" s="87"/>
    </row>
    <row r="73" spans="1:10" ht="15" customHeight="1" x14ac:dyDescent="0.2">
      <c r="A73" s="87"/>
      <c r="B73" s="87"/>
      <c r="C73" s="87"/>
      <c r="D73" s="87"/>
      <c r="E73" s="87"/>
      <c r="F73" s="87" t="str">
        <f>IF($D73="","",AVERAGE(VLOOKUP($D73,Listas!$K$1:$S$6,9,0),(VLOOKUP($E73,Listas!$L$1:$S$6,8,0))))</f>
        <v/>
      </c>
      <c r="G73" s="87"/>
      <c r="H73" s="87" t="str">
        <f>IF($G73="","",(AVERAGE(VLOOKUP($G73,Listas!$M$1:$S$6,7,0))))</f>
        <v/>
      </c>
      <c r="I73" s="87" t="str">
        <f t="shared" si="4"/>
        <v/>
      </c>
      <c r="J73" s="87"/>
    </row>
    <row r="74" spans="1:10" ht="14.25" customHeight="1" x14ac:dyDescent="0.2">
      <c r="A74" s="87"/>
      <c r="B74" s="87"/>
      <c r="C74" s="87"/>
      <c r="D74" s="87"/>
      <c r="E74" s="87"/>
      <c r="F74" s="87" t="str">
        <f>IF($D74="","",AVERAGE(VLOOKUP($D74,Listas!$K$1:$S$6,9,0),(VLOOKUP($E74,Listas!$L$1:$S$6,8,0))))</f>
        <v/>
      </c>
      <c r="G74" s="87"/>
      <c r="H74" s="87" t="str">
        <f>IF($G74="","",(AVERAGE(VLOOKUP($G74,Listas!$M$1:$S$6,7,0))))</f>
        <v/>
      </c>
      <c r="I74" s="87" t="str">
        <f t="shared" si="4"/>
        <v/>
      </c>
      <c r="J74" s="87"/>
    </row>
    <row r="75" spans="1:10" ht="14.25" customHeight="1" x14ac:dyDescent="0.2">
      <c r="A75" s="87"/>
      <c r="B75" s="87"/>
      <c r="C75" s="87"/>
      <c r="D75" s="87"/>
      <c r="E75" s="87"/>
      <c r="F75" s="87" t="str">
        <f>IF($D75="","",AVERAGE(VLOOKUP($D75,Listas!$K$1:$S$6,9,0),(VLOOKUP($E75,Listas!$L$1:$S$6,8,0))))</f>
        <v/>
      </c>
      <c r="G75" s="87"/>
      <c r="H75" s="87" t="str">
        <f>IF($G75="","",(AVERAGE(VLOOKUP($G75,Listas!$M$1:$S$6,7,0))))</f>
        <v/>
      </c>
      <c r="I75" s="87" t="str">
        <f t="shared" si="4"/>
        <v/>
      </c>
      <c r="J75" s="87"/>
    </row>
    <row r="76" spans="1:10" ht="14.25" customHeight="1" x14ac:dyDescent="0.2">
      <c r="A76" s="87"/>
      <c r="B76" s="87"/>
      <c r="C76" s="87"/>
      <c r="D76" s="87"/>
      <c r="E76" s="87"/>
      <c r="F76" s="87" t="str">
        <f>IF($D76="","",AVERAGE(VLOOKUP($D76,Listas!$K$1:$S$6,9,0),(VLOOKUP($E76,Listas!$L$1:$S$6,8,0))))</f>
        <v/>
      </c>
      <c r="G76" s="87"/>
      <c r="H76" s="87" t="str">
        <f>IF($G76="","",(AVERAGE(VLOOKUP($G76,Listas!$M$1:$S$6,7,0))))</f>
        <v/>
      </c>
      <c r="I76" s="87" t="str">
        <f t="shared" ref="I76:I111" si="5">IF($D76="","",$F76*$H76)</f>
        <v/>
      </c>
      <c r="J76" s="87"/>
    </row>
    <row r="77" spans="1:10" ht="14.25" customHeight="1" x14ac:dyDescent="0.2">
      <c r="A77" s="87"/>
      <c r="B77" s="87"/>
      <c r="C77" s="87"/>
      <c r="D77" s="87"/>
      <c r="E77" s="87"/>
      <c r="F77" s="87" t="str">
        <f>IF($D77="","",AVERAGE(VLOOKUP($D77,Listas!$K$1:$S$6,9,0),(VLOOKUP($E77,Listas!$L$1:$S$6,8,0))))</f>
        <v/>
      </c>
      <c r="G77" s="87"/>
      <c r="H77" s="87" t="str">
        <f>IF($G77="","",(AVERAGE(VLOOKUP($G77,Listas!$M$1:$S$6,7,0))))</f>
        <v/>
      </c>
      <c r="I77" s="87" t="str">
        <f t="shared" si="5"/>
        <v/>
      </c>
      <c r="J77" s="87"/>
    </row>
    <row r="78" spans="1:10" ht="14.25" customHeight="1" x14ac:dyDescent="0.2">
      <c r="A78" s="87"/>
      <c r="B78" s="87"/>
      <c r="C78" s="87"/>
      <c r="D78" s="87"/>
      <c r="E78" s="87"/>
      <c r="F78" s="87" t="str">
        <f>IF($D78="","",AVERAGE(VLOOKUP($D78,Listas!$K$1:$S$6,9,0),(VLOOKUP($E78,Listas!$L$1:$S$6,8,0))))</f>
        <v/>
      </c>
      <c r="G78" s="87"/>
      <c r="H78" s="87" t="str">
        <f>IF($G78="","",(AVERAGE(VLOOKUP($G78,Listas!$M$1:$S$6,7,0))))</f>
        <v/>
      </c>
      <c r="I78" s="87" t="str">
        <f t="shared" si="5"/>
        <v/>
      </c>
      <c r="J78" s="87"/>
    </row>
    <row r="79" spans="1:10" ht="14.25" customHeight="1" x14ac:dyDescent="0.2">
      <c r="A79" s="87"/>
      <c r="B79" s="87"/>
      <c r="C79" s="87"/>
      <c r="D79" s="87"/>
      <c r="E79" s="87"/>
      <c r="F79" s="87" t="str">
        <f>IF($D79="","",AVERAGE(VLOOKUP($D79,Listas!$K$1:$S$6,9,0),(VLOOKUP($E79,Listas!$L$1:$S$6,8,0))))</f>
        <v/>
      </c>
      <c r="G79" s="87"/>
      <c r="H79" s="87" t="str">
        <f>IF($G79="","",(AVERAGE(VLOOKUP($G79,Listas!$M$1:$S$6,7,0))))</f>
        <v/>
      </c>
      <c r="I79" s="87" t="str">
        <f t="shared" si="5"/>
        <v/>
      </c>
      <c r="J79" s="87"/>
    </row>
    <row r="80" spans="1:10" ht="14.25" customHeight="1" x14ac:dyDescent="0.2">
      <c r="A80" s="87"/>
      <c r="B80" s="87"/>
      <c r="C80" s="87"/>
      <c r="D80" s="87"/>
      <c r="E80" s="87"/>
      <c r="F80" s="87" t="str">
        <f>IF($D80="","",AVERAGE(VLOOKUP($D80,Listas!$K$1:$S$6,9,0),(VLOOKUP($E80,Listas!$L$1:$S$6,8,0))))</f>
        <v/>
      </c>
      <c r="G80" s="87"/>
      <c r="H80" s="87" t="str">
        <f>IF($G80="","",(AVERAGE(VLOOKUP($G80,Listas!$M$1:$S$6,7,0))))</f>
        <v/>
      </c>
      <c r="I80" s="87" t="str">
        <f t="shared" si="5"/>
        <v/>
      </c>
      <c r="J80" s="87"/>
    </row>
    <row r="81" spans="1:10" ht="14.25" customHeight="1" x14ac:dyDescent="0.2">
      <c r="A81" s="87"/>
      <c r="B81" s="87"/>
      <c r="C81" s="87"/>
      <c r="D81" s="87"/>
      <c r="E81" s="87"/>
      <c r="F81" s="87" t="str">
        <f>IF($D81="","",AVERAGE(VLOOKUP($D81,Listas!$K$1:$S$6,9,0),(VLOOKUP($E81,Listas!$L$1:$S$6,8,0))))</f>
        <v/>
      </c>
      <c r="G81" s="87"/>
      <c r="H81" s="87" t="str">
        <f>IF($G81="","",(AVERAGE(VLOOKUP($G81,Listas!$M$1:$S$6,7,0))))</f>
        <v/>
      </c>
      <c r="I81" s="87" t="str">
        <f t="shared" si="5"/>
        <v/>
      </c>
      <c r="J81" s="87"/>
    </row>
    <row r="82" spans="1:10" ht="14.25" customHeight="1" x14ac:dyDescent="0.2">
      <c r="A82" s="87"/>
      <c r="B82" s="87"/>
      <c r="C82" s="87"/>
      <c r="D82" s="87"/>
      <c r="E82" s="87"/>
      <c r="F82" s="87" t="str">
        <f>IF($D82="","",AVERAGE(VLOOKUP($D82,Listas!$K$1:$S$6,9,0),(VLOOKUP($E82,Listas!$L$1:$S$6,8,0))))</f>
        <v/>
      </c>
      <c r="G82" s="87"/>
      <c r="H82" s="87" t="str">
        <f>IF($G82="","",(AVERAGE(VLOOKUP($G82,Listas!$M$1:$S$6,7,0))))</f>
        <v/>
      </c>
      <c r="I82" s="87" t="str">
        <f t="shared" si="5"/>
        <v/>
      </c>
      <c r="J82" s="87"/>
    </row>
    <row r="83" spans="1:10" ht="14.25" customHeight="1" x14ac:dyDescent="0.2">
      <c r="A83" s="87"/>
      <c r="B83" s="87"/>
      <c r="C83" s="87"/>
      <c r="D83" s="87"/>
      <c r="E83" s="87"/>
      <c r="F83" s="87" t="str">
        <f>IF($D83="","",AVERAGE(VLOOKUP($D83,Listas!$K$1:$S$6,9,0),(VLOOKUP($E83,Listas!$L$1:$S$6,8,0))))</f>
        <v/>
      </c>
      <c r="G83" s="87"/>
      <c r="H83" s="87" t="str">
        <f>IF($G83="","",(AVERAGE(VLOOKUP($G83,Listas!$M$1:$S$6,7,0))))</f>
        <v/>
      </c>
      <c r="I83" s="87" t="str">
        <f t="shared" si="5"/>
        <v/>
      </c>
      <c r="J83" s="87"/>
    </row>
    <row r="84" spans="1:10" ht="14.25" customHeight="1" x14ac:dyDescent="0.2">
      <c r="A84" s="87"/>
      <c r="B84" s="87"/>
      <c r="C84" s="87"/>
      <c r="D84" s="87"/>
      <c r="E84" s="87"/>
      <c r="F84" s="87" t="str">
        <f>IF($D84="","",AVERAGE(VLOOKUP($D84,Listas!$K$1:$S$6,9,0),(VLOOKUP($E84,Listas!$L$1:$S$6,8,0))))</f>
        <v/>
      </c>
      <c r="G84" s="87"/>
      <c r="H84" s="87" t="str">
        <f>IF($G84="","",(AVERAGE(VLOOKUP($G84,Listas!$M$1:$S$6,7,0))))</f>
        <v/>
      </c>
      <c r="I84" s="87" t="str">
        <f t="shared" si="5"/>
        <v/>
      </c>
      <c r="J84" s="87"/>
    </row>
    <row r="85" spans="1:10" ht="14.25" customHeight="1" x14ac:dyDescent="0.2">
      <c r="A85" s="87"/>
      <c r="B85" s="87"/>
      <c r="C85" s="87"/>
      <c r="D85" s="87"/>
      <c r="E85" s="87"/>
      <c r="F85" s="87" t="str">
        <f>IF($D85="","",AVERAGE(VLOOKUP($D85,Listas!$K$1:$S$6,9,0),(VLOOKUP($E85,Listas!$L$1:$S$6,8,0))))</f>
        <v/>
      </c>
      <c r="G85" s="87"/>
      <c r="H85" s="87" t="str">
        <f>IF($G85="","",(AVERAGE(VLOOKUP($G85,Listas!$M$1:$S$6,7,0))))</f>
        <v/>
      </c>
      <c r="I85" s="87" t="str">
        <f t="shared" si="5"/>
        <v/>
      </c>
      <c r="J85" s="87"/>
    </row>
    <row r="86" spans="1:10" ht="14.25" customHeight="1" x14ac:dyDescent="0.2">
      <c r="A86" s="87"/>
      <c r="B86" s="87"/>
      <c r="C86" s="87"/>
      <c r="D86" s="87"/>
      <c r="E86" s="87"/>
      <c r="F86" s="87" t="str">
        <f>IF($D86="","",AVERAGE(VLOOKUP($D86,Listas!$K$1:$S$6,9,0),(VLOOKUP($E86,Listas!$L$1:$S$6,8,0))))</f>
        <v/>
      </c>
      <c r="G86" s="87"/>
      <c r="H86" s="87" t="str">
        <f>IF($G86="","",(AVERAGE(VLOOKUP($G86,Listas!$M$1:$S$6,7,0))))</f>
        <v/>
      </c>
      <c r="I86" s="87" t="str">
        <f t="shared" si="5"/>
        <v/>
      </c>
      <c r="J86" s="87"/>
    </row>
    <row r="87" spans="1:10" ht="14.25" customHeight="1" x14ac:dyDescent="0.2">
      <c r="A87" s="87"/>
      <c r="B87" s="87"/>
      <c r="C87" s="87"/>
      <c r="D87" s="87"/>
      <c r="E87" s="87"/>
      <c r="F87" s="87" t="str">
        <f>IF($D87="","",AVERAGE(VLOOKUP($D87,Listas!$K$1:$S$6,9,0),(VLOOKUP($E87,Listas!$L$1:$S$6,8,0))))</f>
        <v/>
      </c>
      <c r="G87" s="87"/>
      <c r="H87" s="87" t="str">
        <f>IF($G87="","",(AVERAGE(VLOOKUP($G87,Listas!$M$1:$S$6,7,0))))</f>
        <v/>
      </c>
      <c r="I87" s="87" t="str">
        <f t="shared" si="5"/>
        <v/>
      </c>
      <c r="J87" s="87"/>
    </row>
    <row r="88" spans="1:10" ht="14.25" customHeight="1" x14ac:dyDescent="0.2">
      <c r="A88" s="87"/>
      <c r="B88" s="87"/>
      <c r="C88" s="87"/>
      <c r="D88" s="87"/>
      <c r="E88" s="87"/>
      <c r="F88" s="87" t="str">
        <f>IF($D88="","",AVERAGE(VLOOKUP($D88,Listas!$K$1:$S$6,9,0),(VLOOKUP($E88,Listas!$L$1:$S$6,8,0))))</f>
        <v/>
      </c>
      <c r="G88" s="87"/>
      <c r="H88" s="87" t="str">
        <f>IF($G88="","",(AVERAGE(VLOOKUP($G88,Listas!$M$1:$S$6,7,0))))</f>
        <v/>
      </c>
      <c r="I88" s="87" t="str">
        <f t="shared" si="5"/>
        <v/>
      </c>
      <c r="J88" s="87"/>
    </row>
    <row r="89" spans="1:10" ht="14.25" customHeight="1" x14ac:dyDescent="0.2">
      <c r="A89" s="87"/>
      <c r="B89" s="87"/>
      <c r="C89" s="87"/>
      <c r="D89" s="87"/>
      <c r="E89" s="87"/>
      <c r="F89" s="87" t="str">
        <f>IF($D89="","",AVERAGE(VLOOKUP($D89,Listas!$K$1:$S$6,9,0),(VLOOKUP($E89,Listas!$L$1:$S$6,8,0))))</f>
        <v/>
      </c>
      <c r="G89" s="87"/>
      <c r="H89" s="87" t="str">
        <f>IF($G89="","",(AVERAGE(VLOOKUP($G89,Listas!$M$1:$S$6,7,0))))</f>
        <v/>
      </c>
      <c r="I89" s="87" t="str">
        <f t="shared" si="5"/>
        <v/>
      </c>
      <c r="J89" s="87"/>
    </row>
    <row r="90" spans="1:10" ht="14.25" customHeight="1" x14ac:dyDescent="0.2">
      <c r="A90" s="87"/>
      <c r="B90" s="87"/>
      <c r="C90" s="87"/>
      <c r="D90" s="87"/>
      <c r="E90" s="87"/>
      <c r="F90" s="87" t="str">
        <f>IF($D90="","",AVERAGE(VLOOKUP($D90,Listas!$K$1:$S$6,9,0),(VLOOKUP($E90,Listas!$L$1:$S$6,8,0))))</f>
        <v/>
      </c>
      <c r="G90" s="87"/>
      <c r="H90" s="87" t="str">
        <f>IF($G90="","",(AVERAGE(VLOOKUP($G90,Listas!$M$1:$S$6,7,0))))</f>
        <v/>
      </c>
      <c r="I90" s="87" t="str">
        <f t="shared" si="5"/>
        <v/>
      </c>
      <c r="J90" s="87"/>
    </row>
    <row r="91" spans="1:10" ht="14.25" customHeight="1" x14ac:dyDescent="0.2">
      <c r="A91" s="87"/>
      <c r="B91" s="87"/>
      <c r="C91" s="87"/>
      <c r="D91" s="87"/>
      <c r="E91" s="87"/>
      <c r="F91" s="87" t="str">
        <f>IF($D91="","",AVERAGE(VLOOKUP($D91,Listas!$K$1:$S$6,9,0),(VLOOKUP($E91,Listas!$L$1:$S$6,8,0))))</f>
        <v/>
      </c>
      <c r="G91" s="87"/>
      <c r="H91" s="87" t="str">
        <f>IF($G91="","",(AVERAGE(VLOOKUP($G91,Listas!$M$1:$S$6,7,0))))</f>
        <v/>
      </c>
      <c r="I91" s="87" t="str">
        <f t="shared" si="5"/>
        <v/>
      </c>
      <c r="J91" s="87"/>
    </row>
    <row r="92" spans="1:10" ht="14.25" customHeight="1" x14ac:dyDescent="0.2">
      <c r="A92" s="87"/>
      <c r="B92" s="87"/>
      <c r="C92" s="87"/>
      <c r="D92" s="87"/>
      <c r="E92" s="87"/>
      <c r="F92" s="87" t="str">
        <f>IF($D92="","",AVERAGE(VLOOKUP($D92,Listas!$K$1:$S$6,9,0),(VLOOKUP($E92,Listas!$L$1:$S$6,8,0))))</f>
        <v/>
      </c>
      <c r="G92" s="87"/>
      <c r="H92" s="87" t="str">
        <f>IF($G92="","",(AVERAGE(VLOOKUP($G92,Listas!$M$1:$S$6,7,0))))</f>
        <v/>
      </c>
      <c r="I92" s="87" t="str">
        <f t="shared" si="5"/>
        <v/>
      </c>
      <c r="J92" s="87"/>
    </row>
    <row r="93" spans="1:10" ht="14.25" customHeight="1" x14ac:dyDescent="0.2">
      <c r="A93" s="87"/>
      <c r="B93" s="87"/>
      <c r="C93" s="87"/>
      <c r="D93" s="87"/>
      <c r="E93" s="87"/>
      <c r="F93" s="87" t="str">
        <f>IF($D93="","",AVERAGE(VLOOKUP($D93,Listas!$K$1:$S$6,9,0),(VLOOKUP($E93,Listas!$L$1:$S$6,8,0))))</f>
        <v/>
      </c>
      <c r="G93" s="87"/>
      <c r="H93" s="87" t="str">
        <f>IF($G93="","",(AVERAGE(VLOOKUP($G93,Listas!$M$1:$S$6,7,0))))</f>
        <v/>
      </c>
      <c r="I93" s="87" t="str">
        <f t="shared" si="5"/>
        <v/>
      </c>
      <c r="J93" s="87"/>
    </row>
    <row r="94" spans="1:10" ht="14.25" customHeight="1" x14ac:dyDescent="0.2">
      <c r="A94" s="87"/>
      <c r="B94" s="87"/>
      <c r="C94" s="87"/>
      <c r="D94" s="87"/>
      <c r="E94" s="87"/>
      <c r="F94" s="87" t="str">
        <f>IF($D94="","",AVERAGE(VLOOKUP($D94,Listas!$K$1:$S$6,9,0),(VLOOKUP($E94,Listas!$L$1:$S$6,8,0))))</f>
        <v/>
      </c>
      <c r="G94" s="87"/>
      <c r="H94" s="87" t="str">
        <f>IF($G94="","",(AVERAGE(VLOOKUP($G94,Listas!$M$1:$S$6,7,0))))</f>
        <v/>
      </c>
      <c r="I94" s="87" t="str">
        <f t="shared" si="5"/>
        <v/>
      </c>
      <c r="J94" s="87"/>
    </row>
    <row r="95" spans="1:10" ht="14.25" customHeight="1" x14ac:dyDescent="0.2">
      <c r="A95" s="87"/>
      <c r="B95" s="87"/>
      <c r="C95" s="87"/>
      <c r="D95" s="87"/>
      <c r="E95" s="87"/>
      <c r="F95" s="87" t="str">
        <f>IF($D95="","",AVERAGE(VLOOKUP($D95,Listas!$K$1:$S$6,9,0),(VLOOKUP($E95,Listas!$L$1:$S$6,8,0))))</f>
        <v/>
      </c>
      <c r="G95" s="87"/>
      <c r="H95" s="87" t="str">
        <f>IF($G95="","",(AVERAGE(VLOOKUP($G95,Listas!$M$1:$S$6,7,0))))</f>
        <v/>
      </c>
      <c r="I95" s="87" t="str">
        <f t="shared" si="5"/>
        <v/>
      </c>
      <c r="J95" s="87"/>
    </row>
    <row r="96" spans="1:10" ht="14.25" customHeight="1" x14ac:dyDescent="0.2">
      <c r="A96" s="87"/>
      <c r="B96" s="87"/>
      <c r="C96" s="87"/>
      <c r="D96" s="87"/>
      <c r="E96" s="87"/>
      <c r="F96" s="87" t="str">
        <f>IF($D96="","",AVERAGE(VLOOKUP($D96,Listas!$K$1:$S$6,9,0),(VLOOKUP($E96,Listas!$L$1:$S$6,8,0))))</f>
        <v/>
      </c>
      <c r="G96" s="87"/>
      <c r="H96" s="87" t="str">
        <f>IF($G96="","",(AVERAGE(VLOOKUP($G96,Listas!$M$1:$S$6,7,0))))</f>
        <v/>
      </c>
      <c r="I96" s="87" t="str">
        <f t="shared" si="5"/>
        <v/>
      </c>
      <c r="J96" s="87"/>
    </row>
    <row r="97" spans="1:10" ht="14.25" customHeight="1" x14ac:dyDescent="0.2">
      <c r="A97" s="87"/>
      <c r="B97" s="87"/>
      <c r="C97" s="87"/>
      <c r="D97" s="87"/>
      <c r="E97" s="87"/>
      <c r="F97" s="87" t="str">
        <f>IF($D97="","",AVERAGE(VLOOKUP($D97,Listas!$K$1:$S$6,9,0),(VLOOKUP($E97,Listas!$L$1:$S$6,8,0))))</f>
        <v/>
      </c>
      <c r="G97" s="87"/>
      <c r="H97" s="87" t="str">
        <f>IF($G97="","",(AVERAGE(VLOOKUP($G97,Listas!$M$1:$S$6,7,0))))</f>
        <v/>
      </c>
      <c r="I97" s="87" t="str">
        <f t="shared" si="5"/>
        <v/>
      </c>
      <c r="J97" s="87"/>
    </row>
    <row r="98" spans="1:10" ht="14.25" customHeight="1" x14ac:dyDescent="0.2">
      <c r="A98" s="87"/>
      <c r="B98" s="87"/>
      <c r="C98" s="87"/>
      <c r="D98" s="87"/>
      <c r="E98" s="87"/>
      <c r="F98" s="87" t="str">
        <f>IF($D98="","",AVERAGE(VLOOKUP($D98,Listas!$K$1:$S$6,9,0),(VLOOKUP($E98,Listas!$L$1:$S$6,8,0))))</f>
        <v/>
      </c>
      <c r="G98" s="87"/>
      <c r="H98" s="87" t="str">
        <f>IF($G98="","",(AVERAGE(VLOOKUP($G98,Listas!$M$1:$S$6,7,0))))</f>
        <v/>
      </c>
      <c r="I98" s="87" t="str">
        <f t="shared" si="5"/>
        <v/>
      </c>
      <c r="J98" s="87"/>
    </row>
    <row r="99" spans="1:10" ht="14.25" customHeight="1" x14ac:dyDescent="0.2">
      <c r="A99" s="87"/>
      <c r="B99" s="87"/>
      <c r="C99" s="87"/>
      <c r="D99" s="87"/>
      <c r="E99" s="87"/>
      <c r="F99" s="87" t="str">
        <f>IF($D99="","",AVERAGE(VLOOKUP($D99,Listas!$K$1:$S$6,9,0),(VLOOKUP($E99,Listas!$L$1:$S$6,8,0))))</f>
        <v/>
      </c>
      <c r="G99" s="87"/>
      <c r="H99" s="87" t="str">
        <f>IF($G99="","",(AVERAGE(VLOOKUP($G99,Listas!$M$1:$S$6,7,0))))</f>
        <v/>
      </c>
      <c r="I99" s="87" t="str">
        <f t="shared" si="5"/>
        <v/>
      </c>
      <c r="J99" s="87"/>
    </row>
    <row r="100" spans="1:10" ht="14.25" customHeight="1" x14ac:dyDescent="0.2">
      <c r="A100" s="87"/>
      <c r="B100" s="87"/>
      <c r="C100" s="87"/>
      <c r="D100" s="87"/>
      <c r="E100" s="87"/>
      <c r="F100" s="87" t="str">
        <f>IF($D100="","",AVERAGE(VLOOKUP($D100,Listas!$K$1:$S$6,9,0),(VLOOKUP($E100,Listas!$L$1:$S$6,8,0))))</f>
        <v/>
      </c>
      <c r="G100" s="87"/>
      <c r="H100" s="87" t="str">
        <f>IF($G100="","",(AVERAGE(VLOOKUP($G100,Listas!$M$1:$S$6,7,0))))</f>
        <v/>
      </c>
      <c r="I100" s="87" t="str">
        <f t="shared" si="5"/>
        <v/>
      </c>
      <c r="J100" s="87"/>
    </row>
    <row r="101" spans="1:10" ht="14.25" customHeight="1" x14ac:dyDescent="0.2">
      <c r="A101" s="87"/>
      <c r="B101" s="87"/>
      <c r="C101" s="87"/>
      <c r="D101" s="87"/>
      <c r="E101" s="87"/>
      <c r="F101" s="87" t="str">
        <f>IF($D101="","",AVERAGE(VLOOKUP($D101,Listas!$K$1:$S$6,9,0),(VLOOKUP($E101,Listas!$L$1:$S$6,8,0))))</f>
        <v/>
      </c>
      <c r="G101" s="87"/>
      <c r="H101" s="87" t="str">
        <f>IF($G101="","",(AVERAGE(VLOOKUP($G101,Listas!$M$1:$S$6,7,0))))</f>
        <v/>
      </c>
      <c r="I101" s="87" t="str">
        <f t="shared" si="5"/>
        <v/>
      </c>
      <c r="J101" s="87"/>
    </row>
    <row r="102" spans="1:10" ht="14.25" customHeight="1" x14ac:dyDescent="0.2">
      <c r="A102" s="87"/>
      <c r="B102" s="87"/>
      <c r="C102" s="87"/>
      <c r="D102" s="87"/>
      <c r="E102" s="87"/>
      <c r="F102" s="87" t="str">
        <f>IF($D102="","",AVERAGE(VLOOKUP($D102,Listas!$K$1:$S$6,9,0),(VLOOKUP($E102,Listas!$L$1:$S$6,8,0))))</f>
        <v/>
      </c>
      <c r="G102" s="87"/>
      <c r="H102" s="87" t="str">
        <f>IF($G102="","",(AVERAGE(VLOOKUP($G102,Listas!$M$1:$S$6,7,0))))</f>
        <v/>
      </c>
      <c r="I102" s="87" t="str">
        <f t="shared" si="5"/>
        <v/>
      </c>
      <c r="J102" s="87"/>
    </row>
    <row r="103" spans="1:10" ht="14.25" customHeight="1" x14ac:dyDescent="0.2">
      <c r="A103" s="87"/>
      <c r="B103" s="87"/>
      <c r="C103" s="87"/>
      <c r="D103" s="87"/>
      <c r="E103" s="87"/>
      <c r="F103" s="87" t="str">
        <f>IF($D103="","",AVERAGE(VLOOKUP($D103,Listas!$K$1:$S$6,9,0),(VLOOKUP($E103,Listas!$L$1:$S$6,8,0))))</f>
        <v/>
      </c>
      <c r="G103" s="87"/>
      <c r="H103" s="87" t="str">
        <f>IF($G103="","",(AVERAGE(VLOOKUP($G103,Listas!$M$1:$S$6,7,0))))</f>
        <v/>
      </c>
      <c r="I103" s="87" t="str">
        <f t="shared" si="5"/>
        <v/>
      </c>
      <c r="J103" s="87"/>
    </row>
    <row r="104" spans="1:10" ht="14.25" customHeight="1" x14ac:dyDescent="0.2">
      <c r="A104" s="87"/>
      <c r="B104" s="87"/>
      <c r="C104" s="87"/>
      <c r="D104" s="87"/>
      <c r="E104" s="87"/>
      <c r="F104" s="87" t="str">
        <f>IF($D104="","",AVERAGE(VLOOKUP($D104,Listas!$K$1:$S$6,9,0),(VLOOKUP($E104,Listas!$L$1:$S$6,8,0))))</f>
        <v/>
      </c>
      <c r="G104" s="87"/>
      <c r="H104" s="87" t="str">
        <f>IF($G104="","",(AVERAGE(VLOOKUP($G104,Listas!$M$1:$S$6,7,0))))</f>
        <v/>
      </c>
      <c r="I104" s="87" t="str">
        <f t="shared" si="5"/>
        <v/>
      </c>
      <c r="J104" s="87"/>
    </row>
    <row r="105" spans="1:10" ht="14.25" customHeight="1" x14ac:dyDescent="0.2">
      <c r="A105" s="87"/>
      <c r="B105" s="87"/>
      <c r="C105" s="87"/>
      <c r="D105" s="87"/>
      <c r="E105" s="87"/>
      <c r="F105" s="87" t="str">
        <f>IF($D105="","",AVERAGE(VLOOKUP($D105,Listas!$K$1:$S$6,9,0),(VLOOKUP($E105,Listas!$L$1:$S$6,8,0))))</f>
        <v/>
      </c>
      <c r="G105" s="87"/>
      <c r="H105" s="87" t="str">
        <f>IF($G105="","",(AVERAGE(VLOOKUP($G105,Listas!$M$1:$S$6,7,0))))</f>
        <v/>
      </c>
      <c r="I105" s="87" t="str">
        <f t="shared" si="5"/>
        <v/>
      </c>
      <c r="J105" s="87"/>
    </row>
    <row r="106" spans="1:10" ht="14.25" customHeight="1" x14ac:dyDescent="0.2">
      <c r="A106" s="87"/>
      <c r="B106" s="87"/>
      <c r="C106" s="87"/>
      <c r="D106" s="87"/>
      <c r="E106" s="87"/>
      <c r="F106" s="87" t="str">
        <f>IF($D106="","",AVERAGE(VLOOKUP($D106,Listas!$K$1:$S$6,9,0),(VLOOKUP($E106,Listas!$L$1:$S$6,8,0))))</f>
        <v/>
      </c>
      <c r="G106" s="87"/>
      <c r="H106" s="87" t="str">
        <f>IF($G106="","",(AVERAGE(VLOOKUP($G106,Listas!$M$1:$S$6,7,0))))</f>
        <v/>
      </c>
      <c r="I106" s="87" t="str">
        <f t="shared" si="5"/>
        <v/>
      </c>
      <c r="J106" s="87"/>
    </row>
    <row r="107" spans="1:10" ht="14.25" customHeight="1" x14ac:dyDescent="0.2">
      <c r="A107" s="87"/>
      <c r="B107" s="87"/>
      <c r="C107" s="87"/>
      <c r="D107" s="87"/>
      <c r="E107" s="87"/>
      <c r="F107" s="87" t="str">
        <f>IF($D107="","",AVERAGE(VLOOKUP($D107,Listas!$K$1:$S$6,9,0),(VLOOKUP($E107,Listas!$L$1:$S$6,8,0))))</f>
        <v/>
      </c>
      <c r="G107" s="87"/>
      <c r="H107" s="87" t="str">
        <f>IF($G107="","",(AVERAGE(VLOOKUP($G107,Listas!$M$1:$S$6,7,0))))</f>
        <v/>
      </c>
      <c r="I107" s="87" t="str">
        <f t="shared" si="5"/>
        <v/>
      </c>
      <c r="J107" s="87"/>
    </row>
    <row r="108" spans="1:10" ht="14.25" customHeight="1" x14ac:dyDescent="0.2">
      <c r="A108" s="87"/>
      <c r="B108" s="87"/>
      <c r="C108" s="87"/>
      <c r="D108" s="87"/>
      <c r="E108" s="87"/>
      <c r="F108" s="87" t="str">
        <f>IF($D108="","",AVERAGE(VLOOKUP($D108,Listas!$K$1:$S$6,9,0),(VLOOKUP($E108,Listas!$L$1:$S$6,8,0))))</f>
        <v/>
      </c>
      <c r="G108" s="87"/>
      <c r="H108" s="87" t="str">
        <f>IF($G108="","",(AVERAGE(VLOOKUP($G108,Listas!$M$1:$S$6,7,0))))</f>
        <v/>
      </c>
      <c r="I108" s="87" t="str">
        <f t="shared" si="5"/>
        <v/>
      </c>
      <c r="J108" s="87"/>
    </row>
    <row r="109" spans="1:10" ht="14.25" customHeight="1" x14ac:dyDescent="0.2">
      <c r="A109" s="87"/>
      <c r="B109" s="87"/>
      <c r="C109" s="87"/>
      <c r="D109" s="87"/>
      <c r="E109" s="87"/>
      <c r="F109" s="87" t="str">
        <f>IF($D109="","",AVERAGE(VLOOKUP($D109,Listas!$K$1:$S$6,9,0),(VLOOKUP($E109,Listas!$L$1:$S$6,8,0))))</f>
        <v/>
      </c>
      <c r="G109" s="87"/>
      <c r="H109" s="87" t="str">
        <f>IF($G109="","",(AVERAGE(VLOOKUP($G109,Listas!$M$1:$S$6,7,0))))</f>
        <v/>
      </c>
      <c r="I109" s="87" t="str">
        <f t="shared" si="5"/>
        <v/>
      </c>
      <c r="J109" s="87"/>
    </row>
    <row r="110" spans="1:10" x14ac:dyDescent="0.2">
      <c r="A110" s="87"/>
      <c r="B110" s="87"/>
      <c r="C110" s="87"/>
      <c r="D110" s="87"/>
      <c r="E110" s="87"/>
      <c r="F110" s="87" t="str">
        <f>IF($D110="","",AVERAGE(VLOOKUP($D110,Listas!$K$1:$S$6,9,0),(VLOOKUP($E110,Listas!$L$1:$S$6,8,0))))</f>
        <v/>
      </c>
      <c r="G110" s="87"/>
      <c r="H110" s="87" t="str">
        <f>IF($G110="","",(AVERAGE(VLOOKUP($G110,Listas!$M$1:$S$6,7,0))))</f>
        <v/>
      </c>
      <c r="I110" s="87" t="str">
        <f t="shared" si="5"/>
        <v/>
      </c>
      <c r="J110" s="87"/>
    </row>
    <row r="111" spans="1:10" x14ac:dyDescent="0.2">
      <c r="A111" s="87"/>
      <c r="B111" s="87"/>
      <c r="C111" s="87"/>
      <c r="D111" s="87"/>
      <c r="E111" s="87"/>
      <c r="F111" s="87" t="str">
        <f>IF($D111="","",AVERAGE(VLOOKUP($D111,Listas!$K$1:$S$6,9,0),(VLOOKUP($E111,Listas!$L$1:$S$6,8,0))))</f>
        <v/>
      </c>
      <c r="G111" s="87"/>
      <c r="H111" s="87" t="str">
        <f>IF($G111="","",(AVERAGE(VLOOKUP($G111,Listas!$M$1:$S$6,7,0))))</f>
        <v/>
      </c>
      <c r="I111" s="87" t="str">
        <f t="shared" si="5"/>
        <v/>
      </c>
      <c r="J111" s="87"/>
    </row>
    <row r="112" spans="1:10" x14ac:dyDescent="0.2">
      <c r="A112" s="87"/>
      <c r="B112" s="87"/>
      <c r="C112" s="87"/>
      <c r="D112" s="87"/>
      <c r="E112" s="87"/>
      <c r="F112" s="87"/>
      <c r="G112" s="87"/>
      <c r="H112" s="87"/>
      <c r="I112" s="87"/>
      <c r="J112" s="87"/>
    </row>
    <row r="113" spans="1:10" x14ac:dyDescent="0.2">
      <c r="A113" s="87"/>
      <c r="B113" s="87"/>
      <c r="C113" s="87"/>
      <c r="D113" s="87"/>
      <c r="E113" s="87"/>
      <c r="F113" s="87"/>
      <c r="G113" s="87"/>
      <c r="H113" s="87"/>
      <c r="I113" s="87"/>
      <c r="J113" s="87"/>
    </row>
    <row r="114" spans="1:10" x14ac:dyDescent="0.2">
      <c r="A114" s="87"/>
      <c r="B114" s="87"/>
      <c r="C114" s="87"/>
      <c r="D114" s="87"/>
      <c r="E114" s="87"/>
      <c r="F114" s="87"/>
      <c r="G114" s="87"/>
      <c r="H114" s="87"/>
      <c r="I114" s="87"/>
      <c r="J114" s="87"/>
    </row>
    <row r="115" spans="1:10" x14ac:dyDescent="0.2">
      <c r="A115" s="87"/>
      <c r="B115" s="87"/>
      <c r="C115" s="87"/>
      <c r="D115" s="87"/>
      <c r="E115" s="87"/>
      <c r="F115" s="87"/>
      <c r="G115" s="87"/>
      <c r="H115" s="87"/>
      <c r="I115" s="87"/>
      <c r="J115" s="87"/>
    </row>
    <row r="116" spans="1:10" x14ac:dyDescent="0.2">
      <c r="A116" s="87"/>
      <c r="B116" s="87"/>
      <c r="C116" s="87"/>
      <c r="D116" s="87"/>
      <c r="E116" s="87"/>
      <c r="F116" s="87"/>
      <c r="G116" s="87"/>
      <c r="H116" s="87"/>
      <c r="I116" s="87"/>
      <c r="J116" s="87"/>
    </row>
    <row r="117" spans="1:10" x14ac:dyDescent="0.2">
      <c r="A117" s="87"/>
      <c r="B117" s="87"/>
      <c r="C117" s="87"/>
      <c r="D117" s="87"/>
      <c r="E117" s="87"/>
      <c r="F117" s="87"/>
      <c r="G117" s="87"/>
      <c r="H117" s="87"/>
      <c r="I117" s="87"/>
      <c r="J117" s="87"/>
    </row>
    <row r="118" spans="1:10" x14ac:dyDescent="0.2">
      <c r="A118" s="87"/>
      <c r="B118" s="87"/>
      <c r="C118" s="87"/>
      <c r="D118" s="87"/>
      <c r="E118" s="87"/>
      <c r="F118" s="87"/>
      <c r="G118" s="87"/>
      <c r="H118" s="87"/>
      <c r="I118" s="87"/>
      <c r="J118" s="87"/>
    </row>
    <row r="119" spans="1:10" x14ac:dyDescent="0.2">
      <c r="A119" s="87"/>
      <c r="B119" s="87"/>
      <c r="C119" s="87"/>
      <c r="D119" s="87"/>
      <c r="E119" s="87"/>
      <c r="F119" s="87"/>
      <c r="G119" s="87"/>
      <c r="H119" s="87"/>
      <c r="I119" s="87"/>
      <c r="J119" s="87"/>
    </row>
    <row r="120" spans="1:10" x14ac:dyDescent="0.2">
      <c r="A120" s="87"/>
      <c r="B120" s="87"/>
      <c r="C120" s="87"/>
      <c r="D120" s="87"/>
      <c r="E120" s="87"/>
      <c r="F120" s="87"/>
      <c r="G120" s="87"/>
      <c r="H120" s="87"/>
      <c r="I120" s="87"/>
      <c r="J120" s="87"/>
    </row>
    <row r="121" spans="1:10" x14ac:dyDescent="0.2">
      <c r="A121" s="87"/>
      <c r="B121" s="87"/>
      <c r="C121" s="87"/>
      <c r="D121" s="87"/>
      <c r="E121" s="87"/>
      <c r="F121" s="87"/>
      <c r="G121" s="87"/>
      <c r="H121" s="87"/>
      <c r="I121" s="87"/>
      <c r="J121" s="87"/>
    </row>
    <row r="122" spans="1:10" x14ac:dyDescent="0.2">
      <c r="A122" s="87"/>
      <c r="B122" s="87"/>
      <c r="C122" s="87"/>
      <c r="D122" s="87"/>
      <c r="E122" s="87"/>
      <c r="F122" s="87"/>
      <c r="G122" s="87"/>
      <c r="H122" s="87"/>
      <c r="I122" s="87"/>
      <c r="J122" s="87"/>
    </row>
    <row r="123" spans="1:10" x14ac:dyDescent="0.2">
      <c r="A123" s="87"/>
      <c r="B123" s="87"/>
      <c r="C123" s="87"/>
      <c r="D123" s="87"/>
      <c r="E123" s="87"/>
      <c r="F123" s="87"/>
      <c r="G123" s="87"/>
      <c r="H123" s="87"/>
      <c r="I123" s="87"/>
      <c r="J123" s="87"/>
    </row>
    <row r="124" spans="1:10" x14ac:dyDescent="0.2">
      <c r="A124" s="87"/>
      <c r="B124" s="87"/>
      <c r="C124" s="87"/>
      <c r="D124" s="87"/>
      <c r="E124" s="87"/>
      <c r="F124" s="87"/>
      <c r="G124" s="87"/>
      <c r="H124" s="87"/>
      <c r="I124" s="87"/>
      <c r="J124" s="87"/>
    </row>
    <row r="125" spans="1:10" x14ac:dyDescent="0.2">
      <c r="A125" s="87"/>
      <c r="B125" s="87"/>
      <c r="C125" s="87"/>
      <c r="D125" s="87"/>
      <c r="E125" s="87"/>
      <c r="F125" s="87"/>
      <c r="G125" s="87"/>
      <c r="H125" s="87"/>
      <c r="I125" s="87"/>
      <c r="J125" s="87"/>
    </row>
    <row r="126" spans="1:10" x14ac:dyDescent="0.2">
      <c r="A126" s="87"/>
      <c r="B126" s="87"/>
      <c r="C126" s="87"/>
      <c r="D126" s="87"/>
      <c r="E126" s="87"/>
      <c r="F126" s="87"/>
      <c r="G126" s="87"/>
      <c r="H126" s="87"/>
      <c r="I126" s="87"/>
      <c r="J126" s="87"/>
    </row>
    <row r="127" spans="1:10" x14ac:dyDescent="0.2">
      <c r="A127" s="87"/>
      <c r="B127" s="87"/>
      <c r="C127" s="87"/>
      <c r="D127" s="87"/>
      <c r="E127" s="87"/>
      <c r="F127" s="87"/>
      <c r="G127" s="87"/>
      <c r="H127" s="87"/>
      <c r="I127" s="87"/>
      <c r="J127" s="87"/>
    </row>
    <row r="128" spans="1:10" x14ac:dyDescent="0.2">
      <c r="A128" s="87"/>
      <c r="B128" s="87"/>
      <c r="C128" s="87"/>
      <c r="D128" s="87"/>
      <c r="E128" s="87"/>
      <c r="F128" s="87"/>
      <c r="G128" s="87"/>
      <c r="H128" s="87"/>
      <c r="I128" s="87"/>
      <c r="J128" s="87"/>
    </row>
    <row r="129" spans="1:10" x14ac:dyDescent="0.2">
      <c r="A129" s="87"/>
      <c r="B129" s="87"/>
      <c r="C129" s="87"/>
      <c r="D129" s="87"/>
      <c r="E129" s="87"/>
      <c r="F129" s="87"/>
      <c r="G129" s="87"/>
      <c r="H129" s="87"/>
      <c r="I129" s="87"/>
      <c r="J129" s="87"/>
    </row>
    <row r="130" spans="1:10" x14ac:dyDescent="0.2">
      <c r="A130" s="87"/>
      <c r="B130" s="87"/>
      <c r="C130" s="87"/>
      <c r="D130" s="87"/>
      <c r="E130" s="87"/>
      <c r="F130" s="87"/>
      <c r="G130" s="87"/>
      <c r="H130" s="87"/>
      <c r="I130" s="87"/>
      <c r="J130" s="87"/>
    </row>
    <row r="131" spans="1:10" x14ac:dyDescent="0.2">
      <c r="A131" s="87"/>
      <c r="B131" s="87"/>
      <c r="C131" s="87"/>
      <c r="D131" s="87"/>
      <c r="E131" s="87"/>
      <c r="F131" s="87"/>
      <c r="G131" s="87"/>
      <c r="H131" s="87"/>
      <c r="I131" s="87"/>
      <c r="J131" s="87"/>
    </row>
    <row r="132" spans="1:10" x14ac:dyDescent="0.2">
      <c r="A132" s="87"/>
      <c r="B132" s="87"/>
      <c r="C132" s="87"/>
      <c r="D132" s="87"/>
      <c r="E132" s="87"/>
      <c r="F132" s="87"/>
      <c r="G132" s="87"/>
      <c r="H132" s="87"/>
      <c r="I132" s="87"/>
      <c r="J132" s="87"/>
    </row>
    <row r="133" spans="1:10" x14ac:dyDescent="0.2">
      <c r="A133" s="87"/>
      <c r="B133" s="87"/>
      <c r="C133" s="87"/>
      <c r="D133" s="87"/>
      <c r="E133" s="87"/>
      <c r="F133" s="87"/>
      <c r="G133" s="87"/>
      <c r="H133" s="87"/>
      <c r="I133" s="87"/>
      <c r="J133" s="87"/>
    </row>
    <row r="134" spans="1:10" x14ac:dyDescent="0.2">
      <c r="A134" s="87"/>
      <c r="B134" s="87"/>
      <c r="C134" s="87"/>
      <c r="D134" s="87"/>
      <c r="E134" s="87"/>
      <c r="F134" s="87"/>
      <c r="G134" s="87"/>
      <c r="H134" s="87"/>
      <c r="I134" s="87"/>
      <c r="J134" s="87"/>
    </row>
    <row r="135" spans="1:10" x14ac:dyDescent="0.2">
      <c r="A135" s="87"/>
      <c r="B135" s="87"/>
      <c r="C135" s="87"/>
      <c r="D135" s="87"/>
      <c r="E135" s="87"/>
      <c r="F135" s="87"/>
      <c r="G135" s="87"/>
      <c r="H135" s="87"/>
      <c r="I135" s="87"/>
      <c r="J135" s="87"/>
    </row>
    <row r="136" spans="1:10" x14ac:dyDescent="0.2">
      <c r="A136" s="87"/>
      <c r="B136" s="87"/>
      <c r="C136" s="87"/>
      <c r="D136" s="87"/>
      <c r="E136" s="87"/>
      <c r="F136" s="87"/>
      <c r="G136" s="87"/>
      <c r="H136" s="87"/>
      <c r="I136" s="87"/>
      <c r="J136" s="87"/>
    </row>
    <row r="137" spans="1:10" x14ac:dyDescent="0.2">
      <c r="A137" s="87"/>
      <c r="B137" s="87"/>
      <c r="C137" s="87"/>
      <c r="D137" s="87"/>
      <c r="E137" s="87"/>
      <c r="F137" s="87"/>
      <c r="G137" s="87"/>
      <c r="H137" s="87"/>
      <c r="I137" s="87"/>
      <c r="J137" s="87"/>
    </row>
    <row r="138" spans="1:10" x14ac:dyDescent="0.2">
      <c r="A138" s="87"/>
      <c r="B138" s="87"/>
      <c r="C138" s="87"/>
      <c r="D138" s="87"/>
      <c r="E138" s="87"/>
      <c r="F138" s="87"/>
      <c r="G138" s="87"/>
      <c r="H138" s="87"/>
      <c r="I138" s="87"/>
      <c r="J138" s="87"/>
    </row>
    <row r="139" spans="1:10" x14ac:dyDescent="0.2">
      <c r="A139" s="87"/>
      <c r="B139" s="87"/>
      <c r="C139" s="87"/>
      <c r="D139" s="87"/>
      <c r="E139" s="87"/>
      <c r="F139" s="87"/>
      <c r="G139" s="87"/>
      <c r="H139" s="87"/>
      <c r="I139" s="87"/>
      <c r="J139" s="87"/>
    </row>
    <row r="140" spans="1:10" x14ac:dyDescent="0.2">
      <c r="A140" s="87"/>
      <c r="B140" s="87"/>
      <c r="C140" s="87"/>
      <c r="D140" s="87"/>
      <c r="E140" s="87"/>
      <c r="F140" s="87"/>
      <c r="G140" s="87"/>
      <c r="H140" s="87"/>
      <c r="I140" s="87"/>
      <c r="J140" s="87"/>
    </row>
    <row r="141" spans="1:10" x14ac:dyDescent="0.2">
      <c r="A141" s="87"/>
      <c r="B141" s="87"/>
      <c r="C141" s="87"/>
      <c r="D141" s="87"/>
      <c r="E141" s="87"/>
      <c r="F141" s="87"/>
      <c r="G141" s="87"/>
      <c r="H141" s="87"/>
      <c r="I141" s="87"/>
      <c r="J141" s="87"/>
    </row>
    <row r="142" spans="1:10" x14ac:dyDescent="0.2">
      <c r="A142" s="87"/>
      <c r="B142" s="87"/>
      <c r="C142" s="87"/>
      <c r="D142" s="87"/>
      <c r="E142" s="87"/>
      <c r="F142" s="87"/>
      <c r="G142" s="87"/>
      <c r="H142" s="87"/>
      <c r="I142" s="87"/>
      <c r="J142" s="87"/>
    </row>
    <row r="143" spans="1:10" x14ac:dyDescent="0.2">
      <c r="A143" s="87"/>
      <c r="B143" s="87"/>
      <c r="C143" s="87"/>
      <c r="D143" s="87"/>
      <c r="E143" s="87"/>
      <c r="F143" s="87"/>
      <c r="G143" s="87"/>
      <c r="H143" s="87"/>
      <c r="I143" s="87"/>
      <c r="J143" s="87"/>
    </row>
    <row r="144" spans="1:10" x14ac:dyDescent="0.2">
      <c r="A144" s="87"/>
      <c r="B144" s="87"/>
      <c r="C144" s="87"/>
      <c r="D144" s="87"/>
      <c r="E144" s="87"/>
      <c r="F144" s="87"/>
      <c r="G144" s="87"/>
      <c r="H144" s="87"/>
      <c r="I144" s="87"/>
      <c r="J144" s="87"/>
    </row>
    <row r="145" spans="1:10" x14ac:dyDescent="0.2">
      <c r="A145" s="87"/>
      <c r="B145" s="87"/>
      <c r="C145" s="87"/>
      <c r="D145" s="87"/>
      <c r="E145" s="87"/>
      <c r="F145" s="87"/>
      <c r="G145" s="87"/>
      <c r="H145" s="87"/>
      <c r="I145" s="87"/>
      <c r="J145" s="87"/>
    </row>
    <row r="146" spans="1:10" x14ac:dyDescent="0.2">
      <c r="A146" s="87"/>
      <c r="B146" s="87"/>
      <c r="C146" s="87"/>
      <c r="D146" s="87"/>
      <c r="E146" s="87"/>
      <c r="F146" s="87"/>
      <c r="G146" s="87"/>
      <c r="H146" s="87"/>
      <c r="I146" s="87"/>
      <c r="J146" s="87"/>
    </row>
    <row r="147" spans="1:10" x14ac:dyDescent="0.2">
      <c r="A147" s="87"/>
      <c r="B147" s="87"/>
      <c r="C147" s="87"/>
      <c r="D147" s="87"/>
      <c r="E147" s="87"/>
      <c r="F147" s="87"/>
      <c r="G147" s="87"/>
      <c r="H147" s="87"/>
      <c r="I147" s="87"/>
      <c r="J147" s="87"/>
    </row>
    <row r="148" spans="1:10" x14ac:dyDescent="0.2">
      <c r="A148" s="87"/>
      <c r="B148" s="87"/>
      <c r="C148" s="87"/>
      <c r="D148" s="87"/>
      <c r="E148" s="87"/>
      <c r="F148" s="87"/>
      <c r="G148" s="87"/>
      <c r="H148" s="87"/>
      <c r="I148" s="87"/>
      <c r="J148" s="87"/>
    </row>
    <row r="149" spans="1:10" x14ac:dyDescent="0.2">
      <c r="A149" s="87"/>
      <c r="B149" s="87"/>
      <c r="C149" s="87"/>
      <c r="D149" s="87"/>
      <c r="E149" s="87"/>
      <c r="F149" s="87"/>
      <c r="G149" s="87"/>
      <c r="H149" s="87"/>
      <c r="I149" s="87"/>
      <c r="J149" s="87"/>
    </row>
    <row r="150" spans="1:10" x14ac:dyDescent="0.2">
      <c r="A150" s="87"/>
      <c r="B150" s="87"/>
      <c r="C150" s="87"/>
      <c r="D150" s="87"/>
      <c r="E150" s="87"/>
      <c r="F150" s="87"/>
      <c r="G150" s="87"/>
      <c r="H150" s="87"/>
      <c r="I150" s="87"/>
      <c r="J150" s="87"/>
    </row>
    <row r="151" spans="1:10" x14ac:dyDescent="0.2">
      <c r="A151" s="87"/>
      <c r="B151" s="87"/>
      <c r="C151" s="87"/>
      <c r="D151" s="87"/>
      <c r="E151" s="87"/>
      <c r="F151" s="87"/>
      <c r="G151" s="87"/>
      <c r="H151" s="87"/>
      <c r="I151" s="87"/>
      <c r="J151" s="87"/>
    </row>
    <row r="152" spans="1:10" x14ac:dyDescent="0.2">
      <c r="A152" s="87"/>
      <c r="B152" s="87"/>
      <c r="C152" s="87"/>
      <c r="D152" s="87"/>
      <c r="E152" s="87"/>
      <c r="F152" s="87"/>
      <c r="G152" s="87"/>
      <c r="H152" s="87"/>
      <c r="I152" s="87"/>
      <c r="J152" s="87"/>
    </row>
    <row r="153" spans="1:10" x14ac:dyDescent="0.2">
      <c r="A153" s="87"/>
      <c r="B153" s="87"/>
      <c r="C153" s="87"/>
      <c r="D153" s="87"/>
      <c r="E153" s="87"/>
      <c r="F153" s="87"/>
      <c r="G153" s="87"/>
      <c r="H153" s="87"/>
      <c r="I153" s="87"/>
      <c r="J153" s="87"/>
    </row>
    <row r="154" spans="1:10" x14ac:dyDescent="0.2">
      <c r="A154" s="87"/>
      <c r="B154" s="87"/>
      <c r="C154" s="87"/>
      <c r="D154" s="87"/>
      <c r="E154" s="87"/>
      <c r="F154" s="87"/>
      <c r="G154" s="87"/>
      <c r="H154" s="87"/>
      <c r="I154" s="87"/>
      <c r="J154" s="87"/>
    </row>
    <row r="155" spans="1:10" x14ac:dyDescent="0.2">
      <c r="A155" s="87"/>
      <c r="B155" s="87"/>
      <c r="C155" s="87"/>
      <c r="D155" s="87"/>
      <c r="E155" s="87"/>
      <c r="F155" s="87"/>
      <c r="G155" s="87"/>
      <c r="H155" s="87"/>
      <c r="I155" s="87"/>
      <c r="J155" s="87"/>
    </row>
    <row r="156" spans="1:10" x14ac:dyDescent="0.2">
      <c r="A156" s="87"/>
      <c r="B156" s="87"/>
      <c r="C156" s="87"/>
      <c r="D156" s="87"/>
      <c r="E156" s="87"/>
      <c r="F156" s="87"/>
      <c r="G156" s="87"/>
      <c r="H156" s="87"/>
      <c r="I156" s="87"/>
      <c r="J156" s="87"/>
    </row>
    <row r="157" spans="1:10" x14ac:dyDescent="0.2">
      <c r="A157" s="87"/>
      <c r="B157" s="87"/>
      <c r="C157" s="87"/>
      <c r="D157" s="87"/>
      <c r="E157" s="87"/>
      <c r="F157" s="87"/>
      <c r="G157" s="87"/>
      <c r="H157" s="87"/>
      <c r="I157" s="87"/>
      <c r="J157" s="87"/>
    </row>
    <row r="158" spans="1:10" x14ac:dyDescent="0.2">
      <c r="A158" s="87"/>
      <c r="B158" s="87"/>
      <c r="C158" s="87"/>
      <c r="D158" s="87"/>
      <c r="E158" s="87"/>
      <c r="F158" s="87"/>
      <c r="G158" s="87"/>
      <c r="H158" s="87"/>
      <c r="I158" s="87"/>
      <c r="J158" s="87"/>
    </row>
    <row r="159" spans="1:10" x14ac:dyDescent="0.2">
      <c r="A159" s="87"/>
      <c r="B159" s="87"/>
      <c r="C159" s="87"/>
      <c r="D159" s="87"/>
      <c r="E159" s="87"/>
      <c r="F159" s="87"/>
      <c r="G159" s="87"/>
      <c r="H159" s="87"/>
      <c r="I159" s="87"/>
      <c r="J159" s="87"/>
    </row>
    <row r="160" spans="1:10" x14ac:dyDescent="0.2">
      <c r="A160" s="87"/>
      <c r="B160" s="87"/>
      <c r="C160" s="87"/>
      <c r="D160" s="87"/>
      <c r="E160" s="87"/>
      <c r="F160" s="87"/>
      <c r="G160" s="87"/>
      <c r="H160" s="87"/>
      <c r="I160" s="87"/>
      <c r="J160" s="87"/>
    </row>
    <row r="161" spans="1:10" x14ac:dyDescent="0.2">
      <c r="A161" s="87"/>
      <c r="B161" s="87"/>
      <c r="C161" s="87"/>
      <c r="D161" s="87"/>
      <c r="E161" s="87"/>
      <c r="F161" s="87"/>
      <c r="G161" s="87"/>
      <c r="H161" s="87"/>
      <c r="I161" s="87"/>
      <c r="J161" s="87"/>
    </row>
    <row r="162" spans="1:10" x14ac:dyDescent="0.2">
      <c r="A162" s="87"/>
      <c r="B162" s="87"/>
      <c r="C162" s="87"/>
      <c r="D162" s="87"/>
      <c r="E162" s="87"/>
      <c r="F162" s="87"/>
      <c r="G162" s="87"/>
      <c r="H162" s="87"/>
      <c r="I162" s="87"/>
      <c r="J162" s="87"/>
    </row>
    <row r="163" spans="1:10" x14ac:dyDescent="0.2">
      <c r="A163" s="87"/>
      <c r="B163" s="87"/>
      <c r="C163" s="87"/>
      <c r="D163" s="87"/>
      <c r="E163" s="87"/>
      <c r="F163" s="87"/>
      <c r="G163" s="87"/>
      <c r="H163" s="87"/>
      <c r="I163" s="87"/>
      <c r="J163" s="87"/>
    </row>
    <row r="164" spans="1:10" x14ac:dyDescent="0.2">
      <c r="A164" s="87"/>
      <c r="B164" s="87"/>
      <c r="C164" s="87"/>
      <c r="D164" s="87"/>
      <c r="E164" s="87"/>
      <c r="F164" s="87"/>
      <c r="G164" s="87"/>
      <c r="H164" s="87"/>
      <c r="I164" s="87"/>
      <c r="J164" s="87"/>
    </row>
    <row r="165" spans="1:10" x14ac:dyDescent="0.2">
      <c r="A165" s="87"/>
      <c r="B165" s="87"/>
      <c r="C165" s="87"/>
      <c r="D165" s="87"/>
      <c r="E165" s="87"/>
      <c r="F165" s="87"/>
      <c r="G165" s="87"/>
      <c r="H165" s="87"/>
      <c r="I165" s="87"/>
      <c r="J165" s="87"/>
    </row>
    <row r="166" spans="1:10" x14ac:dyDescent="0.2">
      <c r="A166" s="87"/>
      <c r="B166" s="87"/>
      <c r="C166" s="87"/>
      <c r="D166" s="87"/>
      <c r="E166" s="87"/>
      <c r="F166" s="87"/>
      <c r="G166" s="87"/>
      <c r="H166" s="87"/>
      <c r="I166" s="87"/>
      <c r="J166" s="87"/>
    </row>
    <row r="167" spans="1:10" x14ac:dyDescent="0.2">
      <c r="A167" s="87"/>
      <c r="B167" s="87"/>
      <c r="C167" s="87"/>
      <c r="D167" s="87"/>
      <c r="E167" s="87"/>
      <c r="F167" s="87"/>
      <c r="G167" s="87"/>
      <c r="H167" s="87"/>
      <c r="I167" s="87"/>
      <c r="J167" s="87"/>
    </row>
    <row r="168" spans="1:10" x14ac:dyDescent="0.2">
      <c r="A168" s="87"/>
      <c r="B168" s="87"/>
      <c r="C168" s="87"/>
      <c r="D168" s="87"/>
      <c r="E168" s="87"/>
      <c r="F168" s="87"/>
      <c r="G168" s="87"/>
      <c r="H168" s="87"/>
      <c r="I168" s="87"/>
      <c r="J168" s="87"/>
    </row>
    <row r="169" spans="1:10" x14ac:dyDescent="0.2">
      <c r="A169" s="87"/>
      <c r="B169" s="87"/>
      <c r="C169" s="87"/>
      <c r="D169" s="87"/>
      <c r="E169" s="87"/>
      <c r="F169" s="87"/>
      <c r="G169" s="87"/>
      <c r="H169" s="87"/>
      <c r="I169" s="87"/>
      <c r="J169" s="87"/>
    </row>
    <row r="170" spans="1:10" x14ac:dyDescent="0.2">
      <c r="A170" s="87"/>
      <c r="B170" s="87"/>
      <c r="C170" s="87"/>
      <c r="D170" s="87"/>
      <c r="E170" s="87"/>
      <c r="F170" s="87"/>
      <c r="G170" s="87"/>
      <c r="H170" s="87"/>
      <c r="I170" s="87"/>
      <c r="J170" s="87"/>
    </row>
    <row r="171" spans="1:10" x14ac:dyDescent="0.2">
      <c r="A171" s="87"/>
      <c r="B171" s="87"/>
      <c r="C171" s="87"/>
      <c r="D171" s="87"/>
      <c r="E171" s="87"/>
      <c r="F171" s="87"/>
      <c r="G171" s="87"/>
      <c r="H171" s="87"/>
      <c r="I171" s="87"/>
      <c r="J171" s="87"/>
    </row>
    <row r="172" spans="1:10" x14ac:dyDescent="0.2">
      <c r="A172" s="87"/>
      <c r="B172" s="87"/>
      <c r="C172" s="87"/>
      <c r="D172" s="87"/>
      <c r="E172" s="87"/>
      <c r="F172" s="87"/>
      <c r="G172" s="87"/>
      <c r="H172" s="87"/>
      <c r="I172" s="87"/>
      <c r="J172" s="87"/>
    </row>
    <row r="173" spans="1:10" x14ac:dyDescent="0.2">
      <c r="A173" s="87"/>
      <c r="B173" s="87"/>
      <c r="C173" s="87"/>
      <c r="D173" s="87"/>
      <c r="E173" s="87"/>
      <c r="F173" s="87"/>
      <c r="G173" s="87"/>
      <c r="H173" s="87"/>
      <c r="I173" s="87"/>
      <c r="J173" s="87"/>
    </row>
    <row r="174" spans="1:10" x14ac:dyDescent="0.2">
      <c r="A174" s="87"/>
      <c r="B174" s="87"/>
      <c r="C174" s="87"/>
      <c r="D174" s="87"/>
      <c r="E174" s="87"/>
      <c r="F174" s="87"/>
      <c r="G174" s="87"/>
      <c r="H174" s="87"/>
      <c r="I174" s="87"/>
      <c r="J174" s="87"/>
    </row>
    <row r="175" spans="1:10" x14ac:dyDescent="0.2">
      <c r="A175" s="87"/>
      <c r="B175" s="87"/>
      <c r="C175" s="87"/>
      <c r="D175" s="87"/>
      <c r="E175" s="87"/>
      <c r="F175" s="87"/>
      <c r="G175" s="87"/>
      <c r="H175" s="87"/>
      <c r="I175" s="87"/>
      <c r="J175" s="87"/>
    </row>
    <row r="176" spans="1:10" x14ac:dyDescent="0.2">
      <c r="A176" s="87"/>
      <c r="B176" s="87"/>
      <c r="C176" s="87"/>
      <c r="D176" s="87"/>
      <c r="E176" s="87"/>
      <c r="F176" s="87"/>
      <c r="G176" s="87"/>
      <c r="H176" s="87"/>
      <c r="I176" s="87"/>
      <c r="J176" s="87"/>
    </row>
    <row r="177" spans="1:10" x14ac:dyDescent="0.2">
      <c r="A177" s="87"/>
      <c r="B177" s="87"/>
      <c r="C177" s="87"/>
      <c r="D177" s="87"/>
      <c r="E177" s="87"/>
      <c r="F177" s="87"/>
      <c r="G177" s="87"/>
      <c r="H177" s="87"/>
      <c r="I177" s="87"/>
      <c r="J177" s="87"/>
    </row>
    <row r="178" spans="1:10" x14ac:dyDescent="0.2">
      <c r="A178" s="87"/>
      <c r="B178" s="87"/>
      <c r="C178" s="87"/>
      <c r="D178" s="87"/>
      <c r="E178" s="87"/>
      <c r="F178" s="87"/>
      <c r="G178" s="87"/>
      <c r="H178" s="87"/>
      <c r="I178" s="87"/>
      <c r="J178" s="87"/>
    </row>
    <row r="179" spans="1:10" x14ac:dyDescent="0.2">
      <c r="A179" s="87"/>
      <c r="B179" s="87"/>
      <c r="C179" s="87"/>
      <c r="D179" s="87"/>
      <c r="E179" s="87"/>
      <c r="F179" s="87"/>
      <c r="G179" s="87"/>
      <c r="H179" s="87"/>
      <c r="I179" s="87"/>
      <c r="J179" s="87"/>
    </row>
    <row r="180" spans="1:10" x14ac:dyDescent="0.2">
      <c r="A180" s="87"/>
      <c r="B180" s="87"/>
      <c r="C180" s="87"/>
      <c r="D180" s="87"/>
      <c r="E180" s="87"/>
      <c r="F180" s="87"/>
      <c r="G180" s="87"/>
      <c r="H180" s="87"/>
      <c r="I180" s="87"/>
      <c r="J180" s="87"/>
    </row>
    <row r="181" spans="1:10" x14ac:dyDescent="0.2">
      <c r="A181" s="87"/>
      <c r="B181" s="87"/>
      <c r="C181" s="87"/>
      <c r="D181" s="87"/>
      <c r="E181" s="87"/>
      <c r="F181" s="87"/>
      <c r="G181" s="87"/>
      <c r="H181" s="87"/>
      <c r="I181" s="87"/>
      <c r="J181" s="87"/>
    </row>
    <row r="182" spans="1:10" x14ac:dyDescent="0.2">
      <c r="A182" s="87"/>
      <c r="B182" s="87"/>
      <c r="C182" s="87"/>
      <c r="D182" s="87"/>
      <c r="E182" s="87"/>
      <c r="F182" s="87"/>
      <c r="G182" s="87"/>
      <c r="H182" s="87"/>
      <c r="I182" s="87"/>
      <c r="J182" s="87"/>
    </row>
    <row r="183" spans="1:10" x14ac:dyDescent="0.2">
      <c r="A183" s="87"/>
      <c r="B183" s="87"/>
      <c r="C183" s="87"/>
      <c r="D183" s="87"/>
      <c r="E183" s="87"/>
      <c r="F183" s="87"/>
      <c r="G183" s="87"/>
      <c r="H183" s="87"/>
      <c r="I183" s="87"/>
      <c r="J183" s="87"/>
    </row>
    <row r="184" spans="1:10" x14ac:dyDescent="0.2">
      <c r="A184" s="87"/>
      <c r="B184" s="87"/>
      <c r="C184" s="87"/>
      <c r="D184" s="87"/>
      <c r="E184" s="87"/>
      <c r="F184" s="87"/>
      <c r="G184" s="87"/>
      <c r="H184" s="87"/>
      <c r="I184" s="87"/>
      <c r="J184" s="87"/>
    </row>
    <row r="185" spans="1:10" x14ac:dyDescent="0.2">
      <c r="A185" s="87"/>
      <c r="B185" s="87"/>
      <c r="C185" s="87"/>
      <c r="D185" s="87"/>
      <c r="E185" s="87"/>
      <c r="F185" s="87"/>
      <c r="G185" s="87"/>
      <c r="H185" s="87"/>
      <c r="I185" s="87"/>
      <c r="J185" s="87"/>
    </row>
    <row r="186" spans="1:10" x14ac:dyDescent="0.2">
      <c r="A186" s="87"/>
      <c r="B186" s="87"/>
      <c r="C186" s="87"/>
      <c r="D186" s="87"/>
      <c r="E186" s="87"/>
      <c r="F186" s="87"/>
      <c r="G186" s="87"/>
      <c r="H186" s="87"/>
      <c r="I186" s="87"/>
      <c r="J186" s="87"/>
    </row>
    <row r="187" spans="1:10" x14ac:dyDescent="0.2">
      <c r="A187" s="87"/>
      <c r="B187" s="87"/>
      <c r="C187" s="87"/>
      <c r="D187" s="87"/>
      <c r="E187" s="87"/>
      <c r="F187" s="87"/>
      <c r="G187" s="87"/>
      <c r="H187" s="87"/>
      <c r="I187" s="87"/>
      <c r="J187" s="87"/>
    </row>
    <row r="188" spans="1:10" x14ac:dyDescent="0.2">
      <c r="A188" s="87"/>
      <c r="B188" s="87"/>
      <c r="C188" s="87"/>
      <c r="D188" s="87"/>
      <c r="E188" s="87"/>
      <c r="F188" s="87"/>
      <c r="G188" s="87"/>
      <c r="H188" s="87"/>
      <c r="I188" s="87"/>
      <c r="J188" s="87"/>
    </row>
    <row r="189" spans="1:10" x14ac:dyDescent="0.2">
      <c r="A189" s="87"/>
      <c r="B189" s="87"/>
      <c r="C189" s="87"/>
      <c r="D189" s="87"/>
      <c r="E189" s="87"/>
      <c r="F189" s="87"/>
      <c r="G189" s="87"/>
      <c r="H189" s="87"/>
      <c r="I189" s="87"/>
      <c r="J189" s="87"/>
    </row>
    <row r="190" spans="1:10" x14ac:dyDescent="0.2">
      <c r="A190" s="87"/>
      <c r="B190" s="87"/>
      <c r="C190" s="87"/>
      <c r="D190" s="87"/>
      <c r="E190" s="87"/>
      <c r="F190" s="87"/>
      <c r="G190" s="87"/>
      <c r="H190" s="87"/>
      <c r="I190" s="87"/>
      <c r="J190" s="87"/>
    </row>
    <row r="191" spans="1:10" x14ac:dyDescent="0.2">
      <c r="A191" s="87"/>
      <c r="B191" s="87"/>
      <c r="C191" s="87"/>
      <c r="D191" s="87"/>
      <c r="E191" s="87"/>
      <c r="F191" s="87"/>
      <c r="G191" s="87"/>
      <c r="H191" s="87"/>
      <c r="I191" s="87"/>
      <c r="J191" s="87"/>
    </row>
    <row r="192" spans="1:10" x14ac:dyDescent="0.2">
      <c r="A192" s="87"/>
      <c r="B192" s="87"/>
      <c r="C192" s="87"/>
      <c r="D192" s="87"/>
      <c r="E192" s="87"/>
      <c r="F192" s="87"/>
      <c r="G192" s="87"/>
      <c r="H192" s="87"/>
      <c r="I192" s="87"/>
      <c r="J192" s="87"/>
    </row>
    <row r="193" spans="1:10" x14ac:dyDescent="0.2">
      <c r="A193" s="87"/>
      <c r="B193" s="87"/>
      <c r="C193" s="87"/>
      <c r="D193" s="87"/>
      <c r="E193" s="87"/>
      <c r="F193" s="87"/>
      <c r="G193" s="87"/>
      <c r="H193" s="87"/>
      <c r="I193" s="87"/>
      <c r="J193" s="87"/>
    </row>
    <row r="194" spans="1:10" x14ac:dyDescent="0.2">
      <c r="A194" s="87"/>
      <c r="B194" s="87"/>
      <c r="C194" s="87"/>
      <c r="D194" s="87"/>
      <c r="E194" s="87"/>
      <c r="F194" s="87"/>
      <c r="G194" s="87"/>
      <c r="H194" s="87"/>
      <c r="I194" s="87"/>
      <c r="J194" s="87"/>
    </row>
    <row r="195" spans="1:10" x14ac:dyDescent="0.2">
      <c r="A195" s="87"/>
      <c r="B195" s="87"/>
      <c r="C195" s="87"/>
      <c r="D195" s="87"/>
      <c r="E195" s="87"/>
      <c r="F195" s="87"/>
      <c r="G195" s="87"/>
      <c r="H195" s="87"/>
      <c r="I195" s="87"/>
      <c r="J195" s="87"/>
    </row>
    <row r="196" spans="1:10" x14ac:dyDescent="0.2">
      <c r="A196" s="87"/>
      <c r="B196" s="87"/>
      <c r="C196" s="87"/>
      <c r="D196" s="87"/>
      <c r="E196" s="87"/>
      <c r="F196" s="87"/>
      <c r="G196" s="87"/>
      <c r="H196" s="87"/>
      <c r="I196" s="87"/>
      <c r="J196" s="87"/>
    </row>
    <row r="197" spans="1:10" x14ac:dyDescent="0.2">
      <c r="A197" s="87"/>
      <c r="B197" s="87"/>
      <c r="C197" s="87"/>
      <c r="D197" s="87"/>
      <c r="E197" s="87"/>
      <c r="F197" s="87"/>
      <c r="G197" s="87"/>
      <c r="H197" s="87"/>
      <c r="I197" s="87"/>
      <c r="J197" s="87"/>
    </row>
    <row r="198" spans="1:10" x14ac:dyDescent="0.2">
      <c r="A198" s="87"/>
      <c r="B198" s="87"/>
      <c r="C198" s="87"/>
      <c r="D198" s="87"/>
      <c r="E198" s="87"/>
      <c r="F198" s="87"/>
      <c r="G198" s="87"/>
      <c r="H198" s="87"/>
      <c r="I198" s="87"/>
      <c r="J198" s="87"/>
    </row>
    <row r="199" spans="1:10" x14ac:dyDescent="0.2">
      <c r="A199" s="87"/>
      <c r="B199" s="87"/>
      <c r="C199" s="87"/>
      <c r="D199" s="87"/>
      <c r="E199" s="87"/>
      <c r="F199" s="87"/>
      <c r="G199" s="87"/>
      <c r="H199" s="87"/>
      <c r="I199" s="87"/>
      <c r="J199" s="87"/>
    </row>
    <row r="200" spans="1:10" x14ac:dyDescent="0.2">
      <c r="A200" s="87"/>
      <c r="B200" s="87"/>
      <c r="C200" s="87"/>
      <c r="D200" s="87"/>
      <c r="E200" s="87"/>
      <c r="F200" s="87"/>
      <c r="G200" s="87"/>
      <c r="H200" s="87"/>
      <c r="I200" s="87"/>
      <c r="J200" s="87"/>
    </row>
    <row r="201" spans="1:10" x14ac:dyDescent="0.2">
      <c r="A201" s="87"/>
      <c r="B201" s="87"/>
      <c r="C201" s="87"/>
      <c r="D201" s="87"/>
      <c r="E201" s="87"/>
      <c r="F201" s="87"/>
      <c r="G201" s="87"/>
      <c r="H201" s="87"/>
      <c r="I201" s="87"/>
      <c r="J201" s="87"/>
    </row>
    <row r="202" spans="1:10" x14ac:dyDescent="0.2">
      <c r="A202" s="87"/>
      <c r="B202" s="87"/>
      <c r="C202" s="87"/>
      <c r="D202" s="87"/>
      <c r="E202" s="87"/>
      <c r="F202" s="87"/>
      <c r="G202" s="87"/>
      <c r="H202" s="87"/>
      <c r="I202" s="87"/>
      <c r="J202" s="87"/>
    </row>
    <row r="203" spans="1:10" x14ac:dyDescent="0.2">
      <c r="A203" s="87"/>
      <c r="B203" s="87"/>
      <c r="C203" s="87"/>
      <c r="D203" s="87"/>
      <c r="E203" s="87"/>
      <c r="F203" s="87"/>
      <c r="G203" s="87"/>
      <c r="H203" s="87"/>
      <c r="I203" s="87"/>
      <c r="J203" s="87"/>
    </row>
    <row r="204" spans="1:10" x14ac:dyDescent="0.2">
      <c r="A204" s="87"/>
      <c r="B204" s="87"/>
      <c r="C204" s="87"/>
      <c r="D204" s="87"/>
      <c r="E204" s="87"/>
      <c r="F204" s="87"/>
      <c r="G204" s="87"/>
      <c r="H204" s="87"/>
      <c r="I204" s="87"/>
      <c r="J204" s="87"/>
    </row>
    <row r="205" spans="1:10" x14ac:dyDescent="0.2">
      <c r="A205" s="87"/>
      <c r="B205" s="87"/>
      <c r="C205" s="87"/>
      <c r="D205" s="87"/>
      <c r="E205" s="87"/>
      <c r="F205" s="87"/>
      <c r="G205" s="87"/>
      <c r="H205" s="87"/>
      <c r="I205" s="87"/>
      <c r="J205" s="87"/>
    </row>
    <row r="206" spans="1:10" x14ac:dyDescent="0.2">
      <c r="A206" s="87"/>
      <c r="B206" s="87"/>
      <c r="C206" s="87"/>
      <c r="D206" s="87"/>
      <c r="E206" s="87"/>
      <c r="F206" s="87"/>
      <c r="G206" s="87"/>
      <c r="H206" s="87"/>
      <c r="I206" s="87"/>
      <c r="J206" s="87"/>
    </row>
    <row r="207" spans="1:10" x14ac:dyDescent="0.2">
      <c r="A207" s="87"/>
      <c r="B207" s="87"/>
      <c r="C207" s="87"/>
      <c r="D207" s="87"/>
      <c r="E207" s="87"/>
      <c r="F207" s="87"/>
      <c r="G207" s="87"/>
      <c r="H207" s="87"/>
      <c r="I207" s="87"/>
      <c r="J207" s="87"/>
    </row>
    <row r="208" spans="1:10" x14ac:dyDescent="0.2">
      <c r="A208" s="87"/>
      <c r="B208" s="87"/>
      <c r="C208" s="87"/>
      <c r="D208" s="87"/>
      <c r="E208" s="87"/>
      <c r="F208" s="87"/>
      <c r="G208" s="87"/>
      <c r="H208" s="87"/>
      <c r="I208" s="87"/>
      <c r="J208" s="87"/>
    </row>
    <row r="209" spans="1:10" x14ac:dyDescent="0.2">
      <c r="A209" s="87"/>
      <c r="B209" s="87"/>
      <c r="C209" s="87"/>
      <c r="D209" s="87"/>
      <c r="E209" s="87"/>
      <c r="F209" s="87"/>
      <c r="G209" s="87"/>
      <c r="H209" s="87"/>
      <c r="I209" s="87"/>
      <c r="J209" s="87"/>
    </row>
    <row r="210" spans="1:10" x14ac:dyDescent="0.2">
      <c r="A210" s="87"/>
      <c r="B210" s="87"/>
      <c r="C210" s="87"/>
      <c r="D210" s="87"/>
      <c r="E210" s="87"/>
      <c r="F210" s="87"/>
      <c r="G210" s="87"/>
      <c r="H210" s="87"/>
      <c r="I210" s="87"/>
      <c r="J210" s="87"/>
    </row>
    <row r="211" spans="1:10" x14ac:dyDescent="0.2">
      <c r="A211" s="87"/>
      <c r="B211" s="87"/>
      <c r="C211" s="87"/>
      <c r="D211" s="87"/>
      <c r="E211" s="87"/>
      <c r="F211" s="87"/>
      <c r="G211" s="87"/>
      <c r="H211" s="87"/>
      <c r="I211" s="87"/>
      <c r="J211" s="87"/>
    </row>
    <row r="212" spans="1:10" x14ac:dyDescent="0.2">
      <c r="A212" s="87"/>
      <c r="B212" s="87"/>
      <c r="C212" s="87"/>
      <c r="D212" s="87"/>
      <c r="E212" s="87"/>
      <c r="F212" s="87"/>
      <c r="G212" s="87"/>
      <c r="H212" s="87"/>
      <c r="I212" s="87"/>
      <c r="J212" s="87"/>
    </row>
    <row r="213" spans="1:10" x14ac:dyDescent="0.2">
      <c r="A213" s="87"/>
      <c r="B213" s="87"/>
      <c r="C213" s="87"/>
      <c r="D213" s="87"/>
      <c r="E213" s="87"/>
      <c r="F213" s="87"/>
      <c r="G213" s="87"/>
      <c r="H213" s="87"/>
      <c r="I213" s="87"/>
      <c r="J213" s="87"/>
    </row>
    <row r="214" spans="1:10" x14ac:dyDescent="0.2">
      <c r="A214" s="87"/>
      <c r="B214" s="87"/>
      <c r="C214" s="87"/>
      <c r="D214" s="87"/>
      <c r="E214" s="87"/>
      <c r="F214" s="87"/>
      <c r="G214" s="87"/>
      <c r="H214" s="87"/>
      <c r="I214" s="87"/>
      <c r="J214" s="87"/>
    </row>
    <row r="215" spans="1:10" x14ac:dyDescent="0.2">
      <c r="A215" s="87"/>
      <c r="B215" s="87"/>
      <c r="C215" s="87"/>
      <c r="D215" s="87"/>
      <c r="E215" s="87"/>
      <c r="F215" s="87"/>
      <c r="G215" s="87"/>
      <c r="H215" s="87"/>
      <c r="I215" s="87"/>
      <c r="J215" s="87"/>
    </row>
    <row r="216" spans="1:10" x14ac:dyDescent="0.2">
      <c r="A216" s="87"/>
      <c r="B216" s="87"/>
      <c r="C216" s="87"/>
      <c r="D216" s="87"/>
      <c r="E216" s="87"/>
      <c r="F216" s="87"/>
      <c r="G216" s="87"/>
      <c r="H216" s="87"/>
      <c r="I216" s="87"/>
      <c r="J216" s="87"/>
    </row>
    <row r="217" spans="1:10" x14ac:dyDescent="0.2">
      <c r="A217" s="87"/>
      <c r="B217" s="87"/>
      <c r="C217" s="87"/>
      <c r="D217" s="87"/>
      <c r="E217" s="87"/>
      <c r="F217" s="87"/>
      <c r="G217" s="87"/>
      <c r="H217" s="87"/>
      <c r="I217" s="87"/>
      <c r="J217" s="87"/>
    </row>
    <row r="218" spans="1:10" x14ac:dyDescent="0.2">
      <c r="A218" s="87"/>
      <c r="B218" s="87"/>
      <c r="C218" s="87"/>
      <c r="D218" s="87"/>
      <c r="E218" s="87"/>
      <c r="F218" s="87"/>
      <c r="G218" s="87"/>
      <c r="H218" s="87"/>
      <c r="I218" s="87"/>
      <c r="J218" s="87"/>
    </row>
    <row r="219" spans="1:10" x14ac:dyDescent="0.2">
      <c r="A219" s="87"/>
      <c r="B219" s="87"/>
      <c r="C219" s="87"/>
      <c r="D219" s="87"/>
      <c r="E219" s="87"/>
      <c r="F219" s="87"/>
      <c r="G219" s="87"/>
      <c r="H219" s="87"/>
      <c r="I219" s="87"/>
      <c r="J219" s="87"/>
    </row>
    <row r="220" spans="1:10" x14ac:dyDescent="0.2">
      <c r="A220" s="87"/>
      <c r="B220" s="87"/>
      <c r="C220" s="87"/>
      <c r="D220" s="87"/>
      <c r="E220" s="87"/>
      <c r="F220" s="87"/>
      <c r="G220" s="87"/>
      <c r="H220" s="87"/>
      <c r="I220" s="87"/>
      <c r="J220" s="87"/>
    </row>
    <row r="221" spans="1:10" x14ac:dyDescent="0.2">
      <c r="A221" s="87"/>
      <c r="B221" s="87"/>
      <c r="C221" s="87"/>
      <c r="D221" s="87"/>
      <c r="E221" s="87"/>
      <c r="F221" s="87"/>
      <c r="G221" s="87"/>
      <c r="H221" s="87"/>
      <c r="I221" s="87"/>
      <c r="J221" s="87"/>
    </row>
    <row r="222" spans="1:10" x14ac:dyDescent="0.2">
      <c r="A222" s="87"/>
      <c r="B222" s="87"/>
      <c r="C222" s="87"/>
      <c r="D222" s="87"/>
      <c r="E222" s="87"/>
      <c r="F222" s="87"/>
      <c r="G222" s="87"/>
      <c r="H222" s="87"/>
      <c r="I222" s="87"/>
      <c r="J222" s="87"/>
    </row>
    <row r="223" spans="1:10" x14ac:dyDescent="0.2">
      <c r="A223" s="87"/>
      <c r="B223" s="87"/>
      <c r="C223" s="87"/>
      <c r="D223" s="87"/>
      <c r="E223" s="87"/>
      <c r="F223" s="87"/>
      <c r="G223" s="87"/>
      <c r="H223" s="87"/>
      <c r="I223" s="87"/>
      <c r="J223" s="87"/>
    </row>
    <row r="224" spans="1:10" x14ac:dyDescent="0.2">
      <c r="A224" s="87"/>
      <c r="B224" s="87"/>
      <c r="C224" s="87"/>
      <c r="D224" s="87"/>
      <c r="E224" s="87"/>
      <c r="F224" s="87"/>
      <c r="G224" s="87"/>
      <c r="H224" s="87"/>
      <c r="I224" s="87"/>
      <c r="J224" s="87"/>
    </row>
    <row r="225" spans="1:10" x14ac:dyDescent="0.2">
      <c r="A225" s="87"/>
      <c r="B225" s="87"/>
      <c r="C225" s="87"/>
      <c r="D225" s="87"/>
      <c r="E225" s="87"/>
      <c r="F225" s="87"/>
      <c r="G225" s="87"/>
      <c r="H225" s="87"/>
      <c r="I225" s="87"/>
      <c r="J225" s="87"/>
    </row>
    <row r="226" spans="1:10" x14ac:dyDescent="0.2">
      <c r="A226" s="87"/>
      <c r="B226" s="87"/>
      <c r="C226" s="87"/>
      <c r="D226" s="87"/>
      <c r="E226" s="87"/>
      <c r="F226" s="87"/>
      <c r="G226" s="87"/>
      <c r="H226" s="87"/>
      <c r="I226" s="87"/>
      <c r="J226" s="87"/>
    </row>
    <row r="227" spans="1:10" x14ac:dyDescent="0.2">
      <c r="A227" s="87"/>
      <c r="B227" s="87"/>
      <c r="C227" s="87"/>
      <c r="D227" s="87"/>
      <c r="E227" s="87"/>
      <c r="F227" s="87"/>
      <c r="G227" s="87"/>
      <c r="H227" s="87"/>
      <c r="I227" s="87"/>
      <c r="J227" s="87"/>
    </row>
    <row r="228" spans="1:10" x14ac:dyDescent="0.2">
      <c r="A228" s="87"/>
      <c r="B228" s="87"/>
      <c r="C228" s="87"/>
      <c r="D228" s="87"/>
      <c r="E228" s="87"/>
      <c r="F228" s="87"/>
      <c r="G228" s="87"/>
      <c r="H228" s="87"/>
      <c r="I228" s="87"/>
      <c r="J228" s="87"/>
    </row>
    <row r="229" spans="1:10" x14ac:dyDescent="0.2">
      <c r="A229" s="87"/>
      <c r="B229" s="87"/>
      <c r="C229" s="87"/>
      <c r="D229" s="87"/>
      <c r="E229" s="87"/>
      <c r="F229" s="87"/>
      <c r="G229" s="87"/>
      <c r="H229" s="87"/>
      <c r="I229" s="87"/>
      <c r="J229" s="87"/>
    </row>
    <row r="230" spans="1:10" x14ac:dyDescent="0.2">
      <c r="A230" s="87"/>
      <c r="B230" s="87"/>
      <c r="C230" s="87"/>
      <c r="D230" s="87"/>
      <c r="E230" s="87"/>
      <c r="F230" s="87"/>
      <c r="G230" s="87"/>
      <c r="H230" s="87"/>
      <c r="I230" s="87"/>
      <c r="J230" s="87"/>
    </row>
    <row r="231" spans="1:10" x14ac:dyDescent="0.2">
      <c r="A231" s="87"/>
      <c r="B231" s="87"/>
      <c r="C231" s="87"/>
      <c r="D231" s="87"/>
      <c r="E231" s="87"/>
      <c r="F231" s="87"/>
      <c r="G231" s="87"/>
      <c r="H231" s="87"/>
      <c r="I231" s="87"/>
      <c r="J231" s="87"/>
    </row>
    <row r="232" spans="1:10" x14ac:dyDescent="0.2">
      <c r="A232" s="87"/>
      <c r="B232" s="87"/>
      <c r="C232" s="87"/>
      <c r="D232" s="87"/>
      <c r="E232" s="87"/>
      <c r="F232" s="87"/>
      <c r="G232" s="87"/>
      <c r="H232" s="87"/>
      <c r="I232" s="87"/>
      <c r="J232" s="87"/>
    </row>
    <row r="233" spans="1:10" x14ac:dyDescent="0.2">
      <c r="A233" s="87"/>
      <c r="B233" s="87"/>
      <c r="C233" s="87"/>
      <c r="D233" s="87"/>
      <c r="E233" s="87"/>
      <c r="F233" s="87"/>
      <c r="G233" s="87"/>
      <c r="H233" s="87"/>
      <c r="I233" s="87"/>
      <c r="J233" s="87"/>
    </row>
    <row r="234" spans="1:10" x14ac:dyDescent="0.2">
      <c r="A234" s="87"/>
      <c r="B234" s="87"/>
      <c r="C234" s="87"/>
      <c r="D234" s="87"/>
      <c r="E234" s="87"/>
      <c r="F234" s="87"/>
      <c r="G234" s="87"/>
      <c r="H234" s="87"/>
      <c r="I234" s="87"/>
      <c r="J234" s="87"/>
    </row>
    <row r="235" spans="1:10" x14ac:dyDescent="0.2">
      <c r="A235" s="87"/>
      <c r="B235" s="87"/>
      <c r="C235" s="87"/>
      <c r="D235" s="87"/>
      <c r="E235" s="87"/>
      <c r="F235" s="87"/>
      <c r="G235" s="87"/>
      <c r="H235" s="87"/>
      <c r="I235" s="87"/>
      <c r="J235" s="87"/>
    </row>
    <row r="236" spans="1:10" x14ac:dyDescent="0.2">
      <c r="A236" s="87"/>
      <c r="B236" s="87"/>
      <c r="C236" s="87"/>
      <c r="D236" s="87"/>
      <c r="E236" s="87"/>
      <c r="F236" s="87"/>
      <c r="G236" s="87"/>
      <c r="H236" s="87"/>
      <c r="I236" s="87"/>
      <c r="J236" s="87"/>
    </row>
    <row r="237" spans="1:10" x14ac:dyDescent="0.2">
      <c r="A237" s="87"/>
      <c r="B237" s="87"/>
      <c r="C237" s="87"/>
      <c r="D237" s="87"/>
      <c r="E237" s="87"/>
      <c r="F237" s="87"/>
      <c r="G237" s="87"/>
      <c r="H237" s="87"/>
      <c r="I237" s="87"/>
      <c r="J237" s="87"/>
    </row>
    <row r="238" spans="1:10" x14ac:dyDescent="0.2">
      <c r="A238" s="87"/>
      <c r="B238" s="87"/>
      <c r="C238" s="87"/>
      <c r="D238" s="87"/>
      <c r="E238" s="87"/>
      <c r="F238" s="87"/>
      <c r="G238" s="87"/>
      <c r="H238" s="87"/>
      <c r="I238" s="87"/>
      <c r="J238" s="87"/>
    </row>
    <row r="239" spans="1:10" x14ac:dyDescent="0.2">
      <c r="A239" s="87"/>
      <c r="B239" s="87"/>
      <c r="C239" s="87"/>
      <c r="D239" s="87"/>
      <c r="E239" s="87"/>
      <c r="F239" s="87"/>
      <c r="G239" s="87"/>
      <c r="H239" s="87"/>
      <c r="I239" s="87"/>
      <c r="J239" s="87"/>
    </row>
    <row r="240" spans="1:10" x14ac:dyDescent="0.2">
      <c r="A240" s="87"/>
      <c r="B240" s="87"/>
      <c r="C240" s="87"/>
      <c r="D240" s="87"/>
      <c r="E240" s="87"/>
      <c r="F240" s="87"/>
      <c r="G240" s="87"/>
      <c r="H240" s="87"/>
      <c r="I240" s="87"/>
      <c r="J240" s="87"/>
    </row>
    <row r="241" spans="1:10" x14ac:dyDescent="0.2">
      <c r="A241" s="87"/>
      <c r="B241" s="87"/>
      <c r="C241" s="87"/>
      <c r="D241" s="87"/>
      <c r="E241" s="87"/>
      <c r="F241" s="87"/>
      <c r="G241" s="87"/>
      <c r="H241" s="87"/>
      <c r="I241" s="87"/>
      <c r="J241" s="87"/>
    </row>
    <row r="242" spans="1:10" x14ac:dyDescent="0.2">
      <c r="A242" s="87"/>
      <c r="B242" s="87"/>
      <c r="C242" s="87"/>
      <c r="D242" s="87"/>
      <c r="E242" s="87"/>
      <c r="F242" s="87"/>
      <c r="G242" s="87"/>
      <c r="H242" s="87"/>
      <c r="I242" s="87"/>
      <c r="J242" s="87"/>
    </row>
    <row r="243" spans="1:10" x14ac:dyDescent="0.2">
      <c r="A243" s="87"/>
      <c r="B243" s="87"/>
      <c r="C243" s="87"/>
      <c r="D243" s="87"/>
      <c r="E243" s="87"/>
      <c r="F243" s="87"/>
      <c r="G243" s="87"/>
      <c r="H243" s="87"/>
      <c r="I243" s="87"/>
      <c r="J243" s="87"/>
    </row>
    <row r="244" spans="1:10" x14ac:dyDescent="0.2">
      <c r="A244" s="87"/>
      <c r="B244" s="87"/>
      <c r="C244" s="87"/>
      <c r="D244" s="87"/>
      <c r="E244" s="87"/>
      <c r="F244" s="87"/>
      <c r="G244" s="87"/>
      <c r="H244" s="87"/>
      <c r="I244" s="87"/>
      <c r="J244" s="87"/>
    </row>
    <row r="245" spans="1:10" x14ac:dyDescent="0.2">
      <c r="A245" s="87"/>
      <c r="B245" s="87"/>
      <c r="C245" s="87"/>
      <c r="D245" s="87"/>
      <c r="E245" s="87"/>
      <c r="F245" s="87"/>
      <c r="G245" s="87"/>
      <c r="H245" s="87"/>
      <c r="I245" s="87"/>
      <c r="J245" s="87"/>
    </row>
    <row r="246" spans="1:10" x14ac:dyDescent="0.2">
      <c r="A246" s="87"/>
      <c r="B246" s="87"/>
      <c r="C246" s="87"/>
      <c r="D246" s="87"/>
      <c r="E246" s="87"/>
      <c r="F246" s="87"/>
      <c r="G246" s="87"/>
      <c r="H246" s="87"/>
      <c r="I246" s="87"/>
      <c r="J246" s="87"/>
    </row>
    <row r="247" spans="1:10" x14ac:dyDescent="0.2">
      <c r="A247" s="87"/>
      <c r="B247" s="87"/>
      <c r="C247" s="87"/>
      <c r="D247" s="87"/>
      <c r="E247" s="87"/>
      <c r="F247" s="87"/>
      <c r="G247" s="87"/>
      <c r="H247" s="87"/>
      <c r="I247" s="87"/>
      <c r="J247" s="87"/>
    </row>
    <row r="248" spans="1:10" x14ac:dyDescent="0.2">
      <c r="A248" s="87"/>
      <c r="B248" s="87"/>
      <c r="C248" s="87"/>
      <c r="D248" s="87"/>
      <c r="E248" s="87"/>
      <c r="F248" s="87"/>
      <c r="G248" s="87"/>
      <c r="H248" s="87"/>
      <c r="I248" s="87"/>
      <c r="J248" s="87"/>
    </row>
    <row r="249" spans="1:10" x14ac:dyDescent="0.2">
      <c r="A249" s="87"/>
      <c r="B249" s="87"/>
      <c r="C249" s="87"/>
      <c r="D249" s="87"/>
      <c r="E249" s="87"/>
      <c r="F249" s="87"/>
      <c r="G249" s="87"/>
      <c r="H249" s="87"/>
      <c r="I249" s="87"/>
      <c r="J249" s="87"/>
    </row>
    <row r="250" spans="1:10" x14ac:dyDescent="0.2">
      <c r="A250" s="87"/>
      <c r="B250" s="87"/>
      <c r="C250" s="87"/>
      <c r="D250" s="87"/>
      <c r="E250" s="87"/>
      <c r="F250" s="87"/>
      <c r="G250" s="87"/>
      <c r="H250" s="87"/>
      <c r="I250" s="87"/>
      <c r="J250" s="87"/>
    </row>
    <row r="251" spans="1:10" x14ac:dyDescent="0.2">
      <c r="A251" s="87"/>
      <c r="B251" s="87"/>
      <c r="C251" s="87"/>
      <c r="D251" s="87"/>
      <c r="E251" s="87"/>
      <c r="F251" s="87"/>
      <c r="G251" s="87"/>
      <c r="H251" s="87"/>
      <c r="I251" s="87"/>
      <c r="J251" s="87"/>
    </row>
    <row r="252" spans="1:10" x14ac:dyDescent="0.2">
      <c r="A252" s="87"/>
      <c r="B252" s="87"/>
      <c r="C252" s="87"/>
      <c r="D252" s="87"/>
      <c r="E252" s="87"/>
      <c r="F252" s="87"/>
      <c r="G252" s="87"/>
      <c r="H252" s="87"/>
      <c r="I252" s="87"/>
      <c r="J252" s="87"/>
    </row>
    <row r="253" spans="1:10" x14ac:dyDescent="0.2">
      <c r="A253" s="87"/>
      <c r="B253" s="87"/>
      <c r="C253" s="87"/>
      <c r="D253" s="87"/>
      <c r="E253" s="87"/>
      <c r="F253" s="87"/>
      <c r="G253" s="87"/>
      <c r="H253" s="87"/>
      <c r="I253" s="87"/>
      <c r="J253" s="87"/>
    </row>
    <row r="254" spans="1:10" x14ac:dyDescent="0.2">
      <c r="A254" s="87"/>
      <c r="B254" s="87"/>
      <c r="C254" s="87"/>
      <c r="D254" s="87"/>
      <c r="E254" s="87"/>
      <c r="F254" s="87"/>
      <c r="G254" s="87"/>
      <c r="H254" s="87"/>
      <c r="I254" s="87"/>
      <c r="J254" s="87"/>
    </row>
    <row r="255" spans="1:10" x14ac:dyDescent="0.2">
      <c r="A255" s="87"/>
      <c r="B255" s="87"/>
      <c r="C255" s="87"/>
      <c r="D255" s="87"/>
      <c r="E255" s="87"/>
      <c r="F255" s="87"/>
      <c r="G255" s="87"/>
      <c r="H255" s="87"/>
      <c r="I255" s="87"/>
      <c r="J255" s="87"/>
    </row>
    <row r="256" spans="1:10" x14ac:dyDescent="0.2">
      <c r="A256" s="87"/>
      <c r="B256" s="87"/>
      <c r="C256" s="87"/>
      <c r="D256" s="87"/>
      <c r="E256" s="87"/>
      <c r="F256" s="87"/>
      <c r="G256" s="87"/>
      <c r="H256" s="87"/>
      <c r="I256" s="87"/>
      <c r="J256" s="87"/>
    </row>
    <row r="257" spans="1:10" x14ac:dyDescent="0.2">
      <c r="A257" s="87"/>
      <c r="B257" s="87"/>
      <c r="C257" s="87"/>
      <c r="D257" s="87"/>
      <c r="E257" s="87"/>
      <c r="F257" s="87"/>
      <c r="G257" s="87"/>
      <c r="H257" s="87"/>
      <c r="I257" s="87"/>
      <c r="J257" s="87"/>
    </row>
    <row r="258" spans="1:10" x14ac:dyDescent="0.2">
      <c r="A258" s="87"/>
      <c r="B258" s="87"/>
      <c r="C258" s="87"/>
      <c r="D258" s="87"/>
      <c r="E258" s="87"/>
      <c r="F258" s="87"/>
      <c r="G258" s="87"/>
      <c r="H258" s="87"/>
      <c r="I258" s="87"/>
      <c r="J258" s="87"/>
    </row>
    <row r="259" spans="1:10" x14ac:dyDescent="0.2">
      <c r="A259" s="87"/>
      <c r="B259" s="87"/>
      <c r="C259" s="87"/>
      <c r="D259" s="87"/>
      <c r="E259" s="87"/>
      <c r="F259" s="87"/>
      <c r="G259" s="87"/>
      <c r="H259" s="87"/>
      <c r="I259" s="87"/>
      <c r="J259" s="87"/>
    </row>
    <row r="260" spans="1:10" x14ac:dyDescent="0.2">
      <c r="A260" s="87"/>
      <c r="B260" s="87"/>
      <c r="C260" s="87"/>
      <c r="D260" s="87"/>
      <c r="E260" s="87"/>
      <c r="F260" s="87"/>
      <c r="G260" s="87"/>
      <c r="H260" s="87"/>
      <c r="I260" s="87"/>
      <c r="J260" s="87"/>
    </row>
    <row r="261" spans="1:10" x14ac:dyDescent="0.2">
      <c r="A261" s="87"/>
      <c r="B261" s="87"/>
      <c r="C261" s="87"/>
      <c r="D261" s="87"/>
      <c r="E261" s="87"/>
      <c r="F261" s="87"/>
      <c r="G261" s="87"/>
      <c r="H261" s="87"/>
      <c r="I261" s="87"/>
      <c r="J261" s="87"/>
    </row>
    <row r="262" spans="1:10" x14ac:dyDescent="0.2">
      <c r="A262" s="87"/>
      <c r="B262" s="87"/>
      <c r="C262" s="87"/>
      <c r="D262" s="87"/>
      <c r="E262" s="87"/>
      <c r="F262" s="87"/>
      <c r="G262" s="87"/>
      <c r="H262" s="87"/>
      <c r="I262" s="87"/>
      <c r="J262" s="87"/>
    </row>
    <row r="263" spans="1:10" x14ac:dyDescent="0.2">
      <c r="A263" s="87"/>
      <c r="B263" s="87"/>
      <c r="C263" s="87"/>
      <c r="D263" s="87"/>
      <c r="E263" s="87"/>
      <c r="F263" s="87"/>
      <c r="G263" s="87"/>
      <c r="H263" s="87"/>
      <c r="I263" s="87"/>
      <c r="J263" s="87"/>
    </row>
    <row r="264" spans="1:10" x14ac:dyDescent="0.2">
      <c r="A264" s="87"/>
      <c r="B264" s="87"/>
      <c r="C264" s="87"/>
      <c r="D264" s="87"/>
      <c r="E264" s="87"/>
      <c r="F264" s="87"/>
      <c r="G264" s="87"/>
      <c r="H264" s="87"/>
      <c r="I264" s="87"/>
      <c r="J264" s="87"/>
    </row>
    <row r="265" spans="1:10" x14ac:dyDescent="0.2">
      <c r="A265" s="87"/>
      <c r="B265" s="87"/>
      <c r="C265" s="87"/>
      <c r="D265" s="87"/>
      <c r="E265" s="87"/>
      <c r="F265" s="87"/>
      <c r="G265" s="87"/>
      <c r="H265" s="87"/>
      <c r="I265" s="87"/>
      <c r="J265" s="87"/>
    </row>
    <row r="266" spans="1:10" x14ac:dyDescent="0.2">
      <c r="A266" s="87"/>
      <c r="B266" s="87"/>
      <c r="C266" s="87"/>
      <c r="D266" s="87"/>
      <c r="E266" s="87"/>
      <c r="F266" s="87"/>
      <c r="G266" s="87"/>
      <c r="H266" s="87"/>
      <c r="I266" s="87"/>
      <c r="J266" s="87"/>
    </row>
    <row r="267" spans="1:10" x14ac:dyDescent="0.2">
      <c r="A267" s="87"/>
      <c r="B267" s="87"/>
      <c r="C267" s="87"/>
      <c r="D267" s="87"/>
      <c r="E267" s="87"/>
      <c r="F267" s="87"/>
      <c r="G267" s="87"/>
      <c r="H267" s="87"/>
      <c r="I267" s="87"/>
      <c r="J267" s="87"/>
    </row>
    <row r="268" spans="1:10" x14ac:dyDescent="0.2">
      <c r="A268" s="87"/>
      <c r="B268" s="87"/>
      <c r="C268" s="87"/>
      <c r="D268" s="87"/>
      <c r="E268" s="87"/>
      <c r="F268" s="87"/>
      <c r="G268" s="87"/>
      <c r="H268" s="87"/>
      <c r="I268" s="87"/>
      <c r="J268" s="87"/>
    </row>
    <row r="269" spans="1:10" x14ac:dyDescent="0.2">
      <c r="A269" s="87"/>
      <c r="B269" s="87"/>
      <c r="C269" s="87"/>
      <c r="D269" s="87"/>
      <c r="E269" s="87"/>
      <c r="F269" s="87"/>
      <c r="G269" s="87"/>
      <c r="H269" s="87"/>
      <c r="I269" s="87"/>
      <c r="J269" s="87"/>
    </row>
    <row r="270" spans="1:10" x14ac:dyDescent="0.2">
      <c r="A270" s="87"/>
      <c r="B270" s="87"/>
      <c r="C270" s="87"/>
      <c r="D270" s="87"/>
      <c r="E270" s="87"/>
      <c r="F270" s="87"/>
      <c r="G270" s="87"/>
      <c r="H270" s="87"/>
      <c r="I270" s="87"/>
      <c r="J270" s="87"/>
    </row>
    <row r="271" spans="1:10" x14ac:dyDescent="0.2">
      <c r="A271" s="87"/>
      <c r="B271" s="87"/>
      <c r="C271" s="87"/>
      <c r="D271" s="87"/>
      <c r="E271" s="87"/>
      <c r="F271" s="87"/>
      <c r="G271" s="87"/>
      <c r="H271" s="87"/>
      <c r="I271" s="87"/>
      <c r="J271" s="87"/>
    </row>
    <row r="272" spans="1:10" x14ac:dyDescent="0.2">
      <c r="A272" s="87"/>
      <c r="B272" s="87"/>
      <c r="C272" s="87"/>
      <c r="D272" s="87"/>
      <c r="E272" s="87"/>
      <c r="F272" s="87"/>
      <c r="G272" s="87"/>
      <c r="H272" s="87"/>
      <c r="I272" s="87"/>
      <c r="J272" s="87"/>
    </row>
    <row r="273" spans="1:10" x14ac:dyDescent="0.2">
      <c r="A273" s="87"/>
      <c r="B273" s="87"/>
      <c r="C273" s="87"/>
      <c r="D273" s="87"/>
      <c r="E273" s="87"/>
      <c r="F273" s="87"/>
      <c r="G273" s="87"/>
      <c r="H273" s="87"/>
      <c r="I273" s="87"/>
      <c r="J273" s="87"/>
    </row>
    <row r="274" spans="1:10" x14ac:dyDescent="0.2">
      <c r="A274" s="87"/>
      <c r="B274" s="87"/>
      <c r="C274" s="87"/>
      <c r="D274" s="87"/>
      <c r="E274" s="87"/>
      <c r="F274" s="87"/>
      <c r="G274" s="87"/>
      <c r="H274" s="87"/>
      <c r="I274" s="87"/>
      <c r="J274" s="87"/>
    </row>
    <row r="275" spans="1:10" x14ac:dyDescent="0.2">
      <c r="A275" s="87"/>
      <c r="B275" s="87"/>
      <c r="C275" s="87"/>
      <c r="D275" s="87"/>
      <c r="E275" s="87"/>
      <c r="F275" s="87"/>
      <c r="G275" s="87"/>
      <c r="H275" s="87"/>
      <c r="I275" s="87"/>
      <c r="J275" s="87"/>
    </row>
    <row r="276" spans="1:10" x14ac:dyDescent="0.2">
      <c r="A276" s="87"/>
      <c r="B276" s="87"/>
      <c r="C276" s="87"/>
      <c r="D276" s="87"/>
      <c r="E276" s="87"/>
      <c r="F276" s="87"/>
      <c r="G276" s="87"/>
      <c r="H276" s="87"/>
      <c r="I276" s="87"/>
      <c r="J276" s="87"/>
    </row>
    <row r="277" spans="1:10" x14ac:dyDescent="0.2">
      <c r="A277" s="87"/>
      <c r="B277" s="87"/>
      <c r="C277" s="87"/>
      <c r="D277" s="87"/>
      <c r="E277" s="87"/>
      <c r="F277" s="87"/>
      <c r="G277" s="87"/>
      <c r="H277" s="87"/>
      <c r="I277" s="87"/>
      <c r="J277" s="87"/>
    </row>
    <row r="278" spans="1:10" x14ac:dyDescent="0.2">
      <c r="A278" s="87"/>
      <c r="B278" s="87"/>
      <c r="C278" s="87"/>
      <c r="D278" s="87"/>
      <c r="E278" s="87"/>
      <c r="F278" s="87"/>
      <c r="G278" s="87"/>
      <c r="H278" s="87"/>
      <c r="I278" s="87"/>
      <c r="J278" s="87"/>
    </row>
    <row r="279" spans="1:10" x14ac:dyDescent="0.2">
      <c r="A279" s="87"/>
      <c r="B279" s="87"/>
      <c r="C279" s="87"/>
      <c r="D279" s="87"/>
      <c r="E279" s="87"/>
      <c r="F279" s="87"/>
      <c r="G279" s="87"/>
      <c r="H279" s="87"/>
      <c r="I279" s="87"/>
      <c r="J279" s="87"/>
    </row>
    <row r="280" spans="1:10" x14ac:dyDescent="0.2">
      <c r="A280" s="87"/>
      <c r="B280" s="87"/>
      <c r="C280" s="87"/>
      <c r="D280" s="87"/>
      <c r="E280" s="87"/>
      <c r="F280" s="87"/>
      <c r="G280" s="87"/>
      <c r="H280" s="87"/>
      <c r="I280" s="87"/>
      <c r="J280" s="87"/>
    </row>
    <row r="281" spans="1:10" x14ac:dyDescent="0.2">
      <c r="A281" s="87"/>
      <c r="B281" s="87"/>
      <c r="C281" s="87"/>
      <c r="D281" s="87"/>
      <c r="E281" s="87"/>
      <c r="F281" s="87"/>
      <c r="G281" s="87"/>
      <c r="H281" s="87"/>
      <c r="I281" s="87"/>
      <c r="J281" s="87"/>
    </row>
    <row r="282" spans="1:10" x14ac:dyDescent="0.2">
      <c r="A282" s="87"/>
      <c r="B282" s="87"/>
      <c r="C282" s="87"/>
      <c r="D282" s="87"/>
      <c r="E282" s="87"/>
      <c r="F282" s="87"/>
      <c r="G282" s="87"/>
      <c r="H282" s="87"/>
      <c r="I282" s="87"/>
      <c r="J282" s="87"/>
    </row>
    <row r="283" spans="1:10" x14ac:dyDescent="0.2">
      <c r="A283" s="87"/>
      <c r="B283" s="87"/>
      <c r="C283" s="87"/>
      <c r="D283" s="87"/>
      <c r="E283" s="87"/>
      <c r="F283" s="87"/>
      <c r="G283" s="87"/>
      <c r="H283" s="87"/>
      <c r="I283" s="87"/>
      <c r="J283" s="87"/>
    </row>
    <row r="284" spans="1:10" x14ac:dyDescent="0.2">
      <c r="A284" s="87"/>
      <c r="B284" s="87"/>
      <c r="C284" s="87"/>
      <c r="D284" s="87"/>
      <c r="E284" s="87"/>
      <c r="F284" s="87"/>
      <c r="G284" s="87"/>
      <c r="H284" s="87"/>
      <c r="I284" s="87"/>
      <c r="J284" s="87"/>
    </row>
    <row r="285" spans="1:10" x14ac:dyDescent="0.2">
      <c r="A285" s="87"/>
      <c r="B285" s="87"/>
      <c r="C285" s="87"/>
      <c r="D285" s="87"/>
      <c r="E285" s="87"/>
      <c r="F285" s="87"/>
      <c r="G285" s="87"/>
      <c r="H285" s="87"/>
      <c r="I285" s="87"/>
      <c r="J285" s="87"/>
    </row>
    <row r="286" spans="1:10" x14ac:dyDescent="0.2">
      <c r="A286" s="87"/>
      <c r="B286" s="87"/>
      <c r="C286" s="87"/>
      <c r="D286" s="87"/>
      <c r="E286" s="87"/>
      <c r="F286" s="87"/>
      <c r="G286" s="87"/>
      <c r="H286" s="87"/>
      <c r="I286" s="87"/>
      <c r="J286" s="87"/>
    </row>
    <row r="287" spans="1:10" x14ac:dyDescent="0.2">
      <c r="A287" s="87"/>
      <c r="B287" s="87"/>
      <c r="C287" s="87"/>
      <c r="D287" s="87"/>
      <c r="E287" s="87"/>
      <c r="F287" s="87"/>
      <c r="G287" s="87"/>
      <c r="H287" s="87"/>
      <c r="I287" s="87"/>
      <c r="J287" s="87"/>
    </row>
    <row r="288" spans="1:10" x14ac:dyDescent="0.2">
      <c r="A288" s="87"/>
      <c r="B288" s="87"/>
      <c r="C288" s="87"/>
      <c r="D288" s="87"/>
      <c r="E288" s="87"/>
      <c r="F288" s="87"/>
      <c r="G288" s="87"/>
      <c r="H288" s="87"/>
      <c r="I288" s="87"/>
      <c r="J288" s="87"/>
    </row>
    <row r="289" spans="1:10" x14ac:dyDescent="0.2">
      <c r="A289" s="87"/>
      <c r="B289" s="87"/>
      <c r="C289" s="87"/>
      <c r="D289" s="87"/>
      <c r="E289" s="87"/>
      <c r="F289" s="87"/>
      <c r="G289" s="87"/>
      <c r="H289" s="87"/>
      <c r="I289" s="87"/>
      <c r="J289" s="87"/>
    </row>
    <row r="290" spans="1:10" x14ac:dyDescent="0.2">
      <c r="A290" s="87"/>
      <c r="B290" s="87"/>
      <c r="C290" s="87"/>
      <c r="D290" s="87"/>
      <c r="E290" s="87"/>
      <c r="F290" s="87"/>
      <c r="G290" s="87"/>
      <c r="H290" s="87"/>
      <c r="I290" s="87"/>
      <c r="J290" s="87"/>
    </row>
    <row r="291" spans="1:10" x14ac:dyDescent="0.2">
      <c r="A291" s="87"/>
      <c r="B291" s="87"/>
      <c r="C291" s="87"/>
      <c r="D291" s="87"/>
      <c r="E291" s="87"/>
      <c r="F291" s="87"/>
      <c r="G291" s="87"/>
      <c r="H291" s="87"/>
      <c r="I291" s="87"/>
      <c r="J291" s="87"/>
    </row>
    <row r="292" spans="1:10" x14ac:dyDescent="0.2">
      <c r="A292" s="87"/>
      <c r="B292" s="87"/>
      <c r="C292" s="87"/>
      <c r="D292" s="87"/>
      <c r="E292" s="87"/>
      <c r="F292" s="87"/>
      <c r="G292" s="87"/>
      <c r="H292" s="87"/>
      <c r="I292" s="87"/>
      <c r="J292" s="87"/>
    </row>
    <row r="293" spans="1:10" x14ac:dyDescent="0.2">
      <c r="A293" s="87"/>
      <c r="B293" s="87"/>
      <c r="C293" s="87"/>
      <c r="D293" s="87"/>
      <c r="E293" s="87"/>
      <c r="F293" s="87"/>
      <c r="G293" s="87"/>
      <c r="H293" s="87"/>
      <c r="I293" s="87"/>
      <c r="J293" s="87"/>
    </row>
    <row r="294" spans="1:10" x14ac:dyDescent="0.2">
      <c r="A294" s="87"/>
      <c r="B294" s="87"/>
      <c r="C294" s="87"/>
      <c r="D294" s="87"/>
      <c r="E294" s="87"/>
      <c r="F294" s="87"/>
      <c r="G294" s="87"/>
      <c r="H294" s="87"/>
      <c r="I294" s="87"/>
      <c r="J294" s="87"/>
    </row>
    <row r="295" spans="1:10" x14ac:dyDescent="0.2">
      <c r="A295" s="87"/>
      <c r="B295" s="87"/>
      <c r="C295" s="87"/>
      <c r="D295" s="87"/>
      <c r="E295" s="87"/>
      <c r="F295" s="87"/>
      <c r="G295" s="87"/>
      <c r="H295" s="87"/>
      <c r="I295" s="87"/>
      <c r="J295" s="87"/>
    </row>
    <row r="296" spans="1:10" x14ac:dyDescent="0.2">
      <c r="A296" s="87"/>
      <c r="B296" s="87"/>
      <c r="C296" s="87"/>
      <c r="D296" s="87"/>
      <c r="E296" s="87"/>
      <c r="F296" s="87"/>
      <c r="G296" s="87"/>
      <c r="H296" s="87"/>
      <c r="I296" s="87"/>
      <c r="J296" s="87"/>
    </row>
    <row r="297" spans="1:10" x14ac:dyDescent="0.2">
      <c r="A297" s="87"/>
      <c r="B297" s="87"/>
      <c r="C297" s="87"/>
      <c r="D297" s="87"/>
      <c r="E297" s="87"/>
      <c r="F297" s="87"/>
      <c r="G297" s="87"/>
      <c r="H297" s="87"/>
      <c r="I297" s="87"/>
      <c r="J297" s="87"/>
    </row>
    <row r="298" spans="1:10" x14ac:dyDescent="0.2">
      <c r="A298" s="87"/>
      <c r="B298" s="87"/>
      <c r="C298" s="87"/>
      <c r="D298" s="87"/>
      <c r="E298" s="87"/>
      <c r="F298" s="87"/>
      <c r="G298" s="87"/>
      <c r="H298" s="87"/>
      <c r="I298" s="87"/>
      <c r="J298" s="87"/>
    </row>
    <row r="299" spans="1:10" x14ac:dyDescent="0.2">
      <c r="A299" s="87"/>
      <c r="B299" s="87"/>
      <c r="C299" s="87"/>
      <c r="D299" s="87"/>
      <c r="E299" s="87"/>
      <c r="F299" s="87"/>
      <c r="G299" s="87"/>
      <c r="H299" s="87"/>
      <c r="I299" s="87"/>
      <c r="J299" s="87"/>
    </row>
    <row r="300" spans="1:10" x14ac:dyDescent="0.2">
      <c r="A300" s="87"/>
      <c r="B300" s="87"/>
      <c r="C300" s="87"/>
      <c r="D300" s="87"/>
      <c r="E300" s="87"/>
      <c r="F300" s="87"/>
      <c r="G300" s="87"/>
      <c r="H300" s="87"/>
      <c r="I300" s="87"/>
      <c r="J300" s="87"/>
    </row>
    <row r="301" spans="1:10" x14ac:dyDescent="0.2">
      <c r="A301" s="87"/>
      <c r="B301" s="87"/>
      <c r="C301" s="87"/>
      <c r="D301" s="87"/>
      <c r="E301" s="87"/>
      <c r="F301" s="87"/>
      <c r="G301" s="87"/>
      <c r="H301" s="87"/>
      <c r="I301" s="87"/>
      <c r="J301" s="87"/>
    </row>
    <row r="302" spans="1:10" x14ac:dyDescent="0.2">
      <c r="A302" s="87"/>
      <c r="B302" s="87"/>
      <c r="C302" s="87"/>
      <c r="D302" s="87"/>
      <c r="E302" s="87"/>
      <c r="F302" s="87"/>
      <c r="G302" s="87"/>
      <c r="H302" s="87"/>
      <c r="I302" s="87"/>
      <c r="J302" s="87"/>
    </row>
    <row r="303" spans="1:10" x14ac:dyDescent="0.2">
      <c r="A303" s="87"/>
      <c r="B303" s="87"/>
      <c r="C303" s="87"/>
      <c r="D303" s="87"/>
      <c r="E303" s="87"/>
      <c r="F303" s="87"/>
      <c r="G303" s="87"/>
      <c r="H303" s="87"/>
      <c r="I303" s="87"/>
      <c r="J303" s="87"/>
    </row>
    <row r="304" spans="1:10" x14ac:dyDescent="0.2">
      <c r="A304" s="87"/>
      <c r="B304" s="87"/>
      <c r="C304" s="87"/>
      <c r="D304" s="87"/>
      <c r="E304" s="87"/>
      <c r="F304" s="87"/>
      <c r="G304" s="87"/>
      <c r="H304" s="87"/>
      <c r="I304" s="87"/>
      <c r="J304" s="87"/>
    </row>
    <row r="305" spans="1:10" x14ac:dyDescent="0.2">
      <c r="A305" s="87"/>
      <c r="B305" s="87"/>
      <c r="C305" s="87"/>
      <c r="D305" s="87"/>
      <c r="E305" s="87"/>
      <c r="F305" s="87"/>
      <c r="G305" s="87"/>
      <c r="H305" s="87"/>
      <c r="I305" s="87"/>
      <c r="J305" s="87"/>
    </row>
    <row r="306" spans="1:10" x14ac:dyDescent="0.2">
      <c r="A306" s="87"/>
      <c r="B306" s="87"/>
      <c r="C306" s="87"/>
      <c r="D306" s="87"/>
      <c r="E306" s="87"/>
      <c r="F306" s="87"/>
      <c r="G306" s="87"/>
      <c r="H306" s="87"/>
      <c r="I306" s="87"/>
      <c r="J306" s="87"/>
    </row>
    <row r="307" spans="1:10" x14ac:dyDescent="0.2">
      <c r="A307" s="87"/>
      <c r="B307" s="87"/>
      <c r="C307" s="87"/>
      <c r="D307" s="87"/>
      <c r="E307" s="87"/>
      <c r="F307" s="87"/>
      <c r="G307" s="87"/>
      <c r="H307" s="87"/>
      <c r="I307" s="87"/>
      <c r="J307" s="87"/>
    </row>
    <row r="308" spans="1:10" x14ac:dyDescent="0.2">
      <c r="A308" s="87"/>
      <c r="B308" s="87"/>
      <c r="C308" s="87"/>
      <c r="D308" s="87"/>
      <c r="E308" s="87"/>
      <c r="F308" s="87"/>
      <c r="G308" s="87"/>
      <c r="H308" s="87"/>
      <c r="I308" s="87"/>
      <c r="J308" s="87"/>
    </row>
    <row r="309" spans="1:10" x14ac:dyDescent="0.2">
      <c r="A309" s="87"/>
      <c r="B309" s="87"/>
      <c r="C309" s="87"/>
      <c r="D309" s="87"/>
      <c r="E309" s="87"/>
      <c r="F309" s="87"/>
      <c r="G309" s="87"/>
      <c r="H309" s="87"/>
      <c r="I309" s="87"/>
      <c r="J309" s="87"/>
    </row>
    <row r="310" spans="1:10" x14ac:dyDescent="0.2">
      <c r="A310" s="87"/>
      <c r="B310" s="87"/>
      <c r="C310" s="87"/>
      <c r="D310" s="87"/>
      <c r="E310" s="87"/>
      <c r="F310" s="87"/>
      <c r="G310" s="87"/>
      <c r="H310" s="87"/>
      <c r="I310" s="87"/>
      <c r="J310" s="87"/>
    </row>
    <row r="311" spans="1:10" x14ac:dyDescent="0.2">
      <c r="A311" s="87"/>
      <c r="B311" s="87"/>
      <c r="C311" s="87"/>
      <c r="D311" s="87"/>
      <c r="E311" s="87"/>
      <c r="F311" s="87"/>
      <c r="G311" s="87"/>
      <c r="H311" s="87"/>
      <c r="I311" s="87"/>
      <c r="J311" s="87"/>
    </row>
    <row r="312" spans="1:10" x14ac:dyDescent="0.2">
      <c r="A312" s="87"/>
      <c r="B312" s="87"/>
      <c r="C312" s="87"/>
      <c r="D312" s="87"/>
      <c r="E312" s="87"/>
      <c r="F312" s="87"/>
      <c r="G312" s="87"/>
      <c r="H312" s="87"/>
      <c r="I312" s="87"/>
      <c r="J312" s="87"/>
    </row>
    <row r="313" spans="1:10" x14ac:dyDescent="0.2">
      <c r="A313" s="87"/>
      <c r="B313" s="87"/>
      <c r="C313" s="87"/>
      <c r="D313" s="87"/>
      <c r="E313" s="87"/>
      <c r="F313" s="87"/>
      <c r="G313" s="87"/>
      <c r="H313" s="87"/>
      <c r="I313" s="87"/>
      <c r="J313" s="87"/>
    </row>
    <row r="314" spans="1:10" x14ac:dyDescent="0.2">
      <c r="A314" s="87"/>
      <c r="B314" s="87"/>
      <c r="C314" s="87"/>
      <c r="D314" s="87"/>
      <c r="E314" s="87"/>
      <c r="F314" s="87"/>
      <c r="G314" s="87"/>
      <c r="H314" s="87"/>
      <c r="I314" s="87"/>
      <c r="J314" s="87"/>
    </row>
    <row r="315" spans="1:10" x14ac:dyDescent="0.2">
      <c r="A315" s="87"/>
      <c r="B315" s="87"/>
      <c r="C315" s="87"/>
      <c r="D315" s="87"/>
      <c r="E315" s="87"/>
      <c r="F315" s="87"/>
      <c r="G315" s="87"/>
      <c r="H315" s="87"/>
      <c r="I315" s="87"/>
      <c r="J315" s="87"/>
    </row>
    <row r="316" spans="1:10" x14ac:dyDescent="0.2">
      <c r="A316" s="87"/>
      <c r="B316" s="87"/>
      <c r="C316" s="87"/>
      <c r="D316" s="87"/>
      <c r="E316" s="87"/>
      <c r="F316" s="87"/>
      <c r="G316" s="87"/>
      <c r="H316" s="87"/>
      <c r="I316" s="87"/>
      <c r="J316" s="87"/>
    </row>
    <row r="317" spans="1:10" x14ac:dyDescent="0.2">
      <c r="A317" s="87"/>
      <c r="B317" s="87"/>
      <c r="C317" s="87"/>
      <c r="D317" s="87"/>
      <c r="E317" s="87"/>
      <c r="F317" s="87"/>
      <c r="G317" s="87"/>
      <c r="H317" s="87"/>
      <c r="I317" s="87"/>
      <c r="J317" s="87"/>
    </row>
    <row r="318" spans="1:10" x14ac:dyDescent="0.2">
      <c r="A318" s="87"/>
      <c r="B318" s="87"/>
      <c r="C318" s="87"/>
      <c r="D318" s="87"/>
      <c r="E318" s="87"/>
      <c r="F318" s="87"/>
      <c r="G318" s="87"/>
      <c r="H318" s="87"/>
      <c r="I318" s="87"/>
      <c r="J318" s="87"/>
    </row>
    <row r="319" spans="1:10" x14ac:dyDescent="0.2">
      <c r="A319" s="87"/>
      <c r="B319" s="87"/>
      <c r="C319" s="87"/>
      <c r="D319" s="87"/>
      <c r="E319" s="87"/>
      <c r="F319" s="87"/>
      <c r="G319" s="87"/>
      <c r="H319" s="87"/>
      <c r="I319" s="87"/>
      <c r="J319" s="87"/>
    </row>
    <row r="320" spans="1:10" x14ac:dyDescent="0.2">
      <c r="A320" s="87"/>
      <c r="B320" s="87"/>
      <c r="C320" s="87"/>
      <c r="D320" s="87"/>
      <c r="E320" s="87"/>
      <c r="F320" s="87"/>
      <c r="G320" s="87"/>
      <c r="H320" s="87"/>
      <c r="I320" s="87"/>
      <c r="J320" s="87"/>
    </row>
    <row r="321" spans="1:10" x14ac:dyDescent="0.2">
      <c r="A321" s="87"/>
      <c r="B321" s="87"/>
      <c r="C321" s="87"/>
      <c r="D321" s="87"/>
      <c r="E321" s="87"/>
      <c r="F321" s="87"/>
      <c r="G321" s="87"/>
      <c r="H321" s="87"/>
      <c r="I321" s="87"/>
      <c r="J321" s="87"/>
    </row>
    <row r="322" spans="1:10" x14ac:dyDescent="0.2">
      <c r="A322" s="87"/>
      <c r="B322" s="87"/>
      <c r="C322" s="87"/>
      <c r="D322" s="87"/>
      <c r="E322" s="87"/>
      <c r="F322" s="87"/>
      <c r="G322" s="87"/>
      <c r="H322" s="87"/>
      <c r="I322" s="87"/>
      <c r="J322" s="87"/>
    </row>
    <row r="323" spans="1:10" x14ac:dyDescent="0.2">
      <c r="A323" s="87"/>
      <c r="B323" s="87"/>
      <c r="C323" s="87"/>
      <c r="D323" s="87"/>
      <c r="E323" s="87"/>
      <c r="F323" s="87"/>
      <c r="G323" s="87"/>
      <c r="H323" s="87"/>
      <c r="I323" s="87"/>
      <c r="J323" s="87"/>
    </row>
    <row r="324" spans="1:10" x14ac:dyDescent="0.2">
      <c r="A324" s="87"/>
      <c r="B324" s="87"/>
      <c r="C324" s="87"/>
      <c r="D324" s="87"/>
      <c r="E324" s="87"/>
      <c r="F324" s="87"/>
      <c r="G324" s="87"/>
      <c r="H324" s="87"/>
      <c r="I324" s="87"/>
      <c r="J324" s="87"/>
    </row>
    <row r="325" spans="1:10" x14ac:dyDescent="0.2">
      <c r="A325" s="87"/>
      <c r="B325" s="87"/>
      <c r="C325" s="87"/>
      <c r="D325" s="87"/>
      <c r="E325" s="87"/>
      <c r="F325" s="87"/>
      <c r="G325" s="87"/>
      <c r="H325" s="87"/>
      <c r="I325" s="87"/>
      <c r="J325" s="87"/>
    </row>
    <row r="326" spans="1:10" x14ac:dyDescent="0.2">
      <c r="A326" s="87"/>
      <c r="B326" s="87"/>
      <c r="C326" s="87"/>
      <c r="D326" s="87"/>
      <c r="E326" s="87"/>
      <c r="F326" s="87"/>
      <c r="G326" s="87"/>
      <c r="H326" s="87"/>
      <c r="I326" s="87"/>
      <c r="J326" s="87"/>
    </row>
    <row r="327" spans="1:10" x14ac:dyDescent="0.2">
      <c r="A327" s="87"/>
      <c r="B327" s="87"/>
      <c r="C327" s="87"/>
      <c r="D327" s="87"/>
      <c r="E327" s="87"/>
      <c r="F327" s="87"/>
      <c r="G327" s="87"/>
      <c r="H327" s="87"/>
      <c r="I327" s="87"/>
      <c r="J327" s="87"/>
    </row>
    <row r="328" spans="1:10" x14ac:dyDescent="0.2">
      <c r="A328" s="87"/>
      <c r="B328" s="87"/>
      <c r="C328" s="87"/>
      <c r="D328" s="87"/>
      <c r="E328" s="87"/>
      <c r="F328" s="87"/>
      <c r="G328" s="87"/>
      <c r="H328" s="87"/>
      <c r="I328" s="87"/>
      <c r="J328" s="87"/>
    </row>
    <row r="329" spans="1:10" x14ac:dyDescent="0.2">
      <c r="A329" s="87"/>
      <c r="B329" s="87"/>
      <c r="C329" s="87"/>
      <c r="D329" s="87"/>
      <c r="E329" s="87"/>
      <c r="F329" s="87"/>
      <c r="G329" s="87"/>
      <c r="H329" s="87"/>
      <c r="I329" s="87"/>
      <c r="J329" s="87"/>
    </row>
    <row r="330" spans="1:10" x14ac:dyDescent="0.2">
      <c r="A330" s="87"/>
      <c r="B330" s="87"/>
      <c r="C330" s="87"/>
      <c r="D330" s="87"/>
      <c r="E330" s="87"/>
      <c r="F330" s="87"/>
      <c r="G330" s="87"/>
      <c r="H330" s="87"/>
      <c r="I330" s="87"/>
      <c r="J330" s="87"/>
    </row>
    <row r="331" spans="1:10" x14ac:dyDescent="0.2">
      <c r="A331" s="87"/>
      <c r="B331" s="87"/>
      <c r="C331" s="87"/>
      <c r="D331" s="87"/>
      <c r="E331" s="87"/>
      <c r="F331" s="87"/>
      <c r="G331" s="87"/>
      <c r="H331" s="87"/>
      <c r="I331" s="87"/>
      <c r="J331" s="87"/>
    </row>
    <row r="332" spans="1:10" x14ac:dyDescent="0.2">
      <c r="A332" s="87"/>
      <c r="B332" s="87"/>
      <c r="C332" s="87"/>
      <c r="D332" s="87"/>
      <c r="E332" s="87"/>
      <c r="F332" s="87"/>
      <c r="G332" s="87"/>
      <c r="H332" s="87"/>
      <c r="I332" s="87"/>
      <c r="J332" s="87"/>
    </row>
    <row r="333" spans="1:10" x14ac:dyDescent="0.2">
      <c r="A333" s="87"/>
      <c r="B333" s="87"/>
      <c r="C333" s="87"/>
      <c r="D333" s="87"/>
      <c r="E333" s="87"/>
      <c r="F333" s="87"/>
      <c r="G333" s="87"/>
      <c r="H333" s="87"/>
      <c r="I333" s="87"/>
      <c r="J333" s="87"/>
    </row>
    <row r="334" spans="1:10" x14ac:dyDescent="0.2">
      <c r="A334" s="87"/>
      <c r="B334" s="87"/>
      <c r="C334" s="87"/>
      <c r="D334" s="87"/>
      <c r="E334" s="87"/>
      <c r="F334" s="87"/>
      <c r="G334" s="87"/>
      <c r="H334" s="87"/>
      <c r="I334" s="87"/>
      <c r="J334" s="87"/>
    </row>
    <row r="335" spans="1:10" x14ac:dyDescent="0.2">
      <c r="A335" s="87"/>
      <c r="B335" s="87"/>
      <c r="C335" s="87"/>
      <c r="D335" s="87"/>
      <c r="E335" s="87"/>
      <c r="F335" s="87"/>
      <c r="G335" s="87"/>
      <c r="H335" s="87"/>
      <c r="I335" s="87"/>
      <c r="J335" s="87"/>
    </row>
    <row r="336" spans="1:10" x14ac:dyDescent="0.2">
      <c r="A336" s="87"/>
      <c r="B336" s="87"/>
      <c r="C336" s="87"/>
      <c r="D336" s="87"/>
      <c r="E336" s="87"/>
      <c r="F336" s="87"/>
      <c r="G336" s="87"/>
      <c r="H336" s="87"/>
      <c r="I336" s="87"/>
      <c r="J336" s="87"/>
    </row>
    <row r="337" spans="1:10" x14ac:dyDescent="0.2">
      <c r="A337" s="87"/>
      <c r="B337" s="87"/>
      <c r="C337" s="87"/>
      <c r="D337" s="87"/>
      <c r="E337" s="87"/>
      <c r="F337" s="87"/>
      <c r="G337" s="87"/>
      <c r="H337" s="87"/>
      <c r="I337" s="87"/>
      <c r="J337" s="87"/>
    </row>
    <row r="338" spans="1:10" x14ac:dyDescent="0.2">
      <c r="A338" s="87"/>
      <c r="B338" s="87"/>
      <c r="C338" s="87"/>
      <c r="D338" s="87"/>
      <c r="E338" s="87"/>
      <c r="F338" s="87"/>
      <c r="G338" s="87"/>
      <c r="H338" s="87"/>
      <c r="I338" s="87"/>
      <c r="J338" s="87"/>
    </row>
    <row r="339" spans="1:10" x14ac:dyDescent="0.2">
      <c r="A339" s="87"/>
      <c r="B339" s="87"/>
      <c r="C339" s="87"/>
      <c r="D339" s="87"/>
      <c r="E339" s="87"/>
      <c r="F339" s="87"/>
      <c r="G339" s="87"/>
      <c r="H339" s="87"/>
      <c r="I339" s="87"/>
      <c r="J339" s="87"/>
    </row>
    <row r="340" spans="1:10" x14ac:dyDescent="0.2">
      <c r="A340" s="87"/>
      <c r="B340" s="87"/>
      <c r="C340" s="87"/>
      <c r="D340" s="87"/>
      <c r="E340" s="87"/>
      <c r="F340" s="87"/>
      <c r="G340" s="87"/>
      <c r="H340" s="87"/>
      <c r="I340" s="87"/>
      <c r="J340" s="87"/>
    </row>
    <row r="341" spans="1:10" x14ac:dyDescent="0.2">
      <c r="A341" s="87"/>
      <c r="B341" s="87"/>
      <c r="C341" s="87"/>
      <c r="D341" s="87"/>
      <c r="E341" s="87"/>
      <c r="F341" s="87"/>
      <c r="G341" s="87"/>
      <c r="H341" s="87"/>
      <c r="I341" s="87"/>
      <c r="J341" s="87"/>
    </row>
    <row r="342" spans="1:10" x14ac:dyDescent="0.2">
      <c r="A342" s="87"/>
      <c r="B342" s="87"/>
      <c r="C342" s="87"/>
      <c r="D342" s="87"/>
      <c r="E342" s="87"/>
      <c r="F342" s="87"/>
      <c r="G342" s="87"/>
      <c r="H342" s="87"/>
      <c r="I342" s="87"/>
      <c r="J342" s="87"/>
    </row>
    <row r="343" spans="1:10" x14ac:dyDescent="0.2">
      <c r="A343" s="87"/>
      <c r="B343" s="87"/>
      <c r="C343" s="87"/>
      <c r="D343" s="87"/>
      <c r="E343" s="87"/>
      <c r="F343" s="87"/>
      <c r="G343" s="87"/>
      <c r="H343" s="87"/>
      <c r="I343" s="87"/>
      <c r="J343" s="87"/>
    </row>
    <row r="344" spans="1:10" x14ac:dyDescent="0.2">
      <c r="A344" s="87"/>
      <c r="B344" s="87"/>
      <c r="C344" s="87"/>
      <c r="D344" s="87"/>
      <c r="E344" s="87"/>
      <c r="F344" s="87"/>
      <c r="G344" s="87"/>
      <c r="H344" s="87"/>
      <c r="I344" s="87"/>
      <c r="J344" s="87"/>
    </row>
    <row r="345" spans="1:10" x14ac:dyDescent="0.2">
      <c r="A345" s="87"/>
      <c r="B345" s="87"/>
      <c r="C345" s="87"/>
      <c r="D345" s="87"/>
      <c r="E345" s="87"/>
      <c r="F345" s="87"/>
      <c r="G345" s="87"/>
      <c r="H345" s="87"/>
      <c r="I345" s="87"/>
      <c r="J345" s="87"/>
    </row>
    <row r="346" spans="1:10" x14ac:dyDescent="0.2">
      <c r="A346" s="87"/>
      <c r="B346" s="87"/>
      <c r="C346" s="87"/>
      <c r="D346" s="87"/>
      <c r="E346" s="87"/>
      <c r="F346" s="87"/>
      <c r="G346" s="87"/>
      <c r="H346" s="87"/>
      <c r="I346" s="87"/>
      <c r="J346" s="87"/>
    </row>
    <row r="347" spans="1:10" x14ac:dyDescent="0.2">
      <c r="A347" s="87"/>
      <c r="B347" s="87"/>
      <c r="C347" s="87"/>
      <c r="D347" s="87"/>
      <c r="E347" s="87"/>
      <c r="F347" s="87"/>
      <c r="G347" s="87"/>
      <c r="H347" s="87"/>
      <c r="I347" s="87"/>
      <c r="J347" s="87"/>
    </row>
    <row r="348" spans="1:10" x14ac:dyDescent="0.2">
      <c r="A348" s="87"/>
      <c r="B348" s="87"/>
      <c r="C348" s="87"/>
      <c r="D348" s="87"/>
      <c r="E348" s="87"/>
      <c r="F348" s="87"/>
      <c r="G348" s="87"/>
      <c r="H348" s="87"/>
      <c r="I348" s="87"/>
      <c r="J348" s="87"/>
    </row>
    <row r="349" spans="1:10" x14ac:dyDescent="0.2">
      <c r="A349" s="87"/>
      <c r="B349" s="87"/>
      <c r="C349" s="87"/>
      <c r="D349" s="87"/>
      <c r="E349" s="87"/>
      <c r="F349" s="87"/>
      <c r="G349" s="87"/>
      <c r="H349" s="87"/>
      <c r="I349" s="87"/>
      <c r="J349" s="87"/>
    </row>
    <row r="350" spans="1:10" x14ac:dyDescent="0.2">
      <c r="A350" s="87"/>
      <c r="B350" s="87"/>
      <c r="C350" s="87"/>
      <c r="D350" s="87"/>
      <c r="E350" s="87"/>
      <c r="F350" s="87"/>
      <c r="G350" s="87"/>
      <c r="H350" s="87"/>
      <c r="I350" s="87"/>
      <c r="J350" s="87"/>
    </row>
    <row r="351" spans="1:10" x14ac:dyDescent="0.2">
      <c r="A351" s="87"/>
      <c r="B351" s="87"/>
      <c r="C351" s="87"/>
      <c r="D351" s="87"/>
      <c r="E351" s="87"/>
      <c r="F351" s="87"/>
      <c r="G351" s="87"/>
      <c r="H351" s="87"/>
      <c r="I351" s="87"/>
      <c r="J351" s="87"/>
    </row>
    <row r="352" spans="1:10" x14ac:dyDescent="0.2">
      <c r="A352" s="87"/>
      <c r="B352" s="87"/>
      <c r="C352" s="87"/>
      <c r="D352" s="87"/>
      <c r="E352" s="87"/>
      <c r="F352" s="87"/>
      <c r="G352" s="87"/>
      <c r="H352" s="87"/>
      <c r="I352" s="87"/>
      <c r="J352" s="87"/>
    </row>
    <row r="353" spans="1:10" x14ac:dyDescent="0.2">
      <c r="A353" s="87"/>
      <c r="B353" s="87"/>
      <c r="C353" s="87"/>
      <c r="D353" s="87"/>
      <c r="E353" s="87"/>
      <c r="F353" s="87"/>
      <c r="G353" s="87"/>
      <c r="H353" s="87"/>
      <c r="I353" s="87"/>
      <c r="J353" s="87"/>
    </row>
    <row r="354" spans="1:10" x14ac:dyDescent="0.2">
      <c r="A354" s="87"/>
      <c r="B354" s="87"/>
      <c r="C354" s="87"/>
      <c r="D354" s="87"/>
      <c r="E354" s="87"/>
      <c r="F354" s="87"/>
      <c r="G354" s="87"/>
      <c r="H354" s="87"/>
      <c r="I354" s="87"/>
      <c r="J354" s="87"/>
    </row>
    <row r="355" spans="1:10" x14ac:dyDescent="0.2">
      <c r="A355" s="87"/>
      <c r="B355" s="87"/>
      <c r="C355" s="87"/>
      <c r="D355" s="87"/>
      <c r="E355" s="87"/>
      <c r="F355" s="87"/>
      <c r="G355" s="87"/>
      <c r="H355" s="87"/>
      <c r="I355" s="87"/>
      <c r="J355" s="87"/>
    </row>
    <row r="356" spans="1:10" x14ac:dyDescent="0.2">
      <c r="A356" s="87"/>
      <c r="B356" s="87"/>
      <c r="C356" s="87"/>
      <c r="D356" s="87"/>
      <c r="E356" s="87"/>
      <c r="F356" s="87"/>
      <c r="G356" s="87"/>
      <c r="H356" s="87"/>
      <c r="I356" s="87"/>
      <c r="J356" s="87"/>
    </row>
    <row r="357" spans="1:10" x14ac:dyDescent="0.2">
      <c r="A357" s="87"/>
      <c r="B357" s="87"/>
      <c r="C357" s="87"/>
      <c r="D357" s="87"/>
      <c r="E357" s="87"/>
      <c r="F357" s="87"/>
      <c r="G357" s="87"/>
      <c r="H357" s="87"/>
      <c r="I357" s="87"/>
      <c r="J357" s="87"/>
    </row>
    <row r="358" spans="1:10" x14ac:dyDescent="0.2">
      <c r="A358" s="87"/>
      <c r="B358" s="87"/>
      <c r="C358" s="87"/>
      <c r="D358" s="87"/>
      <c r="E358" s="87"/>
      <c r="F358" s="87"/>
      <c r="G358" s="87"/>
      <c r="H358" s="87"/>
      <c r="I358" s="87"/>
      <c r="J358" s="87"/>
    </row>
    <row r="359" spans="1:10" x14ac:dyDescent="0.2">
      <c r="A359" s="87"/>
      <c r="B359" s="87"/>
      <c r="C359" s="87"/>
      <c r="D359" s="87"/>
      <c r="E359" s="87"/>
      <c r="F359" s="87"/>
      <c r="G359" s="87"/>
      <c r="H359" s="87"/>
      <c r="I359" s="87"/>
      <c r="J359" s="87"/>
    </row>
    <row r="360" spans="1:10" x14ac:dyDescent="0.2">
      <c r="A360" s="87"/>
      <c r="B360" s="87"/>
      <c r="C360" s="87"/>
      <c r="D360" s="87"/>
      <c r="E360" s="87"/>
      <c r="F360" s="87"/>
      <c r="G360" s="87"/>
      <c r="H360" s="87"/>
      <c r="I360" s="87"/>
      <c r="J360" s="87"/>
    </row>
    <row r="361" spans="1:10" x14ac:dyDescent="0.2">
      <c r="A361" s="87"/>
      <c r="B361" s="87"/>
      <c r="C361" s="87"/>
      <c r="D361" s="87"/>
      <c r="E361" s="87"/>
      <c r="F361" s="87"/>
      <c r="G361" s="87"/>
      <c r="H361" s="87"/>
      <c r="I361" s="87"/>
      <c r="J361" s="87"/>
    </row>
    <row r="362" spans="1:10" x14ac:dyDescent="0.2">
      <c r="A362" s="87"/>
      <c r="B362" s="87"/>
      <c r="C362" s="87"/>
      <c r="D362" s="87"/>
      <c r="E362" s="87"/>
      <c r="F362" s="87"/>
      <c r="G362" s="87"/>
      <c r="H362" s="87"/>
      <c r="I362" s="87"/>
      <c r="J362" s="87"/>
    </row>
    <row r="363" spans="1:10" x14ac:dyDescent="0.2">
      <c r="A363" s="87"/>
      <c r="B363" s="87"/>
      <c r="C363" s="87"/>
      <c r="D363" s="87"/>
      <c r="E363" s="87"/>
      <c r="F363" s="87"/>
      <c r="G363" s="87"/>
      <c r="H363" s="87"/>
      <c r="I363" s="87"/>
      <c r="J363" s="87"/>
    </row>
    <row r="364" spans="1:10" x14ac:dyDescent="0.2">
      <c r="A364" s="87"/>
      <c r="B364" s="87"/>
      <c r="C364" s="87"/>
      <c r="D364" s="87"/>
      <c r="E364" s="87"/>
      <c r="F364" s="87"/>
      <c r="G364" s="87"/>
      <c r="H364" s="87"/>
      <c r="I364" s="87"/>
      <c r="J364" s="87"/>
    </row>
    <row r="365" spans="1:10" x14ac:dyDescent="0.2">
      <c r="A365" s="87"/>
      <c r="B365" s="87"/>
      <c r="C365" s="87"/>
      <c r="D365" s="87"/>
      <c r="E365" s="87"/>
      <c r="F365" s="87"/>
      <c r="G365" s="87"/>
      <c r="H365" s="87"/>
      <c r="I365" s="87"/>
      <c r="J365" s="87"/>
    </row>
    <row r="366" spans="1:10" x14ac:dyDescent="0.2">
      <c r="A366" s="87"/>
      <c r="B366" s="87"/>
      <c r="C366" s="87"/>
      <c r="D366" s="87"/>
      <c r="E366" s="87"/>
      <c r="F366" s="87"/>
      <c r="G366" s="87"/>
      <c r="H366" s="87"/>
      <c r="I366" s="87"/>
      <c r="J366" s="87"/>
    </row>
    <row r="367" spans="1:10" x14ac:dyDescent="0.2">
      <c r="A367" s="87"/>
      <c r="B367" s="87"/>
      <c r="C367" s="87"/>
      <c r="D367" s="87"/>
      <c r="E367" s="87"/>
      <c r="F367" s="87"/>
      <c r="G367" s="87"/>
      <c r="H367" s="87"/>
      <c r="I367" s="87"/>
      <c r="J367" s="87"/>
    </row>
    <row r="368" spans="1:10" x14ac:dyDescent="0.2">
      <c r="A368" s="87"/>
      <c r="B368" s="87"/>
      <c r="C368" s="87"/>
      <c r="D368" s="87"/>
      <c r="E368" s="87"/>
      <c r="F368" s="87"/>
      <c r="G368" s="87"/>
      <c r="H368" s="87"/>
      <c r="I368" s="87"/>
      <c r="J368" s="87"/>
    </row>
    <row r="369" spans="1:10" x14ac:dyDescent="0.2">
      <c r="A369" s="87"/>
      <c r="B369" s="87"/>
      <c r="C369" s="87"/>
      <c r="D369" s="87"/>
      <c r="E369" s="87"/>
      <c r="F369" s="87"/>
      <c r="G369" s="87"/>
      <c r="H369" s="87"/>
      <c r="I369" s="87"/>
      <c r="J369" s="87"/>
    </row>
    <row r="370" spans="1:10" x14ac:dyDescent="0.2">
      <c r="A370" s="87"/>
      <c r="B370" s="87"/>
      <c r="C370" s="87"/>
      <c r="D370" s="87"/>
      <c r="E370" s="87"/>
      <c r="F370" s="87"/>
      <c r="G370" s="87"/>
      <c r="H370" s="87"/>
      <c r="I370" s="87"/>
      <c r="J370" s="87"/>
    </row>
    <row r="371" spans="1:10" x14ac:dyDescent="0.2">
      <c r="A371" s="87"/>
      <c r="B371" s="87"/>
      <c r="C371" s="87"/>
      <c r="D371" s="87"/>
      <c r="E371" s="87"/>
      <c r="F371" s="87"/>
      <c r="G371" s="87"/>
      <c r="H371" s="87"/>
      <c r="I371" s="87"/>
      <c r="J371" s="87"/>
    </row>
    <row r="372" spans="1:10" x14ac:dyDescent="0.2">
      <c r="A372" s="87"/>
      <c r="B372" s="87"/>
      <c r="C372" s="87"/>
      <c r="D372" s="87"/>
      <c r="E372" s="87"/>
      <c r="F372" s="87"/>
      <c r="G372" s="87"/>
      <c r="H372" s="87"/>
      <c r="I372" s="87"/>
      <c r="J372" s="87"/>
    </row>
    <row r="373" spans="1:10" x14ac:dyDescent="0.2">
      <c r="A373" s="87"/>
      <c r="B373" s="87"/>
      <c r="C373" s="87"/>
      <c r="D373" s="87"/>
      <c r="E373" s="87"/>
      <c r="F373" s="87"/>
      <c r="G373" s="87"/>
      <c r="H373" s="87"/>
      <c r="I373" s="87"/>
      <c r="J373" s="87"/>
    </row>
    <row r="374" spans="1:10" x14ac:dyDescent="0.2">
      <c r="A374" s="87"/>
      <c r="B374" s="87"/>
      <c r="C374" s="87"/>
      <c r="D374" s="87"/>
      <c r="E374" s="87"/>
      <c r="F374" s="87"/>
      <c r="G374" s="87"/>
      <c r="H374" s="87"/>
      <c r="I374" s="87"/>
      <c r="J374" s="87"/>
    </row>
    <row r="375" spans="1:10" x14ac:dyDescent="0.2">
      <c r="A375" s="87"/>
      <c r="B375" s="87"/>
      <c r="C375" s="87"/>
      <c r="D375" s="87"/>
      <c r="E375" s="87"/>
      <c r="F375" s="87"/>
      <c r="G375" s="87"/>
      <c r="H375" s="87"/>
      <c r="I375" s="87"/>
      <c r="J375" s="87"/>
    </row>
    <row r="376" spans="1:10" x14ac:dyDescent="0.2">
      <c r="A376" s="87"/>
      <c r="B376" s="87"/>
      <c r="C376" s="87"/>
      <c r="D376" s="87"/>
      <c r="E376" s="87"/>
      <c r="F376" s="87"/>
      <c r="G376" s="87"/>
      <c r="H376" s="87"/>
      <c r="I376" s="87"/>
      <c r="J376" s="87"/>
    </row>
    <row r="377" spans="1:10" x14ac:dyDescent="0.2">
      <c r="A377" s="87"/>
      <c r="B377" s="87"/>
      <c r="C377" s="87"/>
      <c r="D377" s="87"/>
      <c r="E377" s="87"/>
      <c r="F377" s="87"/>
      <c r="G377" s="87"/>
      <c r="H377" s="87"/>
      <c r="I377" s="87"/>
      <c r="J377" s="87"/>
    </row>
    <row r="378" spans="1:10" x14ac:dyDescent="0.2">
      <c r="A378" s="87"/>
      <c r="B378" s="87"/>
      <c r="C378" s="87"/>
      <c r="D378" s="87"/>
      <c r="E378" s="87"/>
      <c r="F378" s="87"/>
      <c r="G378" s="87"/>
      <c r="H378" s="87"/>
      <c r="I378" s="87"/>
      <c r="J378" s="87"/>
    </row>
    <row r="379" spans="1:10" x14ac:dyDescent="0.2">
      <c r="A379" s="87"/>
      <c r="B379" s="87"/>
      <c r="C379" s="87"/>
      <c r="D379" s="87"/>
      <c r="E379" s="87"/>
      <c r="F379" s="87"/>
      <c r="G379" s="87"/>
      <c r="H379" s="87"/>
      <c r="I379" s="87"/>
      <c r="J379" s="87"/>
    </row>
    <row r="380" spans="1:10" x14ac:dyDescent="0.2">
      <c r="A380" s="87"/>
      <c r="B380" s="87"/>
      <c r="C380" s="87"/>
      <c r="D380" s="87"/>
      <c r="E380" s="87"/>
      <c r="F380" s="87"/>
      <c r="G380" s="87"/>
      <c r="H380" s="87"/>
      <c r="I380" s="87"/>
      <c r="J380" s="87"/>
    </row>
    <row r="381" spans="1:10" x14ac:dyDescent="0.2">
      <c r="A381" s="87"/>
      <c r="B381" s="87"/>
      <c r="C381" s="87"/>
      <c r="D381" s="87"/>
      <c r="E381" s="87"/>
      <c r="F381" s="87"/>
      <c r="G381" s="87"/>
      <c r="H381" s="87"/>
      <c r="I381" s="87"/>
      <c r="J381" s="87"/>
    </row>
    <row r="382" spans="1:10" x14ac:dyDescent="0.2">
      <c r="A382" s="87"/>
      <c r="B382" s="87"/>
      <c r="C382" s="87"/>
      <c r="D382" s="87"/>
      <c r="E382" s="87"/>
      <c r="F382" s="87"/>
      <c r="G382" s="87"/>
      <c r="H382" s="87"/>
      <c r="I382" s="87"/>
      <c r="J382" s="87"/>
    </row>
    <row r="383" spans="1:10" x14ac:dyDescent="0.2">
      <c r="A383" s="87"/>
      <c r="B383" s="87"/>
      <c r="C383" s="87"/>
      <c r="D383" s="87"/>
      <c r="E383" s="87"/>
      <c r="F383" s="87"/>
      <c r="G383" s="87"/>
      <c r="H383" s="87"/>
      <c r="I383" s="87"/>
      <c r="J383" s="87"/>
    </row>
    <row r="384" spans="1:10" x14ac:dyDescent="0.2">
      <c r="A384" s="87"/>
      <c r="B384" s="87"/>
      <c r="C384" s="87"/>
      <c r="D384" s="87"/>
      <c r="E384" s="87"/>
      <c r="F384" s="87"/>
      <c r="G384" s="87"/>
      <c r="H384" s="87"/>
      <c r="I384" s="87"/>
      <c r="J384" s="87"/>
    </row>
    <row r="385" spans="1:10" x14ac:dyDescent="0.2">
      <c r="A385" s="87"/>
      <c r="B385" s="87"/>
      <c r="C385" s="87"/>
      <c r="D385" s="87"/>
      <c r="E385" s="87"/>
      <c r="F385" s="87"/>
      <c r="G385" s="87"/>
      <c r="H385" s="87"/>
      <c r="I385" s="87"/>
      <c r="J385" s="87"/>
    </row>
    <row r="386" spans="1:10" x14ac:dyDescent="0.2">
      <c r="A386" s="87"/>
      <c r="B386" s="87"/>
      <c r="C386" s="87"/>
      <c r="D386" s="87"/>
      <c r="E386" s="87"/>
      <c r="F386" s="87"/>
      <c r="G386" s="87"/>
      <c r="H386" s="87"/>
      <c r="I386" s="87"/>
      <c r="J386" s="87"/>
    </row>
    <row r="387" spans="1:10" x14ac:dyDescent="0.2">
      <c r="A387" s="87"/>
      <c r="B387" s="87"/>
      <c r="C387" s="87"/>
      <c r="D387" s="87"/>
      <c r="E387" s="87"/>
      <c r="F387" s="87"/>
      <c r="G387" s="87"/>
      <c r="H387" s="87"/>
      <c r="I387" s="87"/>
      <c r="J387" s="87"/>
    </row>
    <row r="388" spans="1:10" x14ac:dyDescent="0.2">
      <c r="A388" s="87"/>
      <c r="B388" s="87"/>
      <c r="C388" s="87"/>
      <c r="D388" s="87"/>
      <c r="E388" s="87"/>
      <c r="F388" s="87"/>
      <c r="G388" s="87"/>
      <c r="H388" s="87"/>
      <c r="I388" s="87"/>
      <c r="J388" s="87"/>
    </row>
    <row r="389" spans="1:10" x14ac:dyDescent="0.2">
      <c r="A389" s="87"/>
      <c r="B389" s="87"/>
      <c r="C389" s="87"/>
      <c r="D389" s="87"/>
      <c r="E389" s="87"/>
      <c r="F389" s="87"/>
      <c r="G389" s="87"/>
      <c r="H389" s="87"/>
      <c r="I389" s="87"/>
      <c r="J389" s="87"/>
    </row>
    <row r="390" spans="1:10" x14ac:dyDescent="0.2">
      <c r="A390" s="87"/>
      <c r="B390" s="87"/>
      <c r="C390" s="87"/>
      <c r="D390" s="87"/>
      <c r="E390" s="87"/>
      <c r="F390" s="87"/>
      <c r="G390" s="87"/>
      <c r="H390" s="87"/>
      <c r="I390" s="87"/>
      <c r="J390" s="87"/>
    </row>
    <row r="391" spans="1:10" x14ac:dyDescent="0.2">
      <c r="A391" s="87"/>
      <c r="B391" s="87"/>
      <c r="C391" s="87"/>
      <c r="D391" s="87"/>
      <c r="E391" s="87"/>
      <c r="F391" s="87"/>
      <c r="G391" s="87"/>
      <c r="H391" s="87"/>
      <c r="I391" s="87"/>
      <c r="J391" s="87"/>
    </row>
    <row r="392" spans="1:10" x14ac:dyDescent="0.2">
      <c r="A392" s="87"/>
      <c r="B392" s="87"/>
      <c r="C392" s="87"/>
      <c r="D392" s="87"/>
      <c r="E392" s="87"/>
      <c r="F392" s="87"/>
      <c r="G392" s="87"/>
      <c r="H392" s="87"/>
      <c r="I392" s="87"/>
      <c r="J392" s="87"/>
    </row>
    <row r="393" spans="1:10" x14ac:dyDescent="0.2">
      <c r="A393" s="87"/>
      <c r="B393" s="87"/>
      <c r="C393" s="87"/>
      <c r="D393" s="87"/>
      <c r="E393" s="87"/>
      <c r="F393" s="87"/>
      <c r="G393" s="87"/>
      <c r="H393" s="87"/>
      <c r="I393" s="87"/>
      <c r="J393" s="87"/>
    </row>
    <row r="394" spans="1:10" x14ac:dyDescent="0.2">
      <c r="A394" s="87"/>
      <c r="B394" s="87"/>
      <c r="C394" s="87"/>
      <c r="D394" s="87"/>
      <c r="E394" s="87"/>
      <c r="F394" s="87"/>
      <c r="G394" s="87"/>
      <c r="H394" s="87"/>
      <c r="I394" s="87"/>
      <c r="J394" s="87"/>
    </row>
    <row r="395" spans="1:10" x14ac:dyDescent="0.2">
      <c r="A395" s="87"/>
      <c r="B395" s="87"/>
      <c r="C395" s="87"/>
      <c r="D395" s="87"/>
      <c r="E395" s="87"/>
      <c r="F395" s="87"/>
      <c r="G395" s="87"/>
      <c r="H395" s="87"/>
      <c r="I395" s="87"/>
      <c r="J395" s="87"/>
    </row>
    <row r="396" spans="1:10" x14ac:dyDescent="0.2">
      <c r="A396" s="87"/>
      <c r="B396" s="87"/>
      <c r="C396" s="87"/>
      <c r="D396" s="87"/>
      <c r="E396" s="87"/>
      <c r="F396" s="87"/>
      <c r="G396" s="87"/>
      <c r="H396" s="87"/>
      <c r="I396" s="87"/>
      <c r="J396" s="87"/>
    </row>
    <row r="397" spans="1:10" x14ac:dyDescent="0.2">
      <c r="A397" s="87"/>
      <c r="B397" s="87"/>
      <c r="C397" s="87"/>
      <c r="D397" s="87"/>
      <c r="E397" s="87"/>
      <c r="F397" s="87"/>
      <c r="G397" s="87"/>
      <c r="H397" s="87"/>
      <c r="I397" s="87"/>
      <c r="J397" s="87"/>
    </row>
    <row r="398" spans="1:10" x14ac:dyDescent="0.2">
      <c r="A398" s="87"/>
      <c r="B398" s="87"/>
      <c r="C398" s="87"/>
      <c r="D398" s="87"/>
      <c r="E398" s="87"/>
      <c r="F398" s="87"/>
      <c r="G398" s="87"/>
      <c r="H398" s="87"/>
      <c r="I398" s="87"/>
      <c r="J398" s="87"/>
    </row>
    <row r="399" spans="1:10" x14ac:dyDescent="0.2">
      <c r="A399" s="87"/>
      <c r="B399" s="87"/>
      <c r="C399" s="87"/>
      <c r="D399" s="87"/>
      <c r="E399" s="87"/>
      <c r="F399" s="87"/>
      <c r="G399" s="87"/>
      <c r="H399" s="87"/>
      <c r="I399" s="87"/>
      <c r="J399" s="87"/>
    </row>
    <row r="400" spans="1:10" x14ac:dyDescent="0.2">
      <c r="A400" s="87"/>
      <c r="B400" s="87"/>
      <c r="C400" s="87"/>
      <c r="D400" s="87"/>
      <c r="E400" s="87"/>
      <c r="F400" s="87"/>
      <c r="G400" s="87"/>
      <c r="H400" s="87"/>
      <c r="I400" s="87"/>
      <c r="J400" s="87"/>
    </row>
    <row r="401" spans="1:10" x14ac:dyDescent="0.2">
      <c r="A401" s="87"/>
      <c r="B401" s="87"/>
      <c r="C401" s="87"/>
      <c r="D401" s="87"/>
      <c r="E401" s="87"/>
      <c r="F401" s="87"/>
      <c r="G401" s="87"/>
      <c r="H401" s="87"/>
      <c r="I401" s="87"/>
      <c r="J401" s="87"/>
    </row>
    <row r="402" spans="1:10" x14ac:dyDescent="0.2">
      <c r="A402" s="87"/>
      <c r="B402" s="87"/>
      <c r="C402" s="87"/>
      <c r="D402" s="87"/>
      <c r="E402" s="87"/>
      <c r="F402" s="87"/>
      <c r="G402" s="87"/>
      <c r="H402" s="87"/>
      <c r="I402" s="87"/>
      <c r="J402" s="87"/>
    </row>
    <row r="403" spans="1:10" x14ac:dyDescent="0.2">
      <c r="A403" s="87"/>
      <c r="B403" s="87"/>
      <c r="C403" s="87"/>
      <c r="D403" s="87"/>
      <c r="E403" s="87"/>
      <c r="F403" s="87"/>
      <c r="G403" s="87"/>
      <c r="H403" s="87"/>
      <c r="I403" s="87"/>
      <c r="J403" s="87"/>
    </row>
    <row r="404" spans="1:10" x14ac:dyDescent="0.2">
      <c r="A404" s="87"/>
      <c r="B404" s="87"/>
      <c r="C404" s="87"/>
      <c r="D404" s="87"/>
      <c r="E404" s="87"/>
      <c r="F404" s="87"/>
      <c r="G404" s="87"/>
      <c r="H404" s="87"/>
      <c r="I404" s="87"/>
      <c r="J404" s="87"/>
    </row>
    <row r="405" spans="1:10" x14ac:dyDescent="0.2">
      <c r="A405" s="87"/>
      <c r="B405" s="87"/>
      <c r="C405" s="87"/>
      <c r="D405" s="87"/>
      <c r="E405" s="87"/>
      <c r="F405" s="87"/>
      <c r="G405" s="87"/>
      <c r="H405" s="87"/>
      <c r="I405" s="87"/>
      <c r="J405" s="87"/>
    </row>
    <row r="406" spans="1:10" x14ac:dyDescent="0.2">
      <c r="A406" s="87"/>
      <c r="B406" s="87"/>
      <c r="C406" s="87"/>
      <c r="D406" s="87"/>
      <c r="E406" s="87"/>
      <c r="F406" s="87"/>
      <c r="G406" s="87"/>
      <c r="H406" s="87"/>
      <c r="I406" s="87"/>
      <c r="J406" s="87"/>
    </row>
    <row r="407" spans="1:10" x14ac:dyDescent="0.2">
      <c r="A407" s="87"/>
      <c r="B407" s="87"/>
      <c r="C407" s="87"/>
      <c r="D407" s="87"/>
      <c r="E407" s="87"/>
      <c r="F407" s="87"/>
      <c r="G407" s="87"/>
      <c r="H407" s="87"/>
      <c r="I407" s="87"/>
      <c r="J407" s="87"/>
    </row>
    <row r="408" spans="1:10" x14ac:dyDescent="0.2">
      <c r="A408" s="87"/>
      <c r="B408" s="87"/>
      <c r="C408" s="87"/>
      <c r="D408" s="87"/>
      <c r="E408" s="87"/>
      <c r="F408" s="87"/>
      <c r="G408" s="87"/>
      <c r="H408" s="87"/>
      <c r="I408" s="87"/>
      <c r="J408" s="87"/>
    </row>
    <row r="409" spans="1:10" x14ac:dyDescent="0.2">
      <c r="A409" s="87"/>
      <c r="B409" s="87"/>
      <c r="C409" s="87"/>
      <c r="D409" s="87"/>
      <c r="E409" s="87"/>
      <c r="F409" s="87"/>
      <c r="G409" s="87"/>
      <c r="H409" s="87"/>
      <c r="I409" s="87"/>
      <c r="J409" s="87"/>
    </row>
    <row r="410" spans="1:10" x14ac:dyDescent="0.2">
      <c r="A410" s="87"/>
      <c r="B410" s="87"/>
      <c r="C410" s="87"/>
      <c r="D410" s="87"/>
      <c r="E410" s="87"/>
      <c r="F410" s="87"/>
      <c r="G410" s="87"/>
      <c r="H410" s="87"/>
      <c r="I410" s="87"/>
      <c r="J410" s="87"/>
    </row>
    <row r="411" spans="1:10" x14ac:dyDescent="0.2">
      <c r="A411" s="87"/>
      <c r="B411" s="87"/>
      <c r="C411" s="87"/>
      <c r="D411" s="87"/>
      <c r="E411" s="87"/>
      <c r="F411" s="87"/>
      <c r="G411" s="87"/>
      <c r="H411" s="87"/>
      <c r="I411" s="87"/>
      <c r="J411" s="87"/>
    </row>
    <row r="412" spans="1:10" x14ac:dyDescent="0.2">
      <c r="A412" s="87"/>
      <c r="B412" s="87"/>
      <c r="C412" s="87"/>
      <c r="D412" s="87"/>
      <c r="E412" s="87"/>
      <c r="F412" s="87"/>
      <c r="G412" s="87"/>
      <c r="H412" s="87"/>
      <c r="I412" s="87"/>
      <c r="J412" s="87"/>
    </row>
    <row r="413" spans="1:10" x14ac:dyDescent="0.2">
      <c r="A413" s="87"/>
      <c r="B413" s="87"/>
      <c r="C413" s="87"/>
      <c r="D413" s="87"/>
      <c r="E413" s="87"/>
      <c r="F413" s="87"/>
      <c r="G413" s="87"/>
      <c r="H413" s="87"/>
      <c r="I413" s="87"/>
      <c r="J413" s="87"/>
    </row>
    <row r="414" spans="1:10" x14ac:dyDescent="0.2">
      <c r="A414" s="87"/>
      <c r="B414" s="87"/>
      <c r="C414" s="87"/>
      <c r="D414" s="87"/>
      <c r="E414" s="87"/>
      <c r="F414" s="87"/>
      <c r="G414" s="87"/>
      <c r="H414" s="87"/>
      <c r="I414" s="87"/>
      <c r="J414" s="87"/>
    </row>
    <row r="415" spans="1:10" x14ac:dyDescent="0.2">
      <c r="A415" s="87"/>
      <c r="B415" s="87"/>
      <c r="C415" s="87"/>
      <c r="D415" s="87"/>
      <c r="E415" s="87"/>
      <c r="F415" s="87"/>
      <c r="G415" s="87"/>
      <c r="H415" s="87"/>
      <c r="I415" s="87"/>
      <c r="J415" s="87"/>
    </row>
    <row r="416" spans="1:10" x14ac:dyDescent="0.2">
      <c r="A416" s="87"/>
      <c r="B416" s="87"/>
      <c r="C416" s="87"/>
      <c r="D416" s="87"/>
      <c r="E416" s="87"/>
      <c r="F416" s="87"/>
      <c r="G416" s="87"/>
      <c r="H416" s="87"/>
      <c r="I416" s="87"/>
      <c r="J416" s="87"/>
    </row>
    <row r="417" spans="1:10" x14ac:dyDescent="0.2">
      <c r="A417" s="87"/>
      <c r="B417" s="87"/>
      <c r="C417" s="87"/>
      <c r="D417" s="87"/>
      <c r="E417" s="87"/>
      <c r="F417" s="87"/>
      <c r="G417" s="87"/>
      <c r="H417" s="87"/>
      <c r="I417" s="87"/>
      <c r="J417" s="87"/>
    </row>
    <row r="418" spans="1:10" x14ac:dyDescent="0.2">
      <c r="A418" s="87"/>
      <c r="B418" s="87"/>
      <c r="C418" s="87"/>
      <c r="D418" s="87"/>
      <c r="E418" s="87"/>
      <c r="F418" s="87"/>
      <c r="G418" s="87"/>
      <c r="H418" s="87"/>
      <c r="I418" s="87"/>
      <c r="J418" s="87"/>
    </row>
    <row r="419" spans="1:10" x14ac:dyDescent="0.2">
      <c r="A419" s="87"/>
      <c r="B419" s="87"/>
      <c r="C419" s="87"/>
      <c r="D419" s="87"/>
      <c r="E419" s="87"/>
      <c r="F419" s="87"/>
      <c r="G419" s="87"/>
      <c r="H419" s="87"/>
      <c r="I419" s="87"/>
      <c r="J419" s="87"/>
    </row>
    <row r="420" spans="1:10" x14ac:dyDescent="0.2">
      <c r="A420" s="87"/>
      <c r="B420" s="87"/>
      <c r="C420" s="87"/>
      <c r="D420" s="87"/>
      <c r="E420" s="87"/>
      <c r="F420" s="87"/>
      <c r="G420" s="87"/>
      <c r="H420" s="87"/>
      <c r="I420" s="87"/>
      <c r="J420" s="87"/>
    </row>
    <row r="421" spans="1:10" x14ac:dyDescent="0.2">
      <c r="A421" s="87"/>
      <c r="B421" s="87"/>
      <c r="C421" s="87"/>
      <c r="D421" s="87"/>
      <c r="E421" s="87"/>
      <c r="F421" s="87"/>
      <c r="G421" s="87"/>
      <c r="H421" s="87"/>
      <c r="I421" s="87"/>
      <c r="J421" s="87"/>
    </row>
    <row r="422" spans="1:10" x14ac:dyDescent="0.2">
      <c r="A422" s="87"/>
      <c r="B422" s="87"/>
      <c r="C422" s="87"/>
      <c r="D422" s="87"/>
      <c r="E422" s="87"/>
      <c r="F422" s="87"/>
      <c r="G422" s="87"/>
      <c r="H422" s="87"/>
      <c r="I422" s="87"/>
      <c r="J422" s="87"/>
    </row>
    <row r="423" spans="1:10" x14ac:dyDescent="0.2">
      <c r="A423" s="87"/>
      <c r="B423" s="87"/>
      <c r="C423" s="87"/>
      <c r="D423" s="87"/>
      <c r="E423" s="87"/>
      <c r="F423" s="87"/>
      <c r="G423" s="87"/>
      <c r="H423" s="87"/>
      <c r="I423" s="87"/>
      <c r="J423" s="87"/>
    </row>
    <row r="424" spans="1:10" x14ac:dyDescent="0.2">
      <c r="A424" s="87"/>
      <c r="B424" s="87"/>
      <c r="C424" s="87"/>
      <c r="D424" s="87"/>
      <c r="E424" s="87"/>
      <c r="F424" s="87"/>
      <c r="G424" s="87"/>
      <c r="H424" s="87"/>
      <c r="I424" s="87"/>
      <c r="J424" s="87"/>
    </row>
    <row r="425" spans="1:10" x14ac:dyDescent="0.2">
      <c r="A425" s="87"/>
      <c r="B425" s="87"/>
      <c r="C425" s="87"/>
      <c r="D425" s="87"/>
      <c r="E425" s="87"/>
      <c r="F425" s="87"/>
      <c r="G425" s="87"/>
      <c r="H425" s="87"/>
      <c r="I425" s="87"/>
      <c r="J425" s="87"/>
    </row>
    <row r="426" spans="1:10" x14ac:dyDescent="0.2">
      <c r="A426" s="87"/>
      <c r="B426" s="87"/>
      <c r="C426" s="87"/>
      <c r="D426" s="87"/>
      <c r="E426" s="87"/>
      <c r="F426" s="87"/>
      <c r="G426" s="87"/>
      <c r="H426" s="87"/>
      <c r="I426" s="87"/>
      <c r="J426" s="87"/>
    </row>
    <row r="427" spans="1:10" x14ac:dyDescent="0.2">
      <c r="A427" s="87"/>
      <c r="B427" s="87"/>
      <c r="C427" s="87"/>
      <c r="D427" s="87"/>
      <c r="E427" s="87"/>
      <c r="F427" s="87"/>
      <c r="G427" s="87"/>
      <c r="H427" s="87"/>
      <c r="I427" s="87"/>
      <c r="J427" s="87"/>
    </row>
    <row r="428" spans="1:10" x14ac:dyDescent="0.2">
      <c r="A428" s="87"/>
      <c r="B428" s="87"/>
      <c r="C428" s="87"/>
      <c r="D428" s="87"/>
      <c r="E428" s="87"/>
      <c r="F428" s="87"/>
      <c r="G428" s="87"/>
      <c r="H428" s="87"/>
      <c r="I428" s="87"/>
      <c r="J428" s="87"/>
    </row>
    <row r="429" spans="1:10" x14ac:dyDescent="0.2">
      <c r="A429" s="87"/>
      <c r="B429" s="87"/>
      <c r="C429" s="87"/>
      <c r="D429" s="87"/>
      <c r="E429" s="87"/>
      <c r="F429" s="87"/>
      <c r="G429" s="87"/>
      <c r="H429" s="87"/>
      <c r="I429" s="87"/>
      <c r="J429" s="87"/>
    </row>
    <row r="430" spans="1:10" x14ac:dyDescent="0.2">
      <c r="A430" s="87"/>
      <c r="B430" s="87"/>
      <c r="C430" s="87"/>
      <c r="D430" s="87"/>
      <c r="E430" s="87"/>
      <c r="F430" s="87"/>
      <c r="G430" s="87"/>
      <c r="H430" s="87"/>
      <c r="I430" s="87"/>
      <c r="J430" s="87"/>
    </row>
    <row r="431" spans="1:10" x14ac:dyDescent="0.2">
      <c r="A431" s="87"/>
      <c r="B431" s="87"/>
      <c r="C431" s="87"/>
      <c r="D431" s="87"/>
      <c r="E431" s="87"/>
      <c r="F431" s="87"/>
      <c r="G431" s="87"/>
      <c r="H431" s="87"/>
      <c r="I431" s="87"/>
      <c r="J431" s="87"/>
    </row>
    <row r="432" spans="1:10" x14ac:dyDescent="0.2">
      <c r="A432" s="87"/>
      <c r="B432" s="87"/>
      <c r="C432" s="87"/>
      <c r="D432" s="87"/>
      <c r="E432" s="87"/>
      <c r="F432" s="87"/>
      <c r="G432" s="87"/>
      <c r="H432" s="87"/>
      <c r="I432" s="87"/>
      <c r="J432" s="87"/>
    </row>
    <row r="433" spans="1:10" x14ac:dyDescent="0.2">
      <c r="A433" s="87"/>
      <c r="B433" s="87"/>
      <c r="C433" s="87"/>
      <c r="D433" s="87"/>
      <c r="E433" s="87"/>
      <c r="F433" s="87"/>
      <c r="G433" s="87"/>
      <c r="H433" s="87"/>
      <c r="I433" s="87"/>
      <c r="J433" s="87"/>
    </row>
  </sheetData>
  <sheetProtection formatCells="0" formatColumns="0" formatRows="0" insertRows="0" deleteRows="0" selectLockedCells="1" sort="0" autoFilter="0"/>
  <protectedRanges>
    <protectedRange sqref="M13" name="Rango1"/>
    <protectedRange sqref="O13:P13" name="Rango1_1"/>
  </protectedRanges>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32:I38 I5:I16 I18:I21">
    <cfRule type="containsBlanks" priority="61" stopIfTrue="1">
      <formula>LEN(TRIM(I5))=0</formula>
    </cfRule>
  </conditionalFormatting>
  <conditionalFormatting sqref="K5">
    <cfRule type="containsBlanks" priority="42" stopIfTrue="1">
      <formula>LEN(TRIM(K5))=0</formula>
    </cfRule>
  </conditionalFormatting>
  <conditionalFormatting sqref="I28">
    <cfRule type="containsBlanks" priority="26" stopIfTrue="1">
      <formula>LEN(TRIM(I28))=0</formula>
    </cfRule>
  </conditionalFormatting>
  <conditionalFormatting sqref="I22:I24">
    <cfRule type="containsBlanks" priority="22" stopIfTrue="1">
      <formula>LEN(TRIM(I22))=0</formula>
    </cfRule>
  </conditionalFormatting>
  <conditionalFormatting sqref="K22:K24">
    <cfRule type="containsBlanks" priority="19" stopIfTrue="1">
      <formula>LEN(TRIM(K22))=0</formula>
    </cfRule>
  </conditionalFormatting>
  <conditionalFormatting sqref="I17">
    <cfRule type="containsBlanks" priority="12" stopIfTrue="1">
      <formula>LEN(TRIM(I17))=0</formula>
    </cfRule>
  </conditionalFormatting>
  <conditionalFormatting sqref="K6:K21">
    <cfRule type="containsBlanks" priority="6" stopIfTrue="1">
      <formula>LEN(TRIM(K6))=0</formula>
    </cfRule>
  </conditionalFormatting>
  <dataValidations count="5">
    <dataValidation allowBlank="1" showErrorMessage="1" errorTitle="Error" error="Please select an option from the drop down list." sqref="E22:E24 F5:F111 H5:H111" xr:uid="{00000000-0002-0000-0200-000000000000}"/>
    <dataValidation type="list" allowBlank="1" showErrorMessage="1" errorTitle="Error" error="Please select an option from the drop down list." sqref="E25:E111 E5:E21" xr:uid="{00000000-0002-0000-0200-000001000000}">
      <formula1>Occurrences</formula1>
    </dataValidation>
    <dataValidation type="list" allowBlank="1" showInputMessage="1" showErrorMessage="1" sqref="B23:B111 B5:B21" xr:uid="{00000000-0002-0000-0200-000002000000}">
      <formula1>Process</formula1>
    </dataValidation>
    <dataValidation type="list" allowBlank="1" showErrorMessage="1" errorTitle="Error" error="Please select an option from the drop down list." sqref="G5:G111" xr:uid="{00000000-0002-0000-0200-000003000000}">
      <formula1>Potential</formula1>
    </dataValidation>
    <dataValidation type="list" allowBlank="1" showErrorMessage="1" errorTitle="Error" error="Please select an option from the drop down list." sqref="D5:D111" xr:uid="{00000000-0002-0000-0200-000004000000}">
      <formula1>Likelihood</formula1>
    </dataValidation>
  </dataValidations>
  <printOptions horizontalCentered="1" verticalCentered="1"/>
  <pageMargins left="0.7" right="0.7" top="0.75" bottom="0.75" header="0.3" footer="0.3"/>
  <pageSetup paperSize="120" scale="42" orientation="landscape" r:id="rId1"/>
  <rowBreaks count="1" manualBreakCount="1">
    <brk id="21" max="16383" man="1"/>
  </rowBreaks>
  <drawing r:id="rId2"/>
  <extLst>
    <ext xmlns:x14="http://schemas.microsoft.com/office/spreadsheetml/2009/9/main" uri="{78C0D931-6437-407d-A8EE-F0AAD7539E65}">
      <x14:conditionalFormattings>
        <x14:conditionalFormatting xmlns:xm="http://schemas.microsoft.com/office/excel/2006/main">
          <x14:cfRule type="cellIs" priority="75" stopIfTrue="1" operator="between" id="{259731CE-DE80-4E06-9AB7-EC200BECEFF9}">
            <xm:f>Listas!$C$4</xm:f>
            <xm:f>Listas!$C$2</xm:f>
            <x14:dxf>
              <fill>
                <patternFill>
                  <bgColor rgb="FFFFFF00"/>
                </patternFill>
              </fill>
            </x14:dxf>
          </x14:cfRule>
          <xm:sqref>I32:I38 I5:I16 I18:I21</xm:sqref>
        </x14:conditionalFormatting>
        <x14:conditionalFormatting xmlns:xm="http://schemas.microsoft.com/office/excel/2006/main">
          <x14:cfRule type="expression" priority="74"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J5 J32:K38</xm:sqref>
        </x14:conditionalFormatting>
        <x14:conditionalFormatting xmlns:xm="http://schemas.microsoft.com/office/excel/2006/main">
          <x14:cfRule type="cellIs" priority="65" stopIfTrue="1" operator="greaterThanOrEqual" id="{EBEAAEC9-CBDA-406F-BBCC-FF04E3EFF825}">
            <xm:f>Listas!$C$2</xm:f>
            <x14:dxf>
              <font>
                <color rgb="FFFFFF00"/>
              </font>
              <fill>
                <patternFill>
                  <bgColor rgb="FFFF0000"/>
                </patternFill>
              </fill>
            </x14:dxf>
          </x14:cfRule>
          <xm:sqref>I32:I38 I5:I16 I18:I21</xm:sqref>
        </x14:conditionalFormatting>
        <x14:conditionalFormatting xmlns:xm="http://schemas.microsoft.com/office/excel/2006/main">
          <x14:cfRule type="cellIs" priority="44"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43"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9"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28"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27"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25" stopIfTrue="1" operator="between" id="{46670E8A-495D-418B-A374-D6DCC7ECA44E}">
            <xm:f>Listas!$C$4</xm:f>
            <xm:f>Listas!$C$2</xm:f>
            <x14:dxf>
              <fill>
                <patternFill>
                  <bgColor rgb="FFFFFF00"/>
                </patternFill>
              </fill>
            </x14:dxf>
          </x14:cfRule>
          <xm:sqref>I22:I24</xm:sqref>
        </x14:conditionalFormatting>
        <x14:conditionalFormatting xmlns:xm="http://schemas.microsoft.com/office/excel/2006/main">
          <x14:cfRule type="cellIs" priority="23" stopIfTrue="1" operator="greaterThanOrEqual" id="{9A806F52-BF19-4EC1-ACE7-AA4B12438E83}">
            <xm:f>Listas!$C$2</xm:f>
            <x14:dxf>
              <font>
                <color rgb="FFFFFF00"/>
              </font>
              <fill>
                <patternFill>
                  <bgColor rgb="FFFF0000"/>
                </patternFill>
              </fill>
            </x14:dxf>
          </x14:cfRule>
          <xm:sqref>I22:I24</xm:sqref>
        </x14:conditionalFormatting>
        <x14:conditionalFormatting xmlns:xm="http://schemas.microsoft.com/office/excel/2006/main">
          <x14:cfRule type="cellIs" priority="21" stopIfTrue="1" operator="between" id="{ABC39191-29AF-4CA8-9F47-9C255B8C5BEC}">
            <xm:f>Listas!$C$4</xm:f>
            <xm:f>Listas!$C$2</xm:f>
            <x14:dxf>
              <fill>
                <patternFill>
                  <bgColor rgb="FFFFFF00"/>
                </patternFill>
              </fill>
            </x14:dxf>
          </x14:cfRule>
          <xm:sqref>K22:K24</xm:sqref>
        </x14:conditionalFormatting>
        <x14:conditionalFormatting xmlns:xm="http://schemas.microsoft.com/office/excel/2006/main">
          <x14:cfRule type="cellIs" priority="20" stopIfTrue="1" operator="greaterThanOrEqual" id="{79CE7B64-4F89-4D26-8C0C-145FFDF63CFA}">
            <xm:f>Listas!$C$2</xm:f>
            <x14:dxf>
              <font>
                <color rgb="FFFFFF00"/>
              </font>
              <fill>
                <patternFill>
                  <bgColor rgb="FFFF0000"/>
                </patternFill>
              </fill>
            </x14:dxf>
          </x14:cfRule>
          <xm:sqref>K22:K24</xm:sqref>
        </x14:conditionalFormatting>
        <x14:conditionalFormatting xmlns:xm="http://schemas.microsoft.com/office/excel/2006/main">
          <x14:cfRule type="expression" priority="15" stopIfTrue="1" id="{1F8A0589-95DC-4F76-AA2F-0964B4877C67}">
            <xm:f>$I6&lt;='\Users\ACORRALES\AppData\Local\Microsoft\Windows\Temporary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J6</xm:sqref>
        </x14:conditionalFormatting>
        <x14:conditionalFormatting xmlns:xm="http://schemas.microsoft.com/office/excel/2006/main">
          <x14:cfRule type="cellIs" priority="14" stopIfTrue="1" operator="between" id="{00B2126F-0568-481D-9D34-94CBC28ED431}">
            <xm:f>Listas!$C$4</xm:f>
            <xm:f>Listas!$C$2</xm:f>
            <x14:dxf>
              <fill>
                <patternFill>
                  <bgColor rgb="FFFFFF00"/>
                </patternFill>
              </fill>
            </x14:dxf>
          </x14:cfRule>
          <xm:sqref>I17</xm:sqref>
        </x14:conditionalFormatting>
        <x14:conditionalFormatting xmlns:xm="http://schemas.microsoft.com/office/excel/2006/main">
          <x14:cfRule type="cellIs" priority="13" stopIfTrue="1" operator="greaterThanOrEqual" id="{B9EB7148-B455-4CF7-9D14-52F1B3C4CD9D}">
            <xm:f>Listas!$C$2</xm:f>
            <x14:dxf>
              <font>
                <color rgb="FFFFFF00"/>
              </font>
              <fill>
                <patternFill>
                  <bgColor rgb="FFFF0000"/>
                </patternFill>
              </fill>
            </x14:dxf>
          </x14:cfRule>
          <xm:sqref>I17</xm:sqref>
        </x14:conditionalFormatting>
        <x14:conditionalFormatting xmlns:xm="http://schemas.microsoft.com/office/excel/2006/main">
          <x14:cfRule type="expression" priority="10" stopIfTrue="1" id="{F041F001-33FE-4EDC-B321-9237CEE63265}">
            <xm:f>$I18&lt;=Listas!$C$4</xm:f>
            <x14:dxf>
              <fill>
                <patternFill>
                  <bgColor theme="0" tint="-0.24994659260841701"/>
                </patternFill>
              </fill>
              <border>
                <left style="thin">
                  <color theme="0"/>
                </left>
                <right style="thin">
                  <color theme="0"/>
                </right>
                <top style="thin">
                  <color theme="0"/>
                </top>
                <bottom style="thin">
                  <color theme="0"/>
                </bottom>
              </border>
            </x14:dxf>
          </x14:cfRule>
          <xm:sqref>J18:J20</xm:sqref>
        </x14:conditionalFormatting>
        <x14:conditionalFormatting xmlns:xm="http://schemas.microsoft.com/office/excel/2006/main">
          <x14:cfRule type="expression" priority="9" stopIfTrue="1" id="{741D6546-DF95-4C65-90D7-000F31F9EE9D}">
            <xm:f>$I7&lt;='\Users\ACORRALES\AppData\Local\Microsoft\Windows\Temporary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J7:J17</xm:sqref>
        </x14:conditionalFormatting>
        <x14:conditionalFormatting xmlns:xm="http://schemas.microsoft.com/office/excel/2006/main">
          <x14:cfRule type="cellIs" priority="8" stopIfTrue="1" operator="between" id="{C76B86BF-B8DB-4E9E-A3FF-7BA762CB7685}">
            <xm:f>Listas!$C$4</xm:f>
            <xm:f>Listas!$C$2</xm:f>
            <x14:dxf>
              <fill>
                <patternFill>
                  <bgColor rgb="FFFFFF00"/>
                </patternFill>
              </fill>
            </x14:dxf>
          </x14:cfRule>
          <xm:sqref>K6:K21</xm:sqref>
        </x14:conditionalFormatting>
        <x14:conditionalFormatting xmlns:xm="http://schemas.microsoft.com/office/excel/2006/main">
          <x14:cfRule type="cellIs" priority="7" stopIfTrue="1" operator="greaterThanOrEqual" id="{7907C236-D08F-4CD0-BFBC-C8F001FCE608}">
            <xm:f>Listas!$C$2</xm:f>
            <x14:dxf>
              <font>
                <color rgb="FFFFFF00"/>
              </font>
              <fill>
                <patternFill>
                  <bgColor rgb="FFFF0000"/>
                </patternFill>
              </fill>
            </x14:dxf>
          </x14:cfRule>
          <xm:sqref>K6:K21</xm:sqref>
        </x14:conditionalFormatting>
        <x14:conditionalFormatting xmlns:xm="http://schemas.microsoft.com/office/excel/2006/main">
          <x14:cfRule type="expression" priority="4" stopIfTrue="1" id="{983E32F6-2B32-4DFD-9A7B-92A55B38A2BF}">
            <xm:f>$I15&lt;='\USERS\CDIAZM\Downloads\[Matriz de Corrupción SED 2019.xlsx]Listas'!#REF!</xm:f>
            <x14:dxf>
              <fill>
                <patternFill>
                  <bgColor theme="0" tint="-0.24994659260841701"/>
                </patternFill>
              </fill>
              <border>
                <left style="thin">
                  <color theme="0"/>
                </left>
                <right style="thin">
                  <color theme="0"/>
                </right>
                <top style="thin">
                  <color theme="0"/>
                </top>
                <bottom style="thin">
                  <color theme="0"/>
                </bottom>
              </border>
            </x14:dxf>
          </x14:cfRule>
          <xm:sqref>L15</xm:sqref>
        </x14:conditionalFormatting>
        <x14:conditionalFormatting xmlns:xm="http://schemas.microsoft.com/office/excel/2006/main">
          <x14:cfRule type="expression" priority="3" stopIfTrue="1" id="{81F8BAC9-F42C-49BB-AC90-DF99D717900F}">
            <xm:f>$I12&lt;='\USERS\CDIAZM\Downloads\[Matriz de Corrupción SED 2019.xlsx]Listas'!#REF!</xm:f>
            <x14:dxf>
              <fill>
                <patternFill>
                  <bgColor theme="0" tint="-0.24994659260841701"/>
                </patternFill>
              </fill>
              <border>
                <left style="thin">
                  <color theme="0"/>
                </left>
                <right style="thin">
                  <color theme="0"/>
                </right>
                <top style="thin">
                  <color theme="0"/>
                </top>
                <bottom style="thin">
                  <color theme="0"/>
                </bottom>
              </border>
            </x14:dxf>
          </x14:cfRule>
          <xm:sqref>L12</xm:sqref>
        </x14:conditionalFormatting>
        <x14:conditionalFormatting xmlns:xm="http://schemas.microsoft.com/office/excel/2006/main">
          <x14:cfRule type="expression" priority="2" stopIfTrue="1" id="{1466BDBF-1D26-457C-8B64-A6799F60C927}">
            <xm:f>$I21&lt;='\Users\KMG212\Downloads\[RIESGOS - Gestion del Riesgo.xlsx]Listas'!#REF!</xm:f>
            <x14:dxf>
              <fill>
                <patternFill>
                  <bgColor theme="0" tint="-0.24994659260841701"/>
                </patternFill>
              </fill>
              <border>
                <left style="thin">
                  <color theme="0"/>
                </left>
                <right style="thin">
                  <color theme="0"/>
                </right>
                <top style="thin">
                  <color theme="0"/>
                </top>
                <bottom style="thin">
                  <color theme="0"/>
                </bottom>
              </border>
            </x14:dxf>
          </x14:cfRule>
          <xm:sqref>L21</xm:sqref>
        </x14:conditionalFormatting>
        <x14:conditionalFormatting xmlns:xm="http://schemas.microsoft.com/office/excel/2006/main">
          <x14:cfRule type="expression" priority="1" stopIfTrue="1" id="{C6854578-AFEF-4436-A2D3-59B12C438F76}">
            <xm:f>$I21&lt;='\Users\KMG212\Downloads\[RIESGOS - Gestion del Riesgo.xlsx]Listas'!#REF!</xm:f>
            <x14:dxf>
              <fill>
                <patternFill>
                  <bgColor theme="0" tint="-0.24994659260841701"/>
                </patternFill>
              </fill>
              <border>
                <left style="thin">
                  <color theme="0"/>
                </left>
                <right style="thin">
                  <color theme="0"/>
                </right>
                <top style="thin">
                  <color theme="0"/>
                </top>
                <bottom style="thin">
                  <color theme="0"/>
                </bottom>
              </border>
            </x14:dxf>
          </x14:cfRule>
          <xm:sqref>N21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topLeftCell="A4" zoomScaleNormal="100" zoomScalePageLayoutView="125" workbookViewId="0">
      <selection activeCell="D9" sqref="D9"/>
    </sheetView>
  </sheetViews>
  <sheetFormatPr baseColWidth="10" defaultRowHeight="15" x14ac:dyDescent="0.25"/>
  <cols>
    <col min="1" max="1" width="69.5703125" customWidth="1"/>
    <col min="2" max="2" width="23" bestFit="1" customWidth="1"/>
    <col min="3" max="3" width="23" customWidth="1"/>
    <col min="4" max="4" width="50.140625" customWidth="1"/>
    <col min="5" max="5" width="3.85546875" style="47" bestFit="1" customWidth="1"/>
    <col min="6" max="6" width="25.85546875" customWidth="1"/>
    <col min="7" max="7" width="3.85546875" style="54" bestFit="1" customWidth="1"/>
    <col min="8" max="8" width="19.28515625" customWidth="1"/>
    <col min="9" max="9" width="3.85546875" style="54" bestFit="1" customWidth="1"/>
    <col min="10" max="10" width="19.28515625" customWidth="1"/>
    <col min="11" max="11" width="3.85546875" style="53" bestFit="1" customWidth="1"/>
    <col min="12" max="12" width="19.28515625" customWidth="1"/>
    <col min="13" max="13" width="3.85546875" bestFit="1" customWidth="1"/>
    <col min="14" max="14" width="19.28515625" customWidth="1"/>
    <col min="15" max="15" width="3.85546875" bestFit="1" customWidth="1"/>
    <col min="16" max="16" width="19.28515625" customWidth="1"/>
    <col min="17" max="17" width="3.85546875" bestFit="1" customWidth="1"/>
    <col min="18" max="18" width="19.28515625" customWidth="1"/>
    <col min="19" max="19" width="3.85546875" bestFit="1" customWidth="1"/>
    <col min="20" max="20" width="19.28515625" customWidth="1"/>
    <col min="21" max="21" width="3.85546875" bestFit="1" customWidth="1"/>
    <col min="22" max="22" width="19.28515625" customWidth="1"/>
    <col min="23" max="23" width="3.85546875" bestFit="1" customWidth="1"/>
    <col min="24" max="24" width="19.28515625" customWidth="1"/>
    <col min="25" max="25" width="3.85546875" bestFit="1" customWidth="1"/>
    <col min="26" max="26" width="22.85546875" customWidth="1"/>
    <col min="27" max="27" width="3.85546875" bestFit="1" customWidth="1"/>
    <col min="28" max="28" width="12.28515625" style="47" bestFit="1" customWidth="1"/>
    <col min="29" max="29" width="16.140625" style="47" bestFit="1" customWidth="1"/>
    <col min="30" max="30" width="12.85546875" style="47"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s="55" customFormat="1" ht="30" customHeight="1" x14ac:dyDescent="0.25">
      <c r="A1" s="68" t="s">
        <v>19</v>
      </c>
      <c r="B1" s="73" t="s">
        <v>90</v>
      </c>
      <c r="C1" s="73" t="s">
        <v>92</v>
      </c>
      <c r="D1" s="71" t="s">
        <v>91</v>
      </c>
      <c r="E1" s="72"/>
      <c r="F1" s="72"/>
      <c r="G1" s="72"/>
      <c r="H1" s="72"/>
      <c r="I1" s="72"/>
      <c r="J1" s="72"/>
      <c r="K1" s="72"/>
      <c r="L1" s="72"/>
      <c r="M1" s="72"/>
      <c r="N1" s="72"/>
      <c r="O1" s="72"/>
      <c r="P1" s="72"/>
      <c r="Q1" s="72"/>
      <c r="R1" s="72"/>
      <c r="S1" s="72"/>
      <c r="T1" s="72"/>
      <c r="U1" s="72"/>
      <c r="V1" s="72"/>
      <c r="W1" s="72"/>
      <c r="X1" s="72"/>
      <c r="Y1" s="72"/>
      <c r="Z1" s="72"/>
      <c r="AA1" s="72"/>
      <c r="AB1" s="73" t="s">
        <v>93</v>
      </c>
      <c r="AC1" s="73" t="s">
        <v>94</v>
      </c>
      <c r="AD1" s="73" t="s">
        <v>95</v>
      </c>
    </row>
    <row r="2" spans="1:30" s="55" customFormat="1" x14ac:dyDescent="0.25">
      <c r="A2" s="69"/>
      <c r="B2" s="74"/>
      <c r="C2" s="74"/>
      <c r="D2" s="67" t="s">
        <v>147</v>
      </c>
      <c r="E2" s="67"/>
      <c r="F2" s="67" t="s">
        <v>150</v>
      </c>
      <c r="G2" s="67"/>
      <c r="H2" s="67" t="s">
        <v>151</v>
      </c>
      <c r="I2" s="67"/>
      <c r="J2" s="67" t="s">
        <v>152</v>
      </c>
      <c r="K2" s="67"/>
      <c r="L2" s="67" t="s">
        <v>153</v>
      </c>
      <c r="M2" s="67"/>
      <c r="N2" s="67" t="s">
        <v>154</v>
      </c>
      <c r="O2" s="67"/>
      <c r="P2" s="67" t="s">
        <v>155</v>
      </c>
      <c r="Q2" s="67"/>
      <c r="R2" s="67" t="s">
        <v>156</v>
      </c>
      <c r="S2" s="67"/>
      <c r="T2" s="67" t="s">
        <v>157</v>
      </c>
      <c r="U2" s="67"/>
      <c r="V2" s="67" t="s">
        <v>158</v>
      </c>
      <c r="W2" s="67"/>
      <c r="X2" s="67" t="s">
        <v>159</v>
      </c>
      <c r="Y2" s="67"/>
      <c r="Z2" s="67" t="s">
        <v>160</v>
      </c>
      <c r="AA2" s="67"/>
      <c r="AB2" s="74"/>
      <c r="AC2" s="74"/>
      <c r="AD2" s="74"/>
    </row>
    <row r="3" spans="1:30" s="55" customFormat="1" ht="63" customHeight="1" x14ac:dyDescent="0.25">
      <c r="A3" s="70"/>
      <c r="B3" s="75"/>
      <c r="C3" s="75"/>
      <c r="D3" s="56" t="s">
        <v>148</v>
      </c>
      <c r="E3" s="57" t="s">
        <v>149</v>
      </c>
      <c r="F3" s="56" t="s">
        <v>148</v>
      </c>
      <c r="G3" s="57" t="s">
        <v>149</v>
      </c>
      <c r="H3" s="56" t="s">
        <v>148</v>
      </c>
      <c r="I3" s="57" t="s">
        <v>149</v>
      </c>
      <c r="J3" s="56" t="s">
        <v>148</v>
      </c>
      <c r="K3" s="57" t="s">
        <v>149</v>
      </c>
      <c r="L3" s="56" t="s">
        <v>148</v>
      </c>
      <c r="M3" s="57" t="s">
        <v>149</v>
      </c>
      <c r="N3" s="56" t="s">
        <v>148</v>
      </c>
      <c r="O3" s="57" t="s">
        <v>149</v>
      </c>
      <c r="P3" s="56" t="s">
        <v>148</v>
      </c>
      <c r="Q3" s="57" t="s">
        <v>149</v>
      </c>
      <c r="R3" s="56" t="s">
        <v>148</v>
      </c>
      <c r="S3" s="57" t="s">
        <v>149</v>
      </c>
      <c r="T3" s="56" t="s">
        <v>148</v>
      </c>
      <c r="U3" s="57" t="s">
        <v>149</v>
      </c>
      <c r="V3" s="56" t="s">
        <v>148</v>
      </c>
      <c r="W3" s="57" t="s">
        <v>149</v>
      </c>
      <c r="X3" s="56" t="s">
        <v>148</v>
      </c>
      <c r="Y3" s="57" t="s">
        <v>149</v>
      </c>
      <c r="Z3" s="56" t="s">
        <v>148</v>
      </c>
      <c r="AA3" s="57" t="s">
        <v>149</v>
      </c>
      <c r="AB3" s="75"/>
      <c r="AC3" s="75"/>
      <c r="AD3" s="75"/>
    </row>
    <row r="4" spans="1:30" ht="30" x14ac:dyDescent="0.25">
      <c r="A4" s="43" t="s">
        <v>186</v>
      </c>
      <c r="B4" s="50">
        <f>Riesgos!I5</f>
        <v>4</v>
      </c>
      <c r="C4" s="49">
        <v>2</v>
      </c>
      <c r="D4" s="58" t="s">
        <v>138</v>
      </c>
      <c r="E4" s="49">
        <f>+IF(D4="","",(LOOKUP(D4,CriterioControl,CriteriosControles!$B$2:$B$15)))</f>
        <v>5</v>
      </c>
      <c r="F4" s="58" t="s">
        <v>138</v>
      </c>
      <c r="G4" s="49">
        <f>+IF(F4="","",(LOOKUP(F4,CriterioControl,CriteriosControles!$B$2:$B$15)))</f>
        <v>5</v>
      </c>
      <c r="H4" s="58"/>
      <c r="I4" s="49" t="str">
        <f>+IF(H4="","",(LOOKUP(H4,CriterioControl,CriteriosControles!$B$2:$B$15)))</f>
        <v/>
      </c>
      <c r="J4" s="58"/>
      <c r="K4" s="49" t="str">
        <f>+IF(J4="","",(LOOKUP(J4,CriterioControl,CriteriosControles!$B$2:$B$15)))</f>
        <v/>
      </c>
      <c r="L4" s="58"/>
      <c r="M4" s="49" t="str">
        <f>+IF(L4="","",(LOOKUP(L4,CriterioControl,CriteriosControles!$B$2:$B$15)))</f>
        <v/>
      </c>
      <c r="N4" s="50"/>
      <c r="O4" s="49" t="str">
        <f>+IF(N4="","",(LOOKUP(N4,CriterioControl,CriteriosControles!$B$2:$B$15)))</f>
        <v/>
      </c>
      <c r="P4" s="50"/>
      <c r="Q4" s="49" t="str">
        <f>+IF(P4="","",(LOOKUP(P4,CriterioControl,CriteriosControles!$B$2:$B$15)))</f>
        <v/>
      </c>
      <c r="R4" s="50"/>
      <c r="S4" s="49" t="str">
        <f>+IF(R4="","",(LOOKUP(R4,CriterioControl,CriteriosControles!$B$2:$B$15)))</f>
        <v/>
      </c>
      <c r="T4" s="50"/>
      <c r="U4" s="49" t="str">
        <f>+IF(T4="","",(LOOKUP(T4,CriterioControl,CriteriosControles!$B$2:$B$15)))</f>
        <v/>
      </c>
      <c r="V4" s="50"/>
      <c r="W4" s="49" t="str">
        <f>+IF(V4="","",(LOOKUP(V4,CriterioControl,CriteriosControles!$B$2:$B$15)))</f>
        <v/>
      </c>
      <c r="X4" s="50"/>
      <c r="Y4" s="49" t="str">
        <f>+IF(X4="","",(LOOKUP(X4,CriterioControl,CriteriosControles!$B$2:$B$15)))</f>
        <v/>
      </c>
      <c r="Z4" s="50"/>
      <c r="AA4" s="49" t="str">
        <f>+IF(Z4="","",(LOOKUP(Z4,CriterioControl,CriteriosControles!$B$2:$B$15)))</f>
        <v/>
      </c>
      <c r="AB4" s="51">
        <f>(SUM(E4:AA4)/(C4*5))</f>
        <v>1</v>
      </c>
      <c r="AC4" s="51">
        <f>1-AB4</f>
        <v>0</v>
      </c>
      <c r="AD4" s="52">
        <f t="shared" ref="AD4:AD10" si="0">B4*AC4</f>
        <v>0</v>
      </c>
    </row>
    <row r="5" spans="1:30" ht="45" x14ac:dyDescent="0.25">
      <c r="A5" s="43" t="s">
        <v>187</v>
      </c>
      <c r="B5" s="50">
        <f>Riesgos!I6</f>
        <v>12</v>
      </c>
      <c r="C5" s="49">
        <v>3</v>
      </c>
      <c r="D5" s="58" t="s">
        <v>138</v>
      </c>
      <c r="E5" s="49">
        <f>+IF(D5="","",(LOOKUP(D5,CriterioControl,CriteriosControles!$B$2:$B$15)))</f>
        <v>5</v>
      </c>
      <c r="F5" s="58" t="s">
        <v>138</v>
      </c>
      <c r="G5" s="49">
        <f>+IF(F5="","",(LOOKUP(F5,CriterioControl,CriteriosControles!$B$2:$B$15)))</f>
        <v>5</v>
      </c>
      <c r="H5" s="58" t="s">
        <v>138</v>
      </c>
      <c r="I5" s="49">
        <f>+IF(H5="","",(LOOKUP(H5,CriterioControl,CriteriosControles!$B$2:$B$15)))</f>
        <v>5</v>
      </c>
      <c r="J5" s="58"/>
      <c r="K5" s="49" t="str">
        <f>+IF(J5="","",(LOOKUP(J5,CriterioControl,CriteriosControles!$B$2:$B$15)))</f>
        <v/>
      </c>
      <c r="L5" s="58"/>
      <c r="M5" s="49" t="str">
        <f>+IF(L5="","",(LOOKUP(L5,CriterioControl,CriteriosControles!$B$2:$B$15)))</f>
        <v/>
      </c>
      <c r="N5" s="50"/>
      <c r="O5" s="49" t="str">
        <f>+IF(N5="","",(LOOKUP(N5,CriterioControl,CriteriosControles!$B$2:$B$15)))</f>
        <v/>
      </c>
      <c r="P5" s="50"/>
      <c r="Q5" s="49" t="str">
        <f>+IF(P5="","",(LOOKUP(P5,CriterioControl,CriteriosControles!$B$2:$B$15)))</f>
        <v/>
      </c>
      <c r="R5" s="50"/>
      <c r="S5" s="49" t="str">
        <f>+IF(R5="","",(LOOKUP(R5,CriterioControl,CriteriosControles!$B$2:$B$15)))</f>
        <v/>
      </c>
      <c r="T5" s="50"/>
      <c r="U5" s="49" t="str">
        <f>+IF(T5="","",(LOOKUP(T5,CriterioControl,CriteriosControles!$B$2:$B$15)))</f>
        <v/>
      </c>
      <c r="V5" s="50"/>
      <c r="W5" s="49" t="str">
        <f>+IF(V5="","",(LOOKUP(V5,CriterioControl,CriteriosControles!$B$2:$B$15)))</f>
        <v/>
      </c>
      <c r="X5" s="50"/>
      <c r="Y5" s="49" t="str">
        <f>+IF(X5="","",(LOOKUP(X5,CriterioControl,CriteriosControles!$B$2:$B$15)))</f>
        <v/>
      </c>
      <c r="Z5" s="50"/>
      <c r="AA5" s="49" t="str">
        <f>+IF(Z5="","",(LOOKUP(Z5,CriterioControl,CriteriosControles!$B$2:$B$15)))</f>
        <v/>
      </c>
      <c r="AB5" s="51">
        <f t="shared" ref="AB5:AB23" si="1">(SUM(E5:AA5)/(C5*5))</f>
        <v>1</v>
      </c>
      <c r="AC5" s="51">
        <f t="shared" ref="AC5:AC16" si="2">1-AB5</f>
        <v>0</v>
      </c>
      <c r="AD5" s="52">
        <f t="shared" si="0"/>
        <v>0</v>
      </c>
    </row>
    <row r="6" spans="1:30" ht="45" x14ac:dyDescent="0.25">
      <c r="A6" s="43" t="s">
        <v>189</v>
      </c>
      <c r="B6" s="50">
        <f>Riesgos!I7</f>
        <v>12</v>
      </c>
      <c r="C6" s="49">
        <v>3</v>
      </c>
      <c r="D6" s="58" t="s">
        <v>138</v>
      </c>
      <c r="E6" s="49">
        <f>+IF(D6="","",(LOOKUP(D6,CriterioControl,CriteriosControles!$B$2:$B$15)))</f>
        <v>5</v>
      </c>
      <c r="F6" s="58" t="s">
        <v>138</v>
      </c>
      <c r="G6" s="49">
        <f>+IF(F6="","",(LOOKUP(F6,CriterioControl,CriteriosControles!$B$2:$B$15)))</f>
        <v>5</v>
      </c>
      <c r="H6" s="58" t="s">
        <v>142</v>
      </c>
      <c r="I6" s="49">
        <f>+IF(H6="","",(LOOKUP(H6,CriterioControl,CriteriosControles!$B$2:$B$15)))</f>
        <v>4</v>
      </c>
      <c r="J6" s="58"/>
      <c r="K6" s="49" t="str">
        <f>+IF(J6="","",(LOOKUP(J6,CriterioControl,CriteriosControles!$B$2:$B$15)))</f>
        <v/>
      </c>
      <c r="L6" s="58"/>
      <c r="M6" s="49" t="str">
        <f>+IF(L6="","",(LOOKUP(L6,CriterioControl,CriteriosControles!$B$2:$B$15)))</f>
        <v/>
      </c>
      <c r="N6" s="50"/>
      <c r="O6" s="49" t="str">
        <f>+IF(N6="","",(LOOKUP(N6,CriterioControl,CriteriosControles!$B$2:$B$15)))</f>
        <v/>
      </c>
      <c r="P6" s="50"/>
      <c r="Q6" s="49" t="str">
        <f>+IF(P6="","",(LOOKUP(P6,CriterioControl,CriteriosControles!$B$2:$B$15)))</f>
        <v/>
      </c>
      <c r="R6" s="50"/>
      <c r="S6" s="49" t="str">
        <f>+IF(R6="","",(LOOKUP(R6,CriterioControl,CriteriosControles!$B$2:$B$15)))</f>
        <v/>
      </c>
      <c r="T6" s="50"/>
      <c r="U6" s="49" t="str">
        <f>+IF(T6="","",(LOOKUP(T6,CriterioControl,CriteriosControles!$B$2:$B$15)))</f>
        <v/>
      </c>
      <c r="V6" s="50"/>
      <c r="W6" s="49" t="str">
        <f>+IF(V6="","",(LOOKUP(V6,CriterioControl,CriteriosControles!$B$2:$B$15)))</f>
        <v/>
      </c>
      <c r="X6" s="50"/>
      <c r="Y6" s="49" t="str">
        <f>+IF(X6="","",(LOOKUP(X6,CriterioControl,CriteriosControles!$B$2:$B$15)))</f>
        <v/>
      </c>
      <c r="Z6" s="50"/>
      <c r="AA6" s="49" t="str">
        <f>+IF(Z6="","",(LOOKUP(Z6,CriterioControl,CriteriosControles!$B$2:$B$15)))</f>
        <v/>
      </c>
      <c r="AB6" s="51">
        <f t="shared" si="1"/>
        <v>0.93333333333333335</v>
      </c>
      <c r="AC6" s="51">
        <f t="shared" si="2"/>
        <v>6.6666666666666652E-2</v>
      </c>
      <c r="AD6" s="52">
        <f t="shared" si="0"/>
        <v>0.79999999999999982</v>
      </c>
    </row>
    <row r="7" spans="1:30" ht="45" x14ac:dyDescent="0.25">
      <c r="A7" s="43" t="s">
        <v>190</v>
      </c>
      <c r="B7" s="50">
        <f>Riesgos!I8</f>
        <v>8</v>
      </c>
      <c r="C7" s="49">
        <v>2</v>
      </c>
      <c r="D7" s="58" t="s">
        <v>142</v>
      </c>
      <c r="E7" s="49">
        <f>+IF(D7="","",(LOOKUP(D7,CriterioControl,CriteriosControles!$B$2:$B$15)))</f>
        <v>4</v>
      </c>
      <c r="F7" s="58" t="s">
        <v>141</v>
      </c>
      <c r="G7" s="49">
        <f>+IF(F7="","",(LOOKUP(F7,CriterioControl,CriteriosControles!$B$2:$B$15)))</f>
        <v>3</v>
      </c>
      <c r="H7" s="58" t="s">
        <v>139</v>
      </c>
      <c r="I7" s="49">
        <f>+IF(H7="","",(LOOKUP(H7,CriterioControl,CriteriosControles!$B$2:$B$15)))</f>
        <v>1</v>
      </c>
      <c r="J7" s="58"/>
      <c r="K7" s="49" t="str">
        <f>+IF(J7="","",(LOOKUP(J7,CriterioControl,CriteriosControles!$B$2:$B$15)))</f>
        <v/>
      </c>
      <c r="L7" s="58"/>
      <c r="M7" s="49" t="str">
        <f>+IF(L7="","",(LOOKUP(L7,CriterioControl,CriteriosControles!$B$2:$B$15)))</f>
        <v/>
      </c>
      <c r="N7" s="50"/>
      <c r="O7" s="49" t="str">
        <f>+IF(N7="","",(LOOKUP(N7,CriterioControl,CriteriosControles!$B$2:$B$15)))</f>
        <v/>
      </c>
      <c r="P7" s="50"/>
      <c r="Q7" s="49" t="str">
        <f>+IF(P7="","",(LOOKUP(P7,CriterioControl,CriteriosControles!$B$2:$B$15)))</f>
        <v/>
      </c>
      <c r="R7" s="50"/>
      <c r="S7" s="49" t="str">
        <f>+IF(R7="","",(LOOKUP(R7,CriterioControl,CriteriosControles!$B$2:$B$15)))</f>
        <v/>
      </c>
      <c r="T7" s="50"/>
      <c r="U7" s="49" t="str">
        <f>+IF(T7="","",(LOOKUP(T7,CriterioControl,CriteriosControles!$B$2:$B$15)))</f>
        <v/>
      </c>
      <c r="V7" s="50"/>
      <c r="W7" s="49" t="str">
        <f>+IF(V7="","",(LOOKUP(V7,CriterioControl,CriteriosControles!$B$2:$B$15)))</f>
        <v/>
      </c>
      <c r="X7" s="50"/>
      <c r="Y7" s="49" t="str">
        <f>+IF(X7="","",(LOOKUP(X7,CriterioControl,CriteriosControles!$B$2:$B$15)))</f>
        <v/>
      </c>
      <c r="Z7" s="50"/>
      <c r="AA7" s="49" t="str">
        <f>+IF(Z7="","",(LOOKUP(Z7,CriterioControl,CriteriosControles!$B$2:$B$15)))</f>
        <v/>
      </c>
      <c r="AB7" s="51">
        <f t="shared" si="1"/>
        <v>0.8</v>
      </c>
      <c r="AC7" s="51">
        <f t="shared" si="2"/>
        <v>0.19999999999999996</v>
      </c>
      <c r="AD7" s="52">
        <f t="shared" si="0"/>
        <v>1.5999999999999996</v>
      </c>
    </row>
    <row r="8" spans="1:30" ht="45" x14ac:dyDescent="0.25">
      <c r="A8" s="43" t="s">
        <v>193</v>
      </c>
      <c r="B8" s="50">
        <f>Riesgos!I9</f>
        <v>8</v>
      </c>
      <c r="C8" s="49">
        <v>5</v>
      </c>
      <c r="D8" s="58" t="s">
        <v>138</v>
      </c>
      <c r="E8" s="49">
        <f>+IF(D8="","",(LOOKUP(D8,CriterioControl,CriteriosControles!$B$2:$B$15)))</f>
        <v>5</v>
      </c>
      <c r="F8" s="58" t="s">
        <v>138</v>
      </c>
      <c r="G8" s="49">
        <f>+IF(F8="","",(LOOKUP(F8,CriterioControl,CriteriosControles!$B$2:$B$15)))</f>
        <v>5</v>
      </c>
      <c r="H8" s="58" t="s">
        <v>138</v>
      </c>
      <c r="I8" s="49">
        <f>+IF(H8="","",(LOOKUP(H8,CriterioControl,CriteriosControles!$B$2:$B$15)))</f>
        <v>5</v>
      </c>
      <c r="J8" s="58" t="s">
        <v>139</v>
      </c>
      <c r="K8" s="49">
        <f>+IF(J8="","",(LOOKUP(J8,CriterioControl,CriteriosControles!$B$2:$B$15)))</f>
        <v>1</v>
      </c>
      <c r="L8" s="58" t="s">
        <v>135</v>
      </c>
      <c r="M8" s="49">
        <f>+IF(L8="","",(LOOKUP(L8,CriterioControl,CriteriosControles!$B$2:$B$15)))</f>
        <v>1</v>
      </c>
      <c r="N8" s="50"/>
      <c r="O8" s="49" t="str">
        <f>+IF(N8="","",(LOOKUP(N8,CriterioControl,CriteriosControles!$B$2:$B$15)))</f>
        <v/>
      </c>
      <c r="P8" s="50"/>
      <c r="Q8" s="49" t="str">
        <f>+IF(P8="","",(LOOKUP(P8,CriterioControl,CriteriosControles!$B$2:$B$15)))</f>
        <v/>
      </c>
      <c r="R8" s="50"/>
      <c r="S8" s="49" t="str">
        <f>+IF(R8="","",(LOOKUP(R8,CriterioControl,CriteriosControles!$B$2:$B$15)))</f>
        <v/>
      </c>
      <c r="T8" s="50"/>
      <c r="U8" s="49" t="str">
        <f>+IF(T8="","",(LOOKUP(T8,CriterioControl,CriteriosControles!$B$2:$B$15)))</f>
        <v/>
      </c>
      <c r="V8" s="50"/>
      <c r="W8" s="49" t="str">
        <f>+IF(V8="","",(LOOKUP(V8,CriterioControl,CriteriosControles!$B$2:$B$15)))</f>
        <v/>
      </c>
      <c r="X8" s="50"/>
      <c r="Y8" s="49" t="str">
        <f>+IF(X8="","",(LOOKUP(X8,CriterioControl,CriteriosControles!$B$2:$B$15)))</f>
        <v/>
      </c>
      <c r="Z8" s="50"/>
      <c r="AA8" s="49" t="str">
        <f>+IF(Z8="","",(LOOKUP(Z8,CriterioControl,CriteriosControles!$B$2:$B$15)))</f>
        <v/>
      </c>
      <c r="AB8" s="51">
        <f t="shared" si="1"/>
        <v>0.68</v>
      </c>
      <c r="AC8" s="51">
        <f t="shared" si="2"/>
        <v>0.31999999999999995</v>
      </c>
      <c r="AD8" s="52">
        <f t="shared" si="0"/>
        <v>2.5599999999999996</v>
      </c>
    </row>
    <row r="9" spans="1:30" ht="30" x14ac:dyDescent="0.25">
      <c r="A9" s="43" t="s">
        <v>188</v>
      </c>
      <c r="B9" s="50">
        <f>Riesgos!I10</f>
        <v>12</v>
      </c>
      <c r="C9" s="49">
        <v>2</v>
      </c>
      <c r="D9" s="58" t="s">
        <v>142</v>
      </c>
      <c r="E9" s="49">
        <f>+IF(D9="","",(LOOKUP(D9,CriterioControl,CriteriosControles!$B$2:$B$15)))</f>
        <v>4</v>
      </c>
      <c r="F9" s="58" t="s">
        <v>138</v>
      </c>
      <c r="G9" s="49">
        <f>+IF(F9="","",(LOOKUP(F9,CriterioControl,CriteriosControles!$B$2:$B$15)))</f>
        <v>5</v>
      </c>
      <c r="H9" s="58"/>
      <c r="I9" s="49" t="str">
        <f>+IF(H9="","",(LOOKUP(H9,CriterioControl,CriteriosControles!$B$2:$B$15)))</f>
        <v/>
      </c>
      <c r="J9" s="58"/>
      <c r="K9" s="49" t="str">
        <f>+IF(J9="","",(LOOKUP(J9,CriterioControl,CriteriosControles!$B$2:$B$15)))</f>
        <v/>
      </c>
      <c r="L9" s="58"/>
      <c r="M9" s="49" t="str">
        <f>+IF(L9="","",(LOOKUP(L9,CriterioControl,CriteriosControles!$B$2:$B$15)))</f>
        <v/>
      </c>
      <c r="N9" s="50"/>
      <c r="O9" s="49" t="str">
        <f>+IF(N9="","",(LOOKUP(N9,CriterioControl,CriteriosControles!$B$2:$B$15)))</f>
        <v/>
      </c>
      <c r="P9" s="50"/>
      <c r="Q9" s="49" t="str">
        <f>+IF(P9="","",(LOOKUP(P9,CriterioControl,CriteriosControles!$B$2:$B$15)))</f>
        <v/>
      </c>
      <c r="R9" s="50"/>
      <c r="S9" s="49" t="str">
        <f>+IF(R9="","",(LOOKUP(R9,CriterioControl,CriteriosControles!$B$2:$B$15)))</f>
        <v/>
      </c>
      <c r="T9" s="50"/>
      <c r="U9" s="49" t="str">
        <f>+IF(T9="","",(LOOKUP(T9,CriterioControl,CriteriosControles!$B$2:$B$15)))</f>
        <v/>
      </c>
      <c r="V9" s="50"/>
      <c r="W9" s="49" t="str">
        <f>+IF(V9="","",(LOOKUP(V9,CriterioControl,CriteriosControles!$B$2:$B$15)))</f>
        <v/>
      </c>
      <c r="X9" s="50"/>
      <c r="Y9" s="49" t="str">
        <f>+IF(X9="","",(LOOKUP(X9,CriterioControl,CriteriosControles!$B$2:$B$15)))</f>
        <v/>
      </c>
      <c r="Z9" s="50"/>
      <c r="AA9" s="49" t="str">
        <f>+IF(Z9="","",(LOOKUP(Z9,CriterioControl,CriteriosControles!$B$2:$B$15)))</f>
        <v/>
      </c>
      <c r="AB9" s="51">
        <f t="shared" si="1"/>
        <v>0.9</v>
      </c>
      <c r="AC9" s="51">
        <f t="shared" si="2"/>
        <v>9.9999999999999978E-2</v>
      </c>
      <c r="AD9" s="52">
        <f t="shared" si="0"/>
        <v>1.1999999999999997</v>
      </c>
    </row>
    <row r="10" spans="1:30" ht="25.5" x14ac:dyDescent="0.25">
      <c r="A10" s="43" t="s">
        <v>188</v>
      </c>
      <c r="B10" s="50">
        <f>Riesgos!I11</f>
        <v>4</v>
      </c>
      <c r="C10" s="49">
        <v>1</v>
      </c>
      <c r="D10" s="58" t="s">
        <v>138</v>
      </c>
      <c r="E10" s="49">
        <f>+IF(D10="","",(LOOKUP(D10,CriterioControl,CriteriosControles!$B$2:$B$15)))</f>
        <v>5</v>
      </c>
      <c r="F10" s="58"/>
      <c r="G10" s="49" t="str">
        <f>+IF(F10="","",(LOOKUP(F10,CriterioControl,CriteriosControles!$B$2:$B$15)))</f>
        <v/>
      </c>
      <c r="H10" s="58"/>
      <c r="I10" s="49" t="str">
        <f>+IF(H10="","",(LOOKUP(H10,CriterioControl,CriteriosControles!$B$2:$B$15)))</f>
        <v/>
      </c>
      <c r="J10" s="58"/>
      <c r="K10" s="49" t="str">
        <f>+IF(J10="","",(LOOKUP(J10,CriterioControl,CriteriosControles!$B$2:$B$15)))</f>
        <v/>
      </c>
      <c r="L10" s="58"/>
      <c r="M10" s="49" t="str">
        <f>+IF(L10="","",(LOOKUP(L10,CriterioControl,CriteriosControles!$B$2:$B$15)))</f>
        <v/>
      </c>
      <c r="N10" s="50"/>
      <c r="O10" s="49" t="str">
        <f>+IF(N10="","",(LOOKUP(N10,CriterioControl,CriteriosControles!$B$2:$B$15)))</f>
        <v/>
      </c>
      <c r="P10" s="50"/>
      <c r="Q10" s="49" t="str">
        <f>+IF(P10="","",(LOOKUP(P10,CriterioControl,CriteriosControles!$B$2:$B$15)))</f>
        <v/>
      </c>
      <c r="R10" s="50"/>
      <c r="S10" s="49" t="str">
        <f>+IF(R10="","",(LOOKUP(R10,CriterioControl,CriteriosControles!$B$2:$B$15)))</f>
        <v/>
      </c>
      <c r="T10" s="50"/>
      <c r="U10" s="49" t="str">
        <f>+IF(T10="","",(LOOKUP(T10,CriterioControl,CriteriosControles!$B$2:$B$15)))</f>
        <v/>
      </c>
      <c r="V10" s="50"/>
      <c r="W10" s="49" t="str">
        <f>+IF(V10="","",(LOOKUP(V10,CriterioControl,CriteriosControles!$B$2:$B$15)))</f>
        <v/>
      </c>
      <c r="X10" s="50"/>
      <c r="Y10" s="49" t="str">
        <f>+IF(X10="","",(LOOKUP(X10,CriterioControl,CriteriosControles!$B$2:$B$15)))</f>
        <v/>
      </c>
      <c r="Z10" s="50"/>
      <c r="AA10" s="49" t="str">
        <f>+IF(Z10="","",(LOOKUP(Z10,CriterioControl,CriteriosControles!$B$2:$B$15)))</f>
        <v/>
      </c>
      <c r="AB10" s="51">
        <f t="shared" si="1"/>
        <v>1</v>
      </c>
      <c r="AC10" s="51">
        <f t="shared" si="2"/>
        <v>0</v>
      </c>
      <c r="AD10" s="52">
        <f t="shared" si="0"/>
        <v>0</v>
      </c>
    </row>
    <row r="11" spans="1:30" ht="45" x14ac:dyDescent="0.25">
      <c r="A11" s="43" t="s">
        <v>189</v>
      </c>
      <c r="B11" s="50">
        <f>Riesgos!I12</f>
        <v>12</v>
      </c>
      <c r="C11" s="49">
        <v>4</v>
      </c>
      <c r="D11" s="58" t="s">
        <v>142</v>
      </c>
      <c r="E11" s="49">
        <f>+IF(D11="","",(LOOKUP(D11,CriterioControl,CriteriosControles!$B$2:$B$15)))</f>
        <v>4</v>
      </c>
      <c r="F11" s="58" t="s">
        <v>138</v>
      </c>
      <c r="G11" s="49">
        <f>+IF(F11="","",(LOOKUP(F11,CriterioControl,CriteriosControles!$B$2:$B$15)))</f>
        <v>5</v>
      </c>
      <c r="H11" s="58" t="s">
        <v>138</v>
      </c>
      <c r="I11" s="49">
        <f>+IF(H11="","",(LOOKUP(H11,CriterioControl,CriteriosControles!$B$2:$B$15)))</f>
        <v>5</v>
      </c>
      <c r="J11" s="58" t="s">
        <v>141</v>
      </c>
      <c r="K11" s="49">
        <f>+IF(J11="","",(LOOKUP(J11,CriterioControl,CriteriosControles!$B$2:$B$15)))</f>
        <v>3</v>
      </c>
      <c r="L11" s="58"/>
      <c r="M11" s="49" t="str">
        <f>+IF(L11="","",(LOOKUP(L11,CriterioControl,CriteriosControles!$B$2:$B$15)))</f>
        <v/>
      </c>
      <c r="N11" s="50"/>
      <c r="O11" s="49" t="str">
        <f>+IF(N11="","",(LOOKUP(N11,CriterioControl,CriteriosControles!$B$2:$B$15)))</f>
        <v/>
      </c>
      <c r="P11" s="50"/>
      <c r="Q11" s="49" t="str">
        <f>+IF(P11="","",(LOOKUP(P11,CriterioControl,CriteriosControles!$B$2:$B$15)))</f>
        <v/>
      </c>
      <c r="R11" s="50"/>
      <c r="S11" s="49" t="str">
        <f>+IF(R11="","",(LOOKUP(R11,CriterioControl,CriteriosControles!$B$2:$B$15)))</f>
        <v/>
      </c>
      <c r="T11" s="50"/>
      <c r="U11" s="49" t="str">
        <f>+IF(T11="","",(LOOKUP(T11,CriterioControl,CriteriosControles!$B$2:$B$15)))</f>
        <v/>
      </c>
      <c r="V11" s="50"/>
      <c r="W11" s="49" t="str">
        <f>+IF(V11="","",(LOOKUP(V11,CriterioControl,CriteriosControles!$B$2:$B$15)))</f>
        <v/>
      </c>
      <c r="X11" s="50"/>
      <c r="Y11" s="49" t="str">
        <f>+IF(X11="","",(LOOKUP(X11,CriterioControl,CriteriosControles!$B$2:$B$15)))</f>
        <v/>
      </c>
      <c r="Z11" s="50"/>
      <c r="AA11" s="49" t="str">
        <f>+IF(Z11="","",(LOOKUP(Z11,CriterioControl,CriteriosControles!$B$2:$B$15)))</f>
        <v/>
      </c>
      <c r="AB11" s="51">
        <f t="shared" si="1"/>
        <v>0.85</v>
      </c>
      <c r="AC11" s="51">
        <f t="shared" si="2"/>
        <v>0.15000000000000002</v>
      </c>
      <c r="AD11" s="52">
        <f>AC11*B11</f>
        <v>1.8000000000000003</v>
      </c>
    </row>
    <row r="12" spans="1:30" x14ac:dyDescent="0.25">
      <c r="A12" s="43" t="s">
        <v>189</v>
      </c>
      <c r="B12" s="50">
        <f>Riesgos!I13</f>
        <v>4</v>
      </c>
      <c r="C12" s="49">
        <v>1</v>
      </c>
      <c r="D12" s="58" t="s">
        <v>142</v>
      </c>
      <c r="E12" s="49">
        <f>+IF(D12="","",(LOOKUP(D12,CriterioControl,CriteriosControles!$B$2:$B$15)))</f>
        <v>4</v>
      </c>
      <c r="F12" s="58"/>
      <c r="G12" s="49" t="str">
        <f>+IF(F12="","",(LOOKUP(F12,CriterioControl,CriteriosControles!$B$2:$B$15)))</f>
        <v/>
      </c>
      <c r="H12" s="58"/>
      <c r="I12" s="49" t="str">
        <f>+IF(H12="","",(LOOKUP(H12,CriterioControl,CriteriosControles!$B$2:$B$15)))</f>
        <v/>
      </c>
      <c r="J12" s="58"/>
      <c r="K12" s="49" t="str">
        <f>+IF(J12="","",(LOOKUP(J12,CriterioControl,CriteriosControles!$B$2:$B$15)))</f>
        <v/>
      </c>
      <c r="L12" s="58"/>
      <c r="M12" s="49" t="str">
        <f>+IF(L12="","",(LOOKUP(L12,CriterioControl,CriteriosControles!$B$2:$B$15)))</f>
        <v/>
      </c>
      <c r="N12" s="50"/>
      <c r="O12" s="49" t="str">
        <f>+IF(N12="","",(LOOKUP(N12,CriterioControl,CriteriosControles!$B$2:$B$15)))</f>
        <v/>
      </c>
      <c r="P12" s="50"/>
      <c r="Q12" s="49" t="str">
        <f>+IF(P12="","",(LOOKUP(P12,CriterioControl,CriteriosControles!$B$2:$B$15)))</f>
        <v/>
      </c>
      <c r="R12" s="50"/>
      <c r="S12" s="49" t="str">
        <f>+IF(R12="","",(LOOKUP(R12,CriterioControl,CriteriosControles!$B$2:$B$15)))</f>
        <v/>
      </c>
      <c r="T12" s="50"/>
      <c r="U12" s="49" t="str">
        <f>+IF(T12="","",(LOOKUP(T12,CriterioControl,CriteriosControles!$B$2:$B$15)))</f>
        <v/>
      </c>
      <c r="V12" s="50"/>
      <c r="W12" s="49" t="str">
        <f>+IF(V12="","",(LOOKUP(V12,CriterioControl,CriteriosControles!$B$2:$B$15)))</f>
        <v/>
      </c>
      <c r="X12" s="50"/>
      <c r="Y12" s="49" t="str">
        <f>+IF(X12="","",(LOOKUP(X12,CriterioControl,CriteriosControles!$B$2:$B$15)))</f>
        <v/>
      </c>
      <c r="Z12" s="50"/>
      <c r="AA12" s="49" t="str">
        <f>+IF(Z12="","",(LOOKUP(Z12,CriterioControl,CriteriosControles!$B$2:$B$15)))</f>
        <v/>
      </c>
      <c r="AB12" s="51">
        <f t="shared" si="1"/>
        <v>0.8</v>
      </c>
      <c r="AC12" s="51">
        <f t="shared" si="2"/>
        <v>0.19999999999999996</v>
      </c>
      <c r="AD12" s="52">
        <f>AC12*B12</f>
        <v>0.79999999999999982</v>
      </c>
    </row>
    <row r="13" spans="1:30" ht="45" x14ac:dyDescent="0.25">
      <c r="A13" s="43" t="s">
        <v>192</v>
      </c>
      <c r="B13" s="50">
        <f>Riesgos!I14</f>
        <v>4</v>
      </c>
      <c r="C13" s="49">
        <v>4</v>
      </c>
      <c r="D13" s="58" t="s">
        <v>138</v>
      </c>
      <c r="E13" s="49">
        <f>+IF(D13="","",(LOOKUP(D13,CriterioControl,CriteriosControles!$B$2:$B$15)))</f>
        <v>5</v>
      </c>
      <c r="F13" s="58" t="s">
        <v>138</v>
      </c>
      <c r="G13" s="49">
        <f>+IF(F13="","",(LOOKUP(F13,CriterioControl,CriteriosControles!$B$2:$B$15)))</f>
        <v>5</v>
      </c>
      <c r="H13" s="58" t="s">
        <v>138</v>
      </c>
      <c r="I13" s="49">
        <f>+IF(H13="","",(LOOKUP(H13,CriterioControl,CriteriosControles!$B$2:$B$15)))</f>
        <v>5</v>
      </c>
      <c r="J13" s="58" t="s">
        <v>138</v>
      </c>
      <c r="K13" s="49">
        <f>+IF(J13="","",(LOOKUP(J13,CriterioControl,CriteriosControles!$B$2:$B$15)))</f>
        <v>5</v>
      </c>
      <c r="L13" s="58"/>
      <c r="M13" s="49" t="str">
        <f>+IF(L13="","",(LOOKUP(L13,CriterioControl,CriteriosControles!$B$2:$B$15)))</f>
        <v/>
      </c>
      <c r="N13" s="50"/>
      <c r="O13" s="49" t="str">
        <f>+IF(N13="","",(LOOKUP(N13,CriterioControl,CriteriosControles!$B$2:$B$15)))</f>
        <v/>
      </c>
      <c r="P13" s="50"/>
      <c r="Q13" s="49" t="str">
        <f>+IF(P13="","",(LOOKUP(P13,CriterioControl,CriteriosControles!$B$2:$B$15)))</f>
        <v/>
      </c>
      <c r="R13" s="50"/>
      <c r="S13" s="49" t="str">
        <f>+IF(R13="","",(LOOKUP(R13,CriterioControl,CriteriosControles!$B$2:$B$15)))</f>
        <v/>
      </c>
      <c r="T13" s="50"/>
      <c r="U13" s="49" t="str">
        <f>+IF(T13="","",(LOOKUP(T13,CriterioControl,CriteriosControles!$B$2:$B$15)))</f>
        <v/>
      </c>
      <c r="V13" s="50"/>
      <c r="W13" s="49" t="str">
        <f>+IF(V13="","",(LOOKUP(V13,CriterioControl,CriteriosControles!$B$2:$B$15)))</f>
        <v/>
      </c>
      <c r="X13" s="50"/>
      <c r="Y13" s="49" t="str">
        <f>+IF(X13="","",(LOOKUP(X13,CriterioControl,CriteriosControles!$B$2:$B$15)))</f>
        <v/>
      </c>
      <c r="Z13" s="50"/>
      <c r="AA13" s="49" t="str">
        <f>+IF(Z13="","",(LOOKUP(Z13,CriterioControl,CriteriosControles!$B$2:$B$15)))</f>
        <v/>
      </c>
      <c r="AB13" s="51">
        <f t="shared" si="1"/>
        <v>1</v>
      </c>
      <c r="AC13" s="51">
        <f t="shared" si="2"/>
        <v>0</v>
      </c>
      <c r="AD13" s="52">
        <f t="shared" ref="AD13:AD23" si="3">B13*AC13</f>
        <v>0</v>
      </c>
    </row>
    <row r="14" spans="1:30" ht="45" x14ac:dyDescent="0.25">
      <c r="A14" s="43" t="s">
        <v>189</v>
      </c>
      <c r="B14" s="50">
        <f>Riesgos!I15</f>
        <v>12</v>
      </c>
      <c r="C14" s="49">
        <v>4</v>
      </c>
      <c r="D14" s="58" t="s">
        <v>138</v>
      </c>
      <c r="E14" s="49">
        <f>+IF(D14="","",(LOOKUP(D14,CriterioControl,CriteriosControles!$B$2:$B$15)))</f>
        <v>5</v>
      </c>
      <c r="F14" s="58" t="s">
        <v>138</v>
      </c>
      <c r="G14" s="49">
        <f>+IF(F14="","",(LOOKUP(F14,CriterioControl,CriteriosControles!$B$2:$B$15)))</f>
        <v>5</v>
      </c>
      <c r="H14" s="58" t="s">
        <v>138</v>
      </c>
      <c r="I14" s="49">
        <f>+IF(H14="","",(LOOKUP(H14,CriterioControl,CriteriosControles!$B$2:$B$15)))</f>
        <v>5</v>
      </c>
      <c r="J14" s="58" t="s">
        <v>138</v>
      </c>
      <c r="K14" s="49">
        <f>+IF(J14="","",(LOOKUP(J14,CriterioControl,CriteriosControles!$B$2:$B$15)))</f>
        <v>5</v>
      </c>
      <c r="L14" s="58"/>
      <c r="M14" s="49" t="str">
        <f>+IF(L14="","",(LOOKUP(L14,CriterioControl,CriteriosControles!$B$2:$B$15)))</f>
        <v/>
      </c>
      <c r="N14" s="50"/>
      <c r="O14" s="49" t="str">
        <f>+IF(N14="","",(LOOKUP(N14,CriterioControl,CriteriosControles!$B$2:$B$15)))</f>
        <v/>
      </c>
      <c r="P14" s="50"/>
      <c r="Q14" s="49" t="str">
        <f>+IF(P14="","",(LOOKUP(P14,CriterioControl,CriteriosControles!$B$2:$B$15)))</f>
        <v/>
      </c>
      <c r="R14" s="50"/>
      <c r="S14" s="49" t="str">
        <f>+IF(R14="","",(LOOKUP(R14,CriterioControl,CriteriosControles!$B$2:$B$15)))</f>
        <v/>
      </c>
      <c r="T14" s="50"/>
      <c r="U14" s="49" t="str">
        <f>+IF(T14="","",(LOOKUP(T14,CriterioControl,CriteriosControles!$B$2:$B$15)))</f>
        <v/>
      </c>
      <c r="V14" s="50"/>
      <c r="W14" s="49" t="str">
        <f>+IF(V14="","",(LOOKUP(V14,CriterioControl,CriteriosControles!$B$2:$B$15)))</f>
        <v/>
      </c>
      <c r="X14" s="50"/>
      <c r="Y14" s="49" t="str">
        <f>+IF(X14="","",(LOOKUP(X14,CriterioControl,CriteriosControles!$B$2:$B$15)))</f>
        <v/>
      </c>
      <c r="Z14" s="50"/>
      <c r="AA14" s="49" t="str">
        <f>+IF(Z14="","",(LOOKUP(Z14,CriterioControl,CriteriosControles!$B$2:$B$15)))</f>
        <v/>
      </c>
      <c r="AB14" s="51">
        <f t="shared" si="1"/>
        <v>1</v>
      </c>
      <c r="AC14" s="51">
        <f t="shared" si="2"/>
        <v>0</v>
      </c>
      <c r="AD14" s="52">
        <f t="shared" si="3"/>
        <v>0</v>
      </c>
    </row>
    <row r="15" spans="1:30" ht="45" x14ac:dyDescent="0.25">
      <c r="A15" s="43" t="s">
        <v>189</v>
      </c>
      <c r="B15" s="50">
        <f>Riesgos!I16</f>
        <v>9</v>
      </c>
      <c r="C15" s="49">
        <v>4</v>
      </c>
      <c r="D15" s="58" t="s">
        <v>138</v>
      </c>
      <c r="E15" s="49">
        <f>+IF(D15="","",(LOOKUP(D15,CriterioControl,CriteriosControles!$B$2:$B$15)))</f>
        <v>5</v>
      </c>
      <c r="F15" s="58" t="s">
        <v>138</v>
      </c>
      <c r="G15" s="49">
        <f>+IF(F15="","",(LOOKUP(F15,CriterioControl,CriteriosControles!$B$2:$B$15)))</f>
        <v>5</v>
      </c>
      <c r="H15" s="58" t="s">
        <v>138</v>
      </c>
      <c r="I15" s="49">
        <f>+IF(H15="","",(LOOKUP(H15,CriterioControl,CriteriosControles!$B$2:$B$15)))</f>
        <v>5</v>
      </c>
      <c r="J15" s="58" t="s">
        <v>138</v>
      </c>
      <c r="K15" s="49">
        <f>+IF(J15="","",(LOOKUP(J15,CriterioControl,CriteriosControles!$B$2:$B$15)))</f>
        <v>5</v>
      </c>
      <c r="L15" s="58"/>
      <c r="M15" s="49" t="str">
        <f>+IF(L15="","",(LOOKUP(L15,CriterioControl,CriteriosControles!$B$2:$B$15)))</f>
        <v/>
      </c>
      <c r="N15" s="50"/>
      <c r="O15" s="49" t="str">
        <f>+IF(N15="","",(LOOKUP(N15,CriterioControl,CriteriosControles!$B$2:$B$15)))</f>
        <v/>
      </c>
      <c r="P15" s="50"/>
      <c r="Q15" s="49" t="str">
        <f>+IF(P15="","",(LOOKUP(P15,CriterioControl,CriteriosControles!$B$2:$B$15)))</f>
        <v/>
      </c>
      <c r="R15" s="50"/>
      <c r="S15" s="49" t="str">
        <f>+IF(R15="","",(LOOKUP(R15,CriterioControl,CriteriosControles!$B$2:$B$15)))</f>
        <v/>
      </c>
      <c r="T15" s="50"/>
      <c r="U15" s="49" t="str">
        <f>+IF(T15="","",(LOOKUP(T15,CriterioControl,CriteriosControles!$B$2:$B$15)))</f>
        <v/>
      </c>
      <c r="V15" s="50"/>
      <c r="W15" s="49" t="str">
        <f>+IF(V15="","",(LOOKUP(V15,CriterioControl,CriteriosControles!$B$2:$B$15)))</f>
        <v/>
      </c>
      <c r="X15" s="50"/>
      <c r="Y15" s="49" t="str">
        <f>+IF(X15="","",(LOOKUP(X15,CriterioControl,CriteriosControles!$B$2:$B$15)))</f>
        <v/>
      </c>
      <c r="Z15" s="50"/>
      <c r="AA15" s="49" t="str">
        <f>+IF(Z15="","",(LOOKUP(Z15,CriterioControl,CriteriosControles!$B$2:$B$15)))</f>
        <v/>
      </c>
      <c r="AB15" s="51">
        <f t="shared" si="1"/>
        <v>1</v>
      </c>
      <c r="AC15" s="51">
        <f t="shared" si="2"/>
        <v>0</v>
      </c>
      <c r="AD15" s="52">
        <f t="shared" si="3"/>
        <v>0</v>
      </c>
    </row>
    <row r="16" spans="1:30" ht="45" x14ac:dyDescent="0.25">
      <c r="A16" s="42" t="s">
        <v>188</v>
      </c>
      <c r="B16" s="50">
        <f>Riesgos!I17</f>
        <v>12</v>
      </c>
      <c r="C16" s="49">
        <v>3</v>
      </c>
      <c r="D16" s="58" t="s">
        <v>142</v>
      </c>
      <c r="E16" s="49">
        <f>+IF(D16="","",(LOOKUP(D16,CriterioControl,CriteriosControles!$B$2:$B$15)))</f>
        <v>4</v>
      </c>
      <c r="F16" s="58" t="s">
        <v>142</v>
      </c>
      <c r="G16" s="49">
        <f>+IF(F16="","",(LOOKUP(F16,CriterioControl,CriteriosControles!$B$2:$B$15)))</f>
        <v>4</v>
      </c>
      <c r="H16" s="58" t="s">
        <v>138</v>
      </c>
      <c r="I16" s="49">
        <f>+IF(H16="","",(LOOKUP(H16,CriterioControl,CriteriosControles!$B$2:$B$15)))</f>
        <v>5</v>
      </c>
      <c r="J16" s="58"/>
      <c r="K16" s="49" t="str">
        <f>+IF(J16="","",(LOOKUP(J16,CriterioControl,CriteriosControles!$B$2:$B$15)))</f>
        <v/>
      </c>
      <c r="L16" s="58"/>
      <c r="M16" s="49" t="str">
        <f>+IF(L16="","",(LOOKUP(L16,CriterioControl,CriteriosControles!$B$2:$B$15)))</f>
        <v/>
      </c>
      <c r="N16" s="50"/>
      <c r="O16" s="49" t="str">
        <f>+IF(N16="","",(LOOKUP(N16,CriterioControl,CriteriosControles!$B$2:$B$15)))</f>
        <v/>
      </c>
      <c r="P16" s="50"/>
      <c r="Q16" s="49" t="str">
        <f>+IF(P16="","",(LOOKUP(P16,CriterioControl,CriteriosControles!$B$2:$B$15)))</f>
        <v/>
      </c>
      <c r="R16" s="50"/>
      <c r="S16" s="49" t="str">
        <f>+IF(R16="","",(LOOKUP(R16,CriterioControl,CriteriosControles!$B$2:$B$15)))</f>
        <v/>
      </c>
      <c r="T16" s="50"/>
      <c r="U16" s="49" t="str">
        <f>+IF(T16="","",(LOOKUP(T16,CriterioControl,CriteriosControles!$B$2:$B$15)))</f>
        <v/>
      </c>
      <c r="V16" s="50"/>
      <c r="W16" s="49" t="str">
        <f>+IF(V16="","",(LOOKUP(V16,CriterioControl,CriteriosControles!$B$2:$B$15)))</f>
        <v/>
      </c>
      <c r="X16" s="50"/>
      <c r="Y16" s="49" t="str">
        <f>+IF(X16="","",(LOOKUP(X16,CriterioControl,CriteriosControles!$B$2:$B$15)))</f>
        <v/>
      </c>
      <c r="Z16" s="50"/>
      <c r="AA16" s="49" t="str">
        <f>+IF(Z16="","",(LOOKUP(Z16,CriterioControl,CriteriosControles!$B$2:$B$15)))</f>
        <v/>
      </c>
      <c r="AB16" s="51">
        <f t="shared" si="1"/>
        <v>0.8666666666666667</v>
      </c>
      <c r="AC16" s="51">
        <f t="shared" si="2"/>
        <v>0.1333333333333333</v>
      </c>
      <c r="AD16" s="52">
        <f t="shared" si="3"/>
        <v>1.5999999999999996</v>
      </c>
    </row>
    <row r="17" spans="1:30" ht="45" x14ac:dyDescent="0.25">
      <c r="A17" s="43" t="s">
        <v>189</v>
      </c>
      <c r="B17" s="50">
        <f>Riesgos!I18</f>
        <v>9</v>
      </c>
      <c r="C17" s="49">
        <v>3</v>
      </c>
      <c r="D17" s="58" t="s">
        <v>139</v>
      </c>
      <c r="E17" s="49">
        <f>+IF(D17="","",(LOOKUP(D17,CriterioControl,CriteriosControles!$B$2:$B$15)))</f>
        <v>1</v>
      </c>
      <c r="F17" s="58" t="s">
        <v>139</v>
      </c>
      <c r="G17" s="49">
        <f>+IF(F17="","",(LOOKUP(F17,CriterioControl,CriteriosControles!$B$2:$B$15)))</f>
        <v>1</v>
      </c>
      <c r="H17" s="58" t="s">
        <v>135</v>
      </c>
      <c r="I17" s="49">
        <f>+IF(H17="","",(LOOKUP(H17,CriterioControl,CriteriosControles!$B$2:$B$15)))</f>
        <v>1</v>
      </c>
      <c r="J17" s="58"/>
      <c r="K17" s="49" t="str">
        <f>+IF(J17="","",(LOOKUP(J17,CriterioControl,CriteriosControles!$B$2:$B$15)))</f>
        <v/>
      </c>
      <c r="L17" s="58"/>
      <c r="M17" s="49" t="str">
        <f>+IF(L17="","",(LOOKUP(L17,CriterioControl,CriteriosControles!$B$2:$B$15)))</f>
        <v/>
      </c>
      <c r="N17" s="50"/>
      <c r="O17" s="49" t="str">
        <f>+IF(N17="","",(LOOKUP(N17,CriterioControl,CriteriosControles!$B$2:$B$15)))</f>
        <v/>
      </c>
      <c r="P17" s="50"/>
      <c r="Q17" s="49" t="str">
        <f>+IF(P17="","",(LOOKUP(P17,CriterioControl,CriteriosControles!$B$2:$B$15)))</f>
        <v/>
      </c>
      <c r="R17" s="50"/>
      <c r="S17" s="49" t="str">
        <f>+IF(R17="","",(LOOKUP(R17,CriterioControl,CriteriosControles!$B$2:$B$15)))</f>
        <v/>
      </c>
      <c r="T17" s="50"/>
      <c r="U17" s="49" t="str">
        <f>+IF(T17="","",(LOOKUP(T17,CriterioControl,CriteriosControles!$B$2:$B$15)))</f>
        <v/>
      </c>
      <c r="V17" s="50"/>
      <c r="W17" s="49" t="str">
        <f>+IF(V17="","",(LOOKUP(V17,CriterioControl,CriteriosControles!$B$2:$B$15)))</f>
        <v/>
      </c>
      <c r="X17" s="50"/>
      <c r="Y17" s="49" t="str">
        <f>+IF(X17="","",(LOOKUP(X17,CriterioControl,CriteriosControles!$B$2:$B$15)))</f>
        <v/>
      </c>
      <c r="Z17" s="50"/>
      <c r="AA17" s="49" t="str">
        <f>+IF(Z17="","",(LOOKUP(Z17,CriterioControl,CriteriosControles!$B$2:$B$15)))</f>
        <v/>
      </c>
      <c r="AB17" s="51">
        <f t="shared" si="1"/>
        <v>0.2</v>
      </c>
      <c r="AC17" s="51">
        <f t="shared" ref="AC17:AC23" si="4">1-AB17</f>
        <v>0.8</v>
      </c>
      <c r="AD17" s="52">
        <f t="shared" si="3"/>
        <v>7.2</v>
      </c>
    </row>
    <row r="18" spans="1:30" ht="45" x14ac:dyDescent="0.25">
      <c r="A18" s="43" t="s">
        <v>189</v>
      </c>
      <c r="B18" s="50">
        <f>Riesgos!I19</f>
        <v>9</v>
      </c>
      <c r="C18" s="49">
        <v>3</v>
      </c>
      <c r="D18" s="58" t="s">
        <v>142</v>
      </c>
      <c r="E18" s="49">
        <f>+IF(D18="","",(LOOKUP(D18,CriterioControl,CriteriosControles!$B$2:$B$15)))</f>
        <v>4</v>
      </c>
      <c r="F18" s="58" t="s">
        <v>138</v>
      </c>
      <c r="G18" s="49">
        <f>+IF(F18="","",(LOOKUP(F18,CriterioControl,CriteriosControles!$B$2:$B$15)))</f>
        <v>5</v>
      </c>
      <c r="H18" s="58" t="s">
        <v>142</v>
      </c>
      <c r="I18" s="49">
        <f>+IF(H18="","",(LOOKUP(H18,CriterioControl,CriteriosControles!$B$2:$B$15)))</f>
        <v>4</v>
      </c>
      <c r="J18" s="58"/>
      <c r="K18" s="49" t="str">
        <f>+IF(J18="","",(LOOKUP(J18,CriterioControl,CriteriosControles!$B$2:$B$15)))</f>
        <v/>
      </c>
      <c r="L18" s="58"/>
      <c r="M18" s="49" t="str">
        <f>+IF(L18="","",(LOOKUP(L18,CriterioControl,CriteriosControles!$B$2:$B$15)))</f>
        <v/>
      </c>
      <c r="N18" s="50"/>
      <c r="O18" s="49" t="str">
        <f>+IF(N18="","",(LOOKUP(N18,CriterioControl,CriteriosControles!$B$2:$B$15)))</f>
        <v/>
      </c>
      <c r="P18" s="50"/>
      <c r="Q18" s="49" t="str">
        <f>+IF(P18="","",(LOOKUP(P18,CriterioControl,CriteriosControles!$B$2:$B$15)))</f>
        <v/>
      </c>
      <c r="R18" s="50"/>
      <c r="S18" s="49" t="str">
        <f>+IF(R18="","",(LOOKUP(R18,CriterioControl,CriteriosControles!$B$2:$B$15)))</f>
        <v/>
      </c>
      <c r="T18" s="50"/>
      <c r="U18" s="49" t="str">
        <f>+IF(T18="","",(LOOKUP(T18,CriterioControl,CriteriosControles!$B$2:$B$15)))</f>
        <v/>
      </c>
      <c r="V18" s="50"/>
      <c r="W18" s="49" t="str">
        <f>+IF(V18="","",(LOOKUP(V18,CriterioControl,CriteriosControles!$B$2:$B$15)))</f>
        <v/>
      </c>
      <c r="X18" s="50"/>
      <c r="Y18" s="49" t="str">
        <f>+IF(X18="","",(LOOKUP(X18,CriterioControl,CriteriosControles!$B$2:$B$15)))</f>
        <v/>
      </c>
      <c r="Z18" s="50"/>
      <c r="AA18" s="49" t="str">
        <f>+IF(Z18="","",(LOOKUP(Z18,CriterioControl,CriteriosControles!$B$2:$B$15)))</f>
        <v/>
      </c>
      <c r="AB18" s="51">
        <f t="shared" si="1"/>
        <v>0.8666666666666667</v>
      </c>
      <c r="AC18" s="51">
        <f t="shared" si="4"/>
        <v>0.1333333333333333</v>
      </c>
      <c r="AD18" s="52">
        <f t="shared" si="3"/>
        <v>1.1999999999999997</v>
      </c>
    </row>
    <row r="19" spans="1:30" ht="45" x14ac:dyDescent="0.25">
      <c r="A19" s="43" t="s">
        <v>189</v>
      </c>
      <c r="B19" s="50">
        <f>Riesgos!I20</f>
        <v>9</v>
      </c>
      <c r="C19" s="49">
        <v>4</v>
      </c>
      <c r="D19" s="58" t="s">
        <v>139</v>
      </c>
      <c r="E19" s="49">
        <f>+IF(D19="","",(LOOKUP(D19,CriterioControl,CriteriosControles!$B$2:$B$15)))</f>
        <v>1</v>
      </c>
      <c r="F19" s="58" t="s">
        <v>139</v>
      </c>
      <c r="G19" s="49">
        <f>+IF(F19="","",(LOOKUP(F19,CriterioControl,CriteriosControles!$B$2:$B$15)))</f>
        <v>1</v>
      </c>
      <c r="H19" s="58" t="s">
        <v>139</v>
      </c>
      <c r="I19" s="49">
        <f>+IF(H19="","",(LOOKUP(H19,CriterioControl,CriteriosControles!$B$2:$B$15)))</f>
        <v>1</v>
      </c>
      <c r="J19" s="58" t="s">
        <v>135</v>
      </c>
      <c r="K19" s="49">
        <f>+IF(J19="","",(LOOKUP(J19,CriterioControl,CriteriosControles!$B$2:$B$15)))</f>
        <v>1</v>
      </c>
      <c r="L19" s="58"/>
      <c r="M19" s="49" t="str">
        <f>+IF(L19="","",(LOOKUP(L19,CriterioControl,CriteriosControles!$B$2:$B$15)))</f>
        <v/>
      </c>
      <c r="N19" s="50"/>
      <c r="O19" s="49" t="str">
        <f>+IF(N19="","",(LOOKUP(N19,CriterioControl,CriteriosControles!$B$2:$B$15)))</f>
        <v/>
      </c>
      <c r="P19" s="50"/>
      <c r="Q19" s="49" t="str">
        <f>+IF(P19="","",(LOOKUP(P19,CriterioControl,CriteriosControles!$B$2:$B$15)))</f>
        <v/>
      </c>
      <c r="R19" s="50"/>
      <c r="S19" s="49" t="str">
        <f>+IF(R19="","",(LOOKUP(R19,CriterioControl,CriteriosControles!$B$2:$B$15)))</f>
        <v/>
      </c>
      <c r="T19" s="50"/>
      <c r="U19" s="49" t="str">
        <f>+IF(T19="","",(LOOKUP(T19,CriterioControl,CriteriosControles!$B$2:$B$15)))</f>
        <v/>
      </c>
      <c r="V19" s="50"/>
      <c r="W19" s="49" t="str">
        <f>+IF(V19="","",(LOOKUP(V19,CriterioControl,CriteriosControles!$B$2:$B$15)))</f>
        <v/>
      </c>
      <c r="X19" s="50"/>
      <c r="Y19" s="49" t="str">
        <f>+IF(X19="","",(LOOKUP(X19,CriterioControl,CriteriosControles!$B$2:$B$15)))</f>
        <v/>
      </c>
      <c r="Z19" s="50"/>
      <c r="AA19" s="49" t="str">
        <f>+IF(Z19="","",(LOOKUP(Z19,CriterioControl,CriteriosControles!$B$2:$B$15)))</f>
        <v/>
      </c>
      <c r="AB19" s="51">
        <f t="shared" si="1"/>
        <v>0.2</v>
      </c>
      <c r="AC19" s="51">
        <f t="shared" si="4"/>
        <v>0.8</v>
      </c>
      <c r="AD19" s="52">
        <f t="shared" si="3"/>
        <v>7.2</v>
      </c>
    </row>
    <row r="20" spans="1:30" ht="30" x14ac:dyDescent="0.25">
      <c r="A20" s="43" t="s">
        <v>189</v>
      </c>
      <c r="B20" s="50">
        <f>Riesgos!I21</f>
        <v>9</v>
      </c>
      <c r="C20" s="49">
        <v>2</v>
      </c>
      <c r="D20" s="58" t="s">
        <v>138</v>
      </c>
      <c r="E20" s="49">
        <f>+IF(D20="","",(LOOKUP(D20,CriterioControl,CriteriosControles!$B$2:$B$15)))</f>
        <v>5</v>
      </c>
      <c r="F20" s="58" t="s">
        <v>138</v>
      </c>
      <c r="G20" s="49">
        <f>+IF(F20="","",(LOOKUP(F20,CriterioControl,CriteriosControles!$B$2:$B$15)))</f>
        <v>5</v>
      </c>
      <c r="H20" s="58"/>
      <c r="I20" s="49" t="str">
        <f>+IF(H20="","",(LOOKUP(H20,CriterioControl,CriteriosControles!$B$2:$B$15)))</f>
        <v/>
      </c>
      <c r="J20" s="58"/>
      <c r="K20" s="49" t="str">
        <f>+IF(J20="","",(LOOKUP(J20,CriterioControl,CriteriosControles!$B$2:$B$15)))</f>
        <v/>
      </c>
      <c r="L20" s="58"/>
      <c r="M20" s="49" t="str">
        <f>+IF(L20="","",(LOOKUP(L20,CriterioControl,CriteriosControles!$B$2:$B$15)))</f>
        <v/>
      </c>
      <c r="N20" s="50"/>
      <c r="O20" s="49" t="str">
        <f>+IF(N20="","",(LOOKUP(N20,CriterioControl,CriteriosControles!$B$2:$B$15)))</f>
        <v/>
      </c>
      <c r="P20" s="50"/>
      <c r="Q20" s="49" t="str">
        <f>+IF(P20="","",(LOOKUP(P20,CriterioControl,CriteriosControles!$B$2:$B$15)))</f>
        <v/>
      </c>
      <c r="R20" s="50"/>
      <c r="S20" s="49" t="str">
        <f>+IF(R20="","",(LOOKUP(R20,CriterioControl,CriteriosControles!$B$2:$B$15)))</f>
        <v/>
      </c>
      <c r="T20" s="50"/>
      <c r="U20" s="49" t="str">
        <f>+IF(T20="","",(LOOKUP(T20,CriterioControl,CriteriosControles!$B$2:$B$15)))</f>
        <v/>
      </c>
      <c r="V20" s="50"/>
      <c r="W20" s="49" t="str">
        <f>+IF(V20="","",(LOOKUP(V20,CriterioControl,CriteriosControles!$B$2:$B$15)))</f>
        <v/>
      </c>
      <c r="X20" s="50"/>
      <c r="Y20" s="49" t="str">
        <f>+IF(X20="","",(LOOKUP(X20,CriterioControl,CriteriosControles!$B$2:$B$15)))</f>
        <v/>
      </c>
      <c r="Z20" s="50"/>
      <c r="AA20" s="49" t="str">
        <f>+IF(Z20="","",(LOOKUP(Z20,CriterioControl,CriteriosControles!$B$2:$B$15)))</f>
        <v/>
      </c>
      <c r="AB20" s="51">
        <f t="shared" si="1"/>
        <v>1</v>
      </c>
      <c r="AC20" s="51">
        <f t="shared" si="4"/>
        <v>0</v>
      </c>
      <c r="AD20" s="52">
        <f t="shared" si="3"/>
        <v>0</v>
      </c>
    </row>
    <row r="21" spans="1:30" x14ac:dyDescent="0.25">
      <c r="A21" s="48"/>
      <c r="B21" s="50">
        <f>Riesgos!I22</f>
        <v>0</v>
      </c>
      <c r="C21" s="49"/>
      <c r="D21" s="58"/>
      <c r="E21" s="49" t="str">
        <f>+IF(D21="","",(LOOKUP(D21,CriterioControl,CriteriosControles!$B$2:$B$15)))</f>
        <v/>
      </c>
      <c r="F21" s="58"/>
      <c r="G21" s="49" t="str">
        <f>+IF(F21="","",(LOOKUP(F21,CriterioControl,CriteriosControles!$B$2:$B$15)))</f>
        <v/>
      </c>
      <c r="H21" s="58"/>
      <c r="I21" s="49" t="str">
        <f>+IF(H21="","",(LOOKUP(H21,CriterioControl,CriteriosControles!$B$2:$B$15)))</f>
        <v/>
      </c>
      <c r="J21" s="58"/>
      <c r="K21" s="49" t="str">
        <f>+IF(J21="","",(LOOKUP(J21,CriterioControl,CriteriosControles!$B$2:$B$15)))</f>
        <v/>
      </c>
      <c r="L21" s="58"/>
      <c r="M21" s="49" t="str">
        <f>+IF(L21="","",(LOOKUP(L21,CriterioControl,CriteriosControles!$B$2:$B$15)))</f>
        <v/>
      </c>
      <c r="N21" s="50"/>
      <c r="O21" s="49" t="str">
        <f>+IF(N21="","",(LOOKUP(N21,CriterioControl,CriteriosControles!$B$2:$B$15)))</f>
        <v/>
      </c>
      <c r="P21" s="50"/>
      <c r="Q21" s="49" t="str">
        <f>+IF(P21="","",(LOOKUP(P21,CriterioControl,CriteriosControles!$B$2:$B$15)))</f>
        <v/>
      </c>
      <c r="R21" s="50"/>
      <c r="S21" s="49" t="str">
        <f>+IF(R21="","",(LOOKUP(R21,CriterioControl,CriteriosControles!$B$2:$B$15)))</f>
        <v/>
      </c>
      <c r="T21" s="50"/>
      <c r="U21" s="49" t="str">
        <f>+IF(T21="","",(LOOKUP(T21,CriterioControl,CriteriosControles!$B$2:$B$15)))</f>
        <v/>
      </c>
      <c r="V21" s="50"/>
      <c r="W21" s="49" t="str">
        <f>+IF(V21="","",(LOOKUP(V21,CriterioControl,CriteriosControles!$B$2:$B$15)))</f>
        <v/>
      </c>
      <c r="X21" s="50"/>
      <c r="Y21" s="49" t="str">
        <f>+IF(X21="","",(LOOKUP(X21,CriterioControl,CriteriosControles!$B$2:$B$15)))</f>
        <v/>
      </c>
      <c r="Z21" s="50"/>
      <c r="AA21" s="49" t="str">
        <f>+IF(Z21="","",(LOOKUP(Z21,CriterioControl,CriteriosControles!$B$2:$B$15)))</f>
        <v/>
      </c>
      <c r="AB21" s="51" t="e">
        <f t="shared" si="1"/>
        <v>#DIV/0!</v>
      </c>
      <c r="AC21" s="51" t="e">
        <f t="shared" si="4"/>
        <v>#DIV/0!</v>
      </c>
      <c r="AD21" s="52" t="e">
        <f t="shared" si="3"/>
        <v>#DIV/0!</v>
      </c>
    </row>
    <row r="22" spans="1:30" x14ac:dyDescent="0.25">
      <c r="A22" s="48">
        <f>Riesgos!C23</f>
        <v>0</v>
      </c>
      <c r="B22" s="50">
        <f>Riesgos!I23</f>
        <v>0</v>
      </c>
      <c r="C22" s="49"/>
      <c r="D22" s="58"/>
      <c r="E22" s="49" t="str">
        <f>+IF(D22="","",(LOOKUP(D22,CriterioControl,CriteriosControles!$B$2:$B$15)))</f>
        <v/>
      </c>
      <c r="F22" s="58"/>
      <c r="G22" s="49" t="str">
        <f>+IF(F22="","",(LOOKUP(F22,CriterioControl,CriteriosControles!$B$2:$B$15)))</f>
        <v/>
      </c>
      <c r="H22" s="58"/>
      <c r="I22" s="49" t="str">
        <f>+IF(H22="","",(LOOKUP(H22,CriterioControl,CriteriosControles!$B$2:$B$15)))</f>
        <v/>
      </c>
      <c r="J22" s="58"/>
      <c r="K22" s="49" t="str">
        <f>+IF(J22="","",(LOOKUP(J22,CriterioControl,CriteriosControles!$B$2:$B$15)))</f>
        <v/>
      </c>
      <c r="L22" s="58"/>
      <c r="M22" s="49" t="str">
        <f>+IF(L22="","",(LOOKUP(L22,CriterioControl,CriteriosControles!$B$2:$B$15)))</f>
        <v/>
      </c>
      <c r="N22" s="50"/>
      <c r="O22" s="49" t="str">
        <f>+IF(N22="","",(LOOKUP(N22,CriterioControl,CriteriosControles!$B$2:$B$15)))</f>
        <v/>
      </c>
      <c r="P22" s="50"/>
      <c r="Q22" s="49" t="str">
        <f>+IF(P22="","",(LOOKUP(P22,CriterioControl,CriteriosControles!$B$2:$B$15)))</f>
        <v/>
      </c>
      <c r="R22" s="50"/>
      <c r="S22" s="49" t="str">
        <f>+IF(R22="","",(LOOKUP(R22,CriterioControl,CriteriosControles!$B$2:$B$15)))</f>
        <v/>
      </c>
      <c r="T22" s="50"/>
      <c r="U22" s="49" t="str">
        <f>+IF(T22="","",(LOOKUP(T22,CriterioControl,CriteriosControles!$B$2:$B$15)))</f>
        <v/>
      </c>
      <c r="V22" s="50"/>
      <c r="W22" s="49" t="str">
        <f>+IF(V22="","",(LOOKUP(V22,CriterioControl,CriteriosControles!$B$2:$B$15)))</f>
        <v/>
      </c>
      <c r="X22" s="50"/>
      <c r="Y22" s="49" t="str">
        <f>+IF(X22="","",(LOOKUP(X22,CriterioControl,CriteriosControles!$B$2:$B$15)))</f>
        <v/>
      </c>
      <c r="Z22" s="50"/>
      <c r="AA22" s="49" t="str">
        <f>+IF(Z22="","",(LOOKUP(Z22,CriterioControl,CriteriosControles!$B$2:$B$15)))</f>
        <v/>
      </c>
      <c r="AB22" s="51" t="e">
        <f t="shared" si="1"/>
        <v>#DIV/0!</v>
      </c>
      <c r="AC22" s="51" t="e">
        <f t="shared" si="4"/>
        <v>#DIV/0!</v>
      </c>
      <c r="AD22" s="52" t="e">
        <f t="shared" si="3"/>
        <v>#DIV/0!</v>
      </c>
    </row>
    <row r="23" spans="1:30" x14ac:dyDescent="0.25">
      <c r="A23" s="48">
        <f>Riesgos!C24</f>
        <v>0</v>
      </c>
      <c r="B23" s="50">
        <f>Riesgos!I24</f>
        <v>0</v>
      </c>
      <c r="C23" s="49"/>
      <c r="D23" s="58"/>
      <c r="E23" s="49" t="str">
        <f>+IF(D23="","",(LOOKUP(D23,CriterioControl,CriteriosControles!$B$2:$B$15)))</f>
        <v/>
      </c>
      <c r="F23" s="58"/>
      <c r="G23" s="49" t="str">
        <f>+IF(F23="","",(LOOKUP(F23,CriterioControl,CriteriosControles!$B$2:$B$15)))</f>
        <v/>
      </c>
      <c r="H23" s="58"/>
      <c r="I23" s="49" t="str">
        <f>+IF(H23="","",(LOOKUP(H23,CriterioControl,CriteriosControles!$B$2:$B$15)))</f>
        <v/>
      </c>
      <c r="J23" s="58"/>
      <c r="K23" s="49" t="str">
        <f>+IF(J23="","",(LOOKUP(J23,CriterioControl,CriteriosControles!$B$2:$B$15)))</f>
        <v/>
      </c>
      <c r="L23" s="58"/>
      <c r="M23" s="49" t="str">
        <f>+IF(L23="","",(LOOKUP(L23,CriterioControl,CriteriosControles!$B$2:$B$15)))</f>
        <v/>
      </c>
      <c r="N23" s="50"/>
      <c r="O23" s="49" t="str">
        <f>+IF(N23="","",(LOOKUP(N23,CriterioControl,CriteriosControles!$B$2:$B$15)))</f>
        <v/>
      </c>
      <c r="P23" s="50"/>
      <c r="Q23" s="49" t="str">
        <f>+IF(P23="","",(LOOKUP(P23,CriterioControl,CriteriosControles!$B$2:$B$15)))</f>
        <v/>
      </c>
      <c r="R23" s="50"/>
      <c r="S23" s="49" t="str">
        <f>+IF(R23="","",(LOOKUP(R23,CriterioControl,CriteriosControles!$B$2:$B$15)))</f>
        <v/>
      </c>
      <c r="T23" s="50"/>
      <c r="U23" s="49" t="str">
        <f>+IF(T23="","",(LOOKUP(T23,CriterioControl,CriteriosControles!$B$2:$B$15)))</f>
        <v/>
      </c>
      <c r="V23" s="50"/>
      <c r="W23" s="49" t="str">
        <f>+IF(V23="","",(LOOKUP(V23,CriterioControl,CriteriosControles!$B$2:$B$15)))</f>
        <v/>
      </c>
      <c r="X23" s="50"/>
      <c r="Y23" s="49" t="str">
        <f>+IF(X23="","",(LOOKUP(X23,CriterioControl,CriteriosControles!$B$2:$B$15)))</f>
        <v/>
      </c>
      <c r="Z23" s="50"/>
      <c r="AA23" s="49" t="str">
        <f>+IF(Z23="","",(LOOKUP(Z23,CriterioControl,CriteriosControles!$B$2:$B$15)))</f>
        <v/>
      </c>
      <c r="AB23" s="51" t="e">
        <f t="shared" si="1"/>
        <v>#DIV/0!</v>
      </c>
      <c r="AC23" s="51" t="e">
        <f t="shared" si="4"/>
        <v>#DIV/0!</v>
      </c>
      <c r="AD23" s="52" t="e">
        <f t="shared" si="3"/>
        <v>#DIV/0!</v>
      </c>
    </row>
  </sheetData>
  <sheetProtection selectLockedCells="1"/>
  <mergeCells count="19">
    <mergeCell ref="AC1:AC3"/>
    <mergeCell ref="AD1:AD3"/>
    <mergeCell ref="V2:W2"/>
    <mergeCell ref="X2:Y2"/>
    <mergeCell ref="Z2:AA2"/>
    <mergeCell ref="AB1:AB3"/>
    <mergeCell ref="D2:E2"/>
    <mergeCell ref="A1:A3"/>
    <mergeCell ref="D1:AA1"/>
    <mergeCell ref="B1:B3"/>
    <mergeCell ref="F2:G2"/>
    <mergeCell ref="H2:I2"/>
    <mergeCell ref="J2:K2"/>
    <mergeCell ref="L2:M2"/>
    <mergeCell ref="N2:O2"/>
    <mergeCell ref="P2:Q2"/>
    <mergeCell ref="R2:S2"/>
    <mergeCell ref="T2:U2"/>
    <mergeCell ref="C1:C3"/>
  </mergeCells>
  <conditionalFormatting sqref="E25:I1048576 E24:H24 D1 E4:E23">
    <cfRule type="cellIs" dxfId="23" priority="44" operator="notEqual">
      <formula>""</formula>
    </cfRule>
  </conditionalFormatting>
  <conditionalFormatting sqref="G4:G23">
    <cfRule type="cellIs" dxfId="22" priority="11" operator="notEqual">
      <formula>""</formula>
    </cfRule>
  </conditionalFormatting>
  <conditionalFormatting sqref="I4:I23">
    <cfRule type="cellIs" dxfId="21" priority="10" operator="notEqual">
      <formula>""</formula>
    </cfRule>
  </conditionalFormatting>
  <conditionalFormatting sqref="K4:K23">
    <cfRule type="cellIs" dxfId="20" priority="9" operator="notEqual">
      <formula>""</formula>
    </cfRule>
  </conditionalFormatting>
  <conditionalFormatting sqref="M4:M23">
    <cfRule type="cellIs" dxfId="19" priority="8" operator="notEqual">
      <formula>""</formula>
    </cfRule>
  </conditionalFormatting>
  <conditionalFormatting sqref="O4:O23">
    <cfRule type="cellIs" dxfId="18" priority="7" operator="notEqual">
      <formula>""</formula>
    </cfRule>
  </conditionalFormatting>
  <conditionalFormatting sqref="Q4:Q23">
    <cfRule type="cellIs" dxfId="17" priority="6" operator="notEqual">
      <formula>""</formula>
    </cfRule>
  </conditionalFormatting>
  <conditionalFormatting sqref="S4:S23">
    <cfRule type="cellIs" dxfId="16" priority="5" operator="notEqual">
      <formula>""</formula>
    </cfRule>
  </conditionalFormatting>
  <conditionalFormatting sqref="U4:U23">
    <cfRule type="cellIs" dxfId="15" priority="4" operator="notEqual">
      <formula>""</formula>
    </cfRule>
  </conditionalFormatting>
  <conditionalFormatting sqref="W4:W23">
    <cfRule type="cellIs" dxfId="14" priority="3" operator="notEqual">
      <formula>""</formula>
    </cfRule>
  </conditionalFormatting>
  <conditionalFormatting sqref="Y4:Y23">
    <cfRule type="cellIs" dxfId="13" priority="2" operator="notEqual">
      <formula>""</formula>
    </cfRule>
  </conditionalFormatting>
  <conditionalFormatting sqref="AA4:AA23">
    <cfRule type="cellIs" dxfId="12" priority="1" operator="notEqual">
      <formula>""</formula>
    </cfRule>
  </conditionalFormatting>
  <dataValidations count="1">
    <dataValidation type="list" allowBlank="1" showInputMessage="1" showErrorMessage="1" sqref="D4:D23 F4:F23 H4:H23 J4:J23 L4:L23 N4:N23 P4:P23 R4:R23 T4:T23 V4:V23 X4:X23 Z4:Z23" xr:uid="{00000000-0002-0000-0300-000000000000}">
      <formula1>CriterioControl</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workbookViewId="0">
      <selection activeCell="B20" sqref="B20"/>
    </sheetView>
  </sheetViews>
  <sheetFormatPr baseColWidth="10" defaultRowHeight="15" x14ac:dyDescent="0.25"/>
  <cols>
    <col min="1" max="1" width="46.5703125" bestFit="1" customWidth="1"/>
  </cols>
  <sheetData>
    <row r="1" spans="1:2" x14ac:dyDescent="0.25">
      <c r="A1" s="76" t="s">
        <v>130</v>
      </c>
      <c r="B1" s="76"/>
    </row>
    <row r="2" spans="1:2" x14ac:dyDescent="0.25">
      <c r="A2" t="s">
        <v>133</v>
      </c>
      <c r="B2" s="47" t="s">
        <v>131</v>
      </c>
    </row>
    <row r="3" spans="1:2" x14ac:dyDescent="0.25">
      <c r="A3" t="s">
        <v>134</v>
      </c>
      <c r="B3" s="47" t="s">
        <v>132</v>
      </c>
    </row>
    <row r="4" spans="1:2" x14ac:dyDescent="0.25">
      <c r="A4" t="s">
        <v>135</v>
      </c>
      <c r="B4" s="47">
        <v>1</v>
      </c>
    </row>
    <row r="5" spans="1:2" x14ac:dyDescent="0.25">
      <c r="A5" t="s">
        <v>136</v>
      </c>
      <c r="B5" s="47">
        <v>1</v>
      </c>
    </row>
    <row r="6" spans="1:2" x14ac:dyDescent="0.25">
      <c r="A6" t="s">
        <v>137</v>
      </c>
      <c r="B6" s="47">
        <v>4</v>
      </c>
    </row>
    <row r="7" spans="1:2" x14ac:dyDescent="0.25">
      <c r="A7" t="s">
        <v>138</v>
      </c>
      <c r="B7" s="47">
        <v>5</v>
      </c>
    </row>
    <row r="8" spans="1:2" x14ac:dyDescent="0.25">
      <c r="A8" t="s">
        <v>139</v>
      </c>
      <c r="B8" s="47">
        <v>1</v>
      </c>
    </row>
    <row r="9" spans="1:2" x14ac:dyDescent="0.25">
      <c r="A9" t="s">
        <v>140</v>
      </c>
      <c r="B9" s="47">
        <v>1</v>
      </c>
    </row>
    <row r="10" spans="1:2" x14ac:dyDescent="0.25">
      <c r="A10" t="s">
        <v>141</v>
      </c>
      <c r="B10" s="47">
        <v>3</v>
      </c>
    </row>
    <row r="11" spans="1:2" x14ac:dyDescent="0.25">
      <c r="A11" t="s">
        <v>142</v>
      </c>
      <c r="B11" s="47">
        <v>4</v>
      </c>
    </row>
    <row r="12" spans="1:2" x14ac:dyDescent="0.25">
      <c r="A12" t="s">
        <v>143</v>
      </c>
      <c r="B12" s="47">
        <v>1</v>
      </c>
    </row>
    <row r="13" spans="1:2" x14ac:dyDescent="0.25">
      <c r="A13" t="s">
        <v>144</v>
      </c>
      <c r="B13" s="47">
        <v>1</v>
      </c>
    </row>
    <row r="14" spans="1:2" x14ac:dyDescent="0.25">
      <c r="A14" t="s">
        <v>145</v>
      </c>
      <c r="B14" s="47">
        <v>2</v>
      </c>
    </row>
    <row r="15" spans="1:2" x14ac:dyDescent="0.25">
      <c r="A15" t="s">
        <v>146</v>
      </c>
      <c r="B15" s="47">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topLeftCell="A16" workbookViewId="0">
      <selection activeCell="D27" sqref="D27"/>
    </sheetView>
  </sheetViews>
  <sheetFormatPr baseColWidth="10" defaultRowHeight="15" x14ac:dyDescent="0.25"/>
  <cols>
    <col min="1" max="1" width="46.5703125" bestFit="1" customWidth="1"/>
    <col min="4" max="4" width="108.140625" bestFit="1" customWidth="1"/>
    <col min="5" max="5" width="61.42578125" bestFit="1" customWidth="1"/>
  </cols>
  <sheetData>
    <row r="1" spans="1:4" x14ac:dyDescent="0.25">
      <c r="A1" s="76"/>
      <c r="B1" s="76"/>
    </row>
    <row r="2" spans="1:4" x14ac:dyDescent="0.25">
      <c r="B2" s="47"/>
    </row>
    <row r="3" spans="1:4" ht="15.75" thickBot="1" x14ac:dyDescent="0.3">
      <c r="B3" s="47"/>
    </row>
    <row r="4" spans="1:4" ht="24.95" customHeight="1" thickBot="1" x14ac:dyDescent="0.3">
      <c r="B4" s="62" t="s">
        <v>116</v>
      </c>
      <c r="C4" s="63" t="s">
        <v>194</v>
      </c>
      <c r="D4" s="64" t="s">
        <v>195</v>
      </c>
    </row>
    <row r="5" spans="1:4" ht="24.95" customHeight="1" x14ac:dyDescent="0.25">
      <c r="B5" s="77" t="s">
        <v>196</v>
      </c>
      <c r="C5" s="80">
        <v>1</v>
      </c>
      <c r="D5" s="65" t="s">
        <v>205</v>
      </c>
    </row>
    <row r="6" spans="1:4" ht="24.95" customHeight="1" x14ac:dyDescent="0.25">
      <c r="B6" s="78"/>
      <c r="C6" s="81"/>
      <c r="D6" s="65" t="s">
        <v>206</v>
      </c>
    </row>
    <row r="7" spans="1:4" ht="24.95" customHeight="1" thickBot="1" x14ac:dyDescent="0.3">
      <c r="B7" s="79"/>
      <c r="C7" s="82"/>
      <c r="D7" s="66" t="s">
        <v>207</v>
      </c>
    </row>
    <row r="8" spans="1:4" ht="24.95" customHeight="1" x14ac:dyDescent="0.25">
      <c r="B8" s="77" t="s">
        <v>197</v>
      </c>
      <c r="C8" s="80">
        <v>2</v>
      </c>
      <c r="D8" s="65" t="s">
        <v>208</v>
      </c>
    </row>
    <row r="9" spans="1:4" ht="24.95" customHeight="1" x14ac:dyDescent="0.25">
      <c r="B9" s="78"/>
      <c r="C9" s="81"/>
      <c r="D9" s="65" t="s">
        <v>209</v>
      </c>
    </row>
    <row r="10" spans="1:4" ht="24.95" customHeight="1" thickBot="1" x14ac:dyDescent="0.3">
      <c r="B10" s="79"/>
      <c r="C10" s="82"/>
      <c r="D10" s="66" t="s">
        <v>210</v>
      </c>
    </row>
    <row r="11" spans="1:4" ht="24.95" customHeight="1" x14ac:dyDescent="0.25">
      <c r="B11" s="77" t="s">
        <v>198</v>
      </c>
      <c r="C11" s="80">
        <v>3</v>
      </c>
      <c r="D11" s="65" t="s">
        <v>199</v>
      </c>
    </row>
    <row r="12" spans="1:4" ht="24.95" customHeight="1" x14ac:dyDescent="0.25">
      <c r="B12" s="78"/>
      <c r="C12" s="81"/>
      <c r="D12" s="65" t="s">
        <v>211</v>
      </c>
    </row>
    <row r="13" spans="1:4" ht="24.95" customHeight="1" x14ac:dyDescent="0.25">
      <c r="B13" s="78"/>
      <c r="C13" s="81"/>
      <c r="D13" s="65" t="s">
        <v>212</v>
      </c>
    </row>
    <row r="14" spans="1:4" ht="24.95" customHeight="1" x14ac:dyDescent="0.25">
      <c r="B14" s="78"/>
      <c r="C14" s="81"/>
      <c r="D14" s="65" t="s">
        <v>213</v>
      </c>
    </row>
    <row r="15" spans="1:4" ht="24.95" customHeight="1" x14ac:dyDescent="0.25">
      <c r="B15" s="78"/>
      <c r="C15" s="81"/>
      <c r="D15" s="65" t="s">
        <v>214</v>
      </c>
    </row>
    <row r="16" spans="1:4" ht="24.95" customHeight="1" thickBot="1" x14ac:dyDescent="0.3">
      <c r="B16" s="79"/>
      <c r="C16" s="82"/>
      <c r="D16" s="66" t="s">
        <v>200</v>
      </c>
    </row>
    <row r="17" spans="2:4" ht="24.95" customHeight="1" x14ac:dyDescent="0.25">
      <c r="B17" s="77" t="s">
        <v>201</v>
      </c>
      <c r="C17" s="80">
        <v>4</v>
      </c>
      <c r="D17" s="65" t="s">
        <v>202</v>
      </c>
    </row>
    <row r="18" spans="2:4" ht="24.95" customHeight="1" x14ac:dyDescent="0.25">
      <c r="B18" s="78"/>
      <c r="C18" s="81"/>
      <c r="D18" s="65" t="s">
        <v>215</v>
      </c>
    </row>
    <row r="19" spans="2:4" ht="24.95" customHeight="1" x14ac:dyDescent="0.25">
      <c r="B19" s="78"/>
      <c r="C19" s="81"/>
      <c r="D19" s="65" t="s">
        <v>216</v>
      </c>
    </row>
    <row r="20" spans="2:4" ht="24.95" customHeight="1" x14ac:dyDescent="0.25">
      <c r="B20" s="78"/>
      <c r="C20" s="81"/>
      <c r="D20" s="65" t="s">
        <v>217</v>
      </c>
    </row>
    <row r="21" spans="2:4" ht="24.95" customHeight="1" thickBot="1" x14ac:dyDescent="0.3">
      <c r="B21" s="79"/>
      <c r="C21" s="82"/>
      <c r="D21" s="66" t="s">
        <v>218</v>
      </c>
    </row>
    <row r="22" spans="2:4" ht="24.95" customHeight="1" x14ac:dyDescent="0.25">
      <c r="B22" s="77" t="s">
        <v>203</v>
      </c>
      <c r="C22" s="80">
        <v>5</v>
      </c>
      <c r="D22" s="65" t="s">
        <v>204</v>
      </c>
    </row>
    <row r="23" spans="2:4" ht="24.95" customHeight="1" x14ac:dyDescent="0.25">
      <c r="B23" s="78"/>
      <c r="C23" s="81"/>
      <c r="D23" s="65" t="s">
        <v>219</v>
      </c>
    </row>
    <row r="24" spans="2:4" ht="24.95" customHeight="1" x14ac:dyDescent="0.25">
      <c r="B24" s="78"/>
      <c r="C24" s="81"/>
      <c r="D24" s="65" t="s">
        <v>220</v>
      </c>
    </row>
    <row r="25" spans="2:4" ht="24.95" customHeight="1" x14ac:dyDescent="0.25">
      <c r="B25" s="78"/>
      <c r="C25" s="81"/>
      <c r="D25" s="65" t="s">
        <v>221</v>
      </c>
    </row>
    <row r="26" spans="2:4" ht="24.95" customHeight="1" thickBot="1" x14ac:dyDescent="0.3">
      <c r="B26" s="79"/>
      <c r="C26" s="82"/>
      <c r="D26" s="66" t="s">
        <v>222</v>
      </c>
    </row>
  </sheetData>
  <mergeCells count="11">
    <mergeCell ref="B17:B21"/>
    <mergeCell ref="C17:C21"/>
    <mergeCell ref="B22:B26"/>
    <mergeCell ref="C22:C26"/>
    <mergeCell ref="A1:B1"/>
    <mergeCell ref="B5:B7"/>
    <mergeCell ref="C5:C7"/>
    <mergeCell ref="B8:B10"/>
    <mergeCell ref="C8:C10"/>
    <mergeCell ref="B11:B16"/>
    <mergeCell ref="C11:C16"/>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topLeftCell="A8" zoomScaleNormal="100" zoomScalePageLayoutView="125" workbookViewId="0">
      <selection activeCell="I27" sqref="I27"/>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7"/>
    <col min="6" max="6" width="13.7109375" style="7" customWidth="1"/>
    <col min="7" max="7" width="36.42578125" style="7" customWidth="1"/>
    <col min="8" max="8" width="14.85546875" style="7" customWidth="1"/>
    <col min="9" max="9" width="25.42578125" style="2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5" t="s">
        <v>58</v>
      </c>
      <c r="C1" s="5" t="s">
        <v>56</v>
      </c>
      <c r="E1" s="33" t="s">
        <v>11</v>
      </c>
      <c r="F1" s="33" t="s">
        <v>16</v>
      </c>
      <c r="G1" s="33" t="s">
        <v>36</v>
      </c>
      <c r="H1" s="33" t="s">
        <v>14</v>
      </c>
      <c r="I1" s="34" t="s">
        <v>23</v>
      </c>
      <c r="J1" s="35"/>
      <c r="K1" s="36" t="s">
        <v>20</v>
      </c>
      <c r="L1" s="36" t="s">
        <v>112</v>
      </c>
      <c r="M1" s="36" t="s">
        <v>117</v>
      </c>
      <c r="N1" s="36" t="s">
        <v>45</v>
      </c>
      <c r="O1" s="36" t="s">
        <v>47</v>
      </c>
      <c r="P1" s="36" t="s">
        <v>79</v>
      </c>
      <c r="Q1" s="36" t="s">
        <v>55</v>
      </c>
      <c r="R1" s="36" t="s">
        <v>80</v>
      </c>
      <c r="S1" s="36" t="s">
        <v>48</v>
      </c>
      <c r="T1" s="36" t="s">
        <v>54</v>
      </c>
      <c r="U1" s="35"/>
      <c r="V1" s="37"/>
    </row>
    <row r="2" spans="1:22" ht="18.75" x14ac:dyDescent="0.25">
      <c r="A2" s="6">
        <v>8</v>
      </c>
      <c r="C2" s="6">
        <v>8</v>
      </c>
      <c r="E2" s="38" t="s">
        <v>9</v>
      </c>
      <c r="F2" s="38" t="s">
        <v>28</v>
      </c>
      <c r="G2" s="38" t="s">
        <v>43</v>
      </c>
      <c r="H2" s="38" t="s">
        <v>21</v>
      </c>
      <c r="I2" s="59" t="s">
        <v>161</v>
      </c>
      <c r="J2" s="35"/>
      <c r="K2" s="38" t="s">
        <v>97</v>
      </c>
      <c r="L2" s="38" t="s">
        <v>102</v>
      </c>
      <c r="M2" s="38" t="s">
        <v>107</v>
      </c>
      <c r="N2" s="38" t="s">
        <v>44</v>
      </c>
      <c r="O2" s="38" t="s">
        <v>4</v>
      </c>
      <c r="P2" s="38" t="s">
        <v>44</v>
      </c>
      <c r="Q2" s="38" t="s">
        <v>2</v>
      </c>
      <c r="R2" s="38" t="s">
        <v>118</v>
      </c>
      <c r="S2" s="39">
        <v>1</v>
      </c>
      <c r="T2" s="38" t="s">
        <v>49</v>
      </c>
      <c r="U2" s="35"/>
      <c r="V2" s="35"/>
    </row>
    <row r="3" spans="1:22" ht="15.75" thickBot="1" x14ac:dyDescent="0.3">
      <c r="C3" s="14" t="s">
        <v>57</v>
      </c>
      <c r="E3" s="38" t="s">
        <v>10</v>
      </c>
      <c r="F3" s="38" t="s">
        <v>29</v>
      </c>
      <c r="G3" s="38" t="s">
        <v>33</v>
      </c>
      <c r="H3" s="38" t="s">
        <v>19</v>
      </c>
      <c r="I3" s="59" t="s">
        <v>162</v>
      </c>
      <c r="J3" s="35"/>
      <c r="K3" s="38" t="s">
        <v>98</v>
      </c>
      <c r="L3" s="38" t="s">
        <v>103</v>
      </c>
      <c r="M3" s="38" t="s">
        <v>108</v>
      </c>
      <c r="N3" s="38" t="s">
        <v>83</v>
      </c>
      <c r="O3" s="38" t="s">
        <v>6</v>
      </c>
      <c r="P3" s="38" t="s">
        <v>78</v>
      </c>
      <c r="Q3" s="38" t="s">
        <v>5</v>
      </c>
      <c r="R3" s="38" t="s">
        <v>119</v>
      </c>
      <c r="S3" s="39">
        <v>2</v>
      </c>
      <c r="T3" s="38" t="s">
        <v>50</v>
      </c>
      <c r="U3" s="35"/>
      <c r="V3" s="35"/>
    </row>
    <row r="4" spans="1:22" ht="19.5" thickBot="1" x14ac:dyDescent="0.3">
      <c r="C4" s="6">
        <v>5</v>
      </c>
      <c r="E4" s="38"/>
      <c r="F4" s="38" t="s">
        <v>30</v>
      </c>
      <c r="G4" s="38" t="s">
        <v>41</v>
      </c>
      <c r="H4" s="38" t="s">
        <v>1</v>
      </c>
      <c r="I4" s="60" t="s">
        <v>163</v>
      </c>
      <c r="J4" s="35"/>
      <c r="K4" s="38" t="s">
        <v>99</v>
      </c>
      <c r="L4" s="38" t="s">
        <v>104</v>
      </c>
      <c r="M4" s="38" t="s">
        <v>109</v>
      </c>
      <c r="N4" s="38" t="s">
        <v>82</v>
      </c>
      <c r="O4" s="38" t="s">
        <v>3</v>
      </c>
      <c r="P4" s="38" t="s">
        <v>77</v>
      </c>
      <c r="Q4" s="38" t="s">
        <v>3</v>
      </c>
      <c r="R4" s="38" t="s">
        <v>120</v>
      </c>
      <c r="S4" s="39">
        <v>3</v>
      </c>
      <c r="T4" s="38" t="s">
        <v>51</v>
      </c>
      <c r="U4" s="35"/>
      <c r="V4" s="35"/>
    </row>
    <row r="5" spans="1:22" ht="15.75" thickBot="1" x14ac:dyDescent="0.3">
      <c r="E5" s="38"/>
      <c r="F5" s="38" t="s">
        <v>31</v>
      </c>
      <c r="G5" s="38" t="s">
        <v>32</v>
      </c>
      <c r="H5" s="38" t="s">
        <v>22</v>
      </c>
      <c r="I5" s="61" t="s">
        <v>164</v>
      </c>
      <c r="J5" s="35"/>
      <c r="K5" s="38" t="s">
        <v>100</v>
      </c>
      <c r="L5" s="38" t="s">
        <v>105</v>
      </c>
      <c r="M5" s="38" t="s">
        <v>110</v>
      </c>
      <c r="N5" s="38" t="s">
        <v>81</v>
      </c>
      <c r="O5" s="38" t="s">
        <v>5</v>
      </c>
      <c r="P5" s="38" t="s">
        <v>76</v>
      </c>
      <c r="Q5" s="38" t="s">
        <v>6</v>
      </c>
      <c r="R5" s="38" t="s">
        <v>121</v>
      </c>
      <c r="S5" s="39">
        <v>4</v>
      </c>
      <c r="T5" s="38" t="s">
        <v>52</v>
      </c>
      <c r="U5" s="35"/>
      <c r="V5" s="35"/>
    </row>
    <row r="6" spans="1:22" ht="15.75" thickBot="1" x14ac:dyDescent="0.3">
      <c r="E6" s="38"/>
      <c r="F6" s="38"/>
      <c r="G6" s="38" t="s">
        <v>34</v>
      </c>
      <c r="H6" s="38"/>
      <c r="I6" s="61" t="s">
        <v>165</v>
      </c>
      <c r="J6" s="35"/>
      <c r="K6" s="38" t="s">
        <v>101</v>
      </c>
      <c r="L6" s="38" t="s">
        <v>106</v>
      </c>
      <c r="M6" s="38" t="s">
        <v>111</v>
      </c>
      <c r="N6" s="38" t="s">
        <v>84</v>
      </c>
      <c r="O6" s="38" t="s">
        <v>2</v>
      </c>
      <c r="P6" s="38" t="s">
        <v>75</v>
      </c>
      <c r="Q6" s="38" t="s">
        <v>46</v>
      </c>
      <c r="R6" s="38" t="s">
        <v>122</v>
      </c>
      <c r="S6" s="39">
        <v>5</v>
      </c>
      <c r="T6" s="38" t="s">
        <v>53</v>
      </c>
      <c r="U6" s="35"/>
      <c r="V6" s="35"/>
    </row>
    <row r="7" spans="1:22" ht="15.75" thickBot="1" x14ac:dyDescent="0.3">
      <c r="E7" s="38"/>
      <c r="F7" s="38"/>
      <c r="G7" s="38" t="s">
        <v>42</v>
      </c>
      <c r="H7" s="38"/>
      <c r="I7" s="61" t="s">
        <v>166</v>
      </c>
      <c r="J7" s="35"/>
      <c r="K7" s="35"/>
      <c r="L7" s="40"/>
      <c r="M7" s="35"/>
      <c r="N7" s="35"/>
      <c r="O7" s="35"/>
      <c r="P7" s="35"/>
      <c r="Q7" s="35"/>
      <c r="R7" s="35"/>
      <c r="S7" s="35"/>
      <c r="T7" s="35"/>
      <c r="U7" s="35"/>
      <c r="V7" s="35"/>
    </row>
    <row r="8" spans="1:22" ht="15.75" thickBot="1" x14ac:dyDescent="0.3">
      <c r="E8" s="38"/>
      <c r="F8" s="38"/>
      <c r="G8" s="38" t="s">
        <v>37</v>
      </c>
      <c r="H8" s="38"/>
      <c r="I8" s="61" t="s">
        <v>167</v>
      </c>
      <c r="J8" s="35"/>
      <c r="K8" s="35"/>
      <c r="L8" s="40"/>
      <c r="M8" s="35"/>
      <c r="N8" s="35"/>
      <c r="O8" s="35"/>
      <c r="P8" s="35"/>
      <c r="Q8" s="35"/>
      <c r="R8" s="35"/>
      <c r="S8" s="35"/>
      <c r="T8" s="35"/>
      <c r="U8" s="35"/>
      <c r="V8" s="35"/>
    </row>
    <row r="9" spans="1:22" ht="15.75" thickBot="1" x14ac:dyDescent="0.3">
      <c r="A9" s="1" t="s">
        <v>66</v>
      </c>
      <c r="E9" s="38"/>
      <c r="F9" s="38"/>
      <c r="G9" s="38" t="s">
        <v>38</v>
      </c>
      <c r="H9" s="38"/>
      <c r="I9" s="61" t="s">
        <v>168</v>
      </c>
      <c r="J9" s="35"/>
      <c r="K9" s="35"/>
      <c r="L9" s="40"/>
      <c r="M9" s="35"/>
      <c r="N9" s="35"/>
      <c r="O9" s="35"/>
      <c r="P9" s="35"/>
      <c r="Q9" s="35"/>
      <c r="R9" s="35"/>
      <c r="S9" s="35"/>
      <c r="T9" s="35"/>
      <c r="U9" s="35"/>
      <c r="V9" s="35"/>
    </row>
    <row r="10" spans="1:22" ht="15.75" thickBot="1" x14ac:dyDescent="0.3">
      <c r="A10" s="15" t="s">
        <v>68</v>
      </c>
      <c r="C10" s="16" t="e">
        <f>COUNTIF(#REF!,"ABIERTA")</f>
        <v>#REF!</v>
      </c>
      <c r="E10" s="38"/>
      <c r="F10" s="38"/>
      <c r="G10" s="38" t="s">
        <v>35</v>
      </c>
      <c r="H10" s="38"/>
      <c r="I10" s="61" t="s">
        <v>169</v>
      </c>
      <c r="J10" s="35"/>
      <c r="K10" s="35"/>
      <c r="L10" s="40"/>
      <c r="M10" s="35"/>
      <c r="N10" s="35"/>
      <c r="O10" s="35"/>
      <c r="P10" s="35"/>
      <c r="Q10" s="35"/>
      <c r="R10" s="35"/>
      <c r="S10" s="35"/>
      <c r="T10" s="35"/>
      <c r="U10" s="35"/>
      <c r="V10" s="35"/>
    </row>
    <row r="11" spans="1:22" ht="15.75" thickBot="1" x14ac:dyDescent="0.3">
      <c r="A11" s="15" t="s">
        <v>69</v>
      </c>
      <c r="C11" s="16" t="e">
        <f>COUNTIF(#REF!,"CERRADA")</f>
        <v>#REF!</v>
      </c>
      <c r="E11" s="38"/>
      <c r="F11" s="38"/>
      <c r="G11" s="38" t="s">
        <v>40</v>
      </c>
      <c r="H11" s="38"/>
      <c r="I11" s="61" t="s">
        <v>170</v>
      </c>
      <c r="J11" s="35"/>
      <c r="K11" s="35"/>
      <c r="L11" s="40"/>
      <c r="M11" s="35"/>
      <c r="N11" s="35"/>
      <c r="O11" s="35"/>
      <c r="P11" s="35"/>
      <c r="Q11" s="35"/>
      <c r="R11" s="35"/>
      <c r="S11" s="35"/>
      <c r="T11" s="35"/>
      <c r="U11" s="35"/>
      <c r="V11" s="35"/>
    </row>
    <row r="12" spans="1:22" ht="15.75" thickBot="1" x14ac:dyDescent="0.3">
      <c r="A12" s="15" t="s">
        <v>70</v>
      </c>
      <c r="C12" s="16">
        <f>COUNTA(#REF!)</f>
        <v>1</v>
      </c>
      <c r="E12" s="38"/>
      <c r="F12" s="38"/>
      <c r="G12" s="38" t="s">
        <v>39</v>
      </c>
      <c r="H12" s="38"/>
      <c r="I12" s="61" t="s">
        <v>171</v>
      </c>
      <c r="J12" s="35"/>
      <c r="K12" s="35"/>
      <c r="L12" s="40"/>
      <c r="M12" s="35"/>
      <c r="N12" s="35"/>
      <c r="O12" s="35"/>
      <c r="P12" s="35"/>
      <c r="Q12" s="35"/>
      <c r="R12" s="35"/>
      <c r="S12" s="35"/>
      <c r="T12" s="35"/>
      <c r="U12" s="35"/>
      <c r="V12" s="35"/>
    </row>
    <row r="13" spans="1:22" ht="15.75" thickBot="1" x14ac:dyDescent="0.3">
      <c r="A13" s="15" t="str">
        <f>T2</f>
        <v>Oportunidad fallida</v>
      </c>
      <c r="C13" s="16" t="e">
        <f>COUNTIF(#REF!,Listas!A13)</f>
        <v>#REF!</v>
      </c>
      <c r="E13" s="40"/>
      <c r="F13" s="40"/>
      <c r="G13" s="40"/>
      <c r="H13" s="40"/>
      <c r="I13" s="61" t="s">
        <v>172</v>
      </c>
      <c r="J13" s="40"/>
      <c r="K13" s="40"/>
      <c r="L13" s="40"/>
      <c r="M13" s="40"/>
      <c r="N13" s="44"/>
      <c r="O13" s="44"/>
      <c r="P13" s="44"/>
      <c r="Q13" s="44"/>
      <c r="R13" s="44"/>
      <c r="S13" s="35"/>
      <c r="T13" s="35"/>
      <c r="U13" s="35"/>
      <c r="V13" s="35"/>
    </row>
    <row r="14" spans="1:22" ht="15.75" thickBot="1" x14ac:dyDescent="0.3">
      <c r="A14" s="15" t="str">
        <f>T3</f>
        <v>Oportunidad abandonada</v>
      </c>
      <c r="C14" s="16" t="e">
        <f>COUNTIF(#REF!,Listas!A14)</f>
        <v>#REF!</v>
      </c>
      <c r="E14" s="41"/>
      <c r="F14" s="41"/>
      <c r="G14" s="41"/>
      <c r="H14" s="41"/>
      <c r="I14" s="61" t="s">
        <v>173</v>
      </c>
      <c r="J14" s="41"/>
      <c r="K14" s="41"/>
      <c r="L14" s="41"/>
      <c r="M14" s="41"/>
      <c r="N14" s="45"/>
      <c r="O14" s="45"/>
      <c r="P14" s="45"/>
      <c r="Q14" s="45"/>
      <c r="R14" s="45"/>
      <c r="S14" s="35"/>
      <c r="T14" s="35"/>
      <c r="U14" s="35"/>
      <c r="V14" s="35"/>
    </row>
    <row r="15" spans="1:22" ht="15.75" thickBot="1" x14ac:dyDescent="0.3">
      <c r="A15" s="15" t="str">
        <f>T4</f>
        <v>Se trataron algunas expectativas</v>
      </c>
      <c r="C15" s="16" t="e">
        <f>COUNTIF(#REF!,Listas!A15)</f>
        <v>#REF!</v>
      </c>
      <c r="E15" s="8"/>
      <c r="F15" s="8"/>
      <c r="G15" s="8"/>
      <c r="H15" s="8"/>
      <c r="I15" s="61" t="s">
        <v>174</v>
      </c>
      <c r="J15" s="8"/>
      <c r="K15" s="8"/>
      <c r="L15" s="8"/>
      <c r="M15" s="8"/>
      <c r="N15" s="46"/>
      <c r="O15" s="46"/>
      <c r="P15" s="46"/>
      <c r="Q15" s="46"/>
      <c r="R15" s="46"/>
      <c r="V15" s="10" t="s">
        <v>62</v>
      </c>
    </row>
    <row r="16" spans="1:22" ht="30.75" thickBot="1" x14ac:dyDescent="0.3">
      <c r="A16" s="15" t="str">
        <f>T5</f>
        <v>Se trataron todas las expectativas</v>
      </c>
      <c r="C16" s="16" t="e">
        <f>COUNTIF(#REF!,Listas!A16)</f>
        <v>#REF!</v>
      </c>
      <c r="E16" s="8"/>
      <c r="F16" s="8"/>
      <c r="G16" s="8"/>
      <c r="H16" s="8"/>
      <c r="I16" s="61" t="s">
        <v>175</v>
      </c>
      <c r="J16" s="9"/>
      <c r="K16" s="9"/>
      <c r="L16" s="9"/>
      <c r="M16" s="9"/>
      <c r="N16" s="9"/>
      <c r="O16" s="9"/>
      <c r="P16" s="9"/>
      <c r="Q16" s="9"/>
      <c r="R16" s="9"/>
      <c r="V16" s="11" t="s">
        <v>63</v>
      </c>
    </row>
    <row r="17" spans="1:22" ht="15.75" thickBot="1" x14ac:dyDescent="0.3">
      <c r="A17" s="15" t="str">
        <f>T6</f>
        <v>Se excedieron las expectativas</v>
      </c>
      <c r="C17" s="16" t="e">
        <f>COUNTIF(#REF!,Listas!A17)</f>
        <v>#REF!</v>
      </c>
      <c r="E17" s="8"/>
      <c r="F17" s="8"/>
      <c r="G17" s="8"/>
      <c r="H17" s="8"/>
      <c r="I17" s="61" t="s">
        <v>176</v>
      </c>
      <c r="J17" s="9"/>
      <c r="K17" s="9"/>
      <c r="L17" s="9"/>
      <c r="M17" s="9"/>
      <c r="N17" s="9"/>
      <c r="O17" s="9"/>
      <c r="P17" s="9"/>
      <c r="Q17" s="9"/>
      <c r="R17" s="9"/>
      <c r="V17" s="10"/>
    </row>
    <row r="18" spans="1:22" ht="15.75" thickBot="1" x14ac:dyDescent="0.3">
      <c r="E18" s="8"/>
      <c r="F18" s="8"/>
      <c r="G18" s="8"/>
      <c r="H18" s="8"/>
      <c r="I18" s="61" t="s">
        <v>177</v>
      </c>
      <c r="J18" s="9"/>
      <c r="K18" s="9"/>
      <c r="L18" s="9"/>
      <c r="M18" s="9"/>
      <c r="N18" s="9"/>
      <c r="O18" s="9"/>
      <c r="P18" s="9"/>
      <c r="Q18" s="9"/>
      <c r="R18" s="9"/>
      <c r="V18" s="10" t="str">
        <f>CONCATENATE(V15,C2,V17,V16,C4," y ",C2,")")</f>
        <v>(Requerido para los factores de riesgo &gt;=8, 
sugerido para factores de riesgo entre 5 y 8)</v>
      </c>
    </row>
    <row r="19" spans="1:22" ht="15.75" thickBot="1" x14ac:dyDescent="0.3">
      <c r="E19" s="8"/>
      <c r="F19" s="8"/>
      <c r="G19" s="8"/>
      <c r="H19" s="8"/>
      <c r="I19" s="61" t="s">
        <v>178</v>
      </c>
      <c r="J19" s="9"/>
      <c r="K19" s="9"/>
      <c r="L19" s="9"/>
      <c r="M19" s="9"/>
      <c r="N19" s="9"/>
      <c r="O19" s="9"/>
      <c r="P19" s="9"/>
      <c r="Q19" s="9"/>
      <c r="R19" s="9"/>
      <c r="V19" s="10"/>
    </row>
    <row r="20" spans="1:22" ht="15.75" thickBot="1" x14ac:dyDescent="0.3">
      <c r="A20" s="1" t="s">
        <v>67</v>
      </c>
      <c r="E20" s="8"/>
      <c r="F20" s="8"/>
      <c r="G20" s="8"/>
      <c r="H20" s="8"/>
      <c r="I20" s="61" t="s">
        <v>179</v>
      </c>
      <c r="J20" s="9"/>
      <c r="K20" s="9"/>
      <c r="L20" s="9"/>
      <c r="M20" s="9"/>
      <c r="N20" s="9"/>
      <c r="O20" s="9"/>
      <c r="P20" s="9"/>
      <c r="Q20" s="9"/>
      <c r="R20" s="9"/>
      <c r="V20" s="10"/>
    </row>
    <row r="21" spans="1:22" ht="30.75" thickBot="1" x14ac:dyDescent="0.3">
      <c r="A21" s="15" t="s">
        <v>71</v>
      </c>
      <c r="C21" s="16">
        <f>COUNTA(Riesgos!C5:C111)</f>
        <v>18</v>
      </c>
      <c r="E21" s="8"/>
      <c r="F21" s="8"/>
      <c r="G21" s="8"/>
      <c r="H21" s="8"/>
      <c r="I21" s="61" t="s">
        <v>180</v>
      </c>
      <c r="J21" s="9"/>
      <c r="K21" s="9"/>
      <c r="L21" s="9"/>
      <c r="M21" s="9"/>
      <c r="N21" s="9"/>
      <c r="O21" s="9"/>
      <c r="P21" s="9"/>
      <c r="Q21" s="9"/>
      <c r="R21" s="9"/>
      <c r="V21" s="11" t="s">
        <v>64</v>
      </c>
    </row>
    <row r="22" spans="1:22" ht="30.75" thickBot="1" x14ac:dyDescent="0.3">
      <c r="A22" s="15" t="s">
        <v>72</v>
      </c>
      <c r="C22" s="16">
        <f>COUNTIF(Riesgos!I5:I111,"&gt;="&amp;Listas!C2)</f>
        <v>13</v>
      </c>
      <c r="I22" s="61" t="s">
        <v>181</v>
      </c>
      <c r="V22" s="11" t="s">
        <v>65</v>
      </c>
    </row>
    <row r="23" spans="1:22" ht="15.75" thickBot="1" x14ac:dyDescent="0.3">
      <c r="A23" s="15" t="s">
        <v>73</v>
      </c>
      <c r="C23" s="16">
        <f>C21-C22-C24</f>
        <v>1</v>
      </c>
      <c r="I23" s="61" t="s">
        <v>182</v>
      </c>
      <c r="V23" s="10"/>
    </row>
    <row r="24" spans="1:22" ht="15.75" thickBot="1" x14ac:dyDescent="0.3">
      <c r="A24" s="15" t="s">
        <v>74</v>
      </c>
      <c r="C24" s="16">
        <f>COUNTIF(Riesgos!I5:I111,"&lt;"&amp;Listas!C4)</f>
        <v>4</v>
      </c>
      <c r="I24" s="61" t="s">
        <v>183</v>
      </c>
      <c r="V24" s="10" t="str">
        <f>CONCATENATE(V21,A2,V22)</f>
        <v>Plan de persecución de oportunidades 
(sugerida para factor de oportunidades &gt;=8) 
Puede referenciar a documentos de planificación externa</v>
      </c>
    </row>
    <row r="25" spans="1:22" ht="15.75" thickBot="1" x14ac:dyDescent="0.3">
      <c r="I25" s="61" t="s">
        <v>184</v>
      </c>
      <c r="V25" s="10"/>
    </row>
    <row r="26" spans="1:22" ht="15.75" thickBot="1" x14ac:dyDescent="0.3">
      <c r="I26" s="61" t="s">
        <v>185</v>
      </c>
    </row>
    <row r="33" spans="1:1" x14ac:dyDescent="0.25">
      <c r="A33" s="15"/>
    </row>
    <row r="34" spans="1:1" x14ac:dyDescent="0.25">
      <c r="A34" s="15"/>
    </row>
    <row r="51" spans="1:1" x14ac:dyDescent="0.25">
      <c r="A51" s="15"/>
    </row>
    <row r="52" spans="1:1" x14ac:dyDescent="0.25">
      <c r="A52" s="15"/>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1" priority="15" operator="notEqual">
      <formula>""</formula>
    </cfRule>
  </conditionalFormatting>
  <conditionalFormatting sqref="K1:M1">
    <cfRule type="cellIs" dxfId="10" priority="14" operator="notEqual">
      <formula>""</formula>
    </cfRule>
  </conditionalFormatting>
  <conditionalFormatting sqref="K2:K6">
    <cfRule type="cellIs" dxfId="9" priority="13" operator="notEqual">
      <formula>""</formula>
    </cfRule>
  </conditionalFormatting>
  <conditionalFormatting sqref="L2:L7">
    <cfRule type="cellIs" dxfId="8" priority="12" operator="notEqual">
      <formula>""</formula>
    </cfRule>
  </conditionalFormatting>
  <conditionalFormatting sqref="M2:M6">
    <cfRule type="cellIs" dxfId="7" priority="11" operator="notEqual">
      <formula>""</formula>
    </cfRule>
  </conditionalFormatting>
  <conditionalFormatting sqref="L8:L12">
    <cfRule type="cellIs" dxfId="6" priority="8" operator="notEqual">
      <formula>""</formula>
    </cfRule>
  </conditionalFormatting>
  <conditionalFormatting sqref="T2:T6">
    <cfRule type="cellIs" dxfId="5" priority="5" operator="notEqual">
      <formula>""</formula>
    </cfRule>
  </conditionalFormatting>
  <conditionalFormatting sqref="Q1:R6">
    <cfRule type="cellIs" dxfId="4" priority="4" operator="notEqual">
      <formula>""</formula>
    </cfRule>
  </conditionalFormatting>
  <conditionalFormatting sqref="N1:P1">
    <cfRule type="cellIs" dxfId="3" priority="3" operator="notEqual">
      <formula>""</formula>
    </cfRule>
  </conditionalFormatting>
  <conditionalFormatting sqref="N2:N6">
    <cfRule type="cellIs" dxfId="2" priority="2" operator="notEqual">
      <formula>""</formula>
    </cfRule>
  </conditionalFormatting>
  <conditionalFormatting sqref="O2:P6">
    <cfRule type="cellIs" dxfId="1"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18</vt:i4>
      </vt:variant>
    </vt:vector>
  </HeadingPairs>
  <TitlesOfParts>
    <vt:vector size="25" baseType="lpstr">
      <vt:lpstr>Partes</vt:lpstr>
      <vt:lpstr>Cuestiones</vt:lpstr>
      <vt:lpstr>Riesgos</vt:lpstr>
      <vt:lpstr>Calificacion Controles</vt:lpstr>
      <vt:lpstr>CriteriosControles</vt:lpstr>
      <vt:lpstr>CriteriosImpacto</vt:lpstr>
      <vt:lpstr>Listas</vt:lpstr>
      <vt:lpstr>Riesgos!Área_de_impresión</vt:lpstr>
      <vt:lpstr>'Calificacion Controles'!correction</vt:lpstr>
      <vt:lpstr>'Calificacion Controles'!cost</vt:lpstr>
      <vt:lpstr>CriteriosImpacto!CriterioControl</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Riesgos!Títulos_a_imprimir</vt:lpstr>
      <vt:lpstr>'Calificacion 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BELKA GUTIERREZ</cp:lastModifiedBy>
  <cp:lastPrinted>2019-05-06T14:59:02Z</cp:lastPrinted>
  <dcterms:created xsi:type="dcterms:W3CDTF">2015-08-31T12:23:57Z</dcterms:created>
  <dcterms:modified xsi:type="dcterms:W3CDTF">2020-09-24T15:09:58Z</dcterms:modified>
  <cp:category>ISO 9001:2015;Procedimientos</cp:category>
</cp:coreProperties>
</file>