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laudia inf\Documentos\2016\plan indicativo\"/>
    </mc:Choice>
  </mc:AlternateContent>
  <bookViews>
    <workbookView xWindow="0" yWindow="0" windowWidth="20490" windowHeight="7455"/>
  </bookViews>
  <sheets>
    <sheet name="Matriz" sheetId="1" r:id="rId1"/>
    <sheet name="Hoja1" sheetId="2" r:id="rId2"/>
  </sheets>
  <definedNames>
    <definedName name="_xlnm._FilterDatabase" localSheetId="0" hidden="1">Matriz!$A$2:$Y$390</definedName>
    <definedName name="_xlnm.Print_Area" localSheetId="0">Matriz!$B$1:$Y$389</definedName>
    <definedName name="_xlnm.Print_Titles" localSheetId="0">Matriz!$1:$2</definedName>
  </definedNames>
  <calcPr calcId="152511"/>
</workbook>
</file>

<file path=xl/calcChain.xml><?xml version="1.0" encoding="utf-8"?>
<calcChain xmlns="http://schemas.openxmlformats.org/spreadsheetml/2006/main">
  <c r="P354" i="1" l="1"/>
  <c r="D22" i="2" l="1"/>
  <c r="D21" i="2"/>
  <c r="G20" i="2"/>
  <c r="G21" i="2" s="1"/>
  <c r="D14" i="2"/>
  <c r="D15" i="2" s="1"/>
  <c r="D16" i="2" s="1"/>
  <c r="D17" i="2" s="1"/>
  <c r="H362" i="1"/>
  <c r="I288" i="1"/>
  <c r="J288" i="1" s="1"/>
  <c r="K288" i="1" s="1"/>
  <c r="H288" i="1"/>
  <c r="X262" i="1"/>
  <c r="W262" i="1"/>
  <c r="J259" i="1"/>
  <c r="K259" i="1" s="1"/>
  <c r="J256" i="1"/>
  <c r="K256" i="1" s="1"/>
  <c r="I201" i="1"/>
  <c r="J201" i="1" s="1"/>
  <c r="K201" i="1" s="1"/>
  <c r="H201" i="1"/>
  <c r="I187" i="1"/>
  <c r="J187" i="1" s="1"/>
  <c r="K187" i="1" s="1"/>
  <c r="L187" i="1" s="1"/>
  <c r="X79" i="1"/>
  <c r="W79" i="1"/>
  <c r="V79" i="1"/>
  <c r="L76" i="1"/>
  <c r="K76" i="1"/>
  <c r="J76" i="1"/>
  <c r="I76" i="1"/>
  <c r="H76" i="1"/>
</calcChain>
</file>

<file path=xl/sharedStrings.xml><?xml version="1.0" encoding="utf-8"?>
<sst xmlns="http://schemas.openxmlformats.org/spreadsheetml/2006/main" count="3008" uniqueCount="1381">
  <si>
    <t>BARRANQUILLA: CAPITAL DE VIDA</t>
  </si>
  <si>
    <t>EJE</t>
  </si>
  <si>
    <t>PROGRAMA</t>
  </si>
  <si>
    <t>LINEA BASE</t>
  </si>
  <si>
    <t>PROYECTO</t>
  </si>
  <si>
    <t>Deficit habitacional cuantitativo</t>
  </si>
  <si>
    <t>Tu casa Linda</t>
  </si>
  <si>
    <t xml:space="preserve">Mejoramiento de vivienda </t>
  </si>
  <si>
    <t>Deficit Habitacional Cualitativo</t>
  </si>
  <si>
    <t>Agua para el futuro</t>
  </si>
  <si>
    <t>Alcantarillado para todos</t>
  </si>
  <si>
    <t>Mejor Servicio Electrico para todos</t>
  </si>
  <si>
    <t>Normalizacion Electrica</t>
  </si>
  <si>
    <t>Gestion de Residuos Solidos</t>
  </si>
  <si>
    <t>Supervision y veeduria a prestacion del servicio electrico</t>
  </si>
  <si>
    <t>Ampliacion de cobertura de alcantarillado</t>
  </si>
  <si>
    <t>Optimizacion y ampliacion del sistema de almacenamiento</t>
  </si>
  <si>
    <t>Ampliacion de redes e instalaciones de acueducto</t>
  </si>
  <si>
    <t>Salud Para Todos</t>
  </si>
  <si>
    <t>Espacio Publico para Todos</t>
  </si>
  <si>
    <t>Volver al Rio</t>
  </si>
  <si>
    <t>Prestación Del Servicio Educativo En El Distrito</t>
  </si>
  <si>
    <t>Contratación De La Prestación Del Servicio Educativo En El Distrito De Barranquilla</t>
  </si>
  <si>
    <t>Fomento Del Acceso Y La Permanencia En El Sistema Educativo - Gratuidad</t>
  </si>
  <si>
    <t>Fomento A La Educación Superior Y Articulación Con El Sector Productivo</t>
  </si>
  <si>
    <t>Formación De Docentes</t>
  </si>
  <si>
    <t xml:space="preserve">Transporte Escolar Para Estudiantes  </t>
  </si>
  <si>
    <t xml:space="preserve">Alimentación Escolar Para Estudiantes </t>
  </si>
  <si>
    <t>Apoyo técnico y logístico para la coordinación y desarrollo de los Juegos Centroamericanos y del Caribe 2018</t>
  </si>
  <si>
    <t xml:space="preserve">Apoyo para el desarrollo y la práctica de la Educación Física y Recreación, Escolar y Extraescolar
</t>
  </si>
  <si>
    <t>Espacios para el Deporte y la Recreación</t>
  </si>
  <si>
    <t>Ampliación y reconstrucción de la Carrera 38</t>
  </si>
  <si>
    <t>Formación para el Trabajo con Pertinencia</t>
  </si>
  <si>
    <t>Fomento del Emprendimiento</t>
  </si>
  <si>
    <t>Plan de Renovación Urbana del entorno del río</t>
  </si>
  <si>
    <t>Educación Ambiental</t>
  </si>
  <si>
    <t>Arborización y Embellecimiento</t>
  </si>
  <si>
    <t>Legalizacion de barrios</t>
  </si>
  <si>
    <t>Apoyo al Desarrollo Empresarial</t>
  </si>
  <si>
    <t>Efectividad Y Estabilidad Del Sistema Tributario</t>
  </si>
  <si>
    <t>Viabilidad Y Sostenibilidad Fiscal Y Financiera</t>
  </si>
  <si>
    <t>Integración De Sistemas De Información</t>
  </si>
  <si>
    <t>Sistemas Integrados de Gestión</t>
  </si>
  <si>
    <t>Protección Y Bienestar Del Recurso Humano</t>
  </si>
  <si>
    <t xml:space="preserve">Desarrollo de Procesos Comunitarios </t>
  </si>
  <si>
    <t>Sistema Integrado de Transporte</t>
  </si>
  <si>
    <t>Atención Integral a la población de internos (as)</t>
  </si>
  <si>
    <t>Educacion de Primera</t>
  </si>
  <si>
    <t>Estudiantes de Primera</t>
  </si>
  <si>
    <t>Todos Asegurados</t>
  </si>
  <si>
    <t>Todos Saludables</t>
  </si>
  <si>
    <t>Salud Oportuna y de calidad</t>
  </si>
  <si>
    <t>Mas cultura para todos</t>
  </si>
  <si>
    <t>Infraestructura para la competitividad</t>
  </si>
  <si>
    <t>Todos al Parque</t>
  </si>
  <si>
    <t>Conviviendo con el medio ambiente</t>
  </si>
  <si>
    <t>Todos Participando por Barranquilla</t>
  </si>
  <si>
    <t>Restructuracion Administrativa</t>
  </si>
  <si>
    <t>Fortaleciendo la Alcaldia</t>
  </si>
  <si>
    <t>Recuperando el Catastro Distrital</t>
  </si>
  <si>
    <t>Finanzas Sanas</t>
  </si>
  <si>
    <t>Facilitando la Gestion de la movilidad</t>
  </si>
  <si>
    <t>Seguridad Preparada y Conectada</t>
  </si>
  <si>
    <t>PDD</t>
  </si>
  <si>
    <t>INDICADOR RESULTADO</t>
  </si>
  <si>
    <t>INDICADOR DE PRODUCTO</t>
  </si>
  <si>
    <t>Porcentaje de población beneficiada con los programas de deporte y recreación</t>
  </si>
  <si>
    <t>Porcentaje de niños menores de 5 años pertenecientes a RED UNIDOS que acceden a algún programa de atención integral en bienestar social, nutrición y educación</t>
  </si>
  <si>
    <t>Simplificación de las Cadenas de Tramites</t>
  </si>
  <si>
    <t xml:space="preserve">Número de personas capacitadas en formación </t>
  </si>
  <si>
    <t>M2 recuperados</t>
  </si>
  <si>
    <t xml:space="preserve">Protección y Recuperación del Recurso Hídrico y Gestión Integral de Micro-Cuencas de los Arroyos </t>
  </si>
  <si>
    <t>Juntas Administradoras Locales capacitadas en Gestión</t>
  </si>
  <si>
    <t xml:space="preserve">Número de personas de grupos poblacionales y dirigentes civicos capacitadas </t>
  </si>
  <si>
    <t>Continuación de la Ejecución del proyecto de Mobiliario Urbano (Semaforización)</t>
  </si>
  <si>
    <t>Muertes por accidentes de tránsito por cada cien mil habitantes</t>
  </si>
  <si>
    <t>Numero de intersecciones semaforizadas con sistema Inteligente</t>
  </si>
  <si>
    <t>ND</t>
  </si>
  <si>
    <t>Porcentaje de internos beneficiados con programas de resocialización por cada centro de reclusión y rehabilitación distritales, según el total de la población carcelaria.</t>
  </si>
  <si>
    <t xml:space="preserve"> Número de eventos de interés en salud pública controlados</t>
  </si>
  <si>
    <t>Número de familias</t>
  </si>
  <si>
    <t>Nuevos inversionistas vinculados</t>
  </si>
  <si>
    <t>Número de iniciativas apoyadas</t>
  </si>
  <si>
    <t>Número de personas que asisten  a las charlas sobre educación ambiental</t>
  </si>
  <si>
    <t>Km de canalización y rectificación de cauce de los arroyos</t>
  </si>
  <si>
    <t>Estaciones en operación</t>
  </si>
  <si>
    <t>Campañas de socialización realizadas</t>
  </si>
  <si>
    <t>Campañas Masivas sobre el beneficio de la Separación en la Fuente y Aprovechamiento</t>
  </si>
  <si>
    <t>Adopcion y construccion del Plan Integral de Residuos Sólidos</t>
  </si>
  <si>
    <t>Defensa Judicial del Distrito</t>
  </si>
  <si>
    <t>Control y Regulación del Transito</t>
  </si>
  <si>
    <t>Fortalecimiento De La Participación Ciudadana</t>
  </si>
  <si>
    <t>Indice de Recaudo</t>
  </si>
  <si>
    <t>Nuevo sistema en operación</t>
  </si>
  <si>
    <t>Nueva estructura adoptada</t>
  </si>
  <si>
    <t>Mas Comunicación</t>
  </si>
  <si>
    <t>Comunicaciones Distritales</t>
  </si>
  <si>
    <t>Nivel de satisfacción de la ciudadania por la realización de los juegos</t>
  </si>
  <si>
    <t>Deporte para la vida</t>
  </si>
  <si>
    <t>Gestión Operativa Y Funcional Del Plan De Salud Pública</t>
  </si>
  <si>
    <t>Estudios, diseño y adecuación y construccion de Infraestructura para los juegos</t>
  </si>
  <si>
    <t>CAPITAL DEL BIENESTAR</t>
  </si>
  <si>
    <t>CAPITAL DEL PROGRESO</t>
  </si>
  <si>
    <t>CAPITAL DE  ESPACIOS PARA LA GENTE</t>
  </si>
  <si>
    <t>CAPITAL DE SERVICIOS EFICIENTES</t>
  </si>
  <si>
    <t xml:space="preserve">Emprendimiento y Empleo para la Gente </t>
  </si>
  <si>
    <t xml:space="preserve">Techo digno para todos </t>
  </si>
  <si>
    <t>Servicios Publicos de Calidad</t>
  </si>
  <si>
    <t>Alcaldia Confiable</t>
  </si>
  <si>
    <t>Movilidad para la gente</t>
  </si>
  <si>
    <t>Fomento de la salvaguardia, sostenibilidad y divulgación del patrimonio cultural material</t>
  </si>
  <si>
    <t>Fomento de la salvaguardia, sostenibilidad y divulgación del patrimonio cultural inmaterial</t>
  </si>
  <si>
    <t>Plan Maestro de Movilidad</t>
  </si>
  <si>
    <t>Estudios de estructuración PMM Barranquilla Año 2012</t>
  </si>
  <si>
    <t xml:space="preserve">Ordenamiento de la red de estacionamientos </t>
  </si>
  <si>
    <t xml:space="preserve"> Implementación Red de soporte para la prestación de servicios - Movilidad en Línea (Trámites) </t>
  </si>
  <si>
    <t xml:space="preserve">Plan integral de sustitucion de vehiculos de traccion animal </t>
  </si>
  <si>
    <t>Infraestructura de Soporte para el SITPUR</t>
  </si>
  <si>
    <t>Inclusión financiera para personas y negocios que generan ingresos</t>
  </si>
  <si>
    <t>Atracción de Inversiones</t>
  </si>
  <si>
    <t>Convenios de cooperación suscritos</t>
  </si>
  <si>
    <t>Sistema de Contratación y Compras</t>
  </si>
  <si>
    <t>Archivo General del Distrito  de Barranquilla</t>
  </si>
  <si>
    <t>Sistema Integral de Atención al Ciudadano</t>
  </si>
  <si>
    <t>Implementación Red de Monitoreo de la Calidad del Aire</t>
  </si>
  <si>
    <t>Creación y Dotación del Laboratorio Ambiental Distrital</t>
  </si>
  <si>
    <t>Apoyo a la formalizacion de empresas recicladoras</t>
  </si>
  <si>
    <t>Sistema de Drenaje Cuenca Occidental</t>
  </si>
  <si>
    <t>Sistema de Drenaje Cuenca Oriental</t>
  </si>
  <si>
    <t>Apoyo logistico a eventos deportivos, locales, nacionales e internacionales</t>
  </si>
  <si>
    <t>Apoyo para el desarrollo y la practica del deporte de alto rendimiento, universitario, competitivo y aficionado y profesional.</t>
  </si>
  <si>
    <t>Autonomía económica, emprendimiento e inclusión laboral a mujeres y géneros</t>
  </si>
  <si>
    <t xml:space="preserve">Segunda etapa del Par Vial: Cra. 50 del Barrio Abajo del Río </t>
  </si>
  <si>
    <t xml:space="preserve">Un Par Vial para la ciudad </t>
  </si>
  <si>
    <t>Actualización del Mapa del Ruido</t>
  </si>
  <si>
    <t xml:space="preserve">Monitoreo, control y vigilancia de vertimientos </t>
  </si>
  <si>
    <t>Creación de ecoparques para consolidarlos como centros cultura ambiental</t>
  </si>
  <si>
    <t>Construcción, operación y conservación del espacio para la circulación de los peatones</t>
  </si>
  <si>
    <t>M2 construidos</t>
  </si>
  <si>
    <t>Construcción de Estaciones de Transferencia</t>
  </si>
  <si>
    <t>NA</t>
  </si>
  <si>
    <t>Porcentaje de Prestadores certificados en el Distrito de Barranquilla.</t>
  </si>
  <si>
    <t>Numero de deportistas con deporte de alto rendimiento apoyados</t>
  </si>
  <si>
    <t xml:space="preserve">Centros de vida construidos y en operación </t>
  </si>
  <si>
    <t>Casas de Juventud creadas y puesta en operación</t>
  </si>
  <si>
    <t>Conexion a los puertos y a la industria</t>
  </si>
  <si>
    <t>Adaptación y mitigación de los efectos del cambio climático</t>
  </si>
  <si>
    <t>Laboratorio dotado y en operación</t>
  </si>
  <si>
    <t>Cuerpos de agua monitoreados</t>
  </si>
  <si>
    <t>Número de árboles sembrados o resembrados</t>
  </si>
  <si>
    <t>Fondo constituido conforme a Ley 1523 de 2012</t>
  </si>
  <si>
    <t xml:space="preserve"> Campañas Masivas realizadas</t>
  </si>
  <si>
    <t>Empresas recicladoras formalizadas y en operación</t>
  </si>
  <si>
    <t>Auditoria a las entidades Administradoras de Planes de Beneficios</t>
  </si>
  <si>
    <t xml:space="preserve">Mantener el 100% de las auditorias a las Administradoras de Planes de Beneficios (EAPB) para el cumplimiento del goce efectivo al derecho a la salud.  </t>
  </si>
  <si>
    <t xml:space="preserve">Prevención y Control De Las Enfermedades Trasmisibles </t>
  </si>
  <si>
    <t>Prevención y Control De Enfermedades Crónicas No Transmisibles</t>
  </si>
  <si>
    <t>Mejoramiento de la Nutrición Infantil</t>
  </si>
  <si>
    <t>Fortalecimiento de la Vigilancia Epidemiológica</t>
  </si>
  <si>
    <t>Seguridad Sanitaria Y  Entornos Saludables</t>
  </si>
  <si>
    <t>Prestación De Servicios De Salud A La Población Pobre Afiliada Al Régimen Subsidiado en lo no cubierto  por el POS)</t>
  </si>
  <si>
    <t>Construcción y Adecuación de Centros de Vida</t>
  </si>
  <si>
    <t xml:space="preserve">Construcción y Adecuación de Centros de Desarrollo Infantil </t>
  </si>
  <si>
    <t xml:space="preserve">Cobertura de vacunación de BCG en menores de 1 año </t>
  </si>
  <si>
    <t xml:space="preserve">Cobertura de vacunación TV en menores de 5 año </t>
  </si>
  <si>
    <t xml:space="preserve">No de IPS con Estrategia AIEPI implementada. </t>
  </si>
  <si>
    <t xml:space="preserve">Cobertura de las mujeres gestantes con 4 o más controles prenatales. </t>
  </si>
  <si>
    <t xml:space="preserve">No de IPS con Servicios Amigables para Jovenes y Adolescentes implementados. </t>
  </si>
  <si>
    <t>Cobertura de  terapia antirretroviral para VIH</t>
  </si>
  <si>
    <t xml:space="preserve">Cobertura de atención integral de las gestantes con diagnostico de Sifilis Gestacional. </t>
  </si>
  <si>
    <t>Número de IED implementando la Estrategía Salud en el Colegio.</t>
  </si>
  <si>
    <t>% de EPS cumpliendo con las rutas de atención en Salud Mental.</t>
  </si>
  <si>
    <t xml:space="preserve">% de mujeres  notificadas como  víctimas de la violencia de género  y violencia sexual con Atención Integral en Salud. </t>
  </si>
  <si>
    <t>Tasa de curación de los casos de Tuberculosis Pulmonar baciloscopia positiva</t>
  </si>
  <si>
    <t>Promoción Y Prevención De La De Zoonosis</t>
  </si>
  <si>
    <t xml:space="preserve">Litros la leche materna recolectada </t>
  </si>
  <si>
    <t>Número de instituciones con Sistema  de Vigilancia Nutricional</t>
  </si>
  <si>
    <t>Laboratorio Salud Pública</t>
  </si>
  <si>
    <t>Unidad en funcionamiento</t>
  </si>
  <si>
    <t>Atención Psicosocial y Salud Integral a Victimas del Conflicto Armado</t>
  </si>
  <si>
    <t xml:space="preserve">% de  la población víctima del conflicto armado con Atención Psicosocial </t>
  </si>
  <si>
    <t>Atención Integral de Habilitación y Rehabilitación de la Población en condición de Discapacidad</t>
  </si>
  <si>
    <t>No de EAPB con sistema de información con enfoque diferencial implementado.</t>
  </si>
  <si>
    <t>Fortalecimiento de la Red de Banco de Sangre, Toxicología y Sistema de emergencias médicas en el distrito de Barranquilla.</t>
  </si>
  <si>
    <t xml:space="preserve">Número de infraestructuras en salud modernizadas </t>
  </si>
  <si>
    <t>Cobertura de afiliación al Sistema General del Seguridad Social en Salud</t>
  </si>
  <si>
    <t>Tasa de letalidad por Dengue grave</t>
  </si>
  <si>
    <t>Indice de desempeño Integral del PTS</t>
  </si>
  <si>
    <t>% de avance en actividades incluidas en cronograma</t>
  </si>
  <si>
    <t>Bibliotecas construidas</t>
  </si>
  <si>
    <t>Número de casas de cultura en funcionamiento</t>
  </si>
  <si>
    <t>Fábrica de cultura construida y en funcionamiento</t>
  </si>
  <si>
    <t>Museo del carnaval construido</t>
  </si>
  <si>
    <t>Proyecto de revitalización desarrollado</t>
  </si>
  <si>
    <t>PES adoptado</t>
  </si>
  <si>
    <t>Protección y Atención Integral al Adulto Mayor en las comunidades y en los Centros De Vida</t>
  </si>
  <si>
    <t xml:space="preserve">Entrega de los subsidios distritales y/o nacionales al adulto mayor </t>
  </si>
  <si>
    <t>Atención a los adultos mayores en condición de vulnerabilidad en asilos o hogares de paso</t>
  </si>
  <si>
    <t>Construcción y adecuación de las casas de juventud</t>
  </si>
  <si>
    <t>N° de Adultos Mayores atendidos</t>
  </si>
  <si>
    <t xml:space="preserve">Número de mujeres beneficiadas a través del Programa “Mujer líder de tu propio desarrollo”. </t>
  </si>
  <si>
    <t>Red Unidos</t>
  </si>
  <si>
    <t>N° De Familias Promovidas</t>
  </si>
  <si>
    <t>Mas Familias en Acción</t>
  </si>
  <si>
    <t>Estrategias de sensibilización para  negocios informales desarrolladas</t>
  </si>
  <si>
    <t>Personas y negocios que generan ingresos con acceso a microcréditos</t>
  </si>
  <si>
    <t>Número de clústeres constituidos y apoyados</t>
  </si>
  <si>
    <t>Andenes para que Andemos</t>
  </si>
  <si>
    <t>Plan maestro regulado y en ejecución</t>
  </si>
  <si>
    <t>Recuperación de Espacio Público Efectivo</t>
  </si>
  <si>
    <t>Peatonalización De Vías Del Centro</t>
  </si>
  <si>
    <t>Ciudad frente al Rio</t>
  </si>
  <si>
    <t xml:space="preserve">Recuperación del sector de Barlovento </t>
  </si>
  <si>
    <t>Km de vía construidos</t>
  </si>
  <si>
    <t>1,5 Km</t>
  </si>
  <si>
    <t>5 Km</t>
  </si>
  <si>
    <t>Construcción Sede Alcaldía</t>
  </si>
  <si>
    <t>Construcción del CEEC</t>
  </si>
  <si>
    <t>Recuperemos El Rio</t>
  </si>
  <si>
    <t>Mejoramiento funcional del río</t>
  </si>
  <si>
    <t>KM recuperados</t>
  </si>
  <si>
    <t xml:space="preserve">Recuperación y mantenimiento de los Caños </t>
  </si>
  <si>
    <t>Recuperación del Centro Histórico</t>
  </si>
  <si>
    <t>El Centro Es Tuyo</t>
  </si>
  <si>
    <t>Area en M2 construida</t>
  </si>
  <si>
    <t>Conocimiento del Riesgo de Desastres</t>
  </si>
  <si>
    <t>Reducción del Riesgo de Desastres</t>
  </si>
  <si>
    <t>Preparación y Manejo del Desastre</t>
  </si>
  <si>
    <t xml:space="preserve">Formación de Líderes institucionales y comunitarios en gestión del riesgo </t>
  </si>
  <si>
    <t xml:space="preserve">Socialización a través de campañas de comunicación masiva para promover la conciencia sobre el riesgo </t>
  </si>
  <si>
    <t>Estructuración  e Implementación y del IVC en los Sistema integrados del Distrito de Barranquilla.</t>
  </si>
  <si>
    <t xml:space="preserve">Dotación de elementos y equipos varios para la operación logística de IVC </t>
  </si>
  <si>
    <t>Promoción y Fortalecimiento de la Cultura de la Legalidad en establecimientos comerciales</t>
  </si>
  <si>
    <t>Programas Estructurado y Unificado</t>
  </si>
  <si>
    <t>Número de Elementos y Equipos entregados</t>
  </si>
  <si>
    <t>Número de Visitas realizadas</t>
  </si>
  <si>
    <t>Movilidad al Alcance</t>
  </si>
  <si>
    <t>Equipamiento, Operatividad y Sostenibilidad de las Instituciones de Seguridad, Justicia y Convivencia</t>
  </si>
  <si>
    <t>Número de Matrículas del Distrito en IED oficiales y matrícula contratada</t>
  </si>
  <si>
    <t>No. de contratos de concesión con instituciones privadas para la prestación del servicio educativo</t>
  </si>
  <si>
    <t>Calidad de Primera</t>
  </si>
  <si>
    <t>Pertinencia de Primera</t>
  </si>
  <si>
    <t>Jornada Unica de Primera</t>
  </si>
  <si>
    <t>Educación Superior de Primera</t>
  </si>
  <si>
    <t>Porcentaje de recursos de gratuidad transferidos a las instituciones educativas</t>
  </si>
  <si>
    <t>Número de niños instituciones oficiales con transporte escolar</t>
  </si>
  <si>
    <t>Número de niños de instituciones oficiales con alimentación escolar</t>
  </si>
  <si>
    <t>Porcentaje de IED con docentes formados en competencias pedagógicas y/o laborales</t>
  </si>
  <si>
    <t>Centro de excelencia pedagógica en funcionamiento</t>
  </si>
  <si>
    <t>Mejoramiento De La Calidad En IED</t>
  </si>
  <si>
    <t>Número de IED del Distrito Fortalecidas</t>
  </si>
  <si>
    <t>No. de IED de categoría C y D que transitan a Categoría B en las pruebas Saber 11</t>
  </si>
  <si>
    <t xml:space="preserve">Construcción De Procesos De Excelencia Académica </t>
  </si>
  <si>
    <t>No. de estudiantes que son formados en el aprendizaje de una segunda lengua.</t>
  </si>
  <si>
    <t>Porcentaje de Instituciones Educativas que implementan el Modelo Singapur</t>
  </si>
  <si>
    <t>Atención A Poblaciones Educativas Con Características Especiales Promoviendo Inclusión Social</t>
  </si>
  <si>
    <t>Número de Estudiantes con características especiales que acceden a servicios educativos</t>
  </si>
  <si>
    <t>Porcentaje de docentes que han recibido apoyo y acompañamiento IN SITU</t>
  </si>
  <si>
    <t>Implementación De Convivencia Escolar</t>
  </si>
  <si>
    <t>Porcentaje de instituciones Educativas que cuentan con participación en la red de padres</t>
  </si>
  <si>
    <t>Número de instituciones intervenidas.</t>
  </si>
  <si>
    <t>Porcentaje de instituciones educativas con socialización y seguimiento de la RIA de convivencia escolar</t>
  </si>
  <si>
    <t>Articulación De La Educación Superior Con La Educación Media</t>
  </si>
  <si>
    <t>Porcentaje de IED con articulación de educación media técnica con educación superior</t>
  </si>
  <si>
    <t>Implementación De Proyectos Transversales</t>
  </si>
  <si>
    <t>Porcentaje de IED que cuentan con participación en la ejecución de las actividades ejecutadas en el marco de los convenios intersectoriales para la promoción de derechos sexuales y reproductivos</t>
  </si>
  <si>
    <t>Aplicación Y Modernización De Las Tecnologías De Las Comunicaciones Y La Información En Los Procesos Educativos</t>
  </si>
  <si>
    <t>No. De niños por computador</t>
  </si>
  <si>
    <t>Implementación Del Plan De Mejoramiento</t>
  </si>
  <si>
    <t xml:space="preserve">Porcentaje de IED que formulan  e implementan el Plan de mejoramiento institucional según registro en sistema de información -SCOLA-. </t>
  </si>
  <si>
    <t xml:space="preserve">Implementación de la Jornada Única en instituciones educativas </t>
  </si>
  <si>
    <t>Porcentaje de instituciones educativas oficiales que implementen Jornada Única</t>
  </si>
  <si>
    <t>Número de aulas construidas para jornada única y aumento de cobertura</t>
  </si>
  <si>
    <t>Número de estudiantes beneficiados con la oferta para educación superior</t>
  </si>
  <si>
    <t>Nodos Del Sena</t>
  </si>
  <si>
    <t>Número de nodos SENA implementados en el Distrito de Barranquilla</t>
  </si>
  <si>
    <t>Universidad Distrital construida</t>
  </si>
  <si>
    <t xml:space="preserve">Continuidad De La Afiliación En El Régimen Subsidiado </t>
  </si>
  <si>
    <t>Tasa de Cobertura de afiliación al Sistema General del Seguridad Social en Salud</t>
  </si>
  <si>
    <t xml:space="preserve">Mantener la cobertura Universal </t>
  </si>
  <si>
    <t>% de las auditorías a las Administradoras de Planes de Beneficios (EAPB)</t>
  </si>
  <si>
    <t>% de Población atendida con servicios no cubiertos por el POS</t>
  </si>
  <si>
    <t>Promoción Integral De La Salud Infantil</t>
  </si>
  <si>
    <t>Promoción Y Fomento De La Salud Sexual Y Reproductiva Con Enfoque De Derechos</t>
  </si>
  <si>
    <t>%  atención Integral de mujeres víctimas de la violencia de género  y violencia sexual notificadas.</t>
  </si>
  <si>
    <t xml:space="preserve">Fomento De La Salud Oral </t>
  </si>
  <si>
    <t xml:space="preserve">Implementación Del Modelo De Atención Primaria En Salud Mental </t>
  </si>
  <si>
    <t>% las acciones de IVC de los establecimientos de interés sanitario</t>
  </si>
  <si>
    <t>Número de instituciones con la estrategia IAMI implementada</t>
  </si>
  <si>
    <t>% del recurso humano vinculado a los programas y proyectos de acuerdo a lo solicitado.</t>
  </si>
  <si>
    <t xml:space="preserve">Fortalecimiento de los sistemas de gestión de calidad en los prestadores de salud del distrito </t>
  </si>
  <si>
    <t>% de prestadores reportando Tecnovigilancia y Farmacovigilancia</t>
  </si>
  <si>
    <t xml:space="preserve">Modelo de Atención Integral en Salud con Enfoque Diferencial en las EAPB del Distrito implementado  </t>
  </si>
  <si>
    <t>% de las acciones de Fortalecimiento de la Red Distrital ejecutadas</t>
  </si>
  <si>
    <t>Fortalecimiento del Sistema de Atención Prehospitalaria del Distrito de Barranquilla.</t>
  </si>
  <si>
    <t>Nuevo Modelo de Atención Prehospitalaria operando</t>
  </si>
  <si>
    <t>Mejoramiento de la Infraestructura en salud</t>
  </si>
  <si>
    <t xml:space="preserve">Número de Escenarios Deportivos   construidos o remodelados </t>
  </si>
  <si>
    <t>Número de estudiantes  de las instituciones educativas oficiales y privadas que acceden a los servicios deportivos y recreativos</t>
  </si>
  <si>
    <t xml:space="preserve">Niños, niñas, jóvenes, adultos, adultos mayores que acceden a programas </t>
  </si>
  <si>
    <t>Apoyo para el desarrollo y la practica de la recreacion, actividad fisica  y el aprovechamiento del tiempo libre</t>
  </si>
  <si>
    <t>Numero de Deportistas beneficiados</t>
  </si>
  <si>
    <t>Apoyo para el desarrollo y la práctica  del  deporte para la persona en situación de discapacidad</t>
  </si>
  <si>
    <t>Numero de Deportistas con discapacidad beneficiados</t>
  </si>
  <si>
    <t>Apoyo para el desarrollo y fortalecimiento institucional del deporte en el Distrito</t>
  </si>
  <si>
    <t>Numero de reconocimientos deportivos renovados o expedidos</t>
  </si>
  <si>
    <t>Apoyo para el desarrollo y la práctica al Deporte Social Comunitario, Deporte formativo y asociado</t>
  </si>
  <si>
    <t>Número de espacios deportivos  y recreativos en buen estado</t>
  </si>
  <si>
    <t xml:space="preserve">Porcentaje de población que participa en alguna actividad cultural </t>
  </si>
  <si>
    <t>Planes desarrollados para preservar el patrimonio</t>
  </si>
  <si>
    <t>Número de intervenciones artísticas, cultura y de  promoción de lectura</t>
  </si>
  <si>
    <t>Número de eventos en la agenda cultural de la ciudad</t>
  </si>
  <si>
    <t>Generación de cartografía del sector creativo y cultural en donde se establezca las relaciones y movilizaciones de los actores de las diferentes cadenas de valor</t>
  </si>
  <si>
    <t>Número de rutas competitiva o clúster para la industria creativa y cultural de la ciudad generados</t>
  </si>
  <si>
    <t>Defendiendo el Patrimonio</t>
  </si>
  <si>
    <t>Atención integral, sostenible y con calidad a la primera infancia</t>
  </si>
  <si>
    <t>Mujeres Gestantes, Madres Lactantes y Niños y Niños de 0 a 5 años atendidos</t>
  </si>
  <si>
    <t xml:space="preserve">Atención a NNA en Centros Especializados </t>
  </si>
  <si>
    <t>Atención a NNA en Casa Lúdica</t>
  </si>
  <si>
    <t>Niños, niñas,  adolescentes y sus núcleos familiares atendidos y sensibilizados como sujetos de derecho</t>
  </si>
  <si>
    <t>Entrega De Estímulos de Transporte a la población estudiantil, universitaria, técnica y tecnológica</t>
  </si>
  <si>
    <t>Número de Estímulos Entregados</t>
  </si>
  <si>
    <t>Casas de Juventud adecuadas</t>
  </si>
  <si>
    <t>POLITICA</t>
  </si>
  <si>
    <t>Cultura y Patrimonio para la gente</t>
  </si>
  <si>
    <t>Paz, Lucha contra la Pobreza e Inclusión Social</t>
  </si>
  <si>
    <t>Atención a la Infancia, la Adolescencia y Juventud</t>
  </si>
  <si>
    <t>Generación de oportunidades en espacios de participación a los jóvenes “Barranquilla para los jóvenes”</t>
  </si>
  <si>
    <t>Prevención y erradicación del trabajo infantil y sus peores formas</t>
  </si>
  <si>
    <t>Adulto Mayor</t>
  </si>
  <si>
    <t>No. de adultos mayores atendidos</t>
  </si>
  <si>
    <t>Porcentaje de otros grupos vulnerables atendidos</t>
  </si>
  <si>
    <t>Adultos Mayores Beneficiados</t>
  </si>
  <si>
    <r>
      <t xml:space="preserve"> Mujeres y Géneros de Progreso</t>
    </r>
    <r>
      <rPr>
        <strike/>
        <sz val="12"/>
        <rFont val="Calibri"/>
        <family val="2"/>
        <scheme val="minor"/>
      </rPr>
      <t xml:space="preserve">
</t>
    </r>
  </si>
  <si>
    <t>Incremento en atención integral a la mujer</t>
  </si>
  <si>
    <t xml:space="preserve">Número de mujeres participantes del Programa “Ciudad, paz y género”. </t>
  </si>
  <si>
    <t>Numero de estrategias que promuevan la inclusión social y el respeto  de los derechos de población LGBTI implementadas</t>
  </si>
  <si>
    <t xml:space="preserve">Numero de estrategias implementadas para la participación tecnológicas de las mujeres desde las TICS </t>
  </si>
  <si>
    <t>Programa de Apoyo a la Discapacidad</t>
  </si>
  <si>
    <t>Implementación de la Política Pública
de Discapacidad en el Distrito de
Barranquilla</t>
  </si>
  <si>
    <t>Adaptándonos al Cambio Climático y Gestión del Riesgo</t>
  </si>
  <si>
    <t>Apoyo a Población Etnica</t>
  </si>
  <si>
    <t>Formulación E Implementación De La Política Pública Social Para Habitantes
De La Calle Del Distrito De Barranquilla
Ley 1641 De 2013</t>
  </si>
  <si>
    <t>N° De Habitante de La Calle Atendidos y/o
Recuperados</t>
  </si>
  <si>
    <t>Centro de Acogida Día Implementado</t>
  </si>
  <si>
    <t>1 Política Publica Social Para Los Habitantes De La Calle</t>
  </si>
  <si>
    <t>Construcción de Paz, Atención a Víctimas y Reconciliación con Perspectiva de Derechos</t>
  </si>
  <si>
    <t xml:space="preserve">No. de personas atendidas y orientadas en el Punto y/o Centro Regional de atención </t>
  </si>
  <si>
    <t xml:space="preserve">No. De familias atendidas por inmediatez remitidas por el Ministerio Público y que se encuentran en alto grado de vulnerabilidad </t>
  </si>
  <si>
    <t xml:space="preserve">No. De familias atendidas en transición que se encuentran en alto grado de vulnerabilidad </t>
  </si>
  <si>
    <t>No. De personas o familias que solicitaron el auxilio funerario (de acuerdo a lo planteado en el art 50 de la ley 1448) y les fue otorgado.</t>
  </si>
  <si>
    <t>No. De personas con acompañamiento psicosocial, remitidas por inmediatez y/o transición</t>
  </si>
  <si>
    <t>No. De procesos pedagógicos para la divulgación y socialización de la ley 1448 a la población víctima</t>
  </si>
  <si>
    <t>No. De estrategias implementadas desde la iniciativa “Métete en el cuento de la sana convivencia y la reconciliación de mi barrio para Barranquilla”, con la participación de victimas del conflicto.</t>
  </si>
  <si>
    <t>No. De personas víctimas matriculadas en el sistema de gestión escolar</t>
  </si>
  <si>
    <t>No. De cupos asignados a población victima en el programa universidad al barrio</t>
  </si>
  <si>
    <t>No. Cupos asignados a población victima que se encuentra por fuera del sistema de gestión escolar</t>
  </si>
  <si>
    <t>No. De NNAJ de sectores priorizados, que son beneficiados con transporte escolar</t>
  </si>
  <si>
    <t>No. De adultos victimas que se benefician de la metodología "A crecer ciclo I"</t>
  </si>
  <si>
    <t xml:space="preserve">No. De Instituciones Educativas Distritales que priorizan  el enfoque diferencial </t>
  </si>
  <si>
    <t>No. De Instituciones Educativas Distritales priorizadas para la socialización de la política pública de los Afrocolombianos</t>
  </si>
  <si>
    <t>No. De NNAJ y/o adultos indígenas víctimas del conflicto que acceden a los cupos escolares</t>
  </si>
  <si>
    <t>Reparación Integral: Procesos de retorno y reubicación</t>
  </si>
  <si>
    <t>No. De instituciones articuladas para los procesos de retorno y reubicación en los proyectos de vivienda prioritaria en especie</t>
  </si>
  <si>
    <t>No. De instituciones articuladas a los programas de atención psicosocial</t>
  </si>
  <si>
    <t xml:space="preserve">No. De instituciones  y organizaciones de víctimas sensibilizadas y formadas frente al programa de atención psicosocial y salud integral </t>
  </si>
  <si>
    <t>No. De instituciones de la red pública articuladas para la atención psicosocial a víctimas del conflicto.</t>
  </si>
  <si>
    <t>No. De personas víctimas del conflicto  identificadas y orientadas que pueden acceder a los subsidios de vivienda dispuestos para el Distrito</t>
  </si>
  <si>
    <t>Participación Efectiva de las Víctimas</t>
  </si>
  <si>
    <t>No. de líneas de trabajo implementadas conjuntamente con la Mesa Distrital de Victimas.</t>
  </si>
  <si>
    <t>No. Acciones implementados para la sostenibilidad de la Mesa Distrital de víctimas</t>
  </si>
  <si>
    <t>No. De organizaciones de víctimas formadas y fortalecidas en pro de los derechos y deberes de las víctimas del Distrito</t>
  </si>
  <si>
    <t>No. De personas formadas  en el decreto  0031/2013, política pública que garantiza el respeto de los derechos de la población negra, raizal palenquera y   afrocolombiana del Distrito de Barranquilla</t>
  </si>
  <si>
    <t>No. De organizaciones juveniles de Derechos Humanos conformadas y fortalecidas</t>
  </si>
  <si>
    <t>No. De mujeres víctimas del conflicto que participan en el programa liderazgo, paz,  participación y construcción de ciudadanía</t>
  </si>
  <si>
    <t>PromociónDe Los Derechos Humanos Y
La Prevención Del Reclutamiento Forzado</t>
  </si>
  <si>
    <t xml:space="preserve">No. De personas  que participan en espacios de  divulgación y defensa de los DDHH y DIH. </t>
  </si>
  <si>
    <r>
      <t>N</t>
    </r>
    <r>
      <rPr>
        <sz val="12"/>
        <color theme="1"/>
        <rFont val="Calibri"/>
        <family val="2"/>
        <scheme val="minor"/>
      </rPr>
      <t xml:space="preserve">o. De instituciones que participan en la  implementación de la política de </t>
    </r>
    <r>
      <rPr>
        <sz val="11"/>
        <rFont val="Calibri"/>
        <family val="2"/>
        <scheme val="minor"/>
      </rPr>
      <t xml:space="preserve">reintegración social y </t>
    </r>
    <r>
      <rPr>
        <sz val="12"/>
        <color theme="1"/>
        <rFont val="Calibri"/>
        <family val="2"/>
        <scheme val="minor"/>
      </rPr>
      <t>económica en el ámbito comunitario.</t>
    </r>
  </si>
  <si>
    <r>
      <t xml:space="preserve">No. de Instituciones Educativas Distritales vinculadas a la estrategia </t>
    </r>
    <r>
      <rPr>
        <sz val="12"/>
        <color theme="1"/>
        <rFont val="Calibri"/>
        <family val="2"/>
        <scheme val="minor"/>
      </rPr>
      <t>para la de la prevención del reclutamiento forzado y utilización de NNAJ.</t>
    </r>
  </si>
  <si>
    <r>
      <t xml:space="preserve">No. De NNAJ que participan de la estrategia de prevención del reclutamiento forzado  </t>
    </r>
    <r>
      <rPr>
        <sz val="12"/>
        <color theme="1"/>
        <rFont val="Calibri"/>
        <family val="2"/>
        <scheme val="minor"/>
      </rPr>
      <t>y utilización de NNAJ.</t>
    </r>
  </si>
  <si>
    <t>No. De Instituciones  articuladas para la atención a personas desvinculadas del conflicto armado y/o en proceso de reintegración.</t>
  </si>
  <si>
    <r>
      <t xml:space="preserve">No. De acciones implementadas en los barrios Rebolo y el Bosque en materia de prevención del reclutamiento  </t>
    </r>
    <r>
      <rPr>
        <sz val="12"/>
        <color theme="1"/>
        <rFont val="Calibri"/>
        <family val="2"/>
        <scheme val="minor"/>
      </rPr>
      <t xml:space="preserve">y utilización de NNAJ., con acompañamiento de la ACR, en el marco de la estrategia "Mambrú no va a la guerra". </t>
    </r>
  </si>
  <si>
    <t>No. De personas que participan en los espacios de construcción y diálogo por la paz</t>
  </si>
  <si>
    <t>No. De colegios que participan en la construcción de diálogo por la paz</t>
  </si>
  <si>
    <t xml:space="preserve">
No. De estrategias culturales implementadas para la paz
</t>
  </si>
  <si>
    <t>No. De torneos de futbol de integración barrial por la paz en los sectores de Gardenias y Villas de San Pablo</t>
  </si>
  <si>
    <t xml:space="preserve">No. de estrategias implementadas para el fomento de la convivencia y la cultura de la no violencia </t>
  </si>
  <si>
    <t xml:space="preserve">No. de iniciativas fortalecidas para la prevención comunitaria del delito y la violencia </t>
  </si>
  <si>
    <t xml:space="preserve">No. de estrategias para la reducción de la conflictividad juvenil </t>
  </si>
  <si>
    <t xml:space="preserve">No. De acciones públicas que promuevan contextos para la convivencia pacífica que faciliten la reconstrucción del capital social para la reconciliación y la paz.  </t>
  </si>
  <si>
    <t>Construcción de Paz Territorial</t>
  </si>
  <si>
    <t>No. De espacios para el diálogo la reflexión ciudadana y construcción de paz en el territorio</t>
  </si>
  <si>
    <t xml:space="preserve">No. De estrategias de memoria histórica implementadas desde la casa y la plazoleta de la memoria ubicada en la Parque Universal. </t>
  </si>
  <si>
    <t>No. De personas que participan en los espacios para la recuperación y fortalecimiento de saberes ancestrales.</t>
  </si>
  <si>
    <t>No.  sentencias  de la Corte Constitucional en materia de reparación de víctimas del conflicto armado a las que se les hace seguimiento y acompañamiento</t>
  </si>
  <si>
    <t>No. De victimas que participan  en  acciones conmemorativas en materia de memoria Histórica</t>
  </si>
  <si>
    <t>No. De Instituciones educativas que participan  en acciones pedagógicas y culturales para la difusión sobre los procesos de construcción de memoria histórica del municipio</t>
  </si>
  <si>
    <t>Construcción de Memoria histórica</t>
  </si>
  <si>
    <t>Barranquilla Capital Logistica de Colombia</t>
  </si>
  <si>
    <t>Conexiones desarrolladas por aire, tierra y mar</t>
  </si>
  <si>
    <t>Transformación Acceso Puente Pumarejo</t>
  </si>
  <si>
    <t xml:space="preserve">Programa de intermediación laboral </t>
  </si>
  <si>
    <t xml:space="preserve">Cantidad de Puntos de Servicio Público de Empleo </t>
  </si>
  <si>
    <t xml:space="preserve">Programa integral de empleo </t>
  </si>
  <si>
    <t>Socialización  y sensibilización para la formalización</t>
  </si>
  <si>
    <t xml:space="preserve">Dinamización de clusters </t>
  </si>
  <si>
    <t xml:space="preserve">Formulación y adopción del Plan de Ciencia Tecnología e Innovación </t>
  </si>
  <si>
    <t xml:space="preserve">Gestion para la Cooperación Internacional </t>
  </si>
  <si>
    <t>Promoción de Ciudad</t>
  </si>
  <si>
    <t>Número de visitantes</t>
  </si>
  <si>
    <t>Planeación del Desarrollo Turístico de la Ciudad</t>
  </si>
  <si>
    <t>Fomento y Desarrollo de la Oferta Turística en la Ciudad</t>
  </si>
  <si>
    <t>Gestión, Mercadeo y Promoción Turística</t>
  </si>
  <si>
    <t>Atracción de Inversión</t>
  </si>
  <si>
    <t>Monto inversión US $millones</t>
  </si>
  <si>
    <t xml:space="preserve">Espacio publico para Todos </t>
  </si>
  <si>
    <t>Adopción y puesta en marcha del Plan Maestro de Espacio Público</t>
  </si>
  <si>
    <t xml:space="preserve">Construcción de Nuevo Espacio Público </t>
  </si>
  <si>
    <t>M2 de espacio público efectivo construidos por habitante</t>
  </si>
  <si>
    <t xml:space="preserve">Mantenimiento del Espacio Público </t>
  </si>
  <si>
    <t>M2 mantenidos</t>
  </si>
  <si>
    <t>1,02M2</t>
  </si>
  <si>
    <t>2M2</t>
  </si>
  <si>
    <t>Recuperación de andenes y boulevards</t>
  </si>
  <si>
    <t>Recuperación y mejoramiento de plazas "Todos al Parque"</t>
  </si>
  <si>
    <t>Parques y zonas verdes recuperados</t>
  </si>
  <si>
    <t>Nuevos espacios de conexión al Río</t>
  </si>
  <si>
    <t>Construccion de la Avenida del Rio</t>
  </si>
  <si>
    <t>Edificación construida</t>
  </si>
  <si>
    <t>Número de Centro de Eventos</t>
  </si>
  <si>
    <t>Recuperacion del Malecón de Las Flores</t>
  </si>
  <si>
    <t>Reubicación de Vendedores Ambulantes</t>
  </si>
  <si>
    <t>Construcción Gran Mercado Público</t>
  </si>
  <si>
    <t>Subterranización De Redes De Servicios</t>
  </si>
  <si>
    <t>Area recuperada</t>
  </si>
  <si>
    <t>Indice de Calidad Ambiental Urbana</t>
  </si>
  <si>
    <t>Proyecto de adaptación y mitigación de los efectos del cambio climático en ejecución</t>
  </si>
  <si>
    <t>Mapa de ruido elaborado en la vigencia 2017</t>
  </si>
  <si>
    <t>Barranquilla sin Arroyos</t>
  </si>
  <si>
    <t>Arroyos y caños de la Cuenca Occidental canalizados, con mantenimiento, limpieza y/o
rectificados</t>
  </si>
  <si>
    <t>Defensa del Medio Ambiente</t>
  </si>
  <si>
    <t>Implementación Y Estructuración Del Comparendo Ambiental</t>
  </si>
  <si>
    <t>Dotación De Elementos Y Equipos Varios Para La Operación Logística Del Comparendo Ambiental En El Distrito De Barranquilla</t>
  </si>
  <si>
    <t>Gestión Para La Promoción Y El Fortalecimiento De Los Procesos En La Aplicación Y Socialización Del
Comparendo Ambiental</t>
  </si>
  <si>
    <t>Número de operativos realizados</t>
  </si>
  <si>
    <t>Identificación, análisis y evaluación del riesgo de desastres en el territorio urbano del Distrito</t>
  </si>
  <si>
    <t>Líderes comunitarios con formación</t>
  </si>
  <si>
    <t>Monitorear las Obras de ingeniería para el control y mitigación de riesgos por remoción en masa e inundación</t>
  </si>
  <si>
    <t>Informe de seguimiento realizado en cada vigencia</t>
  </si>
  <si>
    <t>Fondo Para La Gestión Del Riesgo De Desastres</t>
  </si>
  <si>
    <t>Recuperación de rondas canalizadas</t>
  </si>
  <si>
    <t>Recuperación y manejo de las rondas de protección de las escorrentías naturales</t>
  </si>
  <si>
    <t xml:space="preserve">Preparación para la Respuesta a emergencias y recuperación por desastres </t>
  </si>
  <si>
    <t>Sistemas de alerta institucionales y comunitarios constituidos y en operación</t>
  </si>
  <si>
    <t>Atención humanitaria y de la recuperación de las condiciones de normalidad</t>
  </si>
  <si>
    <t>Porcentaje de familias afectadas por desastres naturales apoyados con ayuda humanitaria entregada</t>
  </si>
  <si>
    <t>Servicio Bomberil Eficiente</t>
  </si>
  <si>
    <t>Territorialización del Servicio Del Cuerpo De Bomberos Oficial Del Distrito De Barranquilla</t>
  </si>
  <si>
    <t>No de estaciones de bomberos construidas y
dotadas</t>
  </si>
  <si>
    <t>Operación, dotación y mejoramiento del Cuerpo De Bomberos Oficial Del Distrito De Barranquilla</t>
  </si>
  <si>
    <t>7 máquinas
5 motos</t>
  </si>
  <si>
    <t>Mantenimiento Correctivo Y Preventivo Del Parque Automotor Y Motocicletas Del Cuerpo De Bomberos Oficial Del Distrito De
Barranquilla</t>
  </si>
  <si>
    <t>Construcción Y Dotación De La Escuela Distrital Para Formación De Bomberos En El Distrito De Barranquilla</t>
  </si>
  <si>
    <t>Capacidad de respuesta en atención de emergencias</t>
  </si>
  <si>
    <t>Techo Propio (Casa para todos)</t>
  </si>
  <si>
    <t>Porcentaje de incremento predios titulados</t>
  </si>
  <si>
    <t>Nueva Vivienda de Interés Social</t>
  </si>
  <si>
    <t>Número de Unidades Nuevas V.I.S.</t>
  </si>
  <si>
    <t>Titulación de predios</t>
  </si>
  <si>
    <t>Número de Predios Titulados</t>
  </si>
  <si>
    <t>Número de Unidades de Vivienda Mejoradas</t>
  </si>
  <si>
    <t xml:space="preserve">Mejora tu Barrio </t>
  </si>
  <si>
    <t>Número de barrios legalizados</t>
  </si>
  <si>
    <t>Cobertura de agua potable</t>
  </si>
  <si>
    <t>Cobertura de alcantarillado</t>
  </si>
  <si>
    <t>Porcentaje de sistemas de almacenamiento</t>
  </si>
  <si>
    <t xml:space="preserve">Plan Integral con ajustes adoptado </t>
  </si>
  <si>
    <t>Actuaciones Serias</t>
  </si>
  <si>
    <t>% de títulos ejecutivos recuperados</t>
  </si>
  <si>
    <t>Índice de Solvencia</t>
  </si>
  <si>
    <t>Indice de Gobierno Abierto - IGA</t>
  </si>
  <si>
    <t>Sistemas actualizados e integrados</t>
  </si>
  <si>
    <t>Nuevas normas ISO implementadas</t>
  </si>
  <si>
    <t>Fortalecimiento De Las Organizaciones Sociales Y Comunitarias</t>
  </si>
  <si>
    <t>No de org anizaciones comunitarias fortalecidas</t>
  </si>
  <si>
    <t>No de líderes capacitados</t>
  </si>
  <si>
    <t>Promoción Del Liderazgo Y Ciudadanía Activa</t>
  </si>
  <si>
    <t>Fomento Y Promoción De La Aplicación De
Mecanismos De Control Social</t>
  </si>
  <si>
    <t>Promoción Del Voluntariado Como Estrategia No Formal Para La Participación Ciudadana</t>
  </si>
  <si>
    <t>Desarrollo de la estrategia “De La Mano
Con Las Localidades”</t>
  </si>
  <si>
    <t>Estrategias de intercambio con las localidades implementadas</t>
  </si>
  <si>
    <t>Cultura De La Legalidad, Inspeccion, Vigilancia Y Control</t>
  </si>
  <si>
    <t>Primero El Peatón</t>
  </si>
  <si>
    <t>Mobiliario Urbano (Señalización y microintervenciones)</t>
  </si>
  <si>
    <t>Montemos Bicicleta</t>
  </si>
  <si>
    <t>Ampliación, priorización infraestructura para el  modo Bicicleta</t>
  </si>
  <si>
    <t>Encuesta de Movilidad para el AMBQ</t>
  </si>
  <si>
    <t>Implementación del Sistema Integrado de Transporte Público Urbano Regional</t>
  </si>
  <si>
    <t xml:space="preserve">Estudios y diseños para la implementación de la Fase II - Calle 30, Carrera 46 y Av. Cordialidad </t>
  </si>
  <si>
    <t xml:space="preserve">Destinación de carriles preferenciales para rutas alimentadoras del Sistema Masivo </t>
  </si>
  <si>
    <t xml:space="preserve">Km de carriles preferenciales implementados </t>
  </si>
  <si>
    <t>Estudio de caracterización y definición política asociada a los estacionamientos en vía y fuera de vía</t>
  </si>
  <si>
    <t>Porcentaje de conductores inscritos en el RUCT</t>
  </si>
  <si>
    <t xml:space="preserve">Plan Vial formulado </t>
  </si>
  <si>
    <t>Número de actores viales sensibilizados</t>
  </si>
  <si>
    <t>Variación en el número de Planes operativos y de regulación ejecutados</t>
  </si>
  <si>
    <t xml:space="preserve">Administración y gestión de los servicios de registros de tránsito y transporte  </t>
  </si>
  <si>
    <t>Desarrollo de Cultura en servicio de TRANSMETRO</t>
  </si>
  <si>
    <t xml:space="preserve">Campañas de concientización del  buen uso del sistema </t>
  </si>
  <si>
    <t>Desarrollo de la estrategia “Conductor educado “</t>
  </si>
  <si>
    <t xml:space="preserve">Seguimiento a los Planes Estratégicos de Seguridad Vial de las empresas </t>
  </si>
  <si>
    <t>Porcentaje de vías restringidas  para los VTA</t>
  </si>
  <si>
    <t>Infraestructura Para la Seguridad</t>
  </si>
  <si>
    <t>No de Estaciones y CAI Construidos para la Seguridad Ciudadana</t>
  </si>
  <si>
    <t>Modernización De Las Operaciones De  Seguridad</t>
  </si>
  <si>
    <t>Laboratorio de Criminalística dotado con equipos tecnológicos para la investigación criminal</t>
  </si>
  <si>
    <t>Sala de Inteligencia C13 24/7 construida</t>
  </si>
  <si>
    <t>Apoyo la movilidad de la Fuerza Pública</t>
  </si>
  <si>
    <t>No de vehículos para la reposición del parque automotor para la operatividad policial</t>
  </si>
  <si>
    <t>Unidad de Prevención y Justicia-UPJ</t>
  </si>
  <si>
    <t>Unidad de Prevención y Justicia UPJ en operación</t>
  </si>
  <si>
    <t>Ampliación del Sistema de Video Vigilancia en el Distrito de Barranquilla</t>
  </si>
  <si>
    <t>No de cámaras de video vigilancia instaladas</t>
  </si>
  <si>
    <t>Fortalecimiento de las comunicaciones para la reducción del delito</t>
  </si>
  <si>
    <t>Sistema de  comunicaciones de la MEBAR fortalecido</t>
  </si>
  <si>
    <t>Repotencialización del Centro Automático de Despacho -CAD- de la Policía Metropolitana de Barranquilla</t>
  </si>
  <si>
    <t>Apoyo al sostenimiento y funcionamiento del Sistema de Justicia Cercana al Ciudadano integrado por inspecciones  de policía , comisarías de familia y casa d justicia</t>
  </si>
  <si>
    <t>No de Inspecciones y Comisarias Remodeladas Adecuadas y Dotadas</t>
  </si>
  <si>
    <t>Nuevas Inspecciones y comisarías  de familia en el Distrito creadas y dotadas</t>
  </si>
  <si>
    <t>Inspección   vigilancia y control  para la promoción de la cultura de la legalidad y el cumplimiento de los deberes y derechos de la familia</t>
  </si>
  <si>
    <t>Número de visitas realizadas/ Número de visitas Programadas</t>
  </si>
  <si>
    <t>Fortalecimiento de los escenarios para la gestión institucional de la Seguridad y la Convivencia Ciudadana</t>
  </si>
  <si>
    <t>No de Comités de Orden Público y de Seguridad para el direccionamiento de la Política Integral de  Seguridad y Convivencia realizados</t>
  </si>
  <si>
    <t>Sistema de Información Unificado en Seguridad y Convivencia</t>
  </si>
  <si>
    <t>No de Boletines y/o documentos de análisis sobre criminalidad y violencia emitidos</t>
  </si>
  <si>
    <t xml:space="preserve">84 Boletines </t>
  </si>
  <si>
    <t>Comunicación estratégica sobre Seguridad y Convivencia</t>
  </si>
  <si>
    <t>No de estrategias comunicacionales para la seguridad y la convivencia implementadas</t>
  </si>
  <si>
    <t xml:space="preserve">4
Domina el trago carnaval, Plan Semana Santa, Plan Vacaciones, Plan Navidad
</t>
  </si>
  <si>
    <t>Fortalecimiento al sistema de justicia en el Distrito de Barranquilla</t>
  </si>
  <si>
    <t>Cualificación y actualización de los inspectores y comisarios de familia del distrito de barranquilla</t>
  </si>
  <si>
    <t xml:space="preserve">No de inspectores y comisarios capacitados </t>
  </si>
  <si>
    <t>Reconocimiento a los policías del Modelo Nacional de Vigilancia Comunitaria por Cuadrantes</t>
  </si>
  <si>
    <t>No de reconocimientos a la labor desempeñada por los policías de cuadrantes</t>
  </si>
  <si>
    <t>Barranquilla Convive</t>
  </si>
  <si>
    <t>Cultura De la No Violencia</t>
  </si>
  <si>
    <t>No de acciones para el fomento de la convivencia y la cultura de la no violencia realizadas</t>
  </si>
  <si>
    <t xml:space="preserve">3
Entornos Escolares, 24-0, Manual de convivencia  
</t>
  </si>
  <si>
    <t>Fortalecimiento de las iniciativas de prevención comunitaria del delito y la violencia</t>
  </si>
  <si>
    <t xml:space="preserve">No de iniciativas fortalecidas para la prevención comunitaria del delito y la violencia </t>
  </si>
  <si>
    <t xml:space="preserve">2
(SSAT, Frentes de seguridad)
</t>
  </si>
  <si>
    <t>Intervención integral en zonas críticas “Entornos  Seguros</t>
  </si>
  <si>
    <t xml:space="preserve">No entornos recuperados para la reducción de oportunidades de delitos y mejoramiento de percepción de seguridad </t>
  </si>
  <si>
    <t>Atención integral a la conflictividad  juvenil</t>
  </si>
  <si>
    <t xml:space="preserve">No de estrategias para la reducción de la conflictividad juvenil </t>
  </si>
  <si>
    <t>Implementación de la estrategia de seguridad “Transmetro: Sistema seguro</t>
  </si>
  <si>
    <t>No de internos beneficiados con programas de resocialización por cada centro de reclusión y rehabilitación distritales</t>
  </si>
  <si>
    <t xml:space="preserve">Mejoramiento  de Infraestructura  Carcelaria </t>
  </si>
  <si>
    <t>Número de Intervenciones en obras civiles realizadas</t>
  </si>
  <si>
    <t>Cárceles reubicadas</t>
  </si>
  <si>
    <t>Reubicación de las Cárceles de Barranquilla</t>
  </si>
  <si>
    <t>Creación, Construcción, Dotación y puesta en funcionamiento De La Universidad Distrital</t>
  </si>
  <si>
    <t>Articulación De La Educación Superior Con La Educación Media y refuerzo escolar</t>
  </si>
  <si>
    <t xml:space="preserve">Porcentaje de IED con refuerzo escolar o con oferta de Articulación De La Educación Media Técnica con la Educación Superior </t>
  </si>
  <si>
    <t>Colegios con oferta de frutas y verduras y actividad física</t>
  </si>
  <si>
    <t>Construcción, remodelación, mejoramiento y adecuación de escenarios deportivos</t>
  </si>
  <si>
    <t>Cultura Democrática y Ciudadana</t>
  </si>
  <si>
    <t>Número de personas pertenecientes a comunidades y poblaciones atendidas con la oferta cultural del Distrito</t>
  </si>
  <si>
    <t>Número de personas cualificadas en expresiones artísticas y culturales para trabajar en primera infancia</t>
  </si>
  <si>
    <t>Número de niñas y niños beneficiados</t>
  </si>
  <si>
    <t>Infraestructura Cultural en la Ciudad</t>
  </si>
  <si>
    <t>Número de escenarios públicos para las artes escénicas construidos o fortalecidos</t>
  </si>
  <si>
    <t>Número de escenarios culturales creados, adecuados y dotados para la primera infancia</t>
  </si>
  <si>
    <t>Número de sedes de la EDA adecuadas</t>
  </si>
  <si>
    <t>Número de transformaciones de los Espacios residuales realizadas</t>
  </si>
  <si>
    <t>Barranquilla Creativa</t>
  </si>
  <si>
    <t>Primera Infancia</t>
  </si>
  <si>
    <t xml:space="preserve">Centros de desarrollo infantil construidos </t>
  </si>
  <si>
    <t xml:space="preserve">Orientación y atención primaria a mujeres y géneros para una sana convivencia </t>
  </si>
  <si>
    <t xml:space="preserve">Formción y capacitación de mujeres y género en paz, participación y construcción ciudadana </t>
  </si>
  <si>
    <t>Casas de la Mujer</t>
  </si>
  <si>
    <t>Casas de la Mujer construidas</t>
  </si>
  <si>
    <t>Caracterización de las Minorías Etnicas y construcción de espacios para la participación y desarrollo de las minorías en el Distrito</t>
  </si>
  <si>
    <t>Gestión institucional para la implementación de la política pública afrodescendiente en el Distrito de Barranquilla</t>
  </si>
  <si>
    <t>Atención integral a las Minorías Etnicas en el Distrito de Barranquilla y la población afrocolombiana, negra, palenquera y raizal, la población indígena, ROM y gitana</t>
  </si>
  <si>
    <t>Porcentaje de atención integral de personas de los diferentes grupos étnicos atendidas</t>
  </si>
  <si>
    <t>No. De programas de Atención Psicosocial y salud integral a víctimas del conflicto armado (PAPSIVI) implementados</t>
  </si>
  <si>
    <t xml:space="preserve">No. De víctimas del conflicto atendidas en el programa de atención psicosocial  y salud integral  (PAPSIVI) </t>
  </si>
  <si>
    <t>Construcción de tanques para mejorar presión, caudal y cobertura del servicio de acueducto</t>
  </si>
  <si>
    <t>Nuevos tanques en funcionamiento</t>
  </si>
  <si>
    <t>Cinturón Sanitario</t>
  </si>
  <si>
    <t>Proyecto ejecutado</t>
  </si>
  <si>
    <t>Barrios con sistema eléctrico restituido</t>
  </si>
  <si>
    <t>Alumbrado Público</t>
  </si>
  <si>
    <t>Número de luminarias</t>
  </si>
  <si>
    <t>Aumento en la pluralidad de oferentes en los procesos de contratación</t>
  </si>
  <si>
    <t>Modernización de la Gestión Documental</t>
  </si>
  <si>
    <t>Aumento en la satisfacción del ciudadano, usuarios de los trámites y servicios en los diferentes canales de atención ISP(2019)-ISP(2015)</t>
  </si>
  <si>
    <t>Sistema de Administración de Bienes y Servicios Públicos</t>
  </si>
  <si>
    <t>Plan de Comunicaciones Distritales del Plan de Desarrollo Barranquilla Capital de Vida ajustado al MCPOI</t>
  </si>
  <si>
    <t>Diseño y ejecución de la estrategia de promoción  de la marca ciudad</t>
  </si>
  <si>
    <t>Marca Ciudad y Promoción Marca Ciudad</t>
  </si>
  <si>
    <t>Estrategia de Imagen, Relacionamiento y Comunicaciones Juegos Centroamericanos y del Caribe Barranquilla 2018</t>
  </si>
  <si>
    <t>Conceptualización y diseño de la marca Juegos Centroamericanos y del Caribe Barranquilla 2018</t>
  </si>
  <si>
    <t>Plan de Acción de promoción e implementación de la imagen de los Juegos Centroamericanos y del Caribe Barranquilla 2018</t>
  </si>
  <si>
    <t>No. de Km de andenes mantenidos o construidos</t>
  </si>
  <si>
    <t>Cultura Peatonal para la movilidad segura</t>
  </si>
  <si>
    <t>Cantidad de peatones sensibilizados en educación y cultura vial</t>
  </si>
  <si>
    <t>No. de zonas escolares mantenidas o implementadas</t>
  </si>
  <si>
    <t>No. de reductores de velocidad implementados en corredores residenciales con vocación peatonal</t>
  </si>
  <si>
    <t>No. de micro intervenciones o mejoras geométricas en puntos críticos de la ciudad</t>
  </si>
  <si>
    <t>Estudio de Caracterización de la demanda de población con discapacidad que usa transporte público</t>
  </si>
  <si>
    <t xml:space="preserve">Estudio de Caracterización de la oferta actual para personas con discapacidad </t>
  </si>
  <si>
    <t>17 Estaciones
75 vehículos en operación en rutas alimentadoras</t>
  </si>
  <si>
    <t>Censo y registro de personas con discapacidad en el Distrito de Barranquilla</t>
  </si>
  <si>
    <t xml:space="preserve">Movilidad Inclusiva y Accesible </t>
  </si>
  <si>
    <t>No. de kilometros lineales señalizados y demarcados de bicicarriles</t>
  </si>
  <si>
    <t>Movilidad no Motorizada</t>
  </si>
  <si>
    <t>Ampliación estación de retorno Joe Arroyo</t>
  </si>
  <si>
    <t>Número de estaciones de Transferencia construidas (Paraderos de intercambio de pasajeros entre TPC y Masivo)</t>
  </si>
  <si>
    <t>Red de Interconexión de transporte terrestre público para pasajeros</t>
  </si>
  <si>
    <t>Estaciones de interconexión</t>
  </si>
  <si>
    <t xml:space="preserve">Control al Servicio Público Individual </t>
  </si>
  <si>
    <t>Ampliación, mejoramiento y conservación de la malla vial de la ciudad</t>
  </si>
  <si>
    <t>Mantenimiento malla vial (Km carril de infraestructura mantenida)</t>
  </si>
  <si>
    <t>Cultura para la Movilidad</t>
  </si>
  <si>
    <t>Número de agentes efectivos para regulación del tránsito</t>
  </si>
  <si>
    <t>Recuperación de Cartera</t>
  </si>
  <si>
    <t>Cartera para cobro: $140,000 millones</t>
  </si>
  <si>
    <t>Recursos recuperados</t>
  </si>
  <si>
    <t>Sistema de Información para la Movilidad</t>
  </si>
  <si>
    <t>Mayor cobertura para la atención de usuarios</t>
  </si>
  <si>
    <t xml:space="preserve">Tiempo de espera en sala </t>
  </si>
  <si>
    <t>Segirudad y Convivencia Ciudadana</t>
  </si>
  <si>
    <t>No de policías capacitados en SPOA</t>
  </si>
  <si>
    <t>3,600 policías</t>
  </si>
  <si>
    <t>Construcción de un Centro de Servicios Judiciales</t>
  </si>
  <si>
    <t>Dignidad para la Población Carcelaria</t>
  </si>
  <si>
    <t>META DE RESULTADO</t>
  </si>
  <si>
    <t>META DE PRODUCTO</t>
  </si>
  <si>
    <t>Anualización de la meta de resultado (valores del indicador)</t>
  </si>
  <si>
    <t>Anualización de la meta de producto (valores del indicador)</t>
  </si>
  <si>
    <t>Mercado Público construido</t>
  </si>
  <si>
    <t>Una Alcaldía de Puertas Abiertas (Alcaldía firme con  Transparencia y Atención al Ciudadano)</t>
  </si>
  <si>
    <t>Barranquilla Respeta y Aplica los Derechos Humanos</t>
  </si>
  <si>
    <t>Institucionalización del Plan Local de Derechos Humanos y Derecho Internacional Humanitario</t>
  </si>
  <si>
    <t>No de Comités de DDHH</t>
  </si>
  <si>
    <t>Prevención y protección del derecho a la vida, libertad e integridad de personas y grupos en situación de vulnerabilidad y riesgo</t>
  </si>
  <si>
    <t xml:space="preserve">Porcentaje de atención integral a personas en condición de desplazamiento </t>
  </si>
  <si>
    <t xml:space="preserve">Institucionalización y operatividad del Comité Distrital de Justicia Transicional
</t>
  </si>
  <si>
    <t>Numero de comités de Justicia transicional</t>
  </si>
  <si>
    <t>Fortalecimiento Institucional Para La Gestión En Derechos Humanos Y La Paz En El Distrito De Barranquilla</t>
  </si>
  <si>
    <t>Fortalecimiento De La Seguridad, La Convivencia Y La Prevención De Violaciones A Los Derechos Humanos En El Distrito De Barranquilla. (Prevención De Violaciones A Los Derechos A La Vida, Libertad, Integridad Y Seguridad Personal)</t>
  </si>
  <si>
    <t xml:space="preserve">Porcentaje de atención integral a personas en condición de desplazamiento y Registro de casos de
violencia contra niños, niñas y adolescentes, mujeres,
población LGBTI, defensores/as de derechos
Humanos y reintegrados/as
</t>
  </si>
  <si>
    <t>Apertura Y/O Fortalecimiento De Espacios De Participación Política Y Social Participación Ciudadana Para La Paz</t>
  </si>
  <si>
    <t>Cultura En Derechos Humanos, Igualdad Y No Discriminación. Superación De La Estigmatización Y Discriminación</t>
  </si>
  <si>
    <t>Numero de estrategias que promuevan la inclusión social y el respeto  de los derechos de población LGBTI</t>
  </si>
  <si>
    <t>Fortalecimiento A La Gestión De Los Cementerios Como Acciones De Apoyo A Los Proceso De Búsqueda Y Localización De Personas Desaparecidas En Colombia</t>
  </si>
  <si>
    <t>Numero de Levantamientos de Información y Mapeos Realizados</t>
  </si>
  <si>
    <t>Quilla Goles por Barranquilla y la Sana Convivencia</t>
  </si>
  <si>
    <t>Porcentaje De Barras Caracterizadas</t>
  </si>
  <si>
    <t xml:space="preserve">Promoción Y Socialización De La Ley Del Deporte, Deberes Y Derechos </t>
  </si>
  <si>
    <t>Número De Prog ramas Desarrollados</t>
  </si>
  <si>
    <t>Número De Iniciativas De Emprendimiento Aprobadas</t>
  </si>
  <si>
    <t>Barranquilla: Capital de Eventos</t>
  </si>
  <si>
    <t>Titulación de Predios</t>
  </si>
  <si>
    <t>Porcentaje de Procesos fallados a favor del Distrito</t>
  </si>
  <si>
    <t>% de procedimientos regulados para pago de sentencias</t>
  </si>
  <si>
    <t>Porcentaje de archivo organizado y mantenido conforme a Tablas de Retención</t>
  </si>
  <si>
    <t>No.de bienes ingresados a estados financieros/Total bienes del Distrito*100</t>
  </si>
  <si>
    <t xml:space="preserve">Número de unidades móviles y casas distritales de las mujeres para la sensibilización, capacitación y prevención de las violencias por condición de género.
</t>
  </si>
  <si>
    <t>Número de Centros educativos, colegios  e institutos de educación distrital intervenidos con la estrategia en educación sexual en mujeres y hombres adolescentes y jóvenes en el campo de la comunicación, sensibilización, formación, intervención, seguimiento, evaluación, institucionales, incorporación de las TICS</t>
  </si>
  <si>
    <t>Población  beneficiadas</t>
  </si>
  <si>
    <t xml:space="preserve">40.000
</t>
  </si>
  <si>
    <t xml:space="preserve">
80</t>
  </si>
  <si>
    <t>Porcentaje de planes programa y proyectos que contribuyan al mejoramiento de la calidad de vida de la población con Discapacidad</t>
  </si>
  <si>
    <t>Número de programa dirigidos a empresas de servicios e industriales del Distrito de Barranquilla que promuevan la inclusión Población en condición de Discapacidad</t>
  </si>
  <si>
    <t>Promoción y apoyo para el acceso a la educación técnica y tecnológica de la población afrocolombiana, palenquera, indígena, ROM y raizal</t>
  </si>
  <si>
    <t xml:space="preserve">Porcentaje de iniciativas dirijidas a la implementación de la política pública afrodescendiente </t>
  </si>
  <si>
    <t>Recuperación de la cultura y costumbres ancestrales de las minorías étnicas y su integración con las costumbres y cultura de la población barranquillera</t>
  </si>
  <si>
    <t>Número de eventos pedagógicos y recreo culturales realizados</t>
  </si>
  <si>
    <t>Ponle el corazón y la vida a la justicia</t>
  </si>
  <si>
    <t>Remodelación de inspecciones y comisarías</t>
  </si>
  <si>
    <t>Número De Procesos Pedagóg icos De Divulgación Y Socialización</t>
  </si>
  <si>
    <t>No. de procesos de caracterización realizados</t>
  </si>
  <si>
    <t>No. de espacios para la participación realizados</t>
  </si>
  <si>
    <t xml:space="preserve">Número de homicidios por cada cien mil habitantes - PCCH (Medicina Legal)
</t>
  </si>
  <si>
    <t xml:space="preserve">Tasa de hurtos a personas, por cada cien mil habitantes (Policía Nacional)
</t>
  </si>
  <si>
    <t xml:space="preserve">Tasa de hurtos a residencias por cada cien mil habitantes
</t>
  </si>
  <si>
    <t xml:space="preserve">Tasa de hurtos a vehículos por cada cien mil habitantes      
</t>
  </si>
  <si>
    <t xml:space="preserve">Tasa de hurtos a motocicletas por cada cien mil habitantes      </t>
  </si>
  <si>
    <t xml:space="preserve">34,96
</t>
  </si>
  <si>
    <t>x</t>
  </si>
  <si>
    <t>1,000 Ha</t>
  </si>
  <si>
    <t xml:space="preserve">Indice de Desempeño Fiscal </t>
  </si>
  <si>
    <t>Mantenimiento de categoría</t>
  </si>
  <si>
    <t>Categoría Especial</t>
  </si>
  <si>
    <t xml:space="preserve">1468
</t>
  </si>
  <si>
    <t>PEMP realizado e implementado</t>
  </si>
  <si>
    <t xml:space="preserve">Km/carril de Demarcación de vía en corredores </t>
  </si>
  <si>
    <t>No. Ciclovias para la educación y cultura vial asociados al uso de la Bicicleta</t>
  </si>
  <si>
    <t>No. Ciclopaseos para la educación y cultura vial asociados al uso de la Bicicleta</t>
  </si>
  <si>
    <t>% del Diseño Técnico y Operativo del Manual de la Escuela de la Bici para niños en edad preescolar</t>
  </si>
  <si>
    <t>No de bicicletas en el Sistema de préstamo de bicicletas públicas de Barranquilla para la promoción y fomento del uso de la bicicleta como medio de transporte</t>
  </si>
  <si>
    <t>No de cicloestaciones en el Sistema de préstamo de bicicletas públicas de Barranquilla para la promoción y fomento del uso de la bicicleta como medio de transporte</t>
  </si>
  <si>
    <t>No. cicloparqueaderos en el espacio público de instituciones públicas y privadas</t>
  </si>
  <si>
    <t>% de estudio encuesta de movilidad AMBQ 2017</t>
  </si>
  <si>
    <t>% de los Estudios de estructuración técnica,  legal y financiera del SITP</t>
  </si>
  <si>
    <t xml:space="preserve">% de Delegación de la operación del SITP </t>
  </si>
  <si>
    <t>No. Estudio de diseño de pre factibilidad de los intercambiadores con el SITP</t>
  </si>
  <si>
    <t>% Plataforma Tecnológica de control el TPI en operación</t>
  </si>
  <si>
    <t>Porcentaje de Taxis con Taximetro instalado</t>
  </si>
  <si>
    <t>no. Estudio de Demanda y Oferta elaborado, nùmero de taxis en sobreoferta.</t>
  </si>
  <si>
    <t>% de adopción de Estudio de Ajuste PMM Barranquilla y su AM</t>
  </si>
  <si>
    <t>% de actualización del Sistema Unico de Información</t>
  </si>
  <si>
    <t>% de Tramites de la Oficina Técnica desde la página WEB y pagos en linea de los mismos trámites.</t>
  </si>
  <si>
    <t>Numero de sustituciones</t>
  </si>
  <si>
    <t>nd</t>
  </si>
  <si>
    <t>Descripción de la meta de producto</t>
  </si>
  <si>
    <t>Tipo de Meta</t>
  </si>
  <si>
    <t>Sector</t>
  </si>
  <si>
    <t>ODS de Producto</t>
  </si>
  <si>
    <t>Mantenimiento</t>
  </si>
  <si>
    <t>3  Salud y bienestar</t>
  </si>
  <si>
    <t xml:space="preserve">Mantener el 100% de Población atendida con servicios no cubiertos por el POS.  </t>
  </si>
  <si>
    <t xml:space="preserve">Mantener por debajo de 15 por 1000 nv la tasa de mortalidad infantil </t>
  </si>
  <si>
    <t xml:space="preserve">Tasa de mortalidad infantil
</t>
  </si>
  <si>
    <t xml:space="preserve">14,8
</t>
  </si>
  <si>
    <t xml:space="preserve">14.8
</t>
  </si>
  <si>
    <t xml:space="preserve">Mantener en 95% o más la Cobertura de vacunación de BCG en menores de 1 año </t>
  </si>
  <si>
    <t xml:space="preserve">Incrementar al 95% la cobertura de vacunación TV en menores de 5 año </t>
  </si>
  <si>
    <t>Incremento</t>
  </si>
  <si>
    <t>Mantener por debajo de 17 por 1000 nv la tasa de mortalidad en menores de 5 años</t>
  </si>
  <si>
    <t xml:space="preserve"> Tasa de mortalidad en menores de 5 años</t>
  </si>
  <si>
    <t>17,5</t>
  </si>
  <si>
    <t>Lograr 5 IPS con Estrategia AIEPI implementada.</t>
  </si>
  <si>
    <t>Mantener por debajo de 45 por 100.000 nv la razón de mortalidad materna</t>
  </si>
  <si>
    <t xml:space="preserve">Razón de Mortalidad Materna
</t>
  </si>
  <si>
    <t>26,2</t>
  </si>
  <si>
    <t xml:space="preserve">Incrementar y mantener en 95% o más la cobertura de las mujeres gestantes con 4 o más controles prenatales.  </t>
  </si>
  <si>
    <t>Reducir a 1.2 la tasa de incidencia de Sifilis congenita</t>
  </si>
  <si>
    <t>tasa de incidencia de Sifilis Congenita.</t>
  </si>
  <si>
    <t xml:space="preserve">Incrementar al 100% la cobertura de atención integral de las gestantes con diagnostico de Sifilis Gestacional. </t>
  </si>
  <si>
    <t xml:space="preserve">Reducir a 80 la tasa específica de fecundidad de 15 - 19 años </t>
  </si>
  <si>
    <t>Tasa especifica de fecundidad 15 - 19 años</t>
  </si>
  <si>
    <t xml:space="preserve">Incrementar a 17 el No de IPS con Servicios Amigables para Jovenes y Adolescentes implementados.  </t>
  </si>
  <si>
    <t>Mantener la tasa de mortalidad por VIH - SIDA en 13.8</t>
  </si>
  <si>
    <t>Tasa de mortalidad por VIH - SIDA</t>
  </si>
  <si>
    <t xml:space="preserve">Mantener en 95% o más la Cobertura de terapia antirretroviral para VIH </t>
  </si>
  <si>
    <t>Mantener la tasa de  violencia de genero en el distrito de Barranquilla en 85 por 100000</t>
  </si>
  <si>
    <t>Tasa de violencia de genero en el distrito de Barranquilla</t>
  </si>
  <si>
    <t xml:space="preserve">85,96 x 100000 </t>
  </si>
  <si>
    <t>Mantener en 90% o más la atención Integral de mujeres víctimas de la violencia de género  y violencia sexual notificadas</t>
  </si>
  <si>
    <t xml:space="preserve">Mantener en 1.9 Indice COP en población &gt;12 años  </t>
  </si>
  <si>
    <t xml:space="preserve">Indice COP en población &gt;12 años </t>
  </si>
  <si>
    <t>Mantener la tasa de mortalidad por suicidio en 4.6</t>
  </si>
  <si>
    <t>Tasa de mortalidad por suicidio</t>
  </si>
  <si>
    <t xml:space="preserve">4,6
</t>
  </si>
  <si>
    <t>Mantener los 196 implementando la Estrategía Salud en el Colegio.</t>
  </si>
  <si>
    <t>Lograr el 100% de EPS cumpliendo con las rutas de atención en Salud Mental.</t>
  </si>
  <si>
    <t xml:space="preserve">Mantener por encima del 90% las notificaciones de mujeres  víctimas de la violencia de género  y violencia sexual con Atención Integral en Salud. </t>
  </si>
  <si>
    <t>Mantener en 1 la tasa de incidencia de lepra</t>
  </si>
  <si>
    <t>Tasa incidencia de lepra</t>
  </si>
  <si>
    <t>% de convivientes y pacientes con Lepra en seguimiento y control durante y después del tratamiento.</t>
  </si>
  <si>
    <t>Mantener en un 100% el seguimiento y control de convivientes y pacientes con Lepra  durante y después del tratamiento.</t>
  </si>
  <si>
    <t>Mantener en 3.7 la tasa de mortalidad por TB</t>
  </si>
  <si>
    <t>Tasa de mortalidad por TB</t>
  </si>
  <si>
    <t>Incrementar al 85% la Tasa de curación de los casos de Tuberculosis Pulmonar baciloscopia positiva</t>
  </si>
  <si>
    <t>Mantener en 2% la tasa de letalidad por dengue grave</t>
  </si>
  <si>
    <t>Prevención De Las enfermedades Trasmitidas por Vectores.</t>
  </si>
  <si>
    <t>% de las viviendas intervenidas del total de las  identificadas como positivas para la proliferación
del mosquito Aedes aegypti</t>
  </si>
  <si>
    <t>Incrementar al 100% las viviendas intervenidas del total de las  identificadas como positivas para la proliferación
del mosquito Aedes aegypti</t>
  </si>
  <si>
    <t>Barrios participando en la estrategia</t>
  </si>
  <si>
    <t>Sostener  la Estrategia de Gestion Integral para la  Promocion, Prevención y Control de las Enfermedades de Transmisión Vectorial en  los 128 barrios de las  localidades priorizadas</t>
  </si>
  <si>
    <t>Mantener por debajo de 170 la tasa de mortalidad por enfermedades del sistema circulatorio</t>
  </si>
  <si>
    <t>Tasa de mortalidad por enfermedades del Sistema Circulatorio</t>
  </si>
  <si>
    <t>170,9 x 100000 Hb</t>
  </si>
  <si>
    <t>Mantener los 80 colegios con oferta de frutas y verduras y actividad física</t>
  </si>
  <si>
    <t xml:space="preserve">Colegios con programas de actividad fisica  </t>
  </si>
  <si>
    <t xml:space="preserve">Mantener igual o por encima de los 84 colegios con programas de actividad fisica  </t>
  </si>
  <si>
    <t>Mantener en cero el numero de casos de rabia en humanos</t>
  </si>
  <si>
    <t xml:space="preserve">Casos de Rabia en Humanos  </t>
  </si>
  <si>
    <t xml:space="preserve">Cobertura de vacunación antirrábica canina y felina </t>
  </si>
  <si>
    <t>Mantener en 88% o más la cobertura de vacunación antirrábica canina y felina</t>
  </si>
  <si>
    <t>Mantener en 14.71 la letalidad por leptospirosis</t>
  </si>
  <si>
    <t>Letalidad por leptospirosis</t>
  </si>
  <si>
    <t>Mantener en 80% o más las acciones de IVC de los establecimientos de interés sanitario</t>
  </si>
  <si>
    <t>Mantener por debajo de 10.1 la tasa de mortalidad por desnutrición en menores de 5 años</t>
  </si>
  <si>
    <t>Tasa de mortalidad por desnutrición en menores de 5 años</t>
  </si>
  <si>
    <t>Lograr 5 IPS con Estrategia AIMI implementada.</t>
  </si>
  <si>
    <t xml:space="preserve">Mantener 131 Litros la leche materna recolectada. </t>
  </si>
  <si>
    <t xml:space="preserve">Incrementar a 33 el Número de instituciones con Sistema  de Vigilancia Nutricional </t>
  </si>
  <si>
    <t>Aumentar a 90% el Indice de desempeño Integral del PTS</t>
  </si>
  <si>
    <t xml:space="preserve">Incrementar a más del 95% el número de eventos de interés en salud pública controlados </t>
  </si>
  <si>
    <t>Mantener el 100% del recurso humano vinculado a los programas y proyectos de acuerdo a lo solicitado.</t>
  </si>
  <si>
    <t xml:space="preserve">Mantener  el 100% de la unidad en funcionamiento </t>
  </si>
  <si>
    <t>Certificación de prestadores del servicio de salud</t>
  </si>
  <si>
    <t>Mantenr en 85% o más el porcentaje de Prestadores certificados en el Distrito de Barranquilla.</t>
  </si>
  <si>
    <t>Mantener el 100% de  la población víctima del conflicto armado con Atención Psicosocial priorizadas</t>
  </si>
  <si>
    <t>Mantenr en 80% o más el porcentaje de Prestadores reportando Tecnovigilancia y Farmacovigilancia</t>
  </si>
  <si>
    <t>Incrementar a más del 60%  las acciones de Fortalecimiento de la Red Distrital ejecutadas</t>
  </si>
  <si>
    <t xml:space="preserve"> Implementar el Nuevo Modelo de Atención Prehospitalaria </t>
  </si>
  <si>
    <t xml:space="preserve">Incrementar a 34 las infraestructuras en salud modernizadas </t>
  </si>
  <si>
    <t>DESCRIPCIÓN META DE RESULTADO</t>
  </si>
  <si>
    <t>Mantener el 100% de la Cobertura de afiliación al Sistema General del Seguridad Social en Salud</t>
  </si>
  <si>
    <t>1. Fin de la Pobreza</t>
  </si>
  <si>
    <t>2. Hambre cero</t>
  </si>
  <si>
    <t>4  Educación de calidad</t>
  </si>
  <si>
    <t>5 Igualdad de género</t>
  </si>
  <si>
    <t>6 Agua limpia y
 saneamiento</t>
  </si>
  <si>
    <t>7 Energía asequible y no contaminante</t>
  </si>
  <si>
    <t>8 Trabajo decente y
 crecimiento Economía</t>
  </si>
  <si>
    <t>9 Industria, innovación e Infraestructuras</t>
  </si>
  <si>
    <t>10 Reducción de las desigualdades</t>
  </si>
  <si>
    <t>11 Ciudades y
 comunidades sostenibles</t>
  </si>
  <si>
    <t>12 Producción y consumo
 responsable</t>
  </si>
  <si>
    <t>Reducción</t>
  </si>
  <si>
    <t>13 Combatir el cambio climático</t>
  </si>
  <si>
    <t>16 Paz,  justicia e instituciones sólidas</t>
  </si>
  <si>
    <t>17 Alianzas para lograr los objetivos</t>
  </si>
  <si>
    <t>Incrementar en 210.000 los estudiantes matriculados en el sistema oficial</t>
  </si>
  <si>
    <t>Mantener los números de contratos de concesión con instituciones privadas para la prestación del servicio educativo</t>
  </si>
  <si>
    <t>Transferir el 100% de los recursos de gratuidad a las instituciones educativas</t>
  </si>
  <si>
    <t>Reducir a 7000 el número de niños con transporte escolar</t>
  </si>
  <si>
    <t>Aumentar a 120.000 los niños con alimentación escolar</t>
  </si>
  <si>
    <t>Mantener al 100% de los docentes formados en competencias</t>
  </si>
  <si>
    <t>Construir y mantener un centro de excelencia pedagógica</t>
  </si>
  <si>
    <t>Mantener el 80% de las IED del distrito fortalecidas</t>
  </si>
  <si>
    <t>Lograr que 80 IED de categoría C y D transiten a Categoría B en las pruebas Saber 11</t>
  </si>
  <si>
    <t>Incrementar a 15.000 el numero de estudiantes formados en el aprendizaje de una segunda lengua</t>
  </si>
  <si>
    <t>Mantener en 100% el porcentaje de Instituciones Educativas que implementan el Modelo Singapur</t>
  </si>
  <si>
    <t>Aumentar a 8000 los estudiantes con características especiales que acceden a servicios educativos</t>
  </si>
  <si>
    <t>Mantener el 100% de los docentes con apoyo y acompañamiento IN SITU</t>
  </si>
  <si>
    <t>Mantener el 100% de instituciones Educativas que cuentan con participación en la red de padres</t>
  </si>
  <si>
    <t>Mantener el 100% de instituciones intervenidas.</t>
  </si>
  <si>
    <t>Mantener el 100% de instituciones educativas con socialización y seguimiento de la RIA de convivencia escolar</t>
  </si>
  <si>
    <t>Mantener el 100% de IED con articulación de educación media técnica con educación superior</t>
  </si>
  <si>
    <t>Mantener el 100% de IED que cuentan con participación en la ejecución de las actividades ejecutadas en el marco de los convenios intersectoriales para la promoción de derechos sexuales y reproductivos</t>
  </si>
  <si>
    <t>Reducir a 6 el número de niños por computador</t>
  </si>
  <si>
    <t>Aumentar a 60% las  instituciones educativas oficiales que implementen Jornada Única</t>
  </si>
  <si>
    <t>Construir 1600 aulas  para jornada única y aumento de cobertura</t>
  </si>
  <si>
    <t xml:space="preserve">Benefeciar a 30.000 estudiantes con la oferta para educación  superior </t>
  </si>
  <si>
    <t>Implementar 12 nodos SENA en el Distrito de Barranquilla</t>
  </si>
  <si>
    <t xml:space="preserve">Mantener el 100% de IED que formulan  e implementan el Plan de mejoramiento institucional según registro en sistema de información -SCOLA-. </t>
  </si>
  <si>
    <t xml:space="preserve">Mantener el 100% de IED con refuerzo escolar o con oferta de Articulación De La Educación Media Técnica con la Educación Superior </t>
  </si>
  <si>
    <t xml:space="preserve">Educación </t>
  </si>
  <si>
    <t xml:space="preserve">DEPORTE, RECREACION Y APROVECHAMIENTO DEL TIEMPO LIBRE
</t>
  </si>
  <si>
    <t>Cumplir con el 100% de las actividades incluidas en cronograma</t>
  </si>
  <si>
    <t xml:space="preserve">Construir o remodelar  10 Escenarios Deportivos   </t>
  </si>
  <si>
    <t>Lograr que 60.000  estudiantes  de las instituciones educativas oficiales y privadas que acceden a los servicios deportivos y recreativos</t>
  </si>
  <si>
    <t>Beneficiar a 200.000 niños, niñas, jóvenes, adultos, adultos mayores  para el desarrollo y la practica de la recreacion, actividad fisica  y el aprovechamiento del tiempo libre</t>
  </si>
  <si>
    <t>Beneficiar a2500 deportistas con discapacidad</t>
  </si>
  <si>
    <t xml:space="preserve">Beneficiar a 15000 deportistas </t>
  </si>
  <si>
    <t>Expedir o renovar 200 reconocimientos deportivos</t>
  </si>
  <si>
    <t xml:space="preserve">Apoyar a 400  deportistas con deporte de alto rendimiento </t>
  </si>
  <si>
    <t>Beneficiar a 40.000 personas para el desarrollo y la práctica al Deporte Social Comunitario, Deporte formativo y asociado</t>
  </si>
  <si>
    <t>Beneficiar a 80 organizaciones deportivas para el desarrollo y la práctica al Deporte Social Comunitario, Deporte formativo y asociado</t>
  </si>
  <si>
    <t>Construir, remodelar, mejorar y adecuar 15 escenarios deportivos y recreativos</t>
  </si>
  <si>
    <t>ATENCIÓN A GRUPOS VULNERABLES</t>
  </si>
  <si>
    <t xml:space="preserve">EQUIPAMIENTO
</t>
  </si>
  <si>
    <t>Construir y poner en funcionamiento la Universidad Distrital</t>
  </si>
  <si>
    <t>Posicionamiento nacional en la tasa de desempleo</t>
  </si>
  <si>
    <t>Tasa de desempleo</t>
  </si>
  <si>
    <t>14 Vida marina</t>
  </si>
  <si>
    <t>15 Vida en la tierra</t>
  </si>
  <si>
    <t>Aumentar a 5000 las  personas pertenecientes a comunidades y poblaciones atendidas con la oferta cultural del Distrito</t>
  </si>
  <si>
    <t>Realizar 70 intervenciones artísticas, cultura y de  promoción de lectura</t>
  </si>
  <si>
    <t>Cualificar a 26 personas en expresiones artísticas y culturales para trabajar en primera infancia</t>
  </si>
  <si>
    <t>Aumentar a 200 los eventos en la agenda cultural de la ciudad</t>
  </si>
  <si>
    <t>Aumentar a 6000 los niñas y niños beneficiados</t>
  </si>
  <si>
    <t>Construir 2 bibliotecas</t>
  </si>
  <si>
    <t xml:space="preserve">Construir o fortalecer 5 escenarios públicos para las artes escénicas </t>
  </si>
  <si>
    <t>Crear, adecuar y dotar 4  escenarios culturales para la primera infancia</t>
  </si>
  <si>
    <t>Aumentar a 135 el número de casa de cultura en funcionamiento</t>
  </si>
  <si>
    <t>Adecuadar 4 sedes de la EDA</t>
  </si>
  <si>
    <t xml:space="preserve">Construir y en poner funcionamiento 1 fábrica de cultura </t>
  </si>
  <si>
    <t>Realizar 4 transformaciones de los Espacios residuales</t>
  </si>
  <si>
    <t>Construir 1 museo del carnaval</t>
  </si>
  <si>
    <t>Generar 1 cartografía del sector creativo y cultural en donde se establezca las relaciones y movilizaciones de los actores de las diferentes cadenas de valor</t>
  </si>
  <si>
    <t>Generar 2 rutas competitivas o clúster para la industria creativa y cultural de la ciudad</t>
  </si>
  <si>
    <t xml:space="preserve">Acompañar 20 iniciativas culturales </t>
  </si>
  <si>
    <t>Número de iniciativas culturales acompañadas</t>
  </si>
  <si>
    <t>Desarrollar 1 proyecto de revitalización</t>
  </si>
  <si>
    <t>Adoptar 1 PES</t>
  </si>
  <si>
    <t>Realizar e implementar 2 PEMP</t>
  </si>
  <si>
    <t>Aumentar a 50000 las mujeres Gestantes, Madres Lactantes y Niños y Niños de 0 a 5 años atendidos</t>
  </si>
  <si>
    <t>Construir 5 Centros de desarrollo infantil</t>
  </si>
  <si>
    <t xml:space="preserve">Atender a 80 niños, niñas y adolescentes que se encuentren en situación de vulnerabilidad  mediante acompañamiento interdisciplinario y especializado </t>
  </si>
  <si>
    <t xml:space="preserve">Niños, niñas y adolescentes que se encuentren en situación de vulnerabilidad atendidos mediante acompañamiento interdisciplinario y especializado </t>
  </si>
  <si>
    <t>Atender y sensibilizar a 2000 niños, niñas,  adolescentes y sus núcleos familiares como sujetos de derecho</t>
  </si>
  <si>
    <t>Aumentar a 2400  los estímulos entregados</t>
  </si>
  <si>
    <t>Crear y poner en operación 3 casas de Juventud</t>
  </si>
  <si>
    <t>Adecuar 2 de casas de juventud</t>
  </si>
  <si>
    <t>Número de jóvenes atendidos en los diferentes espacios de participación</t>
  </si>
  <si>
    <t>Número de Niños en explotación laboral identificados, sensibilizados, atendidos y con sus derechos restablecidos</t>
  </si>
  <si>
    <t>Atender a 26000 jóvenes en los diferentes espacios de participación</t>
  </si>
  <si>
    <t xml:space="preserve"> Identificar, sensibilizar y atender a 100 niños en explotación laboral y restablecer sus derechos </t>
  </si>
  <si>
    <t xml:space="preserve">Mantener en funcionamiento 1 unidad móvil y casa distrital de las mujeres para la sensibilización, capacitación y prevención de las violencias por condición de género.
</t>
  </si>
  <si>
    <t xml:space="preserve"> Intervenir a 125 centros educativos, colegios  e institutos de educación distrital con la estrategia en educación sexual en mujeres y hombres adolescentes y jóvenes en el campo de la comunicación, sensibilización, formación, intervención, seguimiento, evaluación, institucionales, incorporación de las TICS</t>
  </si>
  <si>
    <t>Beneficiar a 1000 mujeres a través del Programa “Mujer líder de tu propio desarrollo”</t>
  </si>
  <si>
    <t xml:space="preserve">Lograr que 4000 mujeres participen del Programa “Ciudad, paz y género”. </t>
  </si>
  <si>
    <t xml:space="preserve">Implementar 1  estrategia que promueva la inclusión social y el respeto  de los derechos de población LGBTI </t>
  </si>
  <si>
    <t xml:space="preserve"> implementar y mantener 1 estrategia para la participación tecnológicas de las mujeres desde las TICS </t>
  </si>
  <si>
    <t>Construir 1 casa de la mujer</t>
  </si>
  <si>
    <t>Atender a 7000 adultos mayores anualmente</t>
  </si>
  <si>
    <t xml:space="preserve">Atender a 700 adultos mayores </t>
  </si>
  <si>
    <t>Construir 6 centros de vida</t>
  </si>
  <si>
    <t>Implementar el 100% de los planes programa y proyectos que contribuyan al mejoramiento de la calidad de vida de la población con Discapacidad</t>
  </si>
  <si>
    <t>% de EPS con Sistema de Información de la Población en Condición de Discapacidad</t>
  </si>
  <si>
    <t>Aumentar el % de EPS con sistema de información de la Población en Condición de Discapacidad</t>
  </si>
  <si>
    <t xml:space="preserve">Realizar 1 proceso de caracterización </t>
  </si>
  <si>
    <t xml:space="preserve">Realizar 5 espacios para la participación realizados </t>
  </si>
  <si>
    <t xml:space="preserve">Desarrollar el 100% de las iniciativas dirijidas a la implementación de la política pública afrodescendiente </t>
  </si>
  <si>
    <t xml:space="preserve">Atender integralmente el 100%  de las personas de los diferentes grupos étnicos </t>
  </si>
  <si>
    <t xml:space="preserve">Realizar 40 eventos pedagógicos y recreo culturales </t>
  </si>
  <si>
    <t>Promover 1500 familias de RED UNIDOS</t>
  </si>
  <si>
    <t>Aumentar a 61900 el número de familias que reciben el subisidio de familias en acción</t>
  </si>
  <si>
    <t>Recuperación Social De Los Habitantes De La Calle Del Distrito De Barranquilla</t>
  </si>
  <si>
    <t>Recuperación Social de 2000 habitantes de la calle del distrito de Barranquilla</t>
  </si>
  <si>
    <t>Implementación Del Centro De Acogida Día Para Habitantes De Y En Calle En El Distrito De Barranquilla</t>
  </si>
  <si>
    <t>Implementación de 1 Centro De Acogida Día Para Habitantes De Y En Calle En El Distrito De Barranquilla</t>
  </si>
  <si>
    <t>Formulación E Implementación de 1 Política Pública Social Para Habitantes de la calle del Distrito De Barranquilla</t>
  </si>
  <si>
    <t xml:space="preserve">Aumentar a 60000 las personas atendidas y orientadas en el Punto y/o Centro Regional de atención </t>
  </si>
  <si>
    <t xml:space="preserve">Atender a 1000 familias por el Ministerio Público y que se encuentran en alto grado de vulnerabilidad </t>
  </si>
  <si>
    <t xml:space="preserve"> Atender a 1000 familias en transición que se encuentran en alto grado de vulnerabilidad </t>
  </si>
  <si>
    <t>Entregar 80 auxilio funerarios a las personas o familias que solicitaron de acuerdo a lo planteado en el art 50 de la ley 1448</t>
  </si>
  <si>
    <t>Apoyar a 2000 personas con acompañamiento psicosocial, remitidas por inmediatez y/o transición</t>
  </si>
  <si>
    <t>Realizar 40 procesos pedagógicos para la divulgación y socialización de la ley 1448 a la población víctima</t>
  </si>
  <si>
    <t>Implementar 12 estrategias desde la iniciativa “Métete en el cuento de la sana convivencia y la reconciliación de mi barrio para Barranquilla”, con la participación de victimas del conflicto.</t>
  </si>
  <si>
    <t xml:space="preserve">Implementar 1 programa de Atención Psicosocial y salud integral a víctimas del conflicto armado (PAPSIVI) </t>
  </si>
  <si>
    <t>Mantener 9 instituciones articuladas a los programas de atención psicosocial</t>
  </si>
  <si>
    <t xml:space="preserve">Atender anualmente a 1314 víctimas del conflicto atendidas en el programa de atención psicosocial  y salud integral  (PAPSIVI) </t>
  </si>
  <si>
    <t>Mantener 9 instituciones de la red pública articuladas para la atención psicosocial a víctimas del conflicto.</t>
  </si>
  <si>
    <t xml:space="preserve">Conformar y fotalecer 2 organizaciones juveniles de Derechos Humanos </t>
  </si>
  <si>
    <t>Participación de 2250 NNAJ de la estrategia de prevención del reclutamiento forzado  y utilización de NNAJ.</t>
  </si>
  <si>
    <t>Desarrollo de 12 espacios para el diálogo la reflexión ciudadana y construcción de paz en el territorio</t>
  </si>
  <si>
    <t>Participación de 300 personas en los espacios de construcción y diálogo por la paz</t>
  </si>
  <si>
    <t xml:space="preserve">Implementación de 8 No. De estrategias de memoria histórica implementadas desde la casa y la plazoleta de la memoria ubicada en la Parque Universal. </t>
  </si>
  <si>
    <t xml:space="preserve">Capacitar a 9000 personas en formación </t>
  </si>
  <si>
    <t>Aumentar a 5 los puntos de servicio público de empleo</t>
  </si>
  <si>
    <t xml:space="preserve">Desarrolladar 4 estrategias de sensibilización para  negocios informales </t>
  </si>
  <si>
    <t>Lograr que 10000 personas y negocios generen ingresos con acceso a microcréditos</t>
  </si>
  <si>
    <t>Apoyar 4000 iniciativas</t>
  </si>
  <si>
    <t>Construir y apoyar 7 clusters</t>
  </si>
  <si>
    <t xml:space="preserve">Formular y adoptar 1 Plan de Ciencia Tecnología e Innovación </t>
  </si>
  <si>
    <t>Suscribir 4 convenios de cooperación</t>
  </si>
  <si>
    <t>Estructurar 1 Programa Cooperación Internacional del Distrito</t>
  </si>
  <si>
    <t xml:space="preserve">Diseñar 1 plan estratégico </t>
  </si>
  <si>
    <t>Actuliazar 1 inventario y definir 4 rutas turísticas</t>
  </si>
  <si>
    <t>Realizar 24 eventos de promoción</t>
  </si>
  <si>
    <t>Realizar mantenimiento a 2000 m2</t>
  </si>
  <si>
    <t>Construir 1.5 Km de conexión terrestre Avenida Hamburgo</t>
  </si>
  <si>
    <t>Recuperar 160 parques y zonas verder</t>
  </si>
  <si>
    <t>Construir 1 mercado público</t>
  </si>
  <si>
    <t>Canalización y rectificación de 45 KM de cauce de los arroyos</t>
  </si>
  <si>
    <t>Dotación y operación de un laboratorio</t>
  </si>
  <si>
    <t xml:space="preserve">Ejecución de 1 Proyecto de adaptación y mitigación de los efectos del cambio climático </t>
  </si>
  <si>
    <t>Sensibilizar a 24.000 personas sobre educación ambiental</t>
  </si>
  <si>
    <t>Operación de 5 estaciones de monitoreo de la Calidad del Aire</t>
  </si>
  <si>
    <t xml:space="preserve">Elaboración de 1 Mapa de ruido </t>
  </si>
  <si>
    <t>Espacios para ecoparques que permitan  desarrollar actividades como campañas de educación ambiental, senderos ecológicos, exhibición de fauna silvestre, recreación
pasiva y un contacto directo con la naturaleza construidos</t>
  </si>
  <si>
    <t>Mantener el monitoreo del 100% de los cuerpos de agua</t>
  </si>
  <si>
    <t>Creación de 3 ecoparques que permitan  desarrollar actividades como campañas de educación ambiental, senderos ecológicos, exhibición de fauna silvestre, recreación
pasiva y un contacto directo con la naturaleza construidos</t>
  </si>
  <si>
    <t>Sembrar o resembrar 250000 arboles</t>
  </si>
  <si>
    <t>Arroyos de la Cuenca Oriental canalizados y habilitados para tránsito vehicular y peatonal</t>
  </si>
  <si>
    <t>Habilitar y canalizar 9.2 Km de arroyos de la Cuenca Oriental para tránsito vehicular y peatonal</t>
  </si>
  <si>
    <t>Entregar 20 elementos y equipos</t>
  </si>
  <si>
    <t>Realizar 800 operativos</t>
  </si>
  <si>
    <t>Actualizar 1 documento de caracterización de escenarios</t>
  </si>
  <si>
    <t xml:space="preserve">Formar 2000 líderes comunitarios </t>
  </si>
  <si>
    <t xml:space="preserve">Realizar 8 campañas de socialización </t>
  </si>
  <si>
    <t xml:space="preserve">Realizar en cada vigencia 1 Informe de seguimiento </t>
  </si>
  <si>
    <t>Recuperar 30 rondas canalizadas</t>
  </si>
  <si>
    <t>Constituir un fondo conforme a Ley 1523 de 2012</t>
  </si>
  <si>
    <t>Constituir y poner en operación un sistema de alerta institucionales y comunitarios</t>
  </si>
  <si>
    <t>Apoyar al 100% de familias afectadas por desastres naturales apoyados con ayuda humanitaria entregada</t>
  </si>
  <si>
    <t>Aumentar a 4 las estaciones de bomberos construidas y dotadas</t>
  </si>
  <si>
    <t>No de procesos de dotación de elementos de protección y equipos de autocontenido</t>
  </si>
  <si>
    <t>Mantener cada vigencia la dotación de elementos de protección y equipos de autocontenido</t>
  </si>
  <si>
    <t>% de vehículos, motocicletas y de estaciones diagnosticados e intervenidos</t>
  </si>
  <si>
    <t xml:space="preserve">Diagnosticar e intervenir al 100 % de vehículos, motocicletas y estaciones </t>
  </si>
  <si>
    <t>Construcción y poner en funcionamiento 1 Escuela Distrital de Formación</t>
  </si>
  <si>
    <t>Entregar 9000 unidades de  viviendas de interés social</t>
  </si>
  <si>
    <t>Titular 15000 predios</t>
  </si>
  <si>
    <t>Lograr 20000 unidades de vivienda mejoradas</t>
  </si>
  <si>
    <t>Legalizar 3 barrios</t>
  </si>
  <si>
    <t>Mantener el 100% del sistema de almacenamiento</t>
  </si>
  <si>
    <t xml:space="preserve">Poner en funcionamiento 2 nevos tanques </t>
  </si>
  <si>
    <t>Ejecutar un proyecto</t>
  </si>
  <si>
    <t>Sistema eléctrico restituido en 15 barrios</t>
  </si>
  <si>
    <t>Plan Integral de Residuos Sólidos adoptado e implementado</t>
  </si>
  <si>
    <t>Realizar 4 campañas masivas</t>
  </si>
  <si>
    <t>Aumentar al 80% los Procesos fallados a favor del Distrito</t>
  </si>
  <si>
    <t>Alcanzar el 80% de títulos ejecutivos recuperados</t>
  </si>
  <si>
    <t>Lograr el 80% de procedimientos regulados para pago de sentencias</t>
  </si>
  <si>
    <t>Aumentar a 470 en la pluralidad de oferentes en los procesos de contratación</t>
  </si>
  <si>
    <t>Llegar al 100% del archivo organizado y mantenido conforme a Tablas de Retención</t>
  </si>
  <si>
    <t>Aumentar el 90% de PQRS respondidas</t>
  </si>
  <si>
    <t>Aumento a 3.8 la satisfacción del ciudadano, usuarios de los trámites y servicios en los diferentes canales de atención ISP(2019)-ISP(2015)</t>
  </si>
  <si>
    <t>Mantener en 76% el indice de recaudo</t>
  </si>
  <si>
    <t>Integrar un sistema de información</t>
  </si>
  <si>
    <t>Implementar 3 nuevas normas ISO</t>
  </si>
  <si>
    <t>Adoptar una nueva estructura</t>
  </si>
  <si>
    <t>Ingresar el 80% de los bienes a estados financieros</t>
  </si>
  <si>
    <t xml:space="preserve">Capacitar a 6000 personas de grupos poblacionales y dirigentes civicos </t>
  </si>
  <si>
    <t xml:space="preserve">Capacitar anualmente 5 Juntas Administradoras Locales </t>
  </si>
  <si>
    <t xml:space="preserve">Fortalecer 160 organizaciones comunitarias </t>
  </si>
  <si>
    <t>Capacitar 3000 líderes en liderazgo</t>
  </si>
  <si>
    <t>Capacitar 1500 líderes en la aplicación de mecanismos de control social</t>
  </si>
  <si>
    <t xml:space="preserve">Desarollar 20 iniciativas para la promoción de voluntariado </t>
  </si>
  <si>
    <t>Establecer 10 estrategias de intercambio con las localidades</t>
  </si>
  <si>
    <t xml:space="preserve">Estructuración  e implementación de un programa </t>
  </si>
  <si>
    <t xml:space="preserve">Entregar 5 elementos y equipos </t>
  </si>
  <si>
    <t xml:space="preserve">Realizar 1500 Visitas </t>
  </si>
  <si>
    <t>Mantener o construir 10 Km de andenes</t>
  </si>
  <si>
    <t>Sensibilizar a 40000 a peatones en educación y cultura vial</t>
  </si>
  <si>
    <t xml:space="preserve">Mantener e implementar 50 de zonas escolares </t>
  </si>
  <si>
    <t xml:space="preserve">Mantener 2 KM/carril de demarcación de via en corredores </t>
  </si>
  <si>
    <t>Implementar o reemplazar anualmente 400 señales verticales</t>
  </si>
  <si>
    <t>Realizar anualmente 5 micro intervenciones o mejoras geométricas en puntos críticos de la ciudad</t>
  </si>
  <si>
    <t>Realizar 1 estudio de Caracterización de la demanda de población con discapacidad que usa transporte público</t>
  </si>
  <si>
    <t xml:space="preserve">Tener el 100% del estudio de Caracterización de la oferta actual para personas con discapacidad </t>
  </si>
  <si>
    <t>Señalizar  y demarcar 20  kilometros lineales  bicicarriles</t>
  </si>
  <si>
    <t xml:space="preserve">Realizar 140 Ciclovias para la educación y cultura vial asociados al uso de la Bicicleta </t>
  </si>
  <si>
    <t>Desarrollar 36 Ciclopaseos para la educación y cultura vial asociados al uso de la Bicicleta</t>
  </si>
  <si>
    <t>Lograr el 100% del Diseño Técnico y Operativo del Manual de la Escuela de la Bici para niños en edad preescolar</t>
  </si>
  <si>
    <t>Tener disponible 30 cicloparqueaderos en el espacio público de instituciones públicas y privadas</t>
  </si>
  <si>
    <t>Aumentar a 200 bicicletas en el Sistema de préstamo de bicicletas públicas de Barranquilla para la promoción y fomento del uso de la bicicleta como medio de transporte</t>
  </si>
  <si>
    <t>Aumentar a 10 las cicloestaciones en el Sistema de préstamo de bicicletas públicas de Barranquilla para la promoción y fomento del uso de la bicicleta como medio de transporte</t>
  </si>
  <si>
    <t>Lograr el 100% del estudio encuesta de movilidad AMBQ 2017</t>
  </si>
  <si>
    <t>Lograr el 100% de los Estudios de estructuración técnica,  legal y financiera del SITP</t>
  </si>
  <si>
    <t xml:space="preserve">Alcanzar el 100% de Delegación de la operación del SITP </t>
  </si>
  <si>
    <t xml:space="preserve">Implementar 10 Km de carriles preferenciales </t>
  </si>
  <si>
    <t>Realizar un Estudio de diseño de pre factibilidad de los intercambiadores con el SITP</t>
  </si>
  <si>
    <t>Elaborar un Estudio de caracterización y definición política asociada a los estacionamientos en vía y fuera de vía</t>
  </si>
  <si>
    <t>Lograr el 80% de conductores inscritos en el RUCT</t>
  </si>
  <si>
    <t xml:space="preserve">Poner en operación el 100% de la Plataforma Tecnológica de control el TPI </t>
  </si>
  <si>
    <t>Alcanzar el 60% de Taxis con Taximetro instalado</t>
  </si>
  <si>
    <t>Elaborar 1 Estudio de Demanda y Oferta, nùmero de taxis en sobreoferta.</t>
  </si>
  <si>
    <t>Alcanzar 30 intersecciones semaforizadas con sistema Inteligente</t>
  </si>
  <si>
    <t xml:space="preserve">Construir 80 Km carril de infraestructura </t>
  </si>
  <si>
    <t xml:space="preserve">Formular un Plan Vial  </t>
  </si>
  <si>
    <t xml:space="preserve">Mantenimiento anual de 20 Km de malla vial </t>
  </si>
  <si>
    <t xml:space="preserve">Sensibilizar 365621 de actores viales </t>
  </si>
  <si>
    <t>Mantener 285 agentes efectivos para regulación del tránsito</t>
  </si>
  <si>
    <t>Recuperar anuamente 20.000 millones de Recursos de cartera</t>
  </si>
  <si>
    <t>Lograr el 100% de adopción de Estudio de Ajuste PMM Barranquilla y su AM</t>
  </si>
  <si>
    <t>Actualizar el 100% del Sistema Unico de Información</t>
  </si>
  <si>
    <t xml:space="preserve">Reducir el tiempo de espera en sala a 30 minutos </t>
  </si>
  <si>
    <t>Tener 5 puntos de atención para una mayor cobertura para la atención de usuarios</t>
  </si>
  <si>
    <t>Alcanzar el 100% de Tramites de la Oficina Técnica desde la página WEB y pagos en linea de los mismos trámites.</t>
  </si>
  <si>
    <t xml:space="preserve">Mantener el 100% de Seguimiento a los Planes Estratégicos de Seguridad Vial de las empresas </t>
  </si>
  <si>
    <t>Realizar 761 sustituciones</t>
  </si>
  <si>
    <t>Lograr el 100% de vías restringidas  para los VTA</t>
  </si>
  <si>
    <t>Aumentar a 65 las estaciones y CAI Construidos para la Seguridad Ciudadana</t>
  </si>
  <si>
    <t>Tener 2 Laboratorios de Criminalística dotado con equipos tecnológicos para la investigación criminal</t>
  </si>
  <si>
    <t xml:space="preserve">Constuir una sala de Inteligencia C13 24/7 </t>
  </si>
  <si>
    <t xml:space="preserve">Tener instaladas 776 cámaras de video vigilancia </t>
  </si>
  <si>
    <t>Fotalecer el 80% del sistema de comunicaciones de la MEBAR</t>
  </si>
  <si>
    <t xml:space="preserve">Repontecializar el 100% del CAD MEBAR  </t>
  </si>
  <si>
    <t>Realizar anualmente 6800 operativos de control y de regulación</t>
  </si>
  <si>
    <t xml:space="preserve">Realizar anualmente 25 Comités de Orden Público y de Seguridad para el direccionamiento de la Política Integral de  Seguridad y Convivencia </t>
  </si>
  <si>
    <t>Emitir 94 Boletines y/o documentos de análisis sobre criminalidad y violencia</t>
  </si>
  <si>
    <t>Construir un Centro de Servicios Judiciales</t>
  </si>
  <si>
    <t>Realizar 8 reconocimientos a la labor desempeñada por los policías de cuadrantes</t>
  </si>
  <si>
    <t>Desarollar 4 acciones para el fomento de la convivencia y la cultura de la no violencia realizadas</t>
  </si>
  <si>
    <t xml:space="preserve">Fortalecer 3 iniciativas para la prevención comunitaria del delito y la violencia </t>
  </si>
  <si>
    <t xml:space="preserve">Recuperar 120 entornos para la reducción de oportunidades de delitos y mejoramiento de percepción de seguridad </t>
  </si>
  <si>
    <t xml:space="preserve">Desarrollar 2 estrategias para la reducción de la conflictividad juvenil </t>
  </si>
  <si>
    <t>Beneficiar anualmente al 100% de los internos  con programas de resocialización por cada centro de reclusión y rehabilitación distritales</t>
  </si>
  <si>
    <t>Realizar un intervenciones en obras civiles para el mejoramiento de la infraestructura carcelaria</t>
  </si>
  <si>
    <t>Capacitar a 500 discapacitados en conjunto con los representantes de cada una de las discapacidades programas y proyectos de sensibilización en educación y cultura vial</t>
  </si>
  <si>
    <t>Mantener el 100% de atención integral a personas en condición de desplazamiento</t>
  </si>
  <si>
    <t>Realizar a 15 comités de Justicia transicional</t>
  </si>
  <si>
    <t xml:space="preserve">Mantener el desarrollo del 100% de iniciativas dirigidas a la convivencia, la reconciliación y los derechos humanos </t>
  </si>
  <si>
    <t xml:space="preserve">Mantener la atención integral al 100% de personas en condición de desplazamiento y Registro de casos de violencia contra niños, niñas y adolescentes, mujeres, población LGBTI, defensores/as de derechos Humanos y reintegrados/as
</t>
  </si>
  <si>
    <t>Desarrollar anualmente 1 estrategia que promuevan la inclusión social y el respeto  de los derechos de población LGBTI</t>
  </si>
  <si>
    <t xml:space="preserve">Realizar 1 Levantamiento de Información y Mapeos </t>
  </si>
  <si>
    <t>Alcanzar el 100% de barras caracerizadas</t>
  </si>
  <si>
    <t>Realizar 60 procesos pedagógicos de divulgación y socialización</t>
  </si>
  <si>
    <t>Promover Y Desarrollar Programas Lúdicos Y Culturales Para La Integ ración Deportiva Y La Convivencia En Las Barras</t>
  </si>
  <si>
    <t>Desarrollar 40 programas lúdicos y cultuales de integración deportiva y convivencia en las barras</t>
  </si>
  <si>
    <t>Aprobar 8 iniciativas de emprendimiento en las barras</t>
  </si>
  <si>
    <t>Implementación De Iniciativas De Emprendimiento En Las Barras, En La Búsqueda Del Fortalecimiento Institucional Y El Mejoramiento De La Calidad De Vida</t>
  </si>
  <si>
    <t>Realizar  12 Comités de DDHH</t>
  </si>
  <si>
    <t>Gestión Para La Atención Integral De Habilitación Y Rehabilitación De La Población Con Discapacidad</t>
  </si>
  <si>
    <t>Asistencia Y Atención Integral A Las Victimas Del Conflicto Armado y
Dinamización De La Política Pública</t>
  </si>
  <si>
    <t>Ambiente</t>
  </si>
  <si>
    <t>Transporte</t>
  </si>
  <si>
    <t>Fondo de prevención y atención de desastres</t>
  </si>
  <si>
    <t>Vivienda</t>
  </si>
  <si>
    <t>Agua potable y saneamiento básico</t>
  </si>
  <si>
    <t>Fortalecimiento Institucional</t>
  </si>
  <si>
    <t>Desarrollo comunitario</t>
  </si>
  <si>
    <t>Promoción del Desarrollo</t>
  </si>
  <si>
    <t>Justicia</t>
  </si>
  <si>
    <t>Fondo de seguridad y convivencia ciudadana</t>
  </si>
  <si>
    <t>Centros de reclusión</t>
  </si>
  <si>
    <t>Apoyo a Otros Grupos Vulnerables</t>
  </si>
  <si>
    <t>Cobertura de energia</t>
  </si>
  <si>
    <t>No de iniciativas para la promoción de voluntariado desarrolladas</t>
  </si>
  <si>
    <t xml:space="preserve">SERVICIOS PÚBLICOS DIFERENTES A ACUEDUCTO ALCANTARILLADO Y ASEO
</t>
  </si>
  <si>
    <t xml:space="preserve">Concesión de la Malla Vial Distrital
</t>
  </si>
  <si>
    <t>Secretaría de Salud</t>
  </si>
  <si>
    <t>Censar y registrar el 90% de las personas con discapacidad en el distrito</t>
  </si>
  <si>
    <t>Tasa de cobertura bruta total</t>
  </si>
  <si>
    <t>Porcentaje de Personas que se benefician del programa de protección y seguridad, garantizando el derecho a la vida, la libertad e integridad con relaciòn al total de las personas que solicitan este apoyo</t>
  </si>
  <si>
    <t>Incrementar y mantener 2 tipos de acciones implementadas para la sostenibilidad de la Mesa Distrital de víctimas</t>
  </si>
  <si>
    <t>Incrementar y mantener 10  líneas de trabajo implementadas conjuntamente con la Mesa Distrital de Victimas.</t>
  </si>
  <si>
    <t>Incrementar a 29 las organizaciones de víctimas formadas y fortalecidas en pro de los derechos y deberes de las víctimas del Distrito</t>
  </si>
  <si>
    <t>Lograr la participación de 50 mujeres víctimas del conflicto en el programa liderazgo, paz,  participación y construcción de ciudadanía</t>
  </si>
  <si>
    <t>Formar a 80 personas en el decreto  0031/2013, política pública que garantiza el respeto de los derechos de la población negra, raizal palenquera y   afrocolombiana del Distrito de Barranquilla</t>
  </si>
  <si>
    <t>Continuar atendiendo el 100% de personas que se benefician del programa de protección y seguridad, garantizando el derecho a la vida, la libertad e integridad con relaciòn al total de las personas que solicitan este apoyo</t>
  </si>
  <si>
    <t xml:space="preserve">Implementar 2 acciones en los barrios Rebolo y el Bosque en materia de prevención del reclutamiento  y utilización de NNAJ., con acompañamiento de la ACR, en el marco de la estrategia "Mambrú no va a la guerra". </t>
  </si>
  <si>
    <t xml:space="preserve">Promover 50 acciones públicas para la convivencia pacífica que faciliten la reconstrucción del capital social para la reconciliación y la paz.  </t>
  </si>
  <si>
    <t>Realizar seguimiento a 2 sentencias  de la Corte Constitucional en materia de reparación de víctimas del conflicto armado a las que se les hace seguimiento y acompañamiento</t>
  </si>
  <si>
    <t>Lograr la participación de 50 victimas en  acciones conmemorativas en materia de memoria Histórica</t>
  </si>
  <si>
    <t>Construir 2000 m2 en la estación de retorno Joe Arroyo</t>
  </si>
  <si>
    <t>Construir 13 estaciones de Transferencia (Paraderos de intercambio de pasajeros entre TPC y Masivo)</t>
  </si>
  <si>
    <t>Tener disponible 2 estaciones de interconexión</t>
  </si>
  <si>
    <t>Continuación de la Ejecución del proyecto de Mobiliario Urbano</t>
  </si>
  <si>
    <t>Porcentaje de ejecución del proyecto de mobiliario urbano</t>
  </si>
  <si>
    <t>Mantener el 100% de la ejecución del proyecto de mobiliario urbano</t>
  </si>
  <si>
    <t>Poner y mantener en operación un sistema</t>
  </si>
  <si>
    <t>Plan de Bienestar, Capacitación e incentivos implementado</t>
  </si>
  <si>
    <t>Mantener en operación un Plan de Bienestar, Capacitación e incentivos implementado</t>
  </si>
  <si>
    <t>Remodelar el 80% de las inspecciones y comisarías</t>
  </si>
  <si>
    <t xml:space="preserve">Porcentaje de iniciativas dirigidas a la convivencia, la reconciliación y los derechos humanos
</t>
  </si>
  <si>
    <t>Mantener en lo tres primerlos lugareres de menor tasa desempleo</t>
  </si>
  <si>
    <t>6,7 Km</t>
  </si>
  <si>
    <t>8,3 Km</t>
  </si>
  <si>
    <t xml:space="preserve">Lograr la participación anual de 50 personas en los espacios de  divulgación y defensa de los DDHH y DIH. </t>
  </si>
  <si>
    <t xml:space="preserve">Aumentar a 500 las victimas que  participan en las asesorías y acompañamientos  de las   rutas de  desarrollo empresarial </t>
  </si>
  <si>
    <t xml:space="preserve">No. De víctimas que participan en las asesorías y acompañamientos  de las   rutas de  desarrollo empresarial </t>
  </si>
  <si>
    <t>Construir 5 Km de la avenido del Río</t>
  </si>
  <si>
    <t xml:space="preserve">Formulación de un plan de Recuperación del sector de Barlovento </t>
  </si>
  <si>
    <t>Formulación de un plan de  Renovación Urbana del entorno del río</t>
  </si>
  <si>
    <t>Construcción de una sede de la Alcaldía</t>
  </si>
  <si>
    <t>Construcción del centro eventos</t>
  </si>
  <si>
    <t xml:space="preserve">Trámites simplificados o automatizados </t>
  </si>
  <si>
    <t xml:space="preserve">Simplificar o automatizar 10 tramites </t>
  </si>
  <si>
    <t>Diseñar y poner en ejecución un Unidad Urbanísticias en el malecón de las Flores</t>
  </si>
  <si>
    <t>Lograr la recuperación de 8.3 Km de caños</t>
  </si>
  <si>
    <t>Peatonalización de vías para organización de comercio</t>
  </si>
  <si>
    <t>Construir 24000 m2 de la segunda etapa del par vial de la cra 50</t>
  </si>
  <si>
    <t>Instalar 50000 luminarias</t>
  </si>
  <si>
    <t>Formalizar 2 empresas recicladoras</t>
  </si>
  <si>
    <t>Aumentar a 6 el numero de estrategias comunicacionales para la seguridad y la convivencia implementadas</t>
  </si>
  <si>
    <t>Capacitar a 600 inspectores y comisarios</t>
  </si>
  <si>
    <t>Numero de actos delictivos</t>
  </si>
  <si>
    <t>Disminuir en un 10% del numero de actos delictivos</t>
  </si>
  <si>
    <t>Reubicación de 1 carcel</t>
  </si>
  <si>
    <t xml:space="preserve">Mapa de espacios y actores claves para garantizar el Derecho a la participación
</t>
  </si>
  <si>
    <t>Elaborar 4 Mapa de espacios y actores claves para garantizar el Derecho a la participación</t>
  </si>
  <si>
    <t>Realizar el 100% del proceso de caracterización de la población</t>
  </si>
  <si>
    <t>Desarrollar anualmente un plan de  Comunicaciones Distritales del Plan de Desarrollo Barranquilla Capital de Vida ajustado al MCPOI</t>
  </si>
  <si>
    <t>Desarrollar el 100% del Diseño y ejecución de la estrategia de promoción  de la marca ciudad</t>
  </si>
  <si>
    <t>Desarrollar el 100% de la conceptualización y diseño de la marca Juegos Centroamericanos y del Caribe Barranquilla 2018</t>
  </si>
  <si>
    <t>Ejecutar el Plan de Acción de promoción e implementación de la imagen de los Juegos Centroamericanos y del Caribe Barranquilla 2018</t>
  </si>
  <si>
    <t>Aumentar a 30 las Instituciones educativas que participan  en acciones pedagógicas y culturales para la difusión sobre los procesos de construcción de memoria histórica del municipio</t>
  </si>
  <si>
    <t>Desarrollar anualmente 2 estrategias culturales para la paz</t>
  </si>
  <si>
    <t>Aumentar a 100 los cupos asignados a población victima en el programa universidad al barrio</t>
  </si>
  <si>
    <t>Aumentar a 400 los cupos asignados a población victima que se encuentra por fuera del sistema de gestión escolar</t>
  </si>
  <si>
    <t>Mantener los 1000 NNAJ de sectores priorizados, que son beneficiados con transporte escolar</t>
  </si>
  <si>
    <t>Aumentar a 66 los adultos victimar que se benefician de la metodología "A crecer ciclo I"</t>
  </si>
  <si>
    <t xml:space="preserve">Mantener las 150 Instituciones Educativas Distritales que priorizan  el enfoque diferencial </t>
  </si>
  <si>
    <t>Aumentar a 100 los NNAJ y/o adultos indígenas víctimas del conflicto que acceden a los cupos escolares</t>
  </si>
  <si>
    <t>Identificar y orientar a 80 personas víctimas del conflicto que pueden acceder a los subsidios de vivienda dispuestos para el Distrito</t>
  </si>
  <si>
    <t>1,02 M2</t>
  </si>
  <si>
    <t>2,00 M2</t>
  </si>
  <si>
    <t>1,500 Ha</t>
  </si>
  <si>
    <t>N°  de personas  que participan en los  procesos de fortalecimiento comunitario, desarrollo local y promoción de la oferta institucional de vivienda en el Distrito de Barranquilla.</t>
  </si>
  <si>
    <t>17 Paz,  justicia e instituciones sólidas</t>
  </si>
  <si>
    <t>N° de lideres formados  en primeros auxilios emocionales y bienestar psicosocial.</t>
  </si>
  <si>
    <t xml:space="preserve"> N °  De foros que permitan  promover la participación y el  liderazgo .   </t>
  </si>
  <si>
    <t>Promoción Y Protección Del Bienestar Psicosocial De La Población Victima Del Conflicto</t>
  </si>
  <si>
    <t xml:space="preserve">Mantener anualmente 3 campañas de concientización del bueno uso del sistema </t>
  </si>
  <si>
    <t>60.829 M2</t>
  </si>
  <si>
    <t>90.000 M2</t>
  </si>
  <si>
    <t>Vendedores reubicados</t>
  </si>
  <si>
    <t>2.140 ML</t>
  </si>
  <si>
    <t xml:space="preserve">Remodelar, adecuar y dotar a 30 inspecciones y comisarías remodeladas </t>
  </si>
  <si>
    <t>Aumentar a 48 las inspecciones y comisarias de familias creadas y dotadas</t>
  </si>
  <si>
    <t>Relizar 3600 visitas  para la promoción de la cultura de la legalidad y el cumplimiento de los deberes y derechos de la familia</t>
  </si>
  <si>
    <t>M2 de espacio público efectivopor habitante</t>
  </si>
  <si>
    <t xml:space="preserve">Incremento en Carga manejada en los puertos
</t>
  </si>
  <si>
    <t>Nivel de satisfacción de los ciudadanos por servicios de la Alcaldía</t>
  </si>
  <si>
    <t xml:space="preserve">Implementar anualmente 4 estrategias para el fomento de la convivencia y la cultura de la no violencia </t>
  </si>
  <si>
    <t xml:space="preserve">Realizar anualmente 2 estrategias para la reducción de la conflictividad juvenil </t>
  </si>
  <si>
    <t xml:space="preserve">Desarrollar anualmente 3 iniciativas fortalecidas para la prevención comunitaria del delito y la violencia </t>
  </si>
  <si>
    <t>Supervisición al servicio de energía electrica</t>
  </si>
  <si>
    <t>Mantener la supervisión al servicio de energía eléctrica</t>
  </si>
  <si>
    <t>Aumentar  la tasa de cobertura bruta total a 90%</t>
  </si>
  <si>
    <t>ISCE BP: 5,72
ISCE BS: 5,58
ISCE M: 6</t>
  </si>
  <si>
    <t>ISCE BP: 5,82
ISCE BS: 5,91
ISCE M: 6,32</t>
  </si>
  <si>
    <t xml:space="preserve">
ISCE BP: 5,75
ISCE BS: 5,65
ISCE M: 6,08
</t>
  </si>
  <si>
    <t xml:space="preserve">
ISCE BP: 5,78
ISCE BS: 5,75
ISCE M: 6,16
</t>
  </si>
  <si>
    <t xml:space="preserve">
ISCE BP: 5,80
ISCE BS: 5,86
ISCE M: 6,28
</t>
  </si>
  <si>
    <t xml:space="preserve">
ISCE BP: 5,82
ISCE BS: 5,91
ISCE M: 6,32</t>
  </si>
  <si>
    <t xml:space="preserve">Aumetar el Índice Sintético de Calidad  (ISCE) en Media M a 6.32
</t>
  </si>
  <si>
    <t>Indice Sintético de Calidad  (ISCE) en Media</t>
  </si>
  <si>
    <t>Elevar la oferta de educación a 30000 estudiantes</t>
  </si>
  <si>
    <t xml:space="preserve">Deporte para Todos
</t>
  </si>
  <si>
    <t>Alcanzar a 80% el Nivel de satisfacción de la ciudadania por la realización de los juegos</t>
  </si>
  <si>
    <t>Aumentar a 45% la población beneficiada con los programas de deporte y recreación</t>
  </si>
  <si>
    <t xml:space="preserve">Aumentar a 49.64% la población que participa en alguna actividad cultural </t>
  </si>
  <si>
    <t>Desarrollar anualmente 1 plan para preservar el patrimonio</t>
  </si>
  <si>
    <t>Aumentar al 100% la cobertura de los niños menores de 5 años pertenecientes a RED UNIDOS que acceden a algún programa de atención integral en bienestar social, nutrición y educación</t>
  </si>
  <si>
    <t>Niños, niñas y adolescentes con derechos amenazados y/o vulnerados atendidos</t>
  </si>
  <si>
    <t>Atender al 100% de los Niños, niñas y adolescentes con derechos amenazados y/o vulnerados atendidos</t>
  </si>
  <si>
    <t xml:space="preserve">Atender el 100% de las mujeres que solicitan atención integral </t>
  </si>
  <si>
    <t>Atender al 100% de la población perteneciente a otros grupos vulnerables</t>
  </si>
  <si>
    <t>Porcentaje de víctimas que han sido atendidas integralmente para restitución de sus derechos</t>
  </si>
  <si>
    <t>Aumentar al 100% la población víctima que ha sido atendida integralmente para restitución de sus derechos</t>
  </si>
  <si>
    <t>Formar 120  lideres en primeros auxilios emocionales y bienestar psicosocial.</t>
  </si>
  <si>
    <t>Aumentar anualmente en un 2% las toneraladas carga manejadas en los puerto</t>
  </si>
  <si>
    <t>Aumentar en un 10% el número de visitantes</t>
  </si>
  <si>
    <t>Mantener  el monto inversión en 679 US $millones</t>
  </si>
  <si>
    <t>Aumetar el espacio publico efectivo por habitante a 2</t>
  </si>
  <si>
    <t>Logras 3 Nuevos espacios de conexión al Río</t>
  </si>
  <si>
    <t>m2 recuperados del Centro</t>
  </si>
  <si>
    <t>Aumentar a 90000 los m2 recuperados del centro</t>
  </si>
  <si>
    <t>Aumentar a 29 el indice de calidad ambiental ubana</t>
  </si>
  <si>
    <t>Disminución a 5 minutos la capacidad en atención de emergencias</t>
  </si>
  <si>
    <t>Disminuir el deficit habitacional cuantitativo a 10.3%</t>
  </si>
  <si>
    <t>Aumentar en 50% los predios titulados</t>
  </si>
  <si>
    <t>Disminuir el deficit habitacional cuanlitativo a 4.5%</t>
  </si>
  <si>
    <t>Aumentar a 100% la Cobertura de agua potable</t>
  </si>
  <si>
    <t>Aumentar a 98% la Cobertura de alcantarillado</t>
  </si>
  <si>
    <t>Mantener el 100% de Cobertura de energia</t>
  </si>
  <si>
    <t>Aumentar a 81.7 el Indice de Gobierno Abierto - IGA</t>
  </si>
  <si>
    <t>Mantener la categoria de Distrito Especial</t>
  </si>
  <si>
    <t>Incrementar en un 10% el Nivel de satisfacción de los ciudadanos por servicios de la Alcaldía</t>
  </si>
  <si>
    <t xml:space="preserve">Numero de ORGANIZACIONES SOCIALES Y COMUNITARIAS que participan </t>
  </si>
  <si>
    <t>Porcentaje de la población barranquillera mayor a 6 años con conocimiento de Gestión del Riesgo de Desastre (DANE 2016)</t>
  </si>
  <si>
    <t>Lograr que el 10.9% de la población barranquillera mayor a 6 años (DANE 2016) tengan con conocimiento de Gestión del Riesgo de Desastre</t>
  </si>
  <si>
    <t>Aumentar en un 55.7% la infraestructura resiliente construida en el Distrito</t>
  </si>
  <si>
    <t>Porcentaje de infraestructura resiliente construida</t>
  </si>
  <si>
    <t>No de estrategias implementadas para aumentar la capacidad de respuesta en Rehabilitación, reparación y reconstrucción</t>
  </si>
  <si>
    <t>Implementar 8  estrategias para aumentar la capacidad de respuesta en Rehabilitación, reparación y reconstrucción</t>
  </si>
  <si>
    <t>Llegar a 12.8 Km de arroyos canalizados para la disminución de la amenaza por inundación</t>
  </si>
  <si>
    <t>Km de arroyos canalizados para la disminución de la amenaza por inundación</t>
  </si>
  <si>
    <t>No. De Personas sensibilizadas en la infraestructura destinada para peatón ciclista km espacio público y ciclo-ruta</t>
  </si>
  <si>
    <t>Aumentar a 92737 las Personas sensibilizadas anualmente en la infraestructura destinada para peatón ciclista km espacio público y ciclo-ruta</t>
  </si>
  <si>
    <t>Disminuir a 6 las Muertes por accidentes de tránsito por cada cien mil habitantes</t>
  </si>
  <si>
    <t>Caracterización De Los Miembros De Las Barras En El Distrito De Barranquilla</t>
  </si>
  <si>
    <t xml:space="preserve">Mantener el 100% de la atención integral a personas en condición de desplazamiento </t>
  </si>
  <si>
    <t>Mantener el 100% de los internos beneficiados con programas de resocialización por cada centro de reclusión y rehabilitación distritales, según el total de la población carcelaria.</t>
  </si>
  <si>
    <t>Tasa de personas víctimas de violencia interpersonal</t>
  </si>
  <si>
    <t>Disminuir a 14% la proporción de personas víctimas de violencia interpersonal</t>
  </si>
  <si>
    <t>Proporción  de personas víctimas de violencia interpersonal</t>
  </si>
  <si>
    <t>Promoción y apoyo para el acceso a programas de emprendimiento de la población afrocolombiana, palenquera, indígena, ROM y raizal</t>
  </si>
  <si>
    <t>Población afrocolombiana, palenquera, indígena, ROM y raizal orientada y asesorada en emprendimiento</t>
  </si>
  <si>
    <t>Orientar y asesorar en empredimiento a 120 personas pertenecientes a la Población afrocolombiana, palenquera, indígena, ROM y raizal orientada y asesorada en emprendimiento</t>
  </si>
  <si>
    <t>Disminuir en un 7% la proporción de personas víctimas de violencia interpersonal</t>
  </si>
  <si>
    <t>Disminuir en un 15% la tasa de personas víctimas de violencia interpersonal</t>
  </si>
  <si>
    <t xml:space="preserve">Disminuir en un 23% el número de homicidios por cada cien mil habitantes - PCCH (Medicina Legal)
</t>
  </si>
  <si>
    <t xml:space="preserve">Disminuir en un 30% la Tasa de hurtos a motocicletas por cada cien mil habitantes      </t>
  </si>
  <si>
    <t xml:space="preserve">Disminuir en un 20% la Tasa de hurtos a vehículos por cada cien mil habitantes      
</t>
  </si>
  <si>
    <t xml:space="preserve">Disminuir en un 20% la Tasa de hurtos a residencias por cada cien mil habitantes
</t>
  </si>
  <si>
    <t xml:space="preserve">Disminuir en un 10% la Tasa de hurtos a personas, por cada cien mil habitantes (Policía Nacional)
</t>
  </si>
  <si>
    <t>Reducir en un 70% el numero de casos de agresiones anual</t>
  </si>
  <si>
    <t>Cantidad de casos de agresiones</t>
  </si>
  <si>
    <t xml:space="preserve">Alcanzar y mantener el 100% de operación de la Unidad de Prevención y Justicia UPJ </t>
  </si>
  <si>
    <t>Beneficiar  con apoyo para el acceso a la educación técnica y tecnológica a 80 personas de la población afrocolombiana, palenquera, indígena, ROM y raizala 
beneficiada</t>
  </si>
  <si>
    <t>No de personas de la población afrocolombiana, palenquera, indígena, ROM y raizala beneficiada con apoyo para el acceso a la educación técnica y tecnológica 
beneficiada</t>
  </si>
  <si>
    <t>total eje capital de bienesta</t>
  </si>
  <si>
    <t>total eje espacios para la gente</t>
  </si>
  <si>
    <t>total capital del progreso</t>
  </si>
  <si>
    <t>total capital de servicios</t>
  </si>
  <si>
    <t>Promoción y apoyo para el acceso a soluciones de vivienda de la población afrocolombiana, palenquera, indígena, ROM y raizal</t>
  </si>
  <si>
    <t xml:space="preserve"> Población afrocolombiana, palenquera, indígena, ROM y raizal beneficiada con los proyectos de vivienda</t>
  </si>
  <si>
    <t>Beneficiar  con los proyectos de vivienda a 40 personas de la población afrocolombiana, palenquera, indígena, ROM y raizala 
beneficiada</t>
  </si>
  <si>
    <t>No. De estudiantes que acceden a la educación superior</t>
  </si>
  <si>
    <t xml:space="preserve">Juegos Centroamericanos y del Caribe
</t>
  </si>
  <si>
    <t>Aumentar a 15% el Nivel de aprovechamiento de residuos</t>
  </si>
  <si>
    <t>Nivel de aprovechamiento de residuos</t>
  </si>
  <si>
    <t>Incrementar en un 10% la participación ciudadana de las organizaciones sociales y comunitarias</t>
  </si>
  <si>
    <t>Responsable</t>
  </si>
  <si>
    <t>Secretaría de Educación</t>
  </si>
  <si>
    <t>mantenimiento</t>
  </si>
  <si>
    <t>Secretaría de Recreación y Deporte</t>
  </si>
  <si>
    <t>No de organizaciones deportivas para el desarrollo y la práctica al Deporte Social Comunitario, Deporte formativo y asociado beneficiadas</t>
  </si>
  <si>
    <t xml:space="preserve">Llegar al 100% de barrios con servicio de acueducto (Redes de acueducto,  Angeles III, La Cangrejera y Expansión Alex Char La Pradera.  </t>
  </si>
  <si>
    <t xml:space="preserve">Llegar al 100% de barrios con servicio de alcantarillado (Redes de alcantarillado,   Angeles II,La Cangrejera y Expansión Alex Char La Pradera). </t>
  </si>
  <si>
    <t>Secretaría de Gestión Social</t>
  </si>
  <si>
    <t>Secretaría de Gobierno</t>
  </si>
  <si>
    <t>Secretaría de Cultura</t>
  </si>
  <si>
    <t>Aumentar a 5 las Instituciones  articuladas para la atención a personas desvinculadas del conflicto armado y/o en proceso de reintegración.</t>
  </si>
  <si>
    <t>Lograr la participación de 20 colegios en la construcción de diálogo por la paz</t>
  </si>
  <si>
    <t>Realizar 2 torneos de futbol de integración barrial por la paz en los sectores de Gardenias y Villas de San Pablo</t>
  </si>
  <si>
    <r>
      <t xml:space="preserve">Lograr que 4 instituciones participen en la  implementación de la política de </t>
    </r>
    <r>
      <rPr>
        <sz val="11"/>
        <rFont val="Calibri"/>
        <family val="2"/>
        <scheme val="minor"/>
      </rPr>
      <t xml:space="preserve">reintegración social y </t>
    </r>
    <r>
      <rPr>
        <sz val="12"/>
        <color theme="1"/>
        <rFont val="Calibri"/>
        <family val="2"/>
        <scheme val="minor"/>
      </rPr>
      <t>económica en el ámbito comunitario.</t>
    </r>
  </si>
  <si>
    <t>Lograr vincular a 20 Instituciones Educativas Distritales en la estrategia para la de la prevención del reclutamiento forzado y utilización de NNAJ.</t>
  </si>
  <si>
    <t xml:space="preserve">Realizar 5 foros que permitan  promover la participación y el  liderazgo .   </t>
  </si>
  <si>
    <t>Lograr la participación de 1166  personas en los  procesos de fortalecimiento comunitario, desarrollo local y promoción de la oferta institucional de vivienda en el Distrito de Barranquilla.</t>
  </si>
  <si>
    <t xml:space="preserve">Número de estudiantes con discapacidad atendidos en las instituciones publicas y privadas </t>
  </si>
  <si>
    <t>Construcción de 1 Km lineal de acceso al puente</t>
  </si>
  <si>
    <t>No. Km lineal de acceso al puente</t>
  </si>
  <si>
    <t>No. De Plan de Ciencia Tecnología e Innovación Formulado y adoptado</t>
  </si>
  <si>
    <t>Secretaría de Control Urbano y Espacio Público</t>
  </si>
  <si>
    <t>No. De Plan maestro regulado y en ejecución</t>
  </si>
  <si>
    <t>Vincular 224 inversionitas</t>
  </si>
  <si>
    <t>No. de Programa de Cooperación Internacional del Distrito estructurado</t>
  </si>
  <si>
    <t>No. De Plan Estratégico diseñado</t>
  </si>
  <si>
    <t>No. De Inventario actualizado y rutas turísticas definidas</t>
  </si>
  <si>
    <t>No. De Eventos de Promoción realizados</t>
  </si>
  <si>
    <t>Aumentar a 90,000 m2 el area recuperada</t>
  </si>
  <si>
    <t>Aumentar a 2m2 el espacio público efectivo construidos por habitante</t>
  </si>
  <si>
    <t xml:space="preserve">Recuperar 9700 m2 </t>
  </si>
  <si>
    <t>incremento</t>
  </si>
  <si>
    <t>Secretaría de Planeación</t>
  </si>
  <si>
    <t>No. De Planes formulados</t>
  </si>
  <si>
    <t>No. De UAU diseñada y en ejecución</t>
  </si>
  <si>
    <t>Aumentar a 1100 los vendedores reubicados</t>
  </si>
  <si>
    <t>Transmetro</t>
  </si>
  <si>
    <t>Recuperar 2140 ml</t>
  </si>
  <si>
    <t>No. De Programa Estructurado y Unificado</t>
  </si>
  <si>
    <t xml:space="preserve">No. De Documento de caracterización de escenarios
de riesgo actualizado </t>
  </si>
  <si>
    <t>No. De Escuela Distrital de Formación construida
Formación</t>
  </si>
  <si>
    <t>Porcentaje barrios con servicio de acueducto</t>
  </si>
  <si>
    <t>% de barrios con servicio de alcantarillado</t>
  </si>
  <si>
    <t>Secretaría General</t>
  </si>
  <si>
    <t>Secretaría de Hacienda</t>
  </si>
  <si>
    <t>% de PQRS respondidas</t>
  </si>
  <si>
    <t>No. de señales verticales implementadas o reemplazadas</t>
  </si>
  <si>
    <t xml:space="preserve">No. De personas discapacitadas capacitadas </t>
  </si>
  <si>
    <t>10 Ciudades y
 comunidades sostenibles</t>
  </si>
  <si>
    <t>Mantener el 100% de la concesión de  la malla vial</t>
  </si>
  <si>
    <t>Porcentaje de la concesión  de la malla vial</t>
  </si>
  <si>
    <t>Km carril de infraestructura construida</t>
  </si>
  <si>
    <t>Aumentar a 1468 los vehículos para la reposición del parque automotor para la operatividad policial</t>
  </si>
  <si>
    <t xml:space="preserve">% de CAD MEBAR repotencializado </t>
  </si>
  <si>
    <t>Capacitar 4000 policías  en SPOA</t>
  </si>
  <si>
    <t>% de avance de los procesos de Caracterización de la Población</t>
  </si>
  <si>
    <t>No. De Instituciones Educativas en las categorías A+, A y B en las pruebas Saber 11</t>
  </si>
  <si>
    <t>Incrementar a 130 el No. De Instituciones Educativas en las categorías A+, A y B en las pruebas Saber 11</t>
  </si>
  <si>
    <t>Disminuir la tasa de DESERCION</t>
  </si>
  <si>
    <t>Aumentar a 27000 los adultos mayores beneficiados</t>
  </si>
  <si>
    <t>Mantener el programa quee promuevan la inclusión Población en condición de Discapacidad dirigido a empresas de servicios e industriales del Distrito de Barranquilla que promuevan la inclusión Población en condición de Discapacidad</t>
  </si>
  <si>
    <t>Mantener el número dDe personas víctimas matriculadas en el sistema de gestión escolar</t>
  </si>
  <si>
    <t>Aumentar a 7 instituciones articuladas para los procesos de retorno y reubicación en los proyectos de vivienda prioritaria en especie</t>
  </si>
  <si>
    <t>Estructurar, unificar y mantener un programa Del Comparendo Ambiental</t>
  </si>
  <si>
    <t>% de la infraestructura tecnológica mantenida</t>
  </si>
  <si>
    <t>Mantemiento del 100% de la infraestructura tecnólogica de la entidad</t>
  </si>
  <si>
    <t>Mantener la navegabilidad del río en 10 mt</t>
  </si>
  <si>
    <t>Mt de profundidad</t>
  </si>
  <si>
    <t xml:space="preserve">Realizar 1 estudio y diseño para la implementación de la Fase II - Calle 30, Carrera 46 y Av. Cordialidad </t>
  </si>
  <si>
    <t>Incrementar al 80% la coberturas en control y remoción de placa bacteriana en población mayor de 2 años programado</t>
  </si>
  <si>
    <t xml:space="preserve">Coberturas en control y remoción de placa bacteriana en población  mayor de 2 años de acuerdo a lo programado. </t>
  </si>
  <si>
    <t xml:space="preserve">Aumentar a 20 las instituciones  y organizaciones de víctimas sensibilizadas y formadas frente al programa de atención psicosocial y salud integral </t>
  </si>
  <si>
    <t>Mantener el indice de desempeño fiscal en 80.4</t>
  </si>
  <si>
    <t>Mantener en 5.49% el indice de solvencia</t>
  </si>
  <si>
    <t>Número de Km construidos</t>
  </si>
  <si>
    <t>Construir 5.4 Km de la carrera 38</t>
  </si>
  <si>
    <t>Canalizar, limpiar o rectificar 50 Km de arroyos y caños de la Cuenca Occidental anualmente</t>
  </si>
  <si>
    <t xml:space="preserve">Lograr socializar la política pública de los Afrocolombianos en las 150 Instituciones Educativas Distritales priorizadas
</t>
  </si>
  <si>
    <t>Aumentar a 2700 la cobertura y permanencia de la Población con Discapacidad en las instituciones publica y privadas</t>
  </si>
  <si>
    <t>Instalar 800 reductores de velocidad en corredores residenciales con vocación peatonal</t>
  </si>
  <si>
    <t xml:space="preserve">Capacitar a 2488  conductores de TPC, Taxi y TM en atención de usuarios, buenas prácticas y seguridad vial
</t>
  </si>
  <si>
    <t>Conductores capacitados de TPC, Taxi y TM en atención de usuarios, buenas prácticas y seguridad vial</t>
  </si>
  <si>
    <t xml:space="preserve">Construir primera etapa comando metropolitano MEBAR
</t>
  </si>
  <si>
    <t xml:space="preserve">Primera etapa comando metropolitano MEBAR
</t>
  </si>
  <si>
    <t>Peatonalizar 11400 mt de vias para organización de comercio</t>
  </si>
  <si>
    <t>1,25%</t>
  </si>
  <si>
    <t>10,1</t>
  </si>
  <si>
    <t>Barranquilla Verde</t>
  </si>
  <si>
    <t>Agencia Distrital de Infraestructura</t>
  </si>
  <si>
    <t>Secretaría de Gestión Humana</t>
  </si>
  <si>
    <t>Secretaría de Desarrollo Económico</t>
  </si>
  <si>
    <t>Secretaría General - Oficina de Sistemas</t>
  </si>
  <si>
    <t>Secretaría de Comunicaciones</t>
  </si>
  <si>
    <t>Gerencia de Control Interno de Gestión</t>
  </si>
  <si>
    <t>Oficina de Gestión del Riesgo</t>
  </si>
  <si>
    <t>Secretaría de Jurídica</t>
  </si>
  <si>
    <t>Número de organizaciones públicas y privadas socializadas en la Promoción Social de la RIA</t>
  </si>
  <si>
    <t>Socializar en 50 organizaciones públicas y privadas la Promoción Social de la RIA</t>
  </si>
  <si>
    <t>Secretaría de Obras Públicas</t>
  </si>
  <si>
    <t>Secretaría de Tránsito y Seguridad Vial</t>
  </si>
  <si>
    <t>Oficina para la Seguridad y Convivencia Ciudadana</t>
  </si>
  <si>
    <t>Cultura</t>
  </si>
  <si>
    <t>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</si>
</sst>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%"/>
    <numFmt numFmtId="165" formatCode="#,##0.0_);\(#,##0.0\)"/>
    <numFmt numFmtId="166" formatCode="0.0"/>
    <numFmt numFmtId="167" formatCode="_(* #,##0_);_(* \(#,##0\);_(* &quot;-&quot;??_);_(@_)"/>
    <numFmt numFmtId="168" formatCode="#,##0;[Red]#,##0"/>
    <numFmt numFmtId="169" formatCode="#,##0.0"/>
    <numFmt numFmtId="170" formatCode="#,##0.000_);\(#,##0.000\)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b/>
      <sz val="9"/>
      <name val="Arial Narrow"/>
      <family val="2"/>
    </font>
    <font>
      <b/>
      <sz val="10"/>
      <name val="Century Gothic"/>
      <family val="2"/>
    </font>
    <font>
      <b/>
      <sz val="1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5E0B4"/>
        <bgColor rgb="FFD6DCE5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F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rgb="FF000000"/>
      </patternFill>
    </fill>
  </fills>
  <borders count="43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/>
      <top/>
      <bottom style="medium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/>
      <top/>
      <bottom style="thick">
        <color indexed="8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2" fillId="0" borderId="0"/>
    <xf numFmtId="0" fontId="17" fillId="20" borderId="18" applyBorder="0" applyAlignment="0">
      <alignment horizontal="center"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86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vertical="top"/>
    </xf>
    <xf numFmtId="9" fontId="0" fillId="2" borderId="8" xfId="19" applyNumberFormat="1" applyFont="1" applyFill="1" applyBorder="1" applyAlignment="1">
      <alignment horizontal="right" vertical="center" wrapText="1" indent="1"/>
    </xf>
    <xf numFmtId="9" fontId="0" fillId="5" borderId="8" xfId="19" applyNumberFormat="1" applyFont="1" applyFill="1" applyBorder="1" applyAlignment="1">
      <alignment horizontal="right" vertical="center" wrapText="1" indent="1"/>
    </xf>
    <xf numFmtId="37" fontId="0" fillId="5" borderId="8" xfId="19" applyNumberFormat="1" applyFont="1" applyFill="1" applyBorder="1" applyAlignment="1">
      <alignment horizontal="right" vertical="center" wrapText="1" indent="1"/>
    </xf>
    <xf numFmtId="0" fontId="0" fillId="5" borderId="8" xfId="0" applyFont="1" applyFill="1" applyBorder="1" applyAlignment="1">
      <alignment horizontal="right" vertical="center" wrapText="1" indent="1"/>
    </xf>
    <xf numFmtId="9" fontId="0" fillId="5" borderId="8" xfId="0" applyNumberFormat="1" applyFont="1" applyFill="1" applyBorder="1" applyAlignment="1">
      <alignment horizontal="right" vertical="center" wrapText="1" indent="1"/>
    </xf>
    <xf numFmtId="37" fontId="0" fillId="6" borderId="8" xfId="19" applyNumberFormat="1" applyFont="1" applyFill="1" applyBorder="1" applyAlignment="1">
      <alignment horizontal="right" vertical="center" wrapText="1" indent="1"/>
    </xf>
    <xf numFmtId="0" fontId="10" fillId="7" borderId="8" xfId="0" applyFont="1" applyFill="1" applyBorder="1" applyAlignment="1">
      <alignment horizontal="left" vertical="center" wrapText="1" indent="1"/>
    </xf>
    <xf numFmtId="37" fontId="0" fillId="7" borderId="8" xfId="19" applyNumberFormat="1" applyFont="1" applyFill="1" applyBorder="1" applyAlignment="1">
      <alignment horizontal="right" vertical="center" wrapText="1" indent="1"/>
    </xf>
    <xf numFmtId="0" fontId="0" fillId="15" borderId="8" xfId="0" applyFont="1" applyFill="1" applyBorder="1" applyAlignment="1">
      <alignment horizontal="left" vertical="center" wrapText="1" indent="1"/>
    </xf>
    <xf numFmtId="0" fontId="12" fillId="9" borderId="8" xfId="0" applyFont="1" applyFill="1" applyBorder="1" applyAlignment="1">
      <alignment horizontal="left" vertical="center" wrapText="1" indent="1"/>
    </xf>
    <xf numFmtId="37" fontId="0" fillId="12" borderId="8" xfId="19" applyNumberFormat="1" applyFont="1" applyFill="1" applyBorder="1" applyAlignment="1">
      <alignment horizontal="right" vertical="center" wrapText="1" indent="1"/>
    </xf>
    <xf numFmtId="0" fontId="0" fillId="3" borderId="10" xfId="0" applyFill="1" applyBorder="1" applyAlignment="1">
      <alignment horizontal="left" vertical="center" wrapText="1" indent="1"/>
    </xf>
    <xf numFmtId="0" fontId="0" fillId="6" borderId="8" xfId="0" applyFont="1" applyFill="1" applyBorder="1" applyAlignment="1">
      <alignment horizontal="left" vertical="center" wrapText="1" indent="1"/>
    </xf>
    <xf numFmtId="167" fontId="10" fillId="8" borderId="8" xfId="19" applyNumberFormat="1" applyFont="1" applyFill="1" applyBorder="1" applyAlignment="1">
      <alignment horizontal="right" vertical="center" wrapText="1" indent="1"/>
    </xf>
    <xf numFmtId="0" fontId="9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/>
    </xf>
    <xf numFmtId="37" fontId="0" fillId="11" borderId="8" xfId="19" applyNumberFormat="1" applyFont="1" applyFill="1" applyBorder="1" applyAlignment="1">
      <alignment horizontal="right" vertical="center" wrapText="1" indent="1"/>
    </xf>
    <xf numFmtId="37" fontId="0" fillId="9" borderId="8" xfId="19" applyNumberFormat="1" applyFont="1" applyFill="1" applyBorder="1" applyAlignment="1">
      <alignment horizontal="right" vertical="center" wrapText="1" indent="1"/>
    </xf>
    <xf numFmtId="0" fontId="0" fillId="8" borderId="8" xfId="0" applyFont="1" applyFill="1" applyBorder="1" applyAlignment="1">
      <alignment horizontal="right" vertical="center" wrapText="1" indent="1"/>
    </xf>
    <xf numFmtId="0" fontId="0" fillId="0" borderId="0" xfId="0" applyFill="1" applyBorder="1" applyAlignment="1">
      <alignment horizontal="center" vertical="center" wrapText="1"/>
    </xf>
    <xf numFmtId="0" fontId="0" fillId="17" borderId="0" xfId="0" applyFill="1"/>
    <xf numFmtId="0" fontId="0" fillId="5" borderId="8" xfId="0" applyFill="1" applyBorder="1" applyAlignment="1">
      <alignment horizontal="center" vertical="center" wrapText="1"/>
    </xf>
    <xf numFmtId="0" fontId="0" fillId="18" borderId="15" xfId="0" applyFill="1" applyBorder="1" applyAlignment="1">
      <alignment horizontal="center" vertical="center" wrapText="1"/>
    </xf>
    <xf numFmtId="0" fontId="0" fillId="5" borderId="8" xfId="0" applyFont="1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8" xfId="0" applyFill="1" applyBorder="1" applyAlignment="1">
      <alignment horizontal="left" vertical="center" wrapText="1"/>
    </xf>
    <xf numFmtId="9" fontId="0" fillId="5" borderId="8" xfId="19" applyNumberFormat="1" applyFont="1" applyFill="1" applyBorder="1" applyAlignment="1">
      <alignment vertical="center" wrapText="1"/>
    </xf>
    <xf numFmtId="9" fontId="0" fillId="5" borderId="8" xfId="0" applyNumberFormat="1" applyFont="1" applyFill="1" applyBorder="1" applyAlignment="1">
      <alignment vertical="center" wrapText="1"/>
    </xf>
    <xf numFmtId="1" fontId="0" fillId="5" borderId="8" xfId="0" applyNumberFormat="1" applyFont="1" applyFill="1" applyBorder="1" applyAlignment="1">
      <alignment horizontal="right" vertical="center" wrapText="1" indent="1"/>
    </xf>
    <xf numFmtId="37" fontId="0" fillId="5" borderId="8" xfId="19" applyNumberFormat="1" applyFont="1" applyFill="1" applyBorder="1" applyAlignment="1">
      <alignment vertical="center" wrapText="1"/>
    </xf>
    <xf numFmtId="164" fontId="0" fillId="5" borderId="8" xfId="0" applyNumberFormat="1" applyFont="1" applyFill="1" applyBorder="1" applyAlignment="1">
      <alignment horizontal="right" vertical="center" wrapText="1" indent="1"/>
    </xf>
    <xf numFmtId="164" fontId="0" fillId="5" borderId="8" xfId="0" applyNumberFormat="1" applyFont="1" applyFill="1" applyBorder="1" applyAlignment="1">
      <alignment horizontal="right" vertical="center" wrapText="1"/>
    </xf>
    <xf numFmtId="0" fontId="16" fillId="0" borderId="10" xfId="0" applyFont="1" applyBorder="1" applyAlignment="1">
      <alignment horizontal="justify" vertical="top" wrapText="1"/>
    </xf>
    <xf numFmtId="0" fontId="0" fillId="18" borderId="17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18" borderId="8" xfId="0" applyFill="1" applyBorder="1" applyAlignment="1">
      <alignment horizontal="center" vertical="center" wrapText="1"/>
    </xf>
    <xf numFmtId="0" fontId="0" fillId="19" borderId="0" xfId="0" applyFont="1" applyFill="1"/>
    <xf numFmtId="0" fontId="0" fillId="19" borderId="0" xfId="0" applyFill="1"/>
    <xf numFmtId="9" fontId="0" fillId="6" borderId="8" xfId="33" applyFont="1" applyFill="1" applyBorder="1" applyAlignment="1">
      <alignment horizontal="right" vertical="center" wrapText="1" indent="1"/>
    </xf>
    <xf numFmtId="37" fontId="0" fillId="14" borderId="8" xfId="19" applyNumberFormat="1" applyFont="1" applyFill="1" applyBorder="1" applyAlignment="1">
      <alignment horizontal="right" vertical="center" wrapText="1" indent="1"/>
    </xf>
    <xf numFmtId="0" fontId="0" fillId="21" borderId="0" xfId="0" applyFill="1" applyBorder="1" applyAlignment="1">
      <alignment horizontal="center" vertical="center" wrapText="1"/>
    </xf>
    <xf numFmtId="0" fontId="0" fillId="21" borderId="0" xfId="0" applyFont="1" applyFill="1" applyBorder="1" applyAlignment="1">
      <alignment horizontal="center" vertical="center" wrapText="1"/>
    </xf>
    <xf numFmtId="0" fontId="0" fillId="21" borderId="3" xfId="0" applyFont="1" applyFill="1" applyBorder="1" applyAlignment="1">
      <alignment horizontal="left" vertical="center" wrapText="1" indent="1"/>
    </xf>
    <xf numFmtId="0" fontId="0" fillId="21" borderId="7" xfId="0" applyFont="1" applyFill="1" applyBorder="1" applyAlignment="1">
      <alignment horizontal="center" vertical="center" wrapText="1"/>
    </xf>
    <xf numFmtId="9" fontId="0" fillId="21" borderId="7" xfId="33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left" vertical="center" wrapText="1" indent="1"/>
    </xf>
    <xf numFmtId="37" fontId="0" fillId="21" borderId="11" xfId="19" applyNumberFormat="1" applyFont="1" applyFill="1" applyBorder="1" applyAlignment="1">
      <alignment horizontal="right" vertical="center" wrapText="1" indent="1"/>
    </xf>
    <xf numFmtId="37" fontId="0" fillId="21" borderId="14" xfId="19" applyNumberFormat="1" applyFont="1" applyFill="1" applyBorder="1" applyAlignment="1">
      <alignment horizontal="right" vertical="center" wrapText="1" indent="1"/>
    </xf>
    <xf numFmtId="37" fontId="0" fillId="21" borderId="0" xfId="19" applyNumberFormat="1" applyFont="1" applyFill="1" applyBorder="1" applyAlignment="1">
      <alignment horizontal="right" vertical="center" wrapText="1" indent="1"/>
    </xf>
    <xf numFmtId="0" fontId="0" fillId="21" borderId="0" xfId="0" applyFill="1"/>
    <xf numFmtId="0" fontId="0" fillId="21" borderId="7" xfId="0" applyFill="1" applyBorder="1" applyAlignment="1">
      <alignment horizontal="left" vertical="center" wrapText="1" indent="1"/>
    </xf>
    <xf numFmtId="0" fontId="0" fillId="21" borderId="3" xfId="0" applyFill="1" applyBorder="1" applyAlignment="1">
      <alignment horizontal="left" vertical="center" wrapText="1" indent="1"/>
    </xf>
    <xf numFmtId="3" fontId="0" fillId="21" borderId="3" xfId="0" applyNumberFormat="1" applyFill="1" applyBorder="1" applyAlignment="1">
      <alignment horizontal="right" vertical="center" wrapText="1" indent="1"/>
    </xf>
    <xf numFmtId="3" fontId="0" fillId="21" borderId="7" xfId="0" applyNumberFormat="1" applyFill="1" applyBorder="1" applyAlignment="1">
      <alignment horizontal="right" vertical="center" wrapText="1" indent="1"/>
    </xf>
    <xf numFmtId="0" fontId="0" fillId="21" borderId="12" xfId="0" applyFill="1" applyBorder="1" applyAlignment="1">
      <alignment horizontal="left" vertical="center" wrapText="1" indent="1"/>
    </xf>
    <xf numFmtId="0" fontId="10" fillId="21" borderId="0" xfId="0" applyFont="1" applyFill="1" applyBorder="1" applyAlignment="1">
      <alignment horizontal="left" vertical="center" wrapText="1" indent="1"/>
    </xf>
    <xf numFmtId="1" fontId="0" fillId="21" borderId="0" xfId="0" applyNumberFormat="1" applyFill="1" applyBorder="1" applyAlignment="1">
      <alignment horizontal="left" vertical="center" wrapText="1" indent="1"/>
    </xf>
    <xf numFmtId="37" fontId="0" fillId="21" borderId="8" xfId="19" applyNumberFormat="1" applyFont="1" applyFill="1" applyBorder="1" applyAlignment="1">
      <alignment horizontal="right" vertical="center" wrapText="1" indent="1"/>
    </xf>
    <xf numFmtId="0" fontId="0" fillId="21" borderId="0" xfId="0" applyFill="1" applyAlignment="1">
      <alignment horizontal="center" vertical="center"/>
    </xf>
    <xf numFmtId="0" fontId="0" fillId="21" borderId="0" xfId="0" applyFont="1" applyFill="1" applyAlignment="1">
      <alignment horizontal="center" vertical="center"/>
    </xf>
    <xf numFmtId="0" fontId="0" fillId="21" borderId="0" xfId="0" applyFont="1" applyFill="1" applyAlignment="1">
      <alignment horizontal="center"/>
    </xf>
    <xf numFmtId="0" fontId="8" fillId="0" borderId="0" xfId="0" applyFont="1" applyFill="1"/>
    <xf numFmtId="0" fontId="0" fillId="18" borderId="19" xfId="0" applyFill="1" applyBorder="1" applyAlignment="1">
      <alignment horizontal="center" vertical="center" wrapText="1"/>
    </xf>
    <xf numFmtId="37" fontId="0" fillId="2" borderId="8" xfId="19" applyNumberFormat="1" applyFont="1" applyFill="1" applyBorder="1" applyAlignment="1">
      <alignment horizontal="right" vertical="center" wrapText="1" indent="1"/>
    </xf>
    <xf numFmtId="0" fontId="10" fillId="4" borderId="8" xfId="0" applyFont="1" applyFill="1" applyBorder="1" applyAlignment="1">
      <alignment horizontal="left" vertical="center" wrapText="1" indent="1"/>
    </xf>
    <xf numFmtId="37" fontId="0" fillId="4" borderId="8" xfId="19" applyNumberFormat="1" applyFont="1" applyFill="1" applyBorder="1" applyAlignment="1">
      <alignment horizontal="right" vertical="center" wrapText="1" indent="1"/>
    </xf>
    <xf numFmtId="0" fontId="0" fillId="4" borderId="8" xfId="0" applyFont="1" applyFill="1" applyBorder="1" applyAlignment="1">
      <alignment horizontal="left" vertical="center" wrapText="1" indent="1"/>
    </xf>
    <xf numFmtId="37" fontId="0" fillId="21" borderId="10" xfId="19" applyNumberFormat="1" applyFont="1" applyFill="1" applyBorder="1" applyAlignment="1">
      <alignment horizontal="right" vertical="center" wrapText="1" indent="1"/>
    </xf>
    <xf numFmtId="9" fontId="0" fillId="14" borderId="8" xfId="0" applyNumberFormat="1" applyFill="1" applyBorder="1" applyAlignment="1">
      <alignment horizontal="right" vertical="center" indent="1"/>
    </xf>
    <xf numFmtId="43" fontId="0" fillId="14" borderId="8" xfId="19" applyFont="1" applyFill="1" applyBorder="1" applyAlignment="1">
      <alignment horizontal="right" vertical="center" wrapText="1" indent="1"/>
    </xf>
    <xf numFmtId="0" fontId="0" fillId="15" borderId="8" xfId="0" applyFill="1" applyBorder="1" applyAlignment="1">
      <alignment horizontal="right" vertical="center" wrapText="1" indent="1"/>
    </xf>
    <xf numFmtId="0" fontId="0" fillId="15" borderId="8" xfId="0" applyFill="1" applyBorder="1" applyAlignment="1">
      <alignment horizontal="right" vertical="center" indent="1"/>
    </xf>
    <xf numFmtId="164" fontId="0" fillId="21" borderId="8" xfId="0" applyNumberFormat="1" applyFont="1" applyFill="1" applyBorder="1" applyAlignment="1">
      <alignment horizontal="right" vertical="center" wrapText="1" indent="1"/>
    </xf>
    <xf numFmtId="0" fontId="10" fillId="21" borderId="8" xfId="0" applyFont="1" applyFill="1" applyBorder="1" applyAlignment="1">
      <alignment horizontal="left" vertical="center" wrapText="1" indent="1"/>
    </xf>
    <xf numFmtId="1" fontId="0" fillId="21" borderId="8" xfId="33" applyNumberFormat="1" applyFont="1" applyFill="1" applyBorder="1" applyAlignment="1">
      <alignment horizontal="right" vertical="center" wrapText="1" indent="1"/>
    </xf>
    <xf numFmtId="9" fontId="0" fillId="21" borderId="8" xfId="0" applyNumberFormat="1" applyFont="1" applyFill="1" applyBorder="1" applyAlignment="1">
      <alignment horizontal="right" vertical="center" wrapText="1" indent="1"/>
    </xf>
    <xf numFmtId="0" fontId="10" fillId="8" borderId="8" xfId="0" applyFont="1" applyFill="1" applyBorder="1" applyAlignment="1">
      <alignment horizontal="right" vertical="center" wrapText="1" indent="1"/>
    </xf>
    <xf numFmtId="37" fontId="0" fillId="8" borderId="8" xfId="19" applyNumberFormat="1" applyFont="1" applyFill="1" applyBorder="1" applyAlignment="1">
      <alignment horizontal="right" vertical="center" wrapText="1" indent="1"/>
    </xf>
    <xf numFmtId="0" fontId="0" fillId="8" borderId="8" xfId="0" applyFill="1" applyBorder="1" applyAlignment="1">
      <alignment horizontal="right" vertical="center" wrapText="1" indent="1"/>
    </xf>
    <xf numFmtId="9" fontId="0" fillId="8" borderId="8" xfId="19" applyNumberFormat="1" applyFont="1" applyFill="1" applyBorder="1" applyAlignment="1">
      <alignment horizontal="right" vertical="center" wrapText="1" indent="1"/>
    </xf>
    <xf numFmtId="3" fontId="0" fillId="8" borderId="8" xfId="0" applyNumberFormat="1" applyFill="1" applyBorder="1" applyAlignment="1">
      <alignment horizontal="right" vertical="center" indent="1"/>
    </xf>
    <xf numFmtId="9" fontId="0" fillId="8" borderId="8" xfId="33" applyFont="1" applyFill="1" applyBorder="1" applyAlignment="1">
      <alignment horizontal="right" vertical="center" indent="1"/>
    </xf>
    <xf numFmtId="9" fontId="0" fillId="8" borderId="10" xfId="19" applyNumberFormat="1" applyFont="1" applyFill="1" applyBorder="1" applyAlignment="1">
      <alignment horizontal="right" vertical="center" wrapText="1" indent="1"/>
    </xf>
    <xf numFmtId="9" fontId="0" fillId="8" borderId="10" xfId="0" applyNumberFormat="1" applyFont="1" applyFill="1" applyBorder="1" applyAlignment="1">
      <alignment horizontal="right" vertical="center" wrapText="1" indent="1"/>
    </xf>
    <xf numFmtId="0" fontId="0" fillId="21" borderId="16" xfId="0" applyFont="1" applyFill="1" applyBorder="1" applyAlignment="1">
      <alignment horizontal="center"/>
    </xf>
    <xf numFmtId="9" fontId="0" fillId="5" borderId="8" xfId="0" applyNumberFormat="1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9" fontId="0" fillId="6" borderId="8" xfId="0" applyNumberFormat="1" applyFont="1" applyFill="1" applyBorder="1" applyAlignment="1">
      <alignment horizontal="left" vertical="center" wrapText="1" indent="1"/>
    </xf>
    <xf numFmtId="0" fontId="10" fillId="8" borderId="8" xfId="0" applyFont="1" applyFill="1" applyBorder="1" applyAlignment="1">
      <alignment horizontal="left" vertical="center" wrapText="1" indent="1"/>
    </xf>
    <xf numFmtId="0" fontId="0" fillId="5" borderId="8" xfId="0" applyFont="1" applyFill="1" applyBorder="1" applyAlignment="1">
      <alignment horizontal="left" vertical="center" wrapText="1" indent="1"/>
    </xf>
    <xf numFmtId="0" fontId="0" fillId="6" borderId="8" xfId="0" applyFont="1" applyFill="1" applyBorder="1" applyAlignment="1">
      <alignment horizontal="center" vertical="center" wrapText="1"/>
    </xf>
    <xf numFmtId="37" fontId="0" fillId="4" borderId="10" xfId="19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9" fontId="0" fillId="7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9" borderId="8" xfId="33" applyNumberFormat="1" applyFont="1" applyFill="1" applyBorder="1" applyAlignment="1">
      <alignment horizontal="left" vertical="center" wrapText="1" indent="1"/>
    </xf>
    <xf numFmtId="164" fontId="0" fillId="0" borderId="8" xfId="33" applyNumberFormat="1" applyFont="1" applyBorder="1" applyAlignment="1">
      <alignment horizontal="left" vertical="center" wrapText="1" inden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left" vertical="center" wrapText="1" indent="1"/>
    </xf>
    <xf numFmtId="0" fontId="0" fillId="7" borderId="8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left" vertical="center" wrapText="1" indent="1"/>
    </xf>
    <xf numFmtId="0" fontId="0" fillId="5" borderId="8" xfId="0" applyFill="1" applyBorder="1" applyAlignment="1">
      <alignment horizontal="left" vertical="center" wrapText="1" indent="1"/>
    </xf>
    <xf numFmtId="0" fontId="0" fillId="5" borderId="10" xfId="0" applyFill="1" applyBorder="1" applyAlignment="1">
      <alignment horizontal="center" vertical="top" wrapText="1"/>
    </xf>
    <xf numFmtId="9" fontId="0" fillId="5" borderId="8" xfId="0" applyNumberFormat="1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left" vertical="center" wrapText="1" indent="1"/>
    </xf>
    <xf numFmtId="0" fontId="0" fillId="6" borderId="8" xfId="0" applyFill="1" applyBorder="1" applyAlignment="1">
      <alignment horizontal="left" vertical="center" wrapText="1" indent="1"/>
    </xf>
    <xf numFmtId="9" fontId="0" fillId="6" borderId="8" xfId="0" applyNumberFormat="1" applyFont="1" applyFill="1" applyBorder="1" applyAlignment="1">
      <alignment horizontal="left" vertical="center" indent="1"/>
    </xf>
    <xf numFmtId="9" fontId="0" fillId="6" borderId="8" xfId="0" applyNumberFormat="1" applyFont="1" applyFill="1" applyBorder="1" applyAlignment="1">
      <alignment horizontal="left" vertical="center" wrapText="1" indent="1"/>
    </xf>
    <xf numFmtId="0" fontId="0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37" fontId="0" fillId="4" borderId="10" xfId="19" applyNumberFormat="1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left" vertical="center" wrapText="1" indent="1"/>
    </xf>
    <xf numFmtId="0" fontId="14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9" fontId="0" fillId="8" borderId="8" xfId="0" applyNumberFormat="1" applyFont="1" applyFill="1" applyBorder="1" applyAlignment="1">
      <alignment horizontal="left" vertical="center" wrapText="1" indent="1"/>
    </xf>
    <xf numFmtId="0" fontId="0" fillId="8" borderId="8" xfId="0" applyFont="1" applyFill="1" applyBorder="1" applyAlignment="1">
      <alignment horizontal="left" vertical="center" wrapText="1" indent="1"/>
    </xf>
    <xf numFmtId="1" fontId="0" fillId="0" borderId="8" xfId="0" applyNumberFormat="1" applyBorder="1" applyAlignment="1">
      <alignment horizontal="left" vertical="center" wrapText="1" indent="1"/>
    </xf>
    <xf numFmtId="0" fontId="0" fillId="2" borderId="8" xfId="0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14" borderId="8" xfId="0" applyFont="1" applyFill="1" applyBorder="1" applyAlignment="1">
      <alignment horizontal="center" vertical="center" wrapText="1"/>
    </xf>
    <xf numFmtId="9" fontId="0" fillId="9" borderId="8" xfId="33" applyNumberFormat="1" applyFont="1" applyFill="1" applyBorder="1" applyAlignment="1">
      <alignment horizontal="left" vertical="center" wrapText="1" indent="1"/>
    </xf>
    <xf numFmtId="9" fontId="0" fillId="9" borderId="8" xfId="33" applyFont="1" applyFill="1" applyBorder="1" applyAlignment="1">
      <alignment horizontal="left" vertical="center" wrapText="1" indent="1"/>
    </xf>
    <xf numFmtId="0" fontId="0" fillId="15" borderId="10" xfId="0" applyFill="1" applyBorder="1" applyAlignment="1">
      <alignment horizontal="right" vertical="center" indent="1"/>
    </xf>
    <xf numFmtId="0" fontId="0" fillId="3" borderId="8" xfId="0" applyFont="1" applyFill="1" applyBorder="1" applyAlignment="1">
      <alignment horizontal="left" vertical="center" wrapText="1" indent="1"/>
    </xf>
    <xf numFmtId="0" fontId="10" fillId="3" borderId="8" xfId="0" applyFont="1" applyFill="1" applyBorder="1" applyAlignment="1">
      <alignment horizontal="left" vertical="center" wrapText="1" indent="1"/>
    </xf>
    <xf numFmtId="43" fontId="0" fillId="3" borderId="8" xfId="19" applyFont="1" applyFill="1" applyBorder="1" applyAlignment="1">
      <alignment horizontal="left" vertical="center" wrapText="1"/>
    </xf>
    <xf numFmtId="3" fontId="0" fillId="3" borderId="8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right" vertical="center" indent="1"/>
    </xf>
    <xf numFmtId="168" fontId="0" fillId="3" borderId="8" xfId="0" applyNumberFormat="1" applyFill="1" applyBorder="1" applyAlignment="1">
      <alignment horizontal="right" vertical="center" indent="1"/>
    </xf>
    <xf numFmtId="0" fontId="0" fillId="3" borderId="21" xfId="0" applyFont="1" applyFill="1" applyBorder="1" applyAlignment="1">
      <alignment horizontal="left" vertical="center" wrapText="1" indent="1"/>
    </xf>
    <xf numFmtId="0" fontId="10" fillId="3" borderId="22" xfId="0" applyFont="1" applyFill="1" applyBorder="1" applyAlignment="1">
      <alignment horizontal="left" vertical="center" wrapText="1" indent="1"/>
    </xf>
    <xf numFmtId="0" fontId="0" fillId="3" borderId="22" xfId="0" applyFont="1" applyFill="1" applyBorder="1" applyAlignment="1">
      <alignment horizontal="left" vertical="center" wrapText="1" indent="1"/>
    </xf>
    <xf numFmtId="43" fontId="0" fillId="3" borderId="22" xfId="19" applyFont="1" applyFill="1" applyBorder="1" applyAlignment="1">
      <alignment horizontal="left" vertical="center" wrapText="1"/>
    </xf>
    <xf numFmtId="3" fontId="0" fillId="3" borderId="22" xfId="0" applyNumberForma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right" vertical="center" indent="1"/>
    </xf>
    <xf numFmtId="37" fontId="0" fillId="2" borderId="22" xfId="19" applyNumberFormat="1" applyFont="1" applyFill="1" applyBorder="1" applyAlignment="1">
      <alignment horizontal="right" vertical="center" wrapText="1" indent="1"/>
    </xf>
    <xf numFmtId="0" fontId="0" fillId="3" borderId="23" xfId="0" applyFill="1" applyBorder="1" applyAlignment="1">
      <alignment horizontal="right" vertical="center" indent="1"/>
    </xf>
    <xf numFmtId="0" fontId="0" fillId="3" borderId="24" xfId="0" applyFont="1" applyFill="1" applyBorder="1" applyAlignment="1">
      <alignment horizontal="left" vertical="center" wrapText="1" indent="1"/>
    </xf>
    <xf numFmtId="0" fontId="0" fillId="3" borderId="25" xfId="0" applyFill="1" applyBorder="1" applyAlignment="1">
      <alignment horizontal="right" vertical="center" indent="1"/>
    </xf>
    <xf numFmtId="0" fontId="0" fillId="0" borderId="10" xfId="0" applyFont="1" applyFill="1" applyBorder="1" applyAlignment="1">
      <alignment horizontal="center"/>
    </xf>
    <xf numFmtId="9" fontId="0" fillId="5" borderId="20" xfId="0" applyNumberFormat="1" applyFont="1" applyFill="1" applyBorder="1" applyAlignment="1">
      <alignment horizontal="left" vertical="center" wrapText="1" indent="1"/>
    </xf>
    <xf numFmtId="9" fontId="0" fillId="2" borderId="25" xfId="19" applyNumberFormat="1" applyFont="1" applyFill="1" applyBorder="1" applyAlignment="1">
      <alignment horizontal="right" vertical="center" wrapText="1" indent="1"/>
    </xf>
    <xf numFmtId="37" fontId="0" fillId="2" borderId="25" xfId="19" applyNumberFormat="1" applyFont="1" applyFill="1" applyBorder="1" applyAlignment="1">
      <alignment horizontal="right" vertical="center" wrapText="1" indent="1"/>
    </xf>
    <xf numFmtId="0" fontId="10" fillId="2" borderId="8" xfId="0" applyFont="1" applyFill="1" applyBorder="1" applyAlignment="1">
      <alignment horizontal="left" vertical="center" wrapText="1" indent="1"/>
    </xf>
    <xf numFmtId="0" fontId="0" fillId="2" borderId="8" xfId="0" applyFill="1" applyBorder="1" applyAlignment="1">
      <alignment horizontal="left" vertical="center" wrapText="1" indent="1"/>
    </xf>
    <xf numFmtId="37" fontId="10" fillId="2" borderId="8" xfId="19" applyNumberFormat="1" applyFont="1" applyFill="1" applyBorder="1" applyAlignment="1">
      <alignment horizontal="right" vertical="center" wrapText="1" indent="1"/>
    </xf>
    <xf numFmtId="9" fontId="10" fillId="2" borderId="8" xfId="19" applyNumberFormat="1" applyFont="1" applyFill="1" applyBorder="1" applyAlignment="1">
      <alignment horizontal="right" vertical="center" wrapText="1" indent="1"/>
    </xf>
    <xf numFmtId="0" fontId="10" fillId="2" borderId="8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 wrapText="1" indent="1"/>
    </xf>
    <xf numFmtId="9" fontId="10" fillId="2" borderId="22" xfId="0" applyNumberFormat="1" applyFont="1" applyFill="1" applyBorder="1" applyAlignment="1">
      <alignment horizontal="left" vertical="center" wrapText="1" indent="1"/>
    </xf>
    <xf numFmtId="37" fontId="0" fillId="2" borderId="23" xfId="19" applyNumberFormat="1" applyFont="1" applyFill="1" applyBorder="1" applyAlignment="1">
      <alignment horizontal="right" vertical="center" wrapText="1" indent="1"/>
    </xf>
    <xf numFmtId="37" fontId="10" fillId="2" borderId="25" xfId="19" applyNumberFormat="1" applyFont="1" applyFill="1" applyBorder="1" applyAlignment="1">
      <alignment horizontal="right" vertical="center" wrapText="1" indent="1"/>
    </xf>
    <xf numFmtId="9" fontId="10" fillId="2" borderId="25" xfId="19" applyNumberFormat="1" applyFont="1" applyFill="1" applyBorder="1" applyAlignment="1">
      <alignment horizontal="right" vertical="center" wrapText="1" indent="1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9" fontId="0" fillId="2" borderId="27" xfId="19" applyNumberFormat="1" applyFont="1" applyFill="1" applyBorder="1" applyAlignment="1">
      <alignment horizontal="right" vertical="center" wrapText="1" indent="1"/>
    </xf>
    <xf numFmtId="9" fontId="0" fillId="2" borderId="28" xfId="19" applyNumberFormat="1" applyFont="1" applyFill="1" applyBorder="1" applyAlignment="1">
      <alignment horizontal="right" vertical="center" wrapText="1" indent="1"/>
    </xf>
    <xf numFmtId="0" fontId="0" fillId="5" borderId="8" xfId="0" applyFont="1" applyFill="1" applyBorder="1" applyAlignment="1">
      <alignment horizontal="center" vertical="top" wrapText="1"/>
    </xf>
    <xf numFmtId="0" fontId="0" fillId="5" borderId="8" xfId="0" applyFont="1" applyFill="1" applyBorder="1" applyAlignment="1">
      <alignment horizontal="center" vertical="top" wrapText="1"/>
    </xf>
    <xf numFmtId="9" fontId="0" fillId="5" borderId="8" xfId="0" applyNumberFormat="1" applyFont="1" applyFill="1" applyBorder="1" applyAlignment="1">
      <alignment horizontal="right" vertical="center" wrapText="1"/>
    </xf>
    <xf numFmtId="0" fontId="0" fillId="5" borderId="8" xfId="0" applyFill="1" applyBorder="1" applyAlignment="1">
      <alignment horizontal="center" vertical="top" wrapText="1"/>
    </xf>
    <xf numFmtId="164" fontId="0" fillId="5" borderId="8" xfId="19" applyNumberFormat="1" applyFont="1" applyFill="1" applyBorder="1" applyAlignment="1">
      <alignment horizontal="right" vertical="center" wrapText="1"/>
    </xf>
    <xf numFmtId="10" fontId="0" fillId="5" borderId="8" xfId="0" applyNumberFormat="1" applyFill="1" applyBorder="1" applyAlignment="1">
      <alignment horizontal="center" vertical="top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/>
    </xf>
    <xf numFmtId="9" fontId="0" fillId="5" borderId="25" xfId="0" applyNumberFormat="1" applyFont="1" applyFill="1" applyBorder="1" applyAlignment="1">
      <alignment horizontal="center" vertical="center" wrapText="1"/>
    </xf>
    <xf numFmtId="9" fontId="0" fillId="5" borderId="25" xfId="19" applyNumberFormat="1" applyFont="1" applyFill="1" applyBorder="1" applyAlignment="1">
      <alignment horizontal="right" vertical="center" wrapText="1" indent="1"/>
    </xf>
    <xf numFmtId="37" fontId="0" fillId="5" borderId="25" xfId="19" applyNumberFormat="1" applyFont="1" applyFill="1" applyBorder="1" applyAlignment="1">
      <alignment horizontal="right" vertical="center" wrapText="1" indent="1"/>
    </xf>
    <xf numFmtId="9" fontId="0" fillId="5" borderId="25" xfId="0" applyNumberFormat="1" applyFont="1" applyFill="1" applyBorder="1" applyAlignment="1">
      <alignment horizontal="right" vertical="center" wrapText="1"/>
    </xf>
    <xf numFmtId="9" fontId="0" fillId="5" borderId="25" xfId="19" applyNumberFormat="1" applyFont="1" applyFill="1" applyBorder="1" applyAlignment="1">
      <alignment vertical="center" wrapText="1"/>
    </xf>
    <xf numFmtId="164" fontId="0" fillId="5" borderId="25" xfId="19" applyNumberFormat="1" applyFont="1" applyFill="1" applyBorder="1" applyAlignment="1">
      <alignment horizontal="right" vertical="center" wrapText="1"/>
    </xf>
    <xf numFmtId="9" fontId="0" fillId="5" borderId="25" xfId="0" applyNumberFormat="1" applyFont="1" applyFill="1" applyBorder="1" applyAlignment="1">
      <alignment horizontal="right" vertical="center" wrapText="1" indent="1"/>
    </xf>
    <xf numFmtId="9" fontId="0" fillId="5" borderId="25" xfId="0" applyNumberFormat="1" applyFont="1" applyFill="1" applyBorder="1" applyAlignment="1">
      <alignment vertical="center" wrapText="1"/>
    </xf>
    <xf numFmtId="1" fontId="0" fillId="5" borderId="25" xfId="0" applyNumberFormat="1" applyFont="1" applyFill="1" applyBorder="1" applyAlignment="1">
      <alignment horizontal="right" vertical="center" wrapText="1" indent="1"/>
    </xf>
    <xf numFmtId="37" fontId="0" fillId="5" borderId="25" xfId="19" applyNumberFormat="1" applyFont="1" applyFill="1" applyBorder="1" applyAlignment="1">
      <alignment vertical="center" wrapText="1"/>
    </xf>
    <xf numFmtId="164" fontId="0" fillId="5" borderId="25" xfId="0" applyNumberFormat="1" applyFont="1" applyFill="1" applyBorder="1" applyAlignment="1">
      <alignment horizontal="right" vertical="center" wrapText="1" indent="1"/>
    </xf>
    <xf numFmtId="0" fontId="0" fillId="5" borderId="25" xfId="0" applyFont="1" applyFill="1" applyBorder="1" applyAlignment="1">
      <alignment horizontal="right" vertical="center" wrapText="1" indent="1"/>
    </xf>
    <xf numFmtId="164" fontId="0" fillId="5" borderId="25" xfId="0" applyNumberFormat="1" applyFont="1" applyFill="1" applyBorder="1" applyAlignment="1">
      <alignment horizontal="right" vertical="center" wrapText="1"/>
    </xf>
    <xf numFmtId="0" fontId="0" fillId="5" borderId="34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left" vertical="center" wrapText="1" indent="1"/>
    </xf>
    <xf numFmtId="9" fontId="0" fillId="5" borderId="20" xfId="0" applyNumberFormat="1" applyFont="1" applyFill="1" applyBorder="1" applyAlignment="1">
      <alignment horizontal="center" vertical="center" wrapText="1"/>
    </xf>
    <xf numFmtId="9" fontId="0" fillId="5" borderId="29" xfId="0" applyNumberFormat="1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center" vertical="center"/>
    </xf>
    <xf numFmtId="10" fontId="0" fillId="5" borderId="8" xfId="0" applyNumberForma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top" wrapText="1"/>
    </xf>
    <xf numFmtId="0" fontId="0" fillId="5" borderId="32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37" fontId="0" fillId="5" borderId="10" xfId="19" applyNumberFormat="1" applyFont="1" applyFill="1" applyBorder="1" applyAlignment="1">
      <alignment horizontal="right" vertical="center" wrapText="1" indent="1"/>
    </xf>
    <xf numFmtId="37" fontId="0" fillId="5" borderId="30" xfId="19" applyNumberFormat="1" applyFont="1" applyFill="1" applyBorder="1" applyAlignment="1">
      <alignment horizontal="right" vertical="center" wrapText="1" indent="1"/>
    </xf>
    <xf numFmtId="0" fontId="0" fillId="7" borderId="8" xfId="0" applyFont="1" applyFill="1" applyBorder="1" applyAlignment="1">
      <alignment horizontal="left" vertical="center" wrapText="1" indent="1"/>
    </xf>
    <xf numFmtId="9" fontId="0" fillId="7" borderId="8" xfId="0" applyNumberFormat="1" applyFont="1" applyFill="1" applyBorder="1" applyAlignment="1">
      <alignment horizontal="left" vertical="center" wrapText="1" indent="1"/>
    </xf>
    <xf numFmtId="0" fontId="0" fillId="7" borderId="8" xfId="0" applyFill="1" applyBorder="1" applyAlignment="1">
      <alignment horizontal="left" vertical="center" wrapText="1" indent="1"/>
    </xf>
    <xf numFmtId="0" fontId="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left" vertical="center" wrapText="1" indent="1"/>
    </xf>
    <xf numFmtId="0" fontId="10" fillId="7" borderId="22" xfId="0" applyFont="1" applyFill="1" applyBorder="1" applyAlignment="1">
      <alignment horizontal="left" vertical="center" wrapText="1" indent="1"/>
    </xf>
    <xf numFmtId="0" fontId="0" fillId="7" borderId="22" xfId="0" applyFont="1" applyFill="1" applyBorder="1" applyAlignment="1">
      <alignment horizontal="left" vertical="center" wrapText="1" indent="1"/>
    </xf>
    <xf numFmtId="9" fontId="0" fillId="7" borderId="22" xfId="0" applyNumberFormat="1" applyFont="1" applyFill="1" applyBorder="1" applyAlignment="1">
      <alignment horizontal="left" vertical="center" wrapText="1" indent="1"/>
    </xf>
    <xf numFmtId="9" fontId="0" fillId="7" borderId="22" xfId="0" applyNumberFormat="1" applyFont="1" applyFill="1" applyBorder="1" applyAlignment="1">
      <alignment horizontal="right" vertical="center" wrapText="1" indent="1"/>
    </xf>
    <xf numFmtId="9" fontId="0" fillId="7" borderId="23" xfId="0" applyNumberFormat="1" applyFont="1" applyFill="1" applyBorder="1" applyAlignment="1">
      <alignment horizontal="right" vertical="center" wrapText="1" indent="1"/>
    </xf>
    <xf numFmtId="0" fontId="0" fillId="7" borderId="24" xfId="0" applyFont="1" applyFill="1" applyBorder="1" applyAlignment="1">
      <alignment horizontal="center" vertical="center" wrapText="1"/>
    </xf>
    <xf numFmtId="37" fontId="0" fillId="7" borderId="25" xfId="19" applyNumberFormat="1" applyFont="1" applyFill="1" applyBorder="1" applyAlignment="1">
      <alignment horizontal="right" vertical="center" wrapText="1" indent="1"/>
    </xf>
    <xf numFmtId="0" fontId="0" fillId="7" borderId="24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left" vertical="center" wrapText="1" indent="1"/>
    </xf>
    <xf numFmtId="0" fontId="0" fillId="7" borderId="10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left" vertical="center" wrapText="1" indent="1"/>
    </xf>
    <xf numFmtId="37" fontId="0" fillId="7" borderId="10" xfId="19" applyNumberFormat="1" applyFont="1" applyFill="1" applyBorder="1" applyAlignment="1">
      <alignment horizontal="right" vertical="center" wrapText="1" indent="1"/>
    </xf>
    <xf numFmtId="37" fontId="0" fillId="7" borderId="30" xfId="19" applyNumberFormat="1" applyFont="1" applyFill="1" applyBorder="1" applyAlignment="1">
      <alignment horizontal="right" vertical="center" wrapText="1" indent="1"/>
    </xf>
    <xf numFmtId="0" fontId="0" fillId="11" borderId="8" xfId="0" applyFont="1" applyFill="1" applyBorder="1" applyAlignment="1">
      <alignment horizontal="left" vertical="center" wrapText="1" indent="1"/>
    </xf>
    <xf numFmtId="0" fontId="0" fillId="11" borderId="8" xfId="0" applyFont="1" applyFill="1" applyBorder="1" applyAlignment="1">
      <alignment horizontal="left" vertical="center" wrapText="1" indent="1"/>
    </xf>
    <xf numFmtId="0" fontId="0" fillId="11" borderId="8" xfId="0" applyFill="1" applyBorder="1" applyAlignment="1">
      <alignment horizontal="left" vertical="center" wrapText="1" indent="1"/>
    </xf>
    <xf numFmtId="0" fontId="0" fillId="11" borderId="21" xfId="0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left" vertical="center" wrapText="1" indent="1"/>
    </xf>
    <xf numFmtId="0" fontId="10" fillId="11" borderId="22" xfId="0" applyFont="1" applyFill="1" applyBorder="1" applyAlignment="1">
      <alignment horizontal="center" vertical="center" wrapText="1"/>
    </xf>
    <xf numFmtId="37" fontId="0" fillId="11" borderId="22" xfId="19" applyNumberFormat="1" applyFont="1" applyFill="1" applyBorder="1" applyAlignment="1">
      <alignment horizontal="right" vertical="center" wrapText="1" indent="1"/>
    </xf>
    <xf numFmtId="37" fontId="0" fillId="11" borderId="23" xfId="19" applyNumberFormat="1" applyFont="1" applyFill="1" applyBorder="1" applyAlignment="1">
      <alignment horizontal="right" vertical="center" wrapText="1" indent="1"/>
    </xf>
    <xf numFmtId="0" fontId="0" fillId="11" borderId="24" xfId="0" applyFont="1" applyFill="1" applyBorder="1" applyAlignment="1">
      <alignment horizontal="center" vertical="center" wrapText="1"/>
    </xf>
    <xf numFmtId="37" fontId="0" fillId="11" borderId="25" xfId="19" applyNumberFormat="1" applyFont="1" applyFill="1" applyBorder="1" applyAlignment="1">
      <alignment horizontal="right" vertical="center" wrapText="1" indent="1"/>
    </xf>
    <xf numFmtId="0" fontId="0" fillId="11" borderId="26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 wrapText="1"/>
    </xf>
    <xf numFmtId="0" fontId="0" fillId="6" borderId="20" xfId="0" applyFont="1" applyFill="1" applyBorder="1" applyAlignment="1">
      <alignment horizontal="center" vertical="center" wrapText="1"/>
    </xf>
    <xf numFmtId="37" fontId="10" fillId="6" borderId="8" xfId="19" applyNumberFormat="1" applyFont="1" applyFill="1" applyBorder="1" applyAlignment="1">
      <alignment horizontal="right" vertical="center" wrapText="1" indent="1"/>
    </xf>
    <xf numFmtId="0" fontId="0" fillId="11" borderId="32" xfId="0" applyFont="1" applyFill="1" applyBorder="1" applyAlignment="1">
      <alignment horizontal="center" vertical="center" wrapText="1"/>
    </xf>
    <xf numFmtId="37" fontId="0" fillId="11" borderId="10" xfId="19" applyNumberFormat="1" applyFont="1" applyFill="1" applyBorder="1" applyAlignment="1">
      <alignment horizontal="right" vertical="center" wrapText="1" indent="1"/>
    </xf>
    <xf numFmtId="37" fontId="0" fillId="11" borderId="30" xfId="19" applyNumberFormat="1" applyFont="1" applyFill="1" applyBorder="1" applyAlignment="1">
      <alignment horizontal="right" vertical="center" wrapText="1" indent="1"/>
    </xf>
    <xf numFmtId="0" fontId="0" fillId="6" borderId="8" xfId="0" applyFont="1" applyFill="1" applyBorder="1" applyAlignment="1">
      <alignment horizontal="left" vertical="center" wrapText="1" indent="1"/>
    </xf>
    <xf numFmtId="0" fontId="10" fillId="6" borderId="8" xfId="0" applyFont="1" applyFill="1" applyBorder="1" applyAlignment="1">
      <alignment horizontal="center" vertical="center" wrapText="1"/>
    </xf>
    <xf numFmtId="9" fontId="0" fillId="6" borderId="8" xfId="0" applyNumberFormat="1" applyFont="1" applyFill="1" applyBorder="1" applyAlignment="1">
      <alignment horizontal="center" vertical="center" wrapText="1"/>
    </xf>
    <xf numFmtId="9" fontId="0" fillId="6" borderId="8" xfId="0" applyNumberFormat="1" applyFont="1" applyFill="1" applyBorder="1" applyAlignment="1">
      <alignment horizontal="right" vertical="center" wrapText="1" indent="1"/>
    </xf>
    <xf numFmtId="9" fontId="0" fillId="6" borderId="8" xfId="33" applyFont="1" applyFill="1" applyBorder="1" applyAlignment="1">
      <alignment horizontal="center" vertical="center" wrapText="1"/>
    </xf>
    <xf numFmtId="0" fontId="0" fillId="6" borderId="21" xfId="0" applyFont="1" applyFill="1" applyBorder="1" applyAlignment="1">
      <alignment horizontal="center" vertical="center" wrapText="1"/>
    </xf>
    <xf numFmtId="0" fontId="0" fillId="6" borderId="22" xfId="0" applyFont="1" applyFill="1" applyBorder="1" applyAlignment="1">
      <alignment horizontal="left" vertical="center" wrapText="1" indent="1"/>
    </xf>
    <xf numFmtId="9" fontId="0" fillId="6" borderId="22" xfId="0" applyNumberFormat="1" applyFont="1" applyFill="1" applyBorder="1" applyAlignment="1">
      <alignment horizontal="left" vertical="center" indent="1"/>
    </xf>
    <xf numFmtId="37" fontId="0" fillId="6" borderId="22" xfId="19" applyNumberFormat="1" applyFont="1" applyFill="1" applyBorder="1" applyAlignment="1">
      <alignment horizontal="right" vertical="center" wrapText="1" indent="1"/>
    </xf>
    <xf numFmtId="37" fontId="0" fillId="6" borderId="23" xfId="19" applyNumberFormat="1" applyFont="1" applyFill="1" applyBorder="1" applyAlignment="1">
      <alignment horizontal="right" vertical="center" wrapText="1" indent="1"/>
    </xf>
    <xf numFmtId="0" fontId="0" fillId="6" borderId="24" xfId="0" applyFont="1" applyFill="1" applyBorder="1" applyAlignment="1">
      <alignment horizontal="center" vertical="center" wrapText="1"/>
    </xf>
    <xf numFmtId="37" fontId="0" fillId="6" borderId="25" xfId="19" applyNumberFormat="1" applyFont="1" applyFill="1" applyBorder="1" applyAlignment="1">
      <alignment horizontal="right" vertical="center" wrapText="1" indent="1"/>
    </xf>
    <xf numFmtId="0" fontId="8" fillId="6" borderId="24" xfId="0" applyFont="1" applyFill="1" applyBorder="1" applyAlignment="1">
      <alignment horizontal="center" vertical="center" wrapText="1"/>
    </xf>
    <xf numFmtId="37" fontId="10" fillId="6" borderId="25" xfId="19" applyNumberFormat="1" applyFont="1" applyFill="1" applyBorder="1" applyAlignment="1">
      <alignment horizontal="right" vertical="center" wrapText="1" indent="1"/>
    </xf>
    <xf numFmtId="9" fontId="0" fillId="6" borderId="25" xfId="0" applyNumberFormat="1" applyFont="1" applyFill="1" applyBorder="1" applyAlignment="1">
      <alignment horizontal="right" vertical="center" wrapText="1" indent="1"/>
    </xf>
    <xf numFmtId="9" fontId="0" fillId="6" borderId="25" xfId="33" applyFont="1" applyFill="1" applyBorder="1" applyAlignment="1">
      <alignment horizontal="right" vertical="center" wrapText="1" indent="1"/>
    </xf>
    <xf numFmtId="3" fontId="0" fillId="6" borderId="25" xfId="0" applyNumberFormat="1" applyFont="1" applyFill="1" applyBorder="1" applyAlignment="1">
      <alignment horizontal="right" vertical="center" indent="1"/>
    </xf>
    <xf numFmtId="0" fontId="0" fillId="6" borderId="26" xfId="0" applyFont="1" applyFill="1" applyBorder="1" applyAlignment="1">
      <alignment horizontal="center" vertical="center" wrapText="1"/>
    </xf>
    <xf numFmtId="0" fontId="0" fillId="6" borderId="27" xfId="0" applyFont="1" applyFill="1" applyBorder="1" applyAlignment="1">
      <alignment horizontal="center" vertical="center" wrapText="1"/>
    </xf>
    <xf numFmtId="9" fontId="0" fillId="6" borderId="27" xfId="33" applyFont="1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 indent="1"/>
    </xf>
    <xf numFmtId="37" fontId="0" fillId="6" borderId="27" xfId="19" applyNumberFormat="1" applyFont="1" applyFill="1" applyBorder="1" applyAlignment="1">
      <alignment horizontal="right" vertical="center" wrapText="1" indent="1"/>
    </xf>
    <xf numFmtId="37" fontId="0" fillId="6" borderId="28" xfId="19" applyNumberFormat="1" applyFont="1" applyFill="1" applyBorder="1" applyAlignment="1">
      <alignment horizontal="right" vertical="center" wrapText="1" indent="1"/>
    </xf>
    <xf numFmtId="169" fontId="0" fillId="13" borderId="8" xfId="19" applyNumberFormat="1" applyFont="1" applyFill="1" applyBorder="1" applyAlignment="1">
      <alignment horizontal="center" vertical="center" wrapText="1"/>
    </xf>
    <xf numFmtId="37" fontId="0" fillId="13" borderId="8" xfId="19" applyNumberFormat="1" applyFont="1" applyFill="1" applyBorder="1" applyAlignment="1">
      <alignment horizontal="center" vertical="center" wrapText="1"/>
    </xf>
    <xf numFmtId="4" fontId="0" fillId="13" borderId="8" xfId="19" applyNumberFormat="1" applyFont="1" applyFill="1" applyBorder="1" applyAlignment="1">
      <alignment horizontal="center" vertical="center" wrapText="1"/>
    </xf>
    <xf numFmtId="0" fontId="0" fillId="13" borderId="8" xfId="0" applyFont="1" applyFill="1" applyBorder="1" applyAlignment="1">
      <alignment horizontal="left" vertical="center" wrapText="1" indent="1"/>
    </xf>
    <xf numFmtId="0" fontId="0" fillId="13" borderId="8" xfId="0" applyFont="1" applyFill="1" applyBorder="1" applyAlignment="1">
      <alignment horizontal="center" vertical="center" wrapText="1"/>
    </xf>
    <xf numFmtId="0" fontId="0" fillId="13" borderId="21" xfId="0" applyFont="1" applyFill="1" applyBorder="1" applyAlignment="1">
      <alignment horizontal="left" vertical="center" wrapText="1" indent="1"/>
    </xf>
    <xf numFmtId="0" fontId="0" fillId="13" borderId="22" xfId="0" applyFont="1" applyFill="1" applyBorder="1" applyAlignment="1">
      <alignment horizontal="left" vertical="center" wrapText="1" indent="1"/>
    </xf>
    <xf numFmtId="0" fontId="0" fillId="13" borderId="22" xfId="0" applyFont="1" applyFill="1" applyBorder="1" applyAlignment="1">
      <alignment horizontal="center" vertical="center" wrapText="1"/>
    </xf>
    <xf numFmtId="169" fontId="0" fillId="13" borderId="22" xfId="19" applyNumberFormat="1" applyFont="1" applyFill="1" applyBorder="1" applyAlignment="1">
      <alignment horizontal="center" vertical="center" wrapText="1"/>
    </xf>
    <xf numFmtId="37" fontId="0" fillId="13" borderId="22" xfId="19" applyNumberFormat="1" applyFont="1" applyFill="1" applyBorder="1" applyAlignment="1">
      <alignment horizontal="center" vertical="center" wrapText="1"/>
    </xf>
    <xf numFmtId="37" fontId="0" fillId="13" borderId="23" xfId="19" applyNumberFormat="1" applyFont="1" applyFill="1" applyBorder="1" applyAlignment="1">
      <alignment horizontal="center" vertical="center" wrapText="1"/>
    </xf>
    <xf numFmtId="0" fontId="0" fillId="13" borderId="24" xfId="0" applyFont="1" applyFill="1" applyBorder="1" applyAlignment="1">
      <alignment horizontal="left" vertical="center" wrapText="1" indent="1"/>
    </xf>
    <xf numFmtId="169" fontId="0" fillId="13" borderId="25" xfId="19" applyNumberFormat="1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left" vertical="center" wrapText="1" indent="1"/>
    </xf>
    <xf numFmtId="37" fontId="0" fillId="4" borderId="22" xfId="19" applyNumberFormat="1" applyFont="1" applyFill="1" applyBorder="1" applyAlignment="1">
      <alignment horizontal="right" vertical="center" wrapText="1" indent="1"/>
    </xf>
    <xf numFmtId="0" fontId="0" fillId="13" borderId="32" xfId="0" applyFont="1" applyFill="1" applyBorder="1" applyAlignment="1">
      <alignment horizontal="left" vertical="center" wrapText="1" indent="1"/>
    </xf>
    <xf numFmtId="0" fontId="0" fillId="13" borderId="10" xfId="0" applyFont="1" applyFill="1" applyBorder="1" applyAlignment="1">
      <alignment horizontal="left" vertical="center" wrapText="1" indent="1"/>
    </xf>
    <xf numFmtId="0" fontId="0" fillId="13" borderId="10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37" fontId="0" fillId="4" borderId="8" xfId="19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 vertical="center" wrapText="1" indent="1"/>
    </xf>
    <xf numFmtId="0" fontId="0" fillId="4" borderId="8" xfId="0" applyFill="1" applyBorder="1" applyAlignment="1">
      <alignment horizontal="left" vertical="center" wrapText="1" indent="1"/>
    </xf>
    <xf numFmtId="0" fontId="0" fillId="4" borderId="21" xfId="0" applyFont="1" applyFill="1" applyBorder="1" applyAlignment="1">
      <alignment horizontal="left" vertical="center" wrapText="1" indent="1"/>
    </xf>
    <xf numFmtId="0" fontId="0" fillId="4" borderId="22" xfId="0" applyFont="1" applyFill="1" applyBorder="1" applyAlignment="1">
      <alignment horizontal="center" vertical="center" wrapText="1"/>
    </xf>
    <xf numFmtId="37" fontId="0" fillId="4" borderId="22" xfId="19" applyNumberFormat="1" applyFont="1" applyFill="1" applyBorder="1" applyAlignment="1">
      <alignment horizontal="center" vertical="center" wrapText="1"/>
    </xf>
    <xf numFmtId="37" fontId="0" fillId="4" borderId="22" xfId="19" applyNumberFormat="1" applyFont="1" applyFill="1" applyBorder="1" applyAlignment="1">
      <alignment horizontal="right" vertical="center" wrapText="1" indent="1"/>
    </xf>
    <xf numFmtId="37" fontId="0" fillId="4" borderId="23" xfId="19" applyNumberFormat="1" applyFont="1" applyFill="1" applyBorder="1" applyAlignment="1">
      <alignment horizontal="right" vertical="center" wrapText="1" indent="1"/>
    </xf>
    <xf numFmtId="0" fontId="0" fillId="4" borderId="24" xfId="0" applyFont="1" applyFill="1" applyBorder="1" applyAlignment="1">
      <alignment horizontal="left" vertical="center" wrapText="1" indent="1"/>
    </xf>
    <xf numFmtId="37" fontId="0" fillId="4" borderId="25" xfId="19" applyNumberFormat="1" applyFont="1" applyFill="1" applyBorder="1" applyAlignment="1">
      <alignment horizontal="right" vertical="center" wrapText="1" indent="1"/>
    </xf>
    <xf numFmtId="0" fontId="0" fillId="4" borderId="32" xfId="0" applyFont="1" applyFill="1" applyBorder="1" applyAlignment="1">
      <alignment horizontal="left" vertical="center" wrapText="1" indent="1"/>
    </xf>
    <xf numFmtId="0" fontId="10" fillId="4" borderId="10" xfId="0" applyFont="1" applyFill="1" applyBorder="1" applyAlignment="1">
      <alignment horizontal="left" vertical="center" wrapText="1" indent="1"/>
    </xf>
    <xf numFmtId="0" fontId="0" fillId="4" borderId="10" xfId="0" applyFill="1" applyBorder="1" applyAlignment="1">
      <alignment horizontal="left" vertical="center" wrapText="1" indent="1"/>
    </xf>
    <xf numFmtId="0" fontId="0" fillId="0" borderId="10" xfId="0" applyBorder="1" applyAlignment="1">
      <alignment horizontal="right" vertical="center" wrapText="1" indent="1"/>
    </xf>
    <xf numFmtId="37" fontId="0" fillId="4" borderId="10" xfId="19" applyNumberFormat="1" applyFont="1" applyFill="1" applyBorder="1" applyAlignment="1">
      <alignment horizontal="right" vertical="center" wrapText="1" indent="1"/>
    </xf>
    <xf numFmtId="37" fontId="0" fillId="4" borderId="30" xfId="19" applyNumberFormat="1" applyFont="1" applyFill="1" applyBorder="1" applyAlignment="1">
      <alignment horizontal="right" vertical="center" wrapText="1" indent="1"/>
    </xf>
    <xf numFmtId="0" fontId="0" fillId="21" borderId="0" xfId="0" applyFill="1" applyBorder="1" applyAlignment="1">
      <alignment horizontal="center" vertical="center"/>
    </xf>
    <xf numFmtId="0" fontId="0" fillId="12" borderId="8" xfId="0" applyFont="1" applyFill="1" applyBorder="1" applyAlignment="1">
      <alignment horizontal="left" vertical="center" wrapText="1" indent="1"/>
    </xf>
    <xf numFmtId="0" fontId="10" fillId="12" borderId="8" xfId="0" applyFont="1" applyFill="1" applyBorder="1" applyAlignment="1">
      <alignment horizontal="left" vertical="center" wrapText="1" indent="1"/>
    </xf>
    <xf numFmtId="0" fontId="0" fillId="12" borderId="8" xfId="0" applyFill="1" applyBorder="1" applyAlignment="1">
      <alignment horizontal="right" vertical="center" wrapText="1" indent="1"/>
    </xf>
    <xf numFmtId="0" fontId="0" fillId="12" borderId="8" xfId="0" applyFont="1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12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1" fontId="0" fillId="12" borderId="8" xfId="0" applyNumberFormat="1" applyFont="1" applyFill="1" applyBorder="1" applyAlignment="1">
      <alignment horizontal="left" vertical="center" wrapText="1" indent="1"/>
    </xf>
    <xf numFmtId="0" fontId="0" fillId="12" borderId="21" xfId="0" applyFont="1" applyFill="1" applyBorder="1" applyAlignment="1">
      <alignment horizontal="left" vertical="center" wrapText="1" indent="1"/>
    </xf>
    <xf numFmtId="0" fontId="10" fillId="12" borderId="22" xfId="0" applyFont="1" applyFill="1" applyBorder="1" applyAlignment="1">
      <alignment horizontal="left" vertical="center" wrapText="1" indent="1"/>
    </xf>
    <xf numFmtId="0" fontId="0" fillId="12" borderId="22" xfId="0" applyFont="1" applyFill="1" applyBorder="1" applyAlignment="1">
      <alignment horizontal="left" vertical="center" wrapText="1" indent="1"/>
    </xf>
    <xf numFmtId="0" fontId="0" fillId="12" borderId="22" xfId="0" applyFill="1" applyBorder="1" applyAlignment="1">
      <alignment horizontal="right" vertical="center" wrapText="1" indent="1"/>
    </xf>
    <xf numFmtId="0" fontId="0" fillId="12" borderId="23" xfId="0" applyFill="1" applyBorder="1" applyAlignment="1">
      <alignment horizontal="right" vertical="center" wrapText="1" indent="1"/>
    </xf>
    <xf numFmtId="0" fontId="0" fillId="12" borderId="24" xfId="0" applyFont="1" applyFill="1" applyBorder="1" applyAlignment="1">
      <alignment horizontal="left" vertical="center" wrapText="1" indent="1"/>
    </xf>
    <xf numFmtId="0" fontId="0" fillId="12" borderId="25" xfId="0" applyFill="1" applyBorder="1" applyAlignment="1">
      <alignment horizontal="right" vertical="center" wrapText="1" indent="1"/>
    </xf>
    <xf numFmtId="0" fontId="0" fillId="0" borderId="24" xfId="0" applyBorder="1" applyAlignment="1">
      <alignment horizontal="left" vertical="center" wrapText="1" indent="1"/>
    </xf>
    <xf numFmtId="37" fontId="0" fillId="12" borderId="25" xfId="19" applyNumberFormat="1" applyFont="1" applyFill="1" applyBorder="1" applyAlignment="1">
      <alignment horizontal="right" vertical="center" wrapText="1" indent="1"/>
    </xf>
    <xf numFmtId="0" fontId="0" fillId="0" borderId="26" xfId="0" applyBorder="1" applyAlignment="1">
      <alignment horizontal="left" vertical="center" wrapText="1" indent="1"/>
    </xf>
    <xf numFmtId="0" fontId="10" fillId="12" borderId="27" xfId="0" applyFont="1" applyFill="1" applyBorder="1" applyAlignment="1">
      <alignment horizontal="left" vertical="center" wrapText="1" indent="1"/>
    </xf>
    <xf numFmtId="1" fontId="0" fillId="0" borderId="27" xfId="0" applyNumberFormat="1" applyBorder="1" applyAlignment="1">
      <alignment horizontal="left" vertical="center" wrapText="1" indent="1"/>
    </xf>
    <xf numFmtId="37" fontId="0" fillId="12" borderId="27" xfId="19" applyNumberFormat="1" applyFont="1" applyFill="1" applyBorder="1" applyAlignment="1">
      <alignment horizontal="right" vertical="center" wrapText="1" indent="1"/>
    </xf>
    <xf numFmtId="37" fontId="0" fillId="12" borderId="28" xfId="19" applyNumberFormat="1" applyFont="1" applyFill="1" applyBorder="1" applyAlignment="1">
      <alignment horizontal="right" vertical="center" wrapText="1" indent="1"/>
    </xf>
    <xf numFmtId="0" fontId="0" fillId="22" borderId="33" xfId="0" applyFill="1" applyBorder="1" applyAlignment="1">
      <alignment horizontal="center" vertical="center" wrapText="1"/>
    </xf>
    <xf numFmtId="0" fontId="0" fillId="22" borderId="31" xfId="0" applyFill="1" applyBorder="1" applyAlignment="1">
      <alignment horizontal="center" vertical="center" wrapText="1"/>
    </xf>
    <xf numFmtId="0" fontId="8" fillId="22" borderId="31" xfId="0" applyFont="1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23" borderId="5" xfId="0" applyFill="1" applyBorder="1" applyAlignment="1">
      <alignment horizontal="center" vertical="center" wrapText="1"/>
    </xf>
    <xf numFmtId="164" fontId="0" fillId="11" borderId="8" xfId="33" applyNumberFormat="1" applyFont="1" applyFill="1" applyBorder="1" applyAlignment="1">
      <alignment horizontal="left" vertical="center" indent="1"/>
    </xf>
    <xf numFmtId="3" fontId="0" fillId="11" borderId="8" xfId="0" applyNumberFormat="1" applyFill="1" applyBorder="1" applyAlignment="1">
      <alignment horizontal="right" vertical="center" wrapText="1" indent="1"/>
    </xf>
    <xf numFmtId="0" fontId="0" fillId="11" borderId="8" xfId="0" applyFont="1" applyFill="1" applyBorder="1" applyAlignment="1">
      <alignment horizontal="left" vertical="center" indent="1"/>
    </xf>
    <xf numFmtId="3" fontId="0" fillId="11" borderId="8" xfId="0" applyNumberFormat="1" applyFont="1" applyFill="1" applyBorder="1" applyAlignment="1">
      <alignment horizontal="left" vertical="center" indent="1"/>
    </xf>
    <xf numFmtId="164" fontId="0" fillId="11" borderId="8" xfId="33" applyNumberFormat="1" applyFont="1" applyFill="1" applyBorder="1" applyAlignment="1">
      <alignment horizontal="left" vertical="center" wrapText="1" indent="1"/>
    </xf>
    <xf numFmtId="3" fontId="0" fillId="11" borderId="25" xfId="0" applyNumberFormat="1" applyFill="1" applyBorder="1" applyAlignment="1">
      <alignment horizontal="right" vertical="center" wrapText="1" indent="1"/>
    </xf>
    <xf numFmtId="0" fontId="0" fillId="11" borderId="27" xfId="0" applyFont="1" applyFill="1" applyBorder="1" applyAlignment="1">
      <alignment horizontal="left" vertical="center" wrapText="1" indent="1"/>
    </xf>
    <xf numFmtId="3" fontId="0" fillId="11" borderId="27" xfId="0" applyNumberFormat="1" applyFill="1" applyBorder="1" applyAlignment="1">
      <alignment horizontal="right" vertical="center" wrapText="1" indent="1"/>
    </xf>
    <xf numFmtId="3" fontId="0" fillId="11" borderId="28" xfId="0" applyNumberFormat="1" applyFill="1" applyBorder="1" applyAlignment="1">
      <alignment horizontal="right" vertical="center" wrapText="1" indent="1"/>
    </xf>
    <xf numFmtId="0" fontId="0" fillId="14" borderId="8" xfId="0" applyFont="1" applyFill="1" applyBorder="1" applyAlignment="1">
      <alignment horizontal="left" vertical="center" wrapText="1"/>
    </xf>
    <xf numFmtId="0" fontId="0" fillId="14" borderId="21" xfId="0" applyFont="1" applyFill="1" applyBorder="1" applyAlignment="1">
      <alignment horizontal="left" vertical="center" wrapText="1" indent="1"/>
    </xf>
    <xf numFmtId="0" fontId="0" fillId="14" borderId="22" xfId="0" applyFont="1" applyFill="1" applyBorder="1" applyAlignment="1">
      <alignment horizontal="left" vertical="center" wrapText="1"/>
    </xf>
    <xf numFmtId="0" fontId="10" fillId="14" borderId="22" xfId="0" applyFont="1" applyFill="1" applyBorder="1" applyAlignment="1">
      <alignment horizontal="center" vertical="center" wrapText="1"/>
    </xf>
    <xf numFmtId="0" fontId="0" fillId="14" borderId="22" xfId="0" applyFill="1" applyBorder="1" applyAlignment="1">
      <alignment horizontal="right" vertical="center" indent="1"/>
    </xf>
    <xf numFmtId="0" fontId="0" fillId="14" borderId="23" xfId="0" applyFill="1" applyBorder="1" applyAlignment="1">
      <alignment horizontal="right" vertical="center" indent="1"/>
    </xf>
    <xf numFmtId="0" fontId="0" fillId="14" borderId="24" xfId="0" applyFont="1" applyFill="1" applyBorder="1" applyAlignment="1">
      <alignment horizontal="left" vertical="center" wrapText="1" indent="1"/>
    </xf>
    <xf numFmtId="9" fontId="0" fillId="14" borderId="25" xfId="0" applyNumberFormat="1" applyFill="1" applyBorder="1" applyAlignment="1">
      <alignment horizontal="right" vertical="center" indent="1"/>
    </xf>
    <xf numFmtId="37" fontId="0" fillId="14" borderId="25" xfId="19" applyNumberFormat="1" applyFont="1" applyFill="1" applyBorder="1" applyAlignment="1">
      <alignment horizontal="right" vertical="center" wrapText="1" indent="1"/>
    </xf>
    <xf numFmtId="43" fontId="0" fillId="14" borderId="25" xfId="19" applyFont="1" applyFill="1" applyBorder="1" applyAlignment="1">
      <alignment horizontal="right" vertical="center" wrapText="1" indent="1"/>
    </xf>
    <xf numFmtId="0" fontId="0" fillId="0" borderId="32" xfId="0" applyBorder="1" applyAlignment="1">
      <alignment horizontal="left" vertical="center" wrapText="1" indent="1"/>
    </xf>
    <xf numFmtId="0" fontId="0" fillId="14" borderId="10" xfId="0" applyFont="1" applyFill="1" applyBorder="1" applyAlignment="1">
      <alignment horizontal="left" vertical="center" wrapText="1" indent="1"/>
    </xf>
    <xf numFmtId="0" fontId="10" fillId="14" borderId="10" xfId="0" applyFont="1" applyFill="1" applyBorder="1" applyAlignment="1">
      <alignment horizontal="center" vertical="center" wrapText="1"/>
    </xf>
    <xf numFmtId="37" fontId="0" fillId="14" borderId="10" xfId="19" applyNumberFormat="1" applyFont="1" applyFill="1" applyBorder="1" applyAlignment="1">
      <alignment horizontal="right" vertical="center" wrapText="1" indent="1"/>
    </xf>
    <xf numFmtId="37" fontId="0" fillId="14" borderId="30" xfId="19" applyNumberFormat="1" applyFont="1" applyFill="1" applyBorder="1" applyAlignment="1">
      <alignment horizontal="right" vertical="center" wrapText="1" indent="1"/>
    </xf>
    <xf numFmtId="0" fontId="0" fillId="15" borderId="8" xfId="0" applyFont="1" applyFill="1" applyBorder="1" applyAlignment="1">
      <alignment horizontal="left" vertical="center" wrapText="1" indent="1"/>
    </xf>
    <xf numFmtId="2" fontId="0" fillId="15" borderId="8" xfId="0" applyNumberFormat="1" applyFill="1" applyBorder="1" applyAlignment="1">
      <alignment horizontal="right" vertical="center" indent="1"/>
    </xf>
    <xf numFmtId="0" fontId="0" fillId="15" borderId="21" xfId="0" applyFont="1" applyFill="1" applyBorder="1" applyAlignment="1">
      <alignment horizontal="left" vertical="center" wrapText="1" indent="1"/>
    </xf>
    <xf numFmtId="0" fontId="0" fillId="15" borderId="22" xfId="0" applyFont="1" applyFill="1" applyBorder="1" applyAlignment="1">
      <alignment horizontal="left" vertical="center" wrapText="1" indent="1"/>
    </xf>
    <xf numFmtId="0" fontId="0" fillId="15" borderId="22" xfId="0" applyFont="1" applyFill="1" applyBorder="1" applyAlignment="1">
      <alignment horizontal="left" vertical="center" wrapText="1" indent="1"/>
    </xf>
    <xf numFmtId="0" fontId="0" fillId="15" borderId="22" xfId="0" applyFill="1" applyBorder="1" applyAlignment="1">
      <alignment horizontal="left" vertical="center" indent="1"/>
    </xf>
    <xf numFmtId="0" fontId="0" fillId="15" borderId="22" xfId="0" applyFill="1" applyBorder="1" applyAlignment="1">
      <alignment horizontal="right" vertical="center" indent="1"/>
    </xf>
    <xf numFmtId="0" fontId="0" fillId="15" borderId="23" xfId="0" applyFill="1" applyBorder="1" applyAlignment="1">
      <alignment horizontal="right" vertical="center" indent="1"/>
    </xf>
    <xf numFmtId="0" fontId="0" fillId="15" borderId="24" xfId="0" applyFont="1" applyFill="1" applyBorder="1" applyAlignment="1">
      <alignment horizontal="left" vertical="center" wrapText="1" indent="1"/>
    </xf>
    <xf numFmtId="2" fontId="0" fillId="15" borderId="25" xfId="0" applyNumberFormat="1" applyFill="1" applyBorder="1" applyAlignment="1">
      <alignment horizontal="right" vertical="center" indent="1"/>
    </xf>
    <xf numFmtId="0" fontId="0" fillId="15" borderId="25" xfId="0" applyFill="1" applyBorder="1" applyAlignment="1">
      <alignment horizontal="right" vertical="center" indent="1"/>
    </xf>
    <xf numFmtId="0" fontId="0" fillId="15" borderId="25" xfId="0" applyFill="1" applyBorder="1" applyAlignment="1">
      <alignment horizontal="right" vertical="center" wrapText="1" indent="1"/>
    </xf>
    <xf numFmtId="0" fontId="0" fillId="15" borderId="32" xfId="0" applyFont="1" applyFill="1" applyBorder="1" applyAlignment="1">
      <alignment horizontal="left" vertical="center" wrapText="1" indent="1"/>
    </xf>
    <xf numFmtId="0" fontId="0" fillId="15" borderId="10" xfId="0" applyFont="1" applyFill="1" applyBorder="1" applyAlignment="1">
      <alignment horizontal="left" vertical="center" wrapText="1" indent="1"/>
    </xf>
    <xf numFmtId="0" fontId="0" fillId="15" borderId="10" xfId="0" applyFont="1" applyFill="1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indent="1"/>
    </xf>
    <xf numFmtId="0" fontId="0" fillId="15" borderId="30" xfId="0" applyFill="1" applyBorder="1" applyAlignment="1">
      <alignment horizontal="right" vertical="center" indent="1"/>
    </xf>
    <xf numFmtId="0" fontId="0" fillId="3" borderId="32" xfId="0" applyFont="1" applyFill="1" applyBorder="1" applyAlignment="1">
      <alignment horizontal="left" vertical="center" wrapText="1" indent="1"/>
    </xf>
    <xf numFmtId="0" fontId="0" fillId="3" borderId="10" xfId="0" applyFont="1" applyFill="1" applyBorder="1" applyAlignment="1">
      <alignment horizontal="left" vertical="center" wrapText="1" indent="1"/>
    </xf>
    <xf numFmtId="43" fontId="0" fillId="3" borderId="10" xfId="19" applyFont="1" applyFill="1" applyBorder="1" applyAlignment="1"/>
    <xf numFmtId="3" fontId="0" fillId="3" borderId="10" xfId="0" applyNumberFormat="1" applyFill="1" applyBorder="1" applyAlignment="1">
      <alignment horizontal="center"/>
    </xf>
    <xf numFmtId="0" fontId="0" fillId="3" borderId="10" xfId="0" applyFill="1" applyBorder="1" applyAlignment="1"/>
    <xf numFmtId="0" fontId="0" fillId="3" borderId="10" xfId="0" applyFill="1" applyBorder="1" applyAlignment="1">
      <alignment horizontal="right" vertical="center" indent="1"/>
    </xf>
    <xf numFmtId="0" fontId="0" fillId="3" borderId="10" xfId="0" applyFill="1" applyBorder="1" applyAlignment="1">
      <alignment horizontal="center" vertical="center"/>
    </xf>
    <xf numFmtId="0" fontId="0" fillId="3" borderId="30" xfId="0" applyFill="1" applyBorder="1" applyAlignment="1">
      <alignment horizontal="right" vertical="center" indent="1"/>
    </xf>
    <xf numFmtId="0" fontId="0" fillId="11" borderId="34" xfId="0" applyFont="1" applyFill="1" applyBorder="1" applyAlignment="1">
      <alignment horizontal="center" vertical="center" wrapText="1"/>
    </xf>
    <xf numFmtId="0" fontId="0" fillId="11" borderId="20" xfId="0" applyFont="1" applyFill="1" applyBorder="1" applyAlignment="1">
      <alignment horizontal="left" vertical="center" wrapText="1" indent="1"/>
    </xf>
    <xf numFmtId="164" fontId="0" fillId="11" borderId="20" xfId="33" applyNumberFormat="1" applyFont="1" applyFill="1" applyBorder="1" applyAlignment="1">
      <alignment horizontal="left" vertical="center" indent="1"/>
    </xf>
    <xf numFmtId="3" fontId="0" fillId="11" borderId="20" xfId="0" applyNumberFormat="1" applyFill="1" applyBorder="1" applyAlignment="1">
      <alignment horizontal="right" vertical="center" wrapText="1" indent="1"/>
    </xf>
    <xf numFmtId="3" fontId="0" fillId="11" borderId="29" xfId="0" applyNumberFormat="1" applyFill="1" applyBorder="1" applyAlignment="1">
      <alignment horizontal="right" vertical="center" wrapText="1" indent="1"/>
    </xf>
    <xf numFmtId="0" fontId="10" fillId="9" borderId="8" xfId="0" applyFont="1" applyFill="1" applyBorder="1" applyAlignment="1">
      <alignment horizontal="left" vertical="center" wrapText="1" indent="1"/>
    </xf>
    <xf numFmtId="9" fontId="0" fillId="9" borderId="8" xfId="19" applyNumberFormat="1" applyFont="1" applyFill="1" applyBorder="1" applyAlignment="1">
      <alignment horizontal="right" vertical="center" wrapText="1" indent="1"/>
    </xf>
    <xf numFmtId="170" fontId="0" fillId="16" borderId="8" xfId="19" applyNumberFormat="1" applyFont="1" applyFill="1" applyBorder="1" applyAlignment="1" applyProtection="1">
      <alignment horizontal="right" vertical="center" wrapText="1" indent="1"/>
    </xf>
    <xf numFmtId="0" fontId="0" fillId="0" borderId="8" xfId="0" applyFont="1" applyBorder="1" applyAlignment="1">
      <alignment horizontal="left" vertical="center" wrapText="1" indent="1"/>
    </xf>
    <xf numFmtId="165" fontId="0" fillId="9" borderId="8" xfId="19" applyNumberFormat="1" applyFont="1" applyFill="1" applyBorder="1" applyAlignment="1">
      <alignment horizontal="right" vertical="center" wrapText="1" indent="1"/>
    </xf>
    <xf numFmtId="0" fontId="10" fillId="9" borderId="8" xfId="0" applyFont="1" applyFill="1" applyBorder="1" applyAlignment="1">
      <alignment horizontal="left" vertical="center" wrapText="1" indent="1"/>
    </xf>
    <xf numFmtId="0" fontId="10" fillId="9" borderId="8" xfId="0" applyFont="1" applyFill="1" applyBorder="1" applyAlignment="1">
      <alignment horizontal="center" vertical="center" wrapText="1"/>
    </xf>
    <xf numFmtId="10" fontId="10" fillId="9" borderId="8" xfId="0" applyNumberFormat="1" applyFont="1" applyFill="1" applyBorder="1" applyAlignment="1">
      <alignment horizontal="center" vertical="center" wrapText="1"/>
    </xf>
    <xf numFmtId="43" fontId="0" fillId="9" borderId="8" xfId="19" applyFont="1" applyFill="1" applyBorder="1" applyAlignment="1">
      <alignment horizontal="left" vertical="center" wrapText="1" indent="1"/>
    </xf>
    <xf numFmtId="43" fontId="0" fillId="0" borderId="8" xfId="19" applyFont="1" applyBorder="1" applyAlignment="1">
      <alignment horizontal="left" vertical="center" wrapText="1" indent="1"/>
    </xf>
    <xf numFmtId="0" fontId="0" fillId="9" borderId="8" xfId="0" applyFill="1" applyBorder="1" applyAlignment="1">
      <alignment horizontal="left" vertical="center" wrapText="1" indent="1"/>
    </xf>
    <xf numFmtId="39" fontId="0" fillId="9" borderId="8" xfId="19" applyNumberFormat="1" applyFont="1" applyFill="1" applyBorder="1" applyAlignment="1">
      <alignment horizontal="right" vertical="center" wrapText="1" indent="1"/>
    </xf>
    <xf numFmtId="9" fontId="0" fillId="9" borderId="8" xfId="33" applyFont="1" applyFill="1" applyBorder="1" applyAlignment="1">
      <alignment horizontal="right" vertical="center" wrapText="1" indent="1"/>
    </xf>
    <xf numFmtId="0" fontId="0" fillId="9" borderId="21" xfId="0" applyFont="1" applyFill="1" applyBorder="1" applyAlignment="1">
      <alignment horizontal="left" vertical="center" wrapText="1" indent="1"/>
    </xf>
    <xf numFmtId="0" fontId="12" fillId="9" borderId="22" xfId="0" applyFont="1" applyFill="1" applyBorder="1" applyAlignment="1">
      <alignment horizontal="left" vertical="center" wrapText="1" indent="1"/>
    </xf>
    <xf numFmtId="0" fontId="0" fillId="9" borderId="22" xfId="0" applyFont="1" applyFill="1" applyBorder="1" applyAlignment="1">
      <alignment horizontal="left" vertical="center" wrapText="1" indent="1"/>
    </xf>
    <xf numFmtId="37" fontId="0" fillId="9" borderId="22" xfId="19" applyNumberFormat="1" applyFont="1" applyFill="1" applyBorder="1" applyAlignment="1">
      <alignment horizontal="right" vertical="center" wrapText="1" indent="1"/>
    </xf>
    <xf numFmtId="37" fontId="0" fillId="9" borderId="23" xfId="19" applyNumberFormat="1" applyFont="1" applyFill="1" applyBorder="1" applyAlignment="1">
      <alignment horizontal="right" vertical="center" wrapText="1" indent="1"/>
    </xf>
    <xf numFmtId="0" fontId="0" fillId="9" borderId="24" xfId="0" applyFont="1" applyFill="1" applyBorder="1" applyAlignment="1">
      <alignment horizontal="left" vertical="center" wrapText="1" indent="1"/>
    </xf>
    <xf numFmtId="37" fontId="0" fillId="9" borderId="25" xfId="19" applyNumberFormat="1" applyFont="1" applyFill="1" applyBorder="1" applyAlignment="1">
      <alignment horizontal="right" vertical="center" wrapText="1" indent="1"/>
    </xf>
    <xf numFmtId="9" fontId="0" fillId="9" borderId="25" xfId="19" applyNumberFormat="1" applyFont="1" applyFill="1" applyBorder="1" applyAlignment="1">
      <alignment horizontal="right" vertical="center" wrapText="1" indent="1"/>
    </xf>
    <xf numFmtId="170" fontId="0" fillId="16" borderId="25" xfId="19" applyNumberFormat="1" applyFont="1" applyFill="1" applyBorder="1" applyAlignment="1" applyProtection="1">
      <alignment horizontal="right" vertical="center" wrapText="1" indent="1"/>
    </xf>
    <xf numFmtId="39" fontId="0" fillId="9" borderId="25" xfId="19" applyNumberFormat="1" applyFont="1" applyFill="1" applyBorder="1" applyAlignment="1">
      <alignment horizontal="right" vertical="center" wrapText="1" indent="1"/>
    </xf>
    <xf numFmtId="9" fontId="0" fillId="9" borderId="25" xfId="33" applyFont="1" applyFill="1" applyBorder="1" applyAlignment="1">
      <alignment horizontal="right" vertical="center" wrapText="1" indent="1"/>
    </xf>
    <xf numFmtId="0" fontId="10" fillId="9" borderId="27" xfId="0" applyFont="1" applyFill="1" applyBorder="1" applyAlignment="1">
      <alignment horizontal="left" vertical="center" wrapText="1" indent="1"/>
    </xf>
    <xf numFmtId="37" fontId="0" fillId="9" borderId="27" xfId="19" applyNumberFormat="1" applyFont="1" applyFill="1" applyBorder="1" applyAlignment="1">
      <alignment horizontal="right" vertical="center" wrapText="1" indent="1"/>
    </xf>
    <xf numFmtId="165" fontId="0" fillId="9" borderId="27" xfId="19" applyNumberFormat="1" applyFont="1" applyFill="1" applyBorder="1" applyAlignment="1">
      <alignment horizontal="right" vertical="center" wrapText="1" indent="1"/>
    </xf>
    <xf numFmtId="37" fontId="0" fillId="9" borderId="28" xfId="19" applyNumberFormat="1" applyFont="1" applyFill="1" applyBorder="1" applyAlignment="1">
      <alignment horizontal="right" vertical="center" wrapText="1" indent="1"/>
    </xf>
    <xf numFmtId="0" fontId="0" fillId="24" borderId="33" xfId="0" applyFill="1" applyBorder="1" applyAlignment="1">
      <alignment horizontal="center" vertical="center" wrapText="1"/>
    </xf>
    <xf numFmtId="0" fontId="0" fillId="24" borderId="31" xfId="0" applyFill="1" applyBorder="1" applyAlignment="1">
      <alignment horizontal="center" vertical="center" wrapText="1"/>
    </xf>
    <xf numFmtId="164" fontId="0" fillId="7" borderId="8" xfId="0" applyNumberFormat="1" applyFont="1" applyFill="1" applyBorder="1" applyAlignment="1">
      <alignment horizontal="left" vertical="center" wrapText="1" indent="1"/>
    </xf>
    <xf numFmtId="10" fontId="0" fillId="7" borderId="8" xfId="33" applyNumberFormat="1" applyFont="1" applyFill="1" applyBorder="1" applyAlignment="1">
      <alignment horizontal="right" vertical="center" indent="1"/>
    </xf>
    <xf numFmtId="164" fontId="0" fillId="7" borderId="8" xfId="0" applyNumberFormat="1" applyFill="1" applyBorder="1" applyAlignment="1">
      <alignment horizontal="left" vertical="center" wrapText="1" indent="1"/>
    </xf>
    <xf numFmtId="0" fontId="0" fillId="7" borderId="8" xfId="0" applyFill="1" applyBorder="1" applyAlignment="1">
      <alignment horizontal="right" vertical="center" indent="1"/>
    </xf>
    <xf numFmtId="0" fontId="0" fillId="7" borderId="8" xfId="0" applyFill="1" applyBorder="1" applyAlignment="1">
      <alignment horizontal="right" vertical="center" wrapText="1" indent="1"/>
    </xf>
    <xf numFmtId="164" fontId="0" fillId="7" borderId="8" xfId="0" applyNumberFormat="1" applyFont="1" applyFill="1" applyBorder="1" applyAlignment="1">
      <alignment horizontal="center" vertical="center" wrapText="1"/>
    </xf>
    <xf numFmtId="164" fontId="0" fillId="7" borderId="8" xfId="33" applyNumberFormat="1" applyFont="1" applyFill="1" applyBorder="1" applyAlignment="1">
      <alignment horizontal="right" vertical="center" indent="1"/>
    </xf>
    <xf numFmtId="164" fontId="0" fillId="7" borderId="8" xfId="0" applyNumberFormat="1" applyFill="1" applyBorder="1" applyAlignment="1">
      <alignment horizontal="center" vertical="center" wrapText="1"/>
    </xf>
    <xf numFmtId="9" fontId="0" fillId="7" borderId="8" xfId="0" applyNumberFormat="1" applyFont="1" applyFill="1" applyBorder="1" applyAlignment="1">
      <alignment horizontal="center" vertical="center"/>
    </xf>
    <xf numFmtId="9" fontId="0" fillId="7" borderId="8" xfId="0" applyNumberFormat="1" applyFont="1" applyFill="1" applyBorder="1" applyAlignment="1">
      <alignment horizontal="center"/>
    </xf>
    <xf numFmtId="0" fontId="0" fillId="7" borderId="8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7" borderId="8" xfId="0" applyNumberFormat="1" applyFont="1" applyFill="1" applyBorder="1" applyAlignment="1">
      <alignment horizontal="left" vertical="center" indent="1"/>
    </xf>
    <xf numFmtId="0" fontId="0" fillId="7" borderId="21" xfId="0" applyFont="1" applyFill="1" applyBorder="1" applyAlignment="1">
      <alignment horizontal="left" vertical="center" wrapText="1" indent="1"/>
    </xf>
    <xf numFmtId="164" fontId="0" fillId="7" borderId="22" xfId="0" applyNumberFormat="1" applyFont="1" applyFill="1" applyBorder="1" applyAlignment="1">
      <alignment horizontal="left" vertical="center" wrapText="1" indent="1"/>
    </xf>
    <xf numFmtId="9" fontId="0" fillId="7" borderId="22" xfId="33" applyFont="1" applyFill="1" applyBorder="1" applyAlignment="1">
      <alignment horizontal="right" vertical="center" indent="1"/>
    </xf>
    <xf numFmtId="9" fontId="0" fillId="7" borderId="23" xfId="33" applyFont="1" applyFill="1" applyBorder="1" applyAlignment="1">
      <alignment horizontal="right" vertical="center" indent="1"/>
    </xf>
    <xf numFmtId="0" fontId="0" fillId="7" borderId="24" xfId="0" applyFont="1" applyFill="1" applyBorder="1" applyAlignment="1">
      <alignment horizontal="left" vertical="center" wrapText="1" indent="1"/>
    </xf>
    <xf numFmtId="10" fontId="0" fillId="7" borderId="25" xfId="33" applyNumberFormat="1" applyFont="1" applyFill="1" applyBorder="1" applyAlignment="1">
      <alignment horizontal="right" vertical="center" indent="1"/>
    </xf>
    <xf numFmtId="0" fontId="0" fillId="7" borderId="25" xfId="0" applyFill="1" applyBorder="1" applyAlignment="1">
      <alignment horizontal="right" vertical="center" wrapText="1" indent="1"/>
    </xf>
    <xf numFmtId="164" fontId="0" fillId="7" borderId="25" xfId="33" applyNumberFormat="1" applyFont="1" applyFill="1" applyBorder="1" applyAlignment="1">
      <alignment horizontal="right" vertical="center" indent="1"/>
    </xf>
    <xf numFmtId="0" fontId="0" fillId="7" borderId="25" xfId="0" applyFill="1" applyBorder="1" applyAlignment="1">
      <alignment horizontal="right" vertical="center" indent="1"/>
    </xf>
    <xf numFmtId="0" fontId="0" fillId="7" borderId="32" xfId="0" applyFont="1" applyFill="1" applyBorder="1" applyAlignment="1">
      <alignment horizontal="left" vertical="center" wrapText="1" indent="1"/>
    </xf>
    <xf numFmtId="0" fontId="0" fillId="7" borderId="10" xfId="0" applyFont="1" applyFill="1" applyBorder="1" applyAlignment="1">
      <alignment horizontal="left" vertical="center" wrapText="1" indent="1"/>
    </xf>
    <xf numFmtId="0" fontId="0" fillId="7" borderId="10" xfId="0" applyFont="1" applyFill="1" applyBorder="1" applyAlignment="1">
      <alignment horizontal="center" vertical="center"/>
    </xf>
    <xf numFmtId="9" fontId="0" fillId="7" borderId="10" xfId="0" applyNumberFormat="1" applyFont="1" applyFill="1" applyBorder="1" applyAlignment="1">
      <alignment horizontal="left" vertical="center" indent="1"/>
    </xf>
    <xf numFmtId="0" fontId="0" fillId="7" borderId="10" xfId="0" applyFont="1" applyFill="1" applyBorder="1" applyAlignment="1">
      <alignment horizontal="right" vertical="center" wrapText="1" indent="1"/>
    </xf>
    <xf numFmtId="0" fontId="0" fillId="7" borderId="30" xfId="0" applyFont="1" applyFill="1" applyBorder="1" applyAlignment="1">
      <alignment horizontal="right" vertical="center" wrapText="1" indent="1"/>
    </xf>
    <xf numFmtId="0" fontId="0" fillId="21" borderId="8" xfId="0" applyFont="1" applyFill="1" applyBorder="1" applyAlignment="1">
      <alignment horizontal="left" vertical="center" wrapText="1" indent="1"/>
    </xf>
    <xf numFmtId="166" fontId="0" fillId="21" borderId="8" xfId="33" applyNumberFormat="1" applyFont="1" applyFill="1" applyBorder="1" applyAlignment="1">
      <alignment horizontal="right" vertical="center" wrapText="1" indent="1"/>
    </xf>
    <xf numFmtId="10" fontId="0" fillId="21" borderId="8" xfId="0" applyNumberFormat="1" applyFont="1" applyFill="1" applyBorder="1" applyAlignment="1">
      <alignment horizontal="right" vertical="center" wrapText="1" indent="1"/>
    </xf>
    <xf numFmtId="9" fontId="0" fillId="21" borderId="8" xfId="33" applyFont="1" applyFill="1" applyBorder="1" applyAlignment="1">
      <alignment horizontal="right" vertical="center" wrapText="1" indent="1"/>
    </xf>
    <xf numFmtId="164" fontId="0" fillId="21" borderId="22" xfId="0" applyNumberFormat="1" applyFont="1" applyFill="1" applyBorder="1" applyAlignment="1">
      <alignment horizontal="right" vertical="center" wrapText="1" indent="1"/>
    </xf>
    <xf numFmtId="164" fontId="0" fillId="21" borderId="23" xfId="0" applyNumberFormat="1" applyFont="1" applyFill="1" applyBorder="1" applyAlignment="1">
      <alignment horizontal="right" vertical="center" wrapText="1" indent="1"/>
    </xf>
    <xf numFmtId="164" fontId="0" fillId="21" borderId="25" xfId="0" applyNumberFormat="1" applyFont="1" applyFill="1" applyBorder="1" applyAlignment="1">
      <alignment horizontal="right" vertical="center" wrapText="1" indent="1"/>
    </xf>
    <xf numFmtId="1" fontId="0" fillId="21" borderId="25" xfId="33" applyNumberFormat="1" applyFont="1" applyFill="1" applyBorder="1" applyAlignment="1">
      <alignment horizontal="right" vertical="center" wrapText="1" indent="1"/>
    </xf>
    <xf numFmtId="9" fontId="0" fillId="21" borderId="25" xfId="0" applyNumberFormat="1" applyFont="1" applyFill="1" applyBorder="1" applyAlignment="1">
      <alignment horizontal="right" vertical="center" wrapText="1" indent="1"/>
    </xf>
    <xf numFmtId="166" fontId="0" fillId="21" borderId="25" xfId="33" applyNumberFormat="1" applyFont="1" applyFill="1" applyBorder="1" applyAlignment="1">
      <alignment horizontal="right" vertical="center" wrapText="1" indent="1"/>
    </xf>
    <xf numFmtId="10" fontId="0" fillId="21" borderId="25" xfId="0" applyNumberFormat="1" applyFont="1" applyFill="1" applyBorder="1" applyAlignment="1">
      <alignment horizontal="right" vertical="center" wrapText="1" indent="1"/>
    </xf>
    <xf numFmtId="9" fontId="0" fillId="21" borderId="25" xfId="33" applyFont="1" applyFill="1" applyBorder="1" applyAlignment="1">
      <alignment horizontal="right" vertical="center" wrapText="1" indent="1"/>
    </xf>
    <xf numFmtId="37" fontId="0" fillId="21" borderId="25" xfId="19" applyNumberFormat="1" applyFont="1" applyFill="1" applyBorder="1" applyAlignment="1">
      <alignment horizontal="right" vertical="center" wrapText="1" indent="1"/>
    </xf>
    <xf numFmtId="0" fontId="0" fillId="21" borderId="21" xfId="0" applyFont="1" applyFill="1" applyBorder="1" applyAlignment="1">
      <alignment horizontal="left" vertical="center" wrapText="1" indent="1"/>
    </xf>
    <xf numFmtId="0" fontId="0" fillId="21" borderId="22" xfId="0" applyFont="1" applyFill="1" applyBorder="1" applyAlignment="1">
      <alignment horizontal="center" vertical="center" wrapText="1"/>
    </xf>
    <xf numFmtId="0" fontId="0" fillId="21" borderId="22" xfId="0" applyFont="1" applyFill="1" applyBorder="1" applyAlignment="1">
      <alignment horizontal="left" vertical="center" wrapText="1" indent="1"/>
    </xf>
    <xf numFmtId="0" fontId="0" fillId="21" borderId="24" xfId="0" applyFont="1" applyFill="1" applyBorder="1" applyAlignment="1">
      <alignment horizontal="left" vertical="center" wrapText="1" indent="1"/>
    </xf>
    <xf numFmtId="0" fontId="0" fillId="21" borderId="8" xfId="0" applyFont="1" applyFill="1" applyBorder="1" applyAlignment="1">
      <alignment horizontal="center" vertical="center" wrapText="1"/>
    </xf>
    <xf numFmtId="0" fontId="0" fillId="21" borderId="8" xfId="0" applyFill="1" applyBorder="1" applyAlignment="1">
      <alignment horizontal="left" vertical="center" wrapText="1" indent="1"/>
    </xf>
    <xf numFmtId="0" fontId="10" fillId="21" borderId="8" xfId="0" applyFont="1" applyFill="1" applyBorder="1" applyAlignment="1">
      <alignment horizontal="center" vertical="center" wrapText="1"/>
    </xf>
    <xf numFmtId="0" fontId="0" fillId="21" borderId="8" xfId="0" applyFont="1" applyFill="1" applyBorder="1" applyAlignment="1">
      <alignment horizontal="left" vertical="center" wrapText="1" indent="1"/>
    </xf>
    <xf numFmtId="9" fontId="0" fillId="21" borderId="8" xfId="0" applyNumberFormat="1" applyFont="1" applyFill="1" applyBorder="1" applyAlignment="1">
      <alignment horizontal="center" vertical="center"/>
    </xf>
    <xf numFmtId="9" fontId="0" fillId="21" borderId="8" xfId="0" applyNumberFormat="1" applyFont="1" applyFill="1" applyBorder="1" applyAlignment="1">
      <alignment horizontal="left" vertical="center" wrapText="1" indent="1"/>
    </xf>
    <xf numFmtId="0" fontId="0" fillId="21" borderId="8" xfId="0" applyFont="1" applyFill="1" applyBorder="1" applyAlignment="1">
      <alignment horizontal="center" vertical="center"/>
    </xf>
    <xf numFmtId="1" fontId="0" fillId="21" borderId="8" xfId="0" applyNumberFormat="1" applyFont="1" applyFill="1" applyBorder="1" applyAlignment="1">
      <alignment horizontal="left" vertical="center" wrapText="1" indent="1"/>
    </xf>
    <xf numFmtId="167" fontId="0" fillId="21" borderId="8" xfId="19" applyNumberFormat="1" applyFont="1" applyFill="1" applyBorder="1" applyAlignment="1">
      <alignment horizontal="left" vertical="center" wrapText="1" indent="1"/>
    </xf>
    <xf numFmtId="1" fontId="0" fillId="21" borderId="8" xfId="0" applyNumberFormat="1" applyFill="1" applyBorder="1" applyAlignment="1">
      <alignment horizontal="left" vertical="center" wrapText="1" indent="1"/>
    </xf>
    <xf numFmtId="0" fontId="0" fillId="21" borderId="24" xfId="0" applyFill="1" applyBorder="1" applyAlignment="1">
      <alignment horizontal="left" vertical="center" wrapText="1" indent="1"/>
    </xf>
    <xf numFmtId="9" fontId="0" fillId="21" borderId="8" xfId="0" applyNumberFormat="1" applyFont="1" applyFill="1" applyBorder="1" applyAlignment="1">
      <alignment horizontal="center" vertical="center" wrapText="1"/>
    </xf>
    <xf numFmtId="0" fontId="0" fillId="21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21" borderId="32" xfId="0" applyFill="1" applyBorder="1" applyAlignment="1">
      <alignment horizontal="left" vertical="center" wrapText="1" indent="1"/>
    </xf>
    <xf numFmtId="0" fontId="10" fillId="21" borderId="10" xfId="0" applyFont="1" applyFill="1" applyBorder="1" applyAlignment="1">
      <alignment horizontal="center" vertical="center" wrapText="1"/>
    </xf>
    <xf numFmtId="0" fontId="0" fillId="21" borderId="10" xfId="0" applyFont="1" applyFill="1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 wrapText="1"/>
    </xf>
    <xf numFmtId="37" fontId="0" fillId="21" borderId="30" xfId="19" applyNumberFormat="1" applyFont="1" applyFill="1" applyBorder="1" applyAlignment="1">
      <alignment horizontal="right" vertical="center" wrapText="1" indent="1"/>
    </xf>
    <xf numFmtId="0" fontId="10" fillId="8" borderId="8" xfId="0" applyFont="1" applyFill="1" applyBorder="1" applyAlignment="1">
      <alignment horizontal="center" vertical="center" wrapText="1"/>
    </xf>
    <xf numFmtId="3" fontId="0" fillId="8" borderId="8" xfId="0" applyNumberFormat="1" applyFont="1" applyFill="1" applyBorder="1" applyAlignment="1">
      <alignment horizontal="left" vertical="center" wrapText="1" indent="1"/>
    </xf>
    <xf numFmtId="3" fontId="0" fillId="0" borderId="8" xfId="0" applyNumberFormat="1" applyBorder="1" applyAlignment="1">
      <alignment horizontal="left" vertical="center" wrapText="1" indent="1"/>
    </xf>
    <xf numFmtId="0" fontId="0" fillId="8" borderId="21" xfId="0" applyFont="1" applyFill="1" applyBorder="1" applyAlignment="1">
      <alignment horizontal="left" vertical="center" wrapText="1" indent="1"/>
    </xf>
    <xf numFmtId="0" fontId="10" fillId="8" borderId="22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>
      <alignment horizontal="left" vertical="center" wrapText="1" indent="1"/>
    </xf>
    <xf numFmtId="3" fontId="0" fillId="8" borderId="22" xfId="0" applyNumberFormat="1" applyFont="1" applyFill="1" applyBorder="1" applyAlignment="1">
      <alignment horizontal="left" vertical="center" wrapText="1" indent="1"/>
    </xf>
    <xf numFmtId="0" fontId="10" fillId="8" borderId="22" xfId="0" applyFont="1" applyFill="1" applyBorder="1" applyAlignment="1">
      <alignment horizontal="right" vertical="center" wrapText="1" indent="1"/>
    </xf>
    <xf numFmtId="0" fontId="10" fillId="8" borderId="23" xfId="0" applyFont="1" applyFill="1" applyBorder="1" applyAlignment="1">
      <alignment horizontal="right" vertical="center" wrapText="1" indent="1"/>
    </xf>
    <xf numFmtId="0" fontId="0" fillId="8" borderId="24" xfId="0" applyFont="1" applyFill="1" applyBorder="1" applyAlignment="1">
      <alignment horizontal="left" vertical="center" wrapText="1" indent="1"/>
    </xf>
    <xf numFmtId="167" fontId="10" fillId="8" borderId="25" xfId="19" applyNumberFormat="1" applyFont="1" applyFill="1" applyBorder="1" applyAlignment="1">
      <alignment horizontal="right" vertical="center" wrapText="1" indent="1"/>
    </xf>
    <xf numFmtId="0" fontId="0" fillId="8" borderId="25" xfId="0" applyFill="1" applyBorder="1" applyAlignment="1">
      <alignment horizontal="right" vertical="center" wrapText="1" indent="1"/>
    </xf>
    <xf numFmtId="0" fontId="10" fillId="8" borderId="25" xfId="0" applyFont="1" applyFill="1" applyBorder="1" applyAlignment="1">
      <alignment horizontal="right" vertical="center" wrapText="1" indent="1"/>
    </xf>
    <xf numFmtId="9" fontId="0" fillId="8" borderId="25" xfId="19" applyNumberFormat="1" applyFont="1" applyFill="1" applyBorder="1" applyAlignment="1">
      <alignment horizontal="right" vertical="center" wrapText="1" indent="1"/>
    </xf>
    <xf numFmtId="37" fontId="0" fillId="8" borderId="25" xfId="19" applyNumberFormat="1" applyFont="1" applyFill="1" applyBorder="1" applyAlignment="1">
      <alignment horizontal="right" vertical="center" wrapText="1" indent="1"/>
    </xf>
    <xf numFmtId="0" fontId="10" fillId="8" borderId="25" xfId="0" applyFont="1" applyFill="1" applyBorder="1" applyAlignment="1">
      <alignment horizontal="left" vertical="center" wrapText="1" indent="1"/>
    </xf>
    <xf numFmtId="3" fontId="0" fillId="8" borderId="25" xfId="0" applyNumberFormat="1" applyFill="1" applyBorder="1" applyAlignment="1">
      <alignment horizontal="right" vertical="center" indent="1"/>
    </xf>
    <xf numFmtId="9" fontId="0" fillId="8" borderId="25" xfId="33" applyFont="1" applyFill="1" applyBorder="1" applyAlignment="1">
      <alignment horizontal="right" vertical="center" indent="1"/>
    </xf>
    <xf numFmtId="0" fontId="0" fillId="8" borderId="25" xfId="0" applyFont="1" applyFill="1" applyBorder="1" applyAlignment="1">
      <alignment horizontal="right" vertical="center" wrapText="1" indent="1"/>
    </xf>
    <xf numFmtId="3" fontId="0" fillId="8" borderId="25" xfId="0" applyNumberFormat="1" applyFont="1" applyFill="1" applyBorder="1" applyAlignment="1">
      <alignment horizontal="right" vertical="center" indent="1"/>
    </xf>
    <xf numFmtId="0" fontId="0" fillId="24" borderId="42" xfId="0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left" vertical="center" wrapText="1" indent="1"/>
    </xf>
    <xf numFmtId="9" fontId="0" fillId="8" borderId="30" xfId="0" applyNumberFormat="1" applyFont="1" applyFill="1" applyBorder="1" applyAlignment="1">
      <alignment horizontal="right" vertical="center" wrapText="1" indent="1"/>
    </xf>
    <xf numFmtId="0" fontId="10" fillId="9" borderId="22" xfId="0" applyFont="1" applyFill="1" applyBorder="1" applyAlignment="1">
      <alignment horizontal="center" vertical="center" wrapText="1"/>
    </xf>
    <xf numFmtId="0" fontId="0" fillId="9" borderId="22" xfId="0" applyFill="1" applyBorder="1" applyAlignment="1">
      <alignment horizontal="right" vertical="center" indent="1"/>
    </xf>
    <xf numFmtId="0" fontId="0" fillId="9" borderId="23" xfId="0" applyFill="1" applyBorder="1" applyAlignment="1">
      <alignment horizontal="right" vertical="center" indent="1"/>
    </xf>
    <xf numFmtId="0" fontId="0" fillId="9" borderId="8" xfId="0" applyFill="1" applyBorder="1" applyAlignment="1">
      <alignment horizontal="right" vertical="center" wrapText="1" indent="1"/>
    </xf>
    <xf numFmtId="0" fontId="0" fillId="9" borderId="8" xfId="0" applyFill="1" applyBorder="1" applyAlignment="1">
      <alignment horizontal="right" vertical="center" indent="1"/>
    </xf>
    <xf numFmtId="0" fontId="0" fillId="9" borderId="25" xfId="0" applyFill="1" applyBorder="1" applyAlignment="1">
      <alignment horizontal="right" vertical="center" wrapText="1" indent="1"/>
    </xf>
    <xf numFmtId="0" fontId="0" fillId="9" borderId="25" xfId="0" applyFill="1" applyBorder="1" applyAlignment="1">
      <alignment horizontal="right" vertical="center" indent="1"/>
    </xf>
    <xf numFmtId="0" fontId="0" fillId="9" borderId="8" xfId="0" applyFill="1" applyBorder="1" applyAlignment="1">
      <alignment horizontal="center" vertical="center"/>
    </xf>
    <xf numFmtId="9" fontId="15" fillId="25" borderId="8" xfId="33" applyNumberFormat="1" applyFont="1" applyFill="1" applyBorder="1" applyAlignment="1">
      <alignment horizontal="right" vertical="center" indent="1"/>
    </xf>
    <xf numFmtId="9" fontId="15" fillId="25" borderId="25" xfId="33" applyNumberFormat="1" applyFont="1" applyFill="1" applyBorder="1" applyAlignment="1">
      <alignment horizontal="right" vertical="center" indent="1"/>
    </xf>
    <xf numFmtId="0" fontId="12" fillId="25" borderId="8" xfId="0" applyFont="1" applyFill="1" applyBorder="1" applyAlignment="1">
      <alignment horizontal="right" vertical="center" indent="1"/>
    </xf>
    <xf numFmtId="0" fontId="12" fillId="25" borderId="25" xfId="0" applyFont="1" applyFill="1" applyBorder="1" applyAlignment="1">
      <alignment horizontal="right" vertical="center" indent="1"/>
    </xf>
    <xf numFmtId="167" fontId="0" fillId="9" borderId="8" xfId="19" applyNumberFormat="1" applyFont="1" applyFill="1" applyBorder="1" applyAlignment="1">
      <alignment horizontal="right" vertical="center" wrapText="1" indent="1"/>
    </xf>
    <xf numFmtId="9" fontId="0" fillId="9" borderId="8" xfId="33" applyNumberFormat="1" applyFont="1" applyFill="1" applyBorder="1" applyAlignment="1">
      <alignment horizontal="right" vertical="center" wrapText="1" indent="1"/>
    </xf>
    <xf numFmtId="167" fontId="0" fillId="9" borderId="25" xfId="19" applyNumberFormat="1" applyFont="1" applyFill="1" applyBorder="1" applyAlignment="1">
      <alignment horizontal="right" vertical="center" wrapText="1" indent="1"/>
    </xf>
    <xf numFmtId="167" fontId="7" fillId="9" borderId="8" xfId="19" applyNumberFormat="1" applyFont="1" applyFill="1" applyBorder="1" applyAlignment="1">
      <alignment horizontal="right" vertical="center" wrapText="1" indent="1"/>
    </xf>
    <xf numFmtId="167" fontId="7" fillId="9" borderId="25" xfId="19" applyNumberFormat="1" applyFont="1" applyFill="1" applyBorder="1" applyAlignment="1">
      <alignment horizontal="right" vertical="center" wrapText="1" indent="1"/>
    </xf>
    <xf numFmtId="1" fontId="0" fillId="9" borderId="8" xfId="0" applyNumberFormat="1" applyFill="1" applyBorder="1" applyAlignment="1">
      <alignment horizontal="right" vertical="center" indent="1"/>
    </xf>
    <xf numFmtId="1" fontId="0" fillId="9" borderId="25" xfId="0" applyNumberFormat="1" applyFill="1" applyBorder="1" applyAlignment="1">
      <alignment horizontal="right" vertical="center" indent="1"/>
    </xf>
    <xf numFmtId="9" fontId="10" fillId="9" borderId="8" xfId="0" applyNumberFormat="1" applyFont="1" applyFill="1" applyBorder="1" applyAlignment="1">
      <alignment horizontal="center" vertical="center" wrapText="1"/>
    </xf>
    <xf numFmtId="164" fontId="10" fillId="9" borderId="8" xfId="0" applyNumberFormat="1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9" fontId="0" fillId="9" borderId="8" xfId="0" applyNumberFormat="1" applyFont="1" applyFill="1" applyBorder="1" applyAlignment="1">
      <alignment horizontal="left" vertical="center" wrapText="1" indent="1"/>
    </xf>
    <xf numFmtId="9" fontId="0" fillId="9" borderId="25" xfId="33" applyNumberFormat="1" applyFont="1" applyFill="1" applyBorder="1" applyAlignment="1">
      <alignment horizontal="right" vertical="center" wrapText="1" indent="1"/>
    </xf>
    <xf numFmtId="1" fontId="0" fillId="9" borderId="8" xfId="0" applyNumberFormat="1" applyFont="1" applyFill="1" applyBorder="1" applyAlignment="1">
      <alignment horizontal="right" vertical="center" indent="1"/>
    </xf>
    <xf numFmtId="1" fontId="0" fillId="9" borderId="25" xfId="0" applyNumberFormat="1" applyFont="1" applyFill="1" applyBorder="1" applyAlignment="1">
      <alignment horizontal="right" vertical="center" indent="1"/>
    </xf>
    <xf numFmtId="0" fontId="0" fillId="9" borderId="24" xfId="0" applyFill="1" applyBorder="1" applyAlignment="1">
      <alignment horizontal="left" vertical="center" wrapText="1" indent="1"/>
    </xf>
    <xf numFmtId="9" fontId="0" fillId="9" borderId="8" xfId="33" applyFont="1" applyFill="1" applyBorder="1" applyAlignment="1">
      <alignment horizontal="right" vertical="center" indent="1"/>
    </xf>
    <xf numFmtId="9" fontId="0" fillId="9" borderId="25" xfId="33" applyFont="1" applyFill="1" applyBorder="1" applyAlignment="1">
      <alignment horizontal="right" vertical="center" indent="1"/>
    </xf>
    <xf numFmtId="9" fontId="10" fillId="9" borderId="8" xfId="0" applyNumberFormat="1" applyFont="1" applyFill="1" applyBorder="1" applyAlignment="1">
      <alignment horizontal="left" vertical="center" wrapText="1" indent="1"/>
    </xf>
    <xf numFmtId="10" fontId="10" fillId="9" borderId="8" xfId="0" applyNumberFormat="1" applyFont="1" applyFill="1" applyBorder="1" applyAlignment="1">
      <alignment horizontal="left" vertical="center" wrapText="1" indent="1"/>
    </xf>
    <xf numFmtId="10" fontId="0" fillId="9" borderId="8" xfId="0" applyNumberFormat="1" applyFill="1" applyBorder="1" applyAlignment="1">
      <alignment horizontal="left" vertical="center" wrapText="1" indent="1"/>
    </xf>
    <xf numFmtId="0" fontId="0" fillId="9" borderId="26" xfId="0" applyFill="1" applyBorder="1" applyAlignment="1">
      <alignment horizontal="left" vertical="center" wrapText="1" indent="1"/>
    </xf>
    <xf numFmtId="0" fontId="0" fillId="9" borderId="27" xfId="0" applyFont="1" applyFill="1" applyBorder="1" applyAlignment="1">
      <alignment horizontal="center" vertical="center" wrapText="1"/>
    </xf>
    <xf numFmtId="0" fontId="0" fillId="9" borderId="27" xfId="0" applyFill="1" applyBorder="1" applyAlignment="1">
      <alignment horizontal="left" vertical="center" wrapText="1" indent="1"/>
    </xf>
    <xf numFmtId="10" fontId="0" fillId="9" borderId="27" xfId="0" applyNumberFormat="1" applyFill="1" applyBorder="1" applyAlignment="1">
      <alignment horizontal="left" vertical="center" wrapText="1" indent="1"/>
    </xf>
    <xf numFmtId="1" fontId="0" fillId="9" borderId="27" xfId="0" applyNumberFormat="1" applyFill="1" applyBorder="1" applyAlignment="1">
      <alignment horizontal="right" vertical="center" indent="1"/>
    </xf>
    <xf numFmtId="1" fontId="0" fillId="9" borderId="28" xfId="0" applyNumberFormat="1" applyFill="1" applyBorder="1" applyAlignment="1">
      <alignment horizontal="right" vertical="center" inden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0" fillId="5" borderId="20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9" fontId="0" fillId="5" borderId="8" xfId="19" applyNumberFormat="1" applyFont="1" applyFill="1" applyBorder="1" applyAlignment="1">
      <alignment horizontal="center" vertical="center" wrapText="1"/>
    </xf>
    <xf numFmtId="9" fontId="0" fillId="5" borderId="10" xfId="19" applyNumberFormat="1" applyFont="1" applyFill="1" applyBorder="1" applyAlignment="1">
      <alignment horizontal="center" vertical="center" wrapText="1"/>
    </xf>
    <xf numFmtId="9" fontId="0" fillId="5" borderId="11" xfId="19" applyNumberFormat="1" applyFont="1" applyFill="1" applyBorder="1" applyAlignment="1">
      <alignment horizontal="center" vertical="center" wrapText="1"/>
    </xf>
    <xf numFmtId="9" fontId="0" fillId="5" borderId="20" xfId="19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0" fillId="11" borderId="39" xfId="0" applyFont="1" applyFill="1" applyBorder="1" applyAlignment="1">
      <alignment horizontal="center" vertical="center" wrapText="1"/>
    </xf>
    <xf numFmtId="0" fontId="0" fillId="11" borderId="11" xfId="0" applyFont="1" applyFill="1" applyBorder="1" applyAlignment="1">
      <alignment horizontal="center" vertical="center" wrapText="1"/>
    </xf>
    <xf numFmtId="0" fontId="0" fillId="11" borderId="20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40" xfId="0" applyFont="1" applyFill="1" applyBorder="1" applyAlignment="1">
      <alignment horizontal="center" vertical="center" wrapText="1"/>
    </xf>
    <xf numFmtId="0" fontId="0" fillId="6" borderId="39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0" fontId="0" fillId="8" borderId="11" xfId="0" applyFont="1" applyFill="1" applyBorder="1" applyAlignment="1">
      <alignment horizontal="center" vertical="center" wrapText="1"/>
    </xf>
    <xf numFmtId="0" fontId="0" fillId="8" borderId="2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justify" vertical="top" wrapText="1"/>
    </xf>
    <xf numFmtId="0" fontId="0" fillId="2" borderId="22" xfId="0" applyFont="1" applyFill="1" applyBorder="1" applyAlignment="1">
      <alignment horizontal="justify" vertical="top" wrapText="1"/>
    </xf>
    <xf numFmtId="0" fontId="10" fillId="2" borderId="8" xfId="0" applyFont="1" applyFill="1" applyBorder="1" applyAlignment="1">
      <alignment horizontal="justify" vertical="top" wrapText="1"/>
    </xf>
    <xf numFmtId="0" fontId="0" fillId="2" borderId="8" xfId="0" applyFont="1" applyFill="1" applyBorder="1" applyAlignment="1">
      <alignment horizontal="justify" vertical="top" wrapText="1"/>
    </xf>
    <xf numFmtId="0" fontId="10" fillId="2" borderId="8" xfId="0" applyFont="1" applyFill="1" applyBorder="1" applyAlignment="1">
      <alignment horizontal="justify" vertical="top" wrapText="1"/>
    </xf>
    <xf numFmtId="0" fontId="0" fillId="2" borderId="8" xfId="0" applyFill="1" applyBorder="1" applyAlignment="1">
      <alignment horizontal="justify" vertical="top" wrapText="1"/>
    </xf>
    <xf numFmtId="0" fontId="10" fillId="2" borderId="27" xfId="0" applyFont="1" applyFill="1" applyBorder="1" applyAlignment="1">
      <alignment horizontal="justify" vertical="top" wrapText="1"/>
    </xf>
    <xf numFmtId="0" fontId="0" fillId="2" borderId="27" xfId="0" applyFont="1" applyFill="1" applyBorder="1" applyAlignment="1">
      <alignment horizontal="justify" vertical="top" wrapText="1"/>
    </xf>
    <xf numFmtId="0" fontId="0" fillId="5" borderId="20" xfId="0" applyFont="1" applyFill="1" applyBorder="1" applyAlignment="1">
      <alignment horizontal="justify" vertical="top" wrapText="1"/>
    </xf>
    <xf numFmtId="0" fontId="10" fillId="5" borderId="8" xfId="0" applyFont="1" applyFill="1" applyBorder="1" applyAlignment="1">
      <alignment horizontal="justify" vertical="top" wrapText="1"/>
    </xf>
    <xf numFmtId="0" fontId="0" fillId="5" borderId="8" xfId="0" applyFont="1" applyFill="1" applyBorder="1" applyAlignment="1">
      <alignment horizontal="justify" vertical="top" wrapText="1"/>
    </xf>
    <xf numFmtId="9" fontId="0" fillId="5" borderId="8" xfId="19" applyNumberFormat="1" applyFont="1" applyFill="1" applyBorder="1" applyAlignment="1">
      <alignment horizontal="justify" vertical="top" wrapText="1"/>
    </xf>
    <xf numFmtId="9" fontId="0" fillId="5" borderId="8" xfId="0" applyNumberFormat="1" applyFont="1" applyFill="1" applyBorder="1" applyAlignment="1">
      <alignment horizontal="justify" vertical="top" wrapText="1"/>
    </xf>
    <xf numFmtId="0" fontId="10" fillId="5" borderId="8" xfId="0" applyFont="1" applyFill="1" applyBorder="1" applyAlignment="1">
      <alignment horizontal="justify" vertical="top" wrapText="1"/>
    </xf>
    <xf numFmtId="0" fontId="0" fillId="5" borderId="8" xfId="0" applyFill="1" applyBorder="1" applyAlignment="1">
      <alignment horizontal="justify" vertical="top" wrapText="1"/>
    </xf>
    <xf numFmtId="37" fontId="0" fillId="5" borderId="8" xfId="19" applyNumberFormat="1" applyFont="1" applyFill="1" applyBorder="1" applyAlignment="1">
      <alignment horizontal="justify" vertical="top" wrapText="1"/>
    </xf>
    <xf numFmtId="0" fontId="10" fillId="5" borderId="10" xfId="0" applyFont="1" applyFill="1" applyBorder="1" applyAlignment="1">
      <alignment horizontal="justify" vertical="top" wrapText="1"/>
    </xf>
    <xf numFmtId="0" fontId="0" fillId="5" borderId="10" xfId="0" applyFont="1" applyFill="1" applyBorder="1" applyAlignment="1">
      <alignment horizontal="justify" vertical="top" wrapText="1"/>
    </xf>
    <xf numFmtId="37" fontId="0" fillId="5" borderId="10" xfId="19" applyNumberFormat="1" applyFont="1" applyFill="1" applyBorder="1" applyAlignment="1">
      <alignment horizontal="justify" vertical="top" wrapText="1"/>
    </xf>
    <xf numFmtId="0" fontId="10" fillId="7" borderId="22" xfId="0" applyFont="1" applyFill="1" applyBorder="1" applyAlignment="1">
      <alignment horizontal="justify" vertical="top" wrapText="1"/>
    </xf>
    <xf numFmtId="0" fontId="10" fillId="7" borderId="8" xfId="0" applyFont="1" applyFill="1" applyBorder="1" applyAlignment="1">
      <alignment horizontal="justify" vertical="top" wrapText="1"/>
    </xf>
    <xf numFmtId="0" fontId="0" fillId="7" borderId="8" xfId="0" applyFont="1" applyFill="1" applyBorder="1" applyAlignment="1">
      <alignment horizontal="justify" vertical="top" wrapText="1"/>
    </xf>
    <xf numFmtId="0" fontId="10" fillId="7" borderId="8" xfId="0" applyFont="1" applyFill="1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10" fillId="7" borderId="10" xfId="0" applyFont="1" applyFill="1" applyBorder="1" applyAlignment="1">
      <alignment horizontal="justify" vertical="top" wrapText="1"/>
    </xf>
    <xf numFmtId="0" fontId="0" fillId="7" borderId="10" xfId="0" applyFont="1" applyFill="1" applyBorder="1" applyAlignment="1">
      <alignment horizontal="justify" vertical="top" wrapText="1"/>
    </xf>
    <xf numFmtId="0" fontId="10" fillId="11" borderId="22" xfId="0" applyFont="1" applyFill="1" applyBorder="1" applyAlignment="1">
      <alignment horizontal="justify" vertical="top" wrapText="1"/>
    </xf>
    <xf numFmtId="0" fontId="0" fillId="11" borderId="22" xfId="0" applyFont="1" applyFill="1" applyBorder="1" applyAlignment="1">
      <alignment horizontal="justify" vertical="top" wrapText="1"/>
    </xf>
    <xf numFmtId="0" fontId="0" fillId="11" borderId="8" xfId="0" applyFont="1" applyFill="1" applyBorder="1" applyAlignment="1">
      <alignment horizontal="justify" vertical="top" wrapText="1"/>
    </xf>
    <xf numFmtId="0" fontId="0" fillId="11" borderId="8" xfId="0" applyFont="1" applyFill="1" applyBorder="1" applyAlignment="1">
      <alignment horizontal="justify" vertical="top" wrapText="1"/>
    </xf>
    <xf numFmtId="0" fontId="10" fillId="11" borderId="8" xfId="0" applyFont="1" applyFill="1" applyBorder="1" applyAlignment="1">
      <alignment horizontal="justify" vertical="top" wrapText="1"/>
    </xf>
    <xf numFmtId="0" fontId="10" fillId="11" borderId="8" xfId="0" applyFont="1" applyFill="1" applyBorder="1" applyAlignment="1">
      <alignment horizontal="justify" vertical="top" wrapText="1"/>
    </xf>
    <xf numFmtId="0" fontId="0" fillId="11" borderId="8" xfId="0" applyFill="1" applyBorder="1" applyAlignment="1">
      <alignment horizontal="justify" vertical="top" wrapText="1"/>
    </xf>
    <xf numFmtId="0" fontId="10" fillId="11" borderId="10" xfId="0" applyFont="1" applyFill="1" applyBorder="1" applyAlignment="1">
      <alignment horizontal="justify" vertical="top" wrapText="1"/>
    </xf>
    <xf numFmtId="0" fontId="10" fillId="6" borderId="22" xfId="0" applyFont="1" applyFill="1" applyBorder="1" applyAlignment="1">
      <alignment horizontal="justify" vertical="top" wrapText="1"/>
    </xf>
    <xf numFmtId="0" fontId="0" fillId="6" borderId="22" xfId="0" applyFont="1" applyFill="1" applyBorder="1" applyAlignment="1">
      <alignment horizontal="justify" vertical="top" wrapText="1"/>
    </xf>
    <xf numFmtId="0" fontId="0" fillId="6" borderId="8" xfId="0" applyFill="1" applyBorder="1" applyAlignment="1">
      <alignment horizontal="justify" vertical="top" wrapText="1"/>
    </xf>
    <xf numFmtId="0" fontId="0" fillId="6" borderId="8" xfId="0" applyFont="1" applyFill="1" applyBorder="1" applyAlignment="1">
      <alignment horizontal="justify" vertical="top" wrapText="1"/>
    </xf>
    <xf numFmtId="37" fontId="0" fillId="6" borderId="8" xfId="19" applyNumberFormat="1" applyFont="1" applyFill="1" applyBorder="1" applyAlignment="1">
      <alignment horizontal="justify" vertical="top" wrapText="1"/>
    </xf>
    <xf numFmtId="0" fontId="10" fillId="6" borderId="8" xfId="0" applyFont="1" applyFill="1" applyBorder="1" applyAlignment="1">
      <alignment horizontal="justify" vertical="top" wrapText="1"/>
    </xf>
    <xf numFmtId="0" fontId="10" fillId="6" borderId="8" xfId="0" applyFont="1" applyFill="1" applyBorder="1" applyAlignment="1">
      <alignment horizontal="justify" vertical="top" wrapText="1"/>
    </xf>
    <xf numFmtId="0" fontId="0" fillId="6" borderId="8" xfId="0" applyFont="1" applyFill="1" applyBorder="1" applyAlignment="1">
      <alignment horizontal="justify" vertical="top" wrapText="1"/>
    </xf>
    <xf numFmtId="0" fontId="12" fillId="6" borderId="8" xfId="0" applyFont="1" applyFill="1" applyBorder="1" applyAlignment="1">
      <alignment horizontal="justify" vertical="top" wrapText="1"/>
    </xf>
    <xf numFmtId="0" fontId="0" fillId="0" borderId="27" xfId="0" applyBorder="1" applyAlignment="1">
      <alignment horizontal="justify" vertical="top" wrapText="1"/>
    </xf>
    <xf numFmtId="0" fontId="0" fillId="6" borderId="27" xfId="0" applyFont="1" applyFill="1" applyBorder="1" applyAlignment="1">
      <alignment horizontal="justify" vertical="top" wrapText="1"/>
    </xf>
    <xf numFmtId="0" fontId="0" fillId="21" borderId="0" xfId="0" applyFill="1" applyBorder="1" applyAlignment="1">
      <alignment horizontal="justify" vertical="top" wrapText="1"/>
    </xf>
    <xf numFmtId="0" fontId="0" fillId="21" borderId="0" xfId="0" applyFont="1" applyFill="1" applyBorder="1" applyAlignment="1">
      <alignment horizontal="justify" vertical="top" wrapText="1"/>
    </xf>
    <xf numFmtId="0" fontId="10" fillId="13" borderId="22" xfId="0" applyFont="1" applyFill="1" applyBorder="1" applyAlignment="1">
      <alignment horizontal="justify" vertical="top" wrapText="1"/>
    </xf>
    <xf numFmtId="0" fontId="10" fillId="13" borderId="8" xfId="0" applyFont="1" applyFill="1" applyBorder="1" applyAlignment="1">
      <alignment horizontal="justify" vertical="top" wrapText="1"/>
    </xf>
    <xf numFmtId="0" fontId="10" fillId="13" borderId="10" xfId="0" applyFont="1" applyFill="1" applyBorder="1" applyAlignment="1">
      <alignment horizontal="justify" vertical="top" wrapText="1"/>
    </xf>
    <xf numFmtId="0" fontId="10" fillId="4" borderId="22" xfId="0" applyFont="1" applyFill="1" applyBorder="1" applyAlignment="1">
      <alignment horizontal="justify" vertical="top" wrapText="1"/>
    </xf>
    <xf numFmtId="0" fontId="10" fillId="4" borderId="8" xfId="0" applyFont="1" applyFill="1" applyBorder="1" applyAlignment="1">
      <alignment horizontal="justify" vertical="top" wrapText="1"/>
    </xf>
    <xf numFmtId="0" fontId="0" fillId="4" borderId="8" xfId="0" applyFont="1" applyFill="1" applyBorder="1" applyAlignment="1">
      <alignment horizontal="justify" vertical="top" wrapText="1"/>
    </xf>
    <xf numFmtId="0" fontId="10" fillId="4" borderId="10" xfId="0" applyFont="1" applyFill="1" applyBorder="1" applyAlignment="1">
      <alignment horizontal="justify" vertical="top" wrapText="1"/>
    </xf>
    <xf numFmtId="0" fontId="10" fillId="12" borderId="22" xfId="0" applyFont="1" applyFill="1" applyBorder="1" applyAlignment="1">
      <alignment horizontal="justify" vertical="top" wrapText="1"/>
    </xf>
    <xf numFmtId="0" fontId="10" fillId="12" borderId="8" xfId="0" applyFont="1" applyFill="1" applyBorder="1" applyAlignment="1">
      <alignment horizontal="justify" vertical="top" wrapText="1"/>
    </xf>
    <xf numFmtId="0" fontId="0" fillId="12" borderId="8" xfId="0" applyFill="1" applyBorder="1" applyAlignment="1">
      <alignment horizontal="justify" vertical="top" wrapText="1"/>
    </xf>
    <xf numFmtId="0" fontId="10" fillId="12" borderId="8" xfId="0" applyFont="1" applyFill="1" applyBorder="1" applyAlignment="1">
      <alignment horizontal="justify" vertical="top" wrapText="1"/>
    </xf>
    <xf numFmtId="0" fontId="10" fillId="12" borderId="27" xfId="0" applyFont="1" applyFill="1" applyBorder="1" applyAlignment="1">
      <alignment horizontal="justify" vertical="top" wrapText="1"/>
    </xf>
    <xf numFmtId="0" fontId="0" fillId="12" borderId="27" xfId="0" applyFont="1" applyFill="1" applyBorder="1" applyAlignment="1">
      <alignment horizontal="justify" vertical="top" wrapText="1"/>
    </xf>
    <xf numFmtId="0" fontId="10" fillId="21" borderId="0" xfId="0" applyFont="1" applyFill="1" applyBorder="1" applyAlignment="1">
      <alignment horizontal="justify" vertical="top" wrapText="1"/>
    </xf>
    <xf numFmtId="0" fontId="10" fillId="14" borderId="22" xfId="0" applyFont="1" applyFill="1" applyBorder="1" applyAlignment="1">
      <alignment horizontal="justify" vertical="top" wrapText="1"/>
    </xf>
    <xf numFmtId="0" fontId="10" fillId="14" borderId="8" xfId="0" applyFont="1" applyFill="1" applyBorder="1" applyAlignment="1">
      <alignment horizontal="justify" vertical="top" wrapText="1"/>
    </xf>
    <xf numFmtId="0" fontId="10" fillId="14" borderId="10" xfId="0" applyFont="1" applyFill="1" applyBorder="1" applyAlignment="1">
      <alignment horizontal="justify" vertical="top" wrapText="1"/>
    </xf>
    <xf numFmtId="0" fontId="0" fillId="15" borderId="22" xfId="0" applyFont="1" applyFill="1" applyBorder="1" applyAlignment="1">
      <alignment horizontal="justify" vertical="top" wrapText="1"/>
    </xf>
    <xf numFmtId="0" fontId="10" fillId="15" borderId="22" xfId="0" applyFont="1" applyFill="1" applyBorder="1" applyAlignment="1">
      <alignment horizontal="justify" vertical="top" wrapText="1"/>
    </xf>
    <xf numFmtId="0" fontId="10" fillId="15" borderId="8" xfId="0" applyFont="1" applyFill="1" applyBorder="1" applyAlignment="1">
      <alignment horizontal="justify" vertical="top" wrapText="1"/>
    </xf>
    <xf numFmtId="0" fontId="0" fillId="15" borderId="8" xfId="0" applyFont="1" applyFill="1" applyBorder="1" applyAlignment="1">
      <alignment horizontal="justify" vertical="top" wrapText="1"/>
    </xf>
    <xf numFmtId="0" fontId="10" fillId="15" borderId="10" xfId="0" applyFont="1" applyFill="1" applyBorder="1" applyAlignment="1">
      <alignment horizontal="justify" vertical="top" wrapText="1"/>
    </xf>
    <xf numFmtId="0" fontId="10" fillId="3" borderId="22" xfId="0" applyFont="1" applyFill="1" applyBorder="1" applyAlignment="1">
      <alignment horizontal="justify" vertical="top" wrapText="1"/>
    </xf>
    <xf numFmtId="0" fontId="10" fillId="3" borderId="8" xfId="0" applyFont="1" applyFill="1" applyBorder="1" applyAlignment="1">
      <alignment horizontal="justify" vertical="top" wrapText="1"/>
    </xf>
    <xf numFmtId="0" fontId="0" fillId="3" borderId="10" xfId="0" applyFill="1" applyBorder="1" applyAlignment="1">
      <alignment horizontal="justify" vertical="top" wrapText="1"/>
    </xf>
    <xf numFmtId="0" fontId="10" fillId="3" borderId="10" xfId="0" applyFont="1" applyFill="1" applyBorder="1" applyAlignment="1">
      <alignment horizontal="justify" vertical="top" wrapText="1"/>
    </xf>
    <xf numFmtId="0" fontId="10" fillId="9" borderId="22" xfId="0" applyFont="1" applyFill="1" applyBorder="1" applyAlignment="1">
      <alignment horizontal="justify" vertical="top" wrapText="1"/>
    </xf>
    <xf numFmtId="0" fontId="12" fillId="9" borderId="8" xfId="0" applyFont="1" applyFill="1" applyBorder="1" applyAlignment="1">
      <alignment horizontal="justify" vertical="top" wrapText="1"/>
    </xf>
    <xf numFmtId="0" fontId="10" fillId="9" borderId="8" xfId="0" applyFont="1" applyFill="1" applyBorder="1" applyAlignment="1">
      <alignment horizontal="justify" vertical="top" wrapText="1"/>
    </xf>
    <xf numFmtId="0" fontId="10" fillId="9" borderId="27" xfId="0" applyFont="1" applyFill="1" applyBorder="1" applyAlignment="1">
      <alignment horizontal="justify" vertical="top" wrapText="1"/>
    </xf>
    <xf numFmtId="0" fontId="10" fillId="11" borderId="20" xfId="0" applyFont="1" applyFill="1" applyBorder="1" applyAlignment="1">
      <alignment horizontal="justify" vertical="top" wrapText="1"/>
    </xf>
    <xf numFmtId="0" fontId="10" fillId="11" borderId="27" xfId="0" applyFont="1" applyFill="1" applyBorder="1" applyAlignment="1">
      <alignment horizontal="justify" vertical="top" wrapText="1"/>
    </xf>
    <xf numFmtId="0" fontId="10" fillId="21" borderId="3" xfId="0" applyFont="1" applyFill="1" applyBorder="1" applyAlignment="1">
      <alignment horizontal="justify" vertical="top" wrapText="1"/>
    </xf>
    <xf numFmtId="0" fontId="0" fillId="7" borderId="22" xfId="0" applyFill="1" applyBorder="1" applyAlignment="1">
      <alignment horizontal="justify" vertical="top" wrapText="1"/>
    </xf>
    <xf numFmtId="0" fontId="0" fillId="7" borderId="8" xfId="0" applyFill="1" applyBorder="1" applyAlignment="1">
      <alignment horizontal="justify" vertical="top" wrapText="1"/>
    </xf>
    <xf numFmtId="0" fontId="10" fillId="21" borderId="22" xfId="0" applyFont="1" applyFill="1" applyBorder="1" applyAlignment="1">
      <alignment horizontal="justify" vertical="top" wrapText="1"/>
    </xf>
    <xf numFmtId="0" fontId="0" fillId="21" borderId="22" xfId="0" applyFont="1" applyFill="1" applyBorder="1" applyAlignment="1">
      <alignment horizontal="justify" vertical="top" wrapText="1"/>
    </xf>
    <xf numFmtId="0" fontId="0" fillId="21" borderId="8" xfId="0" applyFill="1" applyBorder="1" applyAlignment="1">
      <alignment horizontal="justify" vertical="top" wrapText="1"/>
    </xf>
    <xf numFmtId="0" fontId="0" fillId="21" borderId="8" xfId="0" applyFont="1" applyFill="1" applyBorder="1" applyAlignment="1">
      <alignment horizontal="justify" vertical="top" wrapText="1"/>
    </xf>
    <xf numFmtId="0" fontId="10" fillId="21" borderId="8" xfId="0" applyFont="1" applyFill="1" applyBorder="1" applyAlignment="1">
      <alignment horizontal="justify" vertical="top" wrapText="1"/>
    </xf>
    <xf numFmtId="0" fontId="10" fillId="21" borderId="8" xfId="0" applyFont="1" applyFill="1" applyBorder="1" applyAlignment="1">
      <alignment horizontal="justify" vertical="top" wrapText="1"/>
    </xf>
    <xf numFmtId="0" fontId="10" fillId="21" borderId="10" xfId="0" applyFont="1" applyFill="1" applyBorder="1" applyAlignment="1">
      <alignment horizontal="justify" vertical="top" wrapText="1"/>
    </xf>
    <xf numFmtId="0" fontId="10" fillId="8" borderId="22" xfId="0" applyFont="1" applyFill="1" applyBorder="1" applyAlignment="1">
      <alignment horizontal="justify" vertical="top" wrapText="1"/>
    </xf>
    <xf numFmtId="0" fontId="10" fillId="8" borderId="8" xfId="0" applyFont="1" applyFill="1" applyBorder="1" applyAlignment="1">
      <alignment horizontal="justify" vertical="top" wrapText="1"/>
    </xf>
    <xf numFmtId="0" fontId="10" fillId="8" borderId="8" xfId="0" applyFont="1" applyFill="1" applyBorder="1" applyAlignment="1">
      <alignment horizontal="justify" vertical="top" wrapText="1"/>
    </xf>
    <xf numFmtId="37" fontId="0" fillId="8" borderId="8" xfId="19" applyNumberFormat="1" applyFont="1" applyFill="1" applyBorder="1" applyAlignment="1">
      <alignment horizontal="justify" vertical="top" wrapText="1"/>
    </xf>
    <xf numFmtId="0" fontId="0" fillId="8" borderId="8" xfId="0" applyFill="1" applyBorder="1" applyAlignment="1">
      <alignment horizontal="justify" vertical="top" wrapText="1"/>
    </xf>
    <xf numFmtId="0" fontId="0" fillId="8" borderId="8" xfId="0" applyFont="1" applyFill="1" applyBorder="1" applyAlignment="1">
      <alignment horizontal="justify" vertical="top" wrapText="1"/>
    </xf>
    <xf numFmtId="0" fontId="0" fillId="8" borderId="8" xfId="0" applyFill="1" applyBorder="1" applyAlignment="1">
      <alignment horizontal="justify" vertical="top" wrapText="1"/>
    </xf>
    <xf numFmtId="0" fontId="0" fillId="8" borderId="10" xfId="0" applyFill="1" applyBorder="1" applyAlignment="1">
      <alignment horizontal="justify" vertical="top" wrapText="1"/>
    </xf>
    <xf numFmtId="0" fontId="10" fillId="8" borderId="10" xfId="0" applyFont="1" applyFill="1" applyBorder="1" applyAlignment="1">
      <alignment horizontal="justify" vertical="top" wrapText="1"/>
    </xf>
    <xf numFmtId="0" fontId="10" fillId="9" borderId="22" xfId="0" applyFont="1" applyFill="1" applyBorder="1" applyAlignment="1">
      <alignment horizontal="justify" vertical="top" wrapText="1"/>
    </xf>
    <xf numFmtId="0" fontId="0" fillId="9" borderId="8" xfId="0" applyFill="1" applyBorder="1" applyAlignment="1">
      <alignment horizontal="justify" vertical="top" wrapText="1"/>
    </xf>
    <xf numFmtId="0" fontId="0" fillId="9" borderId="8" xfId="0" applyFont="1" applyFill="1" applyBorder="1" applyAlignment="1">
      <alignment horizontal="justify" vertical="top" wrapText="1"/>
    </xf>
    <xf numFmtId="0" fontId="0" fillId="9" borderId="8" xfId="0" applyFont="1" applyFill="1" applyBorder="1" applyAlignment="1">
      <alignment horizontal="justify" vertical="top" wrapText="1"/>
    </xf>
    <xf numFmtId="0" fontId="10" fillId="9" borderId="8" xfId="0" applyFont="1" applyFill="1" applyBorder="1" applyAlignment="1">
      <alignment horizontal="justify" vertical="top" wrapText="1"/>
    </xf>
    <xf numFmtId="0" fontId="0" fillId="9" borderId="27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center" vertical="center" wrapText="1"/>
    </xf>
    <xf numFmtId="37" fontId="0" fillId="2" borderId="22" xfId="19" applyNumberFormat="1" applyFont="1" applyFill="1" applyBorder="1" applyAlignment="1">
      <alignment horizontal="center" vertical="center" wrapText="1"/>
    </xf>
    <xf numFmtId="37" fontId="0" fillId="2" borderId="8" xfId="19" applyNumberFormat="1" applyFont="1" applyFill="1" applyBorder="1" applyAlignment="1">
      <alignment horizontal="center" vertical="center" wrapText="1"/>
    </xf>
    <xf numFmtId="9" fontId="0" fillId="2" borderId="8" xfId="19" applyNumberFormat="1" applyFont="1" applyFill="1" applyBorder="1" applyAlignment="1">
      <alignment horizontal="center" vertical="center" wrapText="1"/>
    </xf>
    <xf numFmtId="9" fontId="0" fillId="2" borderId="27" xfId="19" applyNumberFormat="1" applyFont="1" applyFill="1" applyBorder="1" applyAlignment="1">
      <alignment horizontal="center" vertical="center" wrapText="1"/>
    </xf>
    <xf numFmtId="9" fontId="0" fillId="5" borderId="20" xfId="19" applyNumberFormat="1" applyFont="1" applyFill="1" applyBorder="1" applyAlignment="1">
      <alignment horizontal="center" vertical="center" wrapText="1"/>
    </xf>
    <xf numFmtId="37" fontId="0" fillId="5" borderId="8" xfId="19" applyNumberFormat="1" applyFont="1" applyFill="1" applyBorder="1" applyAlignment="1">
      <alignment horizontal="center" vertical="center" wrapText="1"/>
    </xf>
    <xf numFmtId="164" fontId="0" fillId="5" borderId="8" xfId="0" applyNumberFormat="1" applyFont="1" applyFill="1" applyBorder="1" applyAlignment="1">
      <alignment horizontal="center" vertical="center" wrapText="1"/>
    </xf>
    <xf numFmtId="1" fontId="0" fillId="5" borderId="8" xfId="0" applyNumberFormat="1" applyFont="1" applyFill="1" applyBorder="1" applyAlignment="1">
      <alignment horizontal="center" vertical="center" wrapText="1"/>
    </xf>
    <xf numFmtId="37" fontId="0" fillId="5" borderId="10" xfId="19" applyNumberFormat="1" applyFont="1" applyFill="1" applyBorder="1" applyAlignment="1">
      <alignment horizontal="center" vertical="center" wrapText="1"/>
    </xf>
    <xf numFmtId="37" fontId="0" fillId="7" borderId="22" xfId="19" applyNumberFormat="1" applyFont="1" applyFill="1" applyBorder="1" applyAlignment="1">
      <alignment horizontal="center" vertical="center" wrapText="1"/>
    </xf>
    <xf numFmtId="9" fontId="0" fillId="7" borderId="22" xfId="0" applyNumberFormat="1" applyFont="1" applyFill="1" applyBorder="1" applyAlignment="1">
      <alignment horizontal="center" vertical="center" wrapText="1"/>
    </xf>
    <xf numFmtId="37" fontId="0" fillId="7" borderId="8" xfId="19" applyNumberFormat="1" applyFont="1" applyFill="1" applyBorder="1" applyAlignment="1">
      <alignment horizontal="center" vertical="center" wrapText="1"/>
    </xf>
    <xf numFmtId="37" fontId="0" fillId="7" borderId="10" xfId="19" applyNumberFormat="1" applyFont="1" applyFill="1" applyBorder="1" applyAlignment="1">
      <alignment horizontal="center" vertical="center" wrapText="1"/>
    </xf>
    <xf numFmtId="37" fontId="0" fillId="11" borderId="22" xfId="19" applyNumberFormat="1" applyFont="1" applyFill="1" applyBorder="1" applyAlignment="1">
      <alignment horizontal="center" vertical="center" wrapText="1"/>
    </xf>
    <xf numFmtId="37" fontId="0" fillId="11" borderId="8" xfId="19" applyNumberFormat="1" applyFont="1" applyFill="1" applyBorder="1" applyAlignment="1">
      <alignment horizontal="center" vertical="center" wrapText="1"/>
    </xf>
    <xf numFmtId="37" fontId="0" fillId="11" borderId="10" xfId="19" applyNumberFormat="1" applyFont="1" applyFill="1" applyBorder="1" applyAlignment="1">
      <alignment horizontal="center" vertical="center" wrapText="1"/>
    </xf>
    <xf numFmtId="37" fontId="0" fillId="6" borderId="22" xfId="19" applyNumberFormat="1" applyFont="1" applyFill="1" applyBorder="1" applyAlignment="1">
      <alignment horizontal="center" vertical="center" wrapText="1"/>
    </xf>
    <xf numFmtId="37" fontId="0" fillId="6" borderId="8" xfId="19" applyNumberFormat="1" applyFont="1" applyFill="1" applyBorder="1" applyAlignment="1">
      <alignment horizontal="center" vertical="center" wrapText="1"/>
    </xf>
    <xf numFmtId="37" fontId="10" fillId="6" borderId="8" xfId="19" applyNumberFormat="1" applyFont="1" applyFill="1" applyBorder="1" applyAlignment="1">
      <alignment horizontal="center" vertical="center" wrapText="1"/>
    </xf>
    <xf numFmtId="9" fontId="0" fillId="6" borderId="8" xfId="0" applyNumberFormat="1" applyFont="1" applyFill="1" applyBorder="1" applyAlignment="1">
      <alignment horizontal="center" vertical="center" wrapText="1"/>
    </xf>
    <xf numFmtId="9" fontId="0" fillId="6" borderId="8" xfId="33" applyFont="1" applyFill="1" applyBorder="1" applyAlignment="1">
      <alignment horizontal="center" vertical="center" wrapText="1"/>
    </xf>
    <xf numFmtId="37" fontId="0" fillId="6" borderId="27" xfId="19" applyNumberFormat="1" applyFont="1" applyFill="1" applyBorder="1" applyAlignment="1">
      <alignment horizontal="center" vertical="center" wrapText="1"/>
    </xf>
    <xf numFmtId="37" fontId="0" fillId="21" borderId="11" xfId="19" applyNumberFormat="1" applyFont="1" applyFill="1" applyBorder="1" applyAlignment="1">
      <alignment horizontal="center" vertical="center" wrapText="1"/>
    </xf>
    <xf numFmtId="37" fontId="0" fillId="21" borderId="13" xfId="19" applyNumberFormat="1" applyFont="1" applyFill="1" applyBorder="1" applyAlignment="1">
      <alignment horizontal="center" vertical="center" wrapText="1"/>
    </xf>
    <xf numFmtId="37" fontId="0" fillId="4" borderId="22" xfId="19" applyNumberFormat="1" applyFont="1" applyFill="1" applyBorder="1" applyAlignment="1">
      <alignment horizontal="center" vertical="center" wrapText="1"/>
    </xf>
    <xf numFmtId="37" fontId="0" fillId="4" borderId="8" xfId="19" applyNumberFormat="1" applyFont="1" applyFill="1" applyBorder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37" fontId="0" fillId="12" borderId="8" xfId="19" applyNumberFormat="1" applyFont="1" applyFill="1" applyBorder="1" applyAlignment="1">
      <alignment horizontal="center" vertical="center" wrapText="1"/>
    </xf>
    <xf numFmtId="37" fontId="0" fillId="12" borderId="27" xfId="19" applyNumberFormat="1" applyFont="1" applyFill="1" applyBorder="1" applyAlignment="1">
      <alignment horizontal="center" vertical="center" wrapText="1"/>
    </xf>
    <xf numFmtId="37" fontId="0" fillId="21" borderId="0" xfId="19" applyNumberFormat="1" applyFont="1" applyFill="1" applyBorder="1" applyAlignment="1">
      <alignment horizontal="center" vertical="center" wrapText="1"/>
    </xf>
    <xf numFmtId="0" fontId="0" fillId="14" borderId="22" xfId="0" applyFill="1" applyBorder="1" applyAlignment="1">
      <alignment horizontal="center" vertical="center" wrapText="1"/>
    </xf>
    <xf numFmtId="9" fontId="0" fillId="14" borderId="8" xfId="0" applyNumberFormat="1" applyFill="1" applyBorder="1" applyAlignment="1">
      <alignment horizontal="center" vertical="center" wrapText="1"/>
    </xf>
    <xf numFmtId="37" fontId="0" fillId="14" borderId="8" xfId="19" applyNumberFormat="1" applyFont="1" applyFill="1" applyBorder="1" applyAlignment="1">
      <alignment horizontal="center" vertical="center" wrapText="1"/>
    </xf>
    <xf numFmtId="37" fontId="0" fillId="14" borderId="10" xfId="19" applyNumberFormat="1" applyFont="1" applyFill="1" applyBorder="1" applyAlignment="1">
      <alignment horizontal="center" vertical="center" wrapText="1"/>
    </xf>
    <xf numFmtId="0" fontId="0" fillId="15" borderId="22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3" fontId="0" fillId="3" borderId="22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37" fontId="0" fillId="9" borderId="22" xfId="19" applyNumberFormat="1" applyFont="1" applyFill="1" applyBorder="1" applyAlignment="1">
      <alignment horizontal="center" vertical="center" wrapText="1"/>
    </xf>
    <xf numFmtId="37" fontId="0" fillId="9" borderId="8" xfId="19" applyNumberFormat="1" applyFont="1" applyFill="1" applyBorder="1" applyAlignment="1">
      <alignment horizontal="center" vertical="center" wrapText="1"/>
    </xf>
    <xf numFmtId="9" fontId="0" fillId="9" borderId="8" xfId="19" applyNumberFormat="1" applyFont="1" applyFill="1" applyBorder="1" applyAlignment="1">
      <alignment horizontal="center" vertical="center" wrapText="1"/>
    </xf>
    <xf numFmtId="37" fontId="0" fillId="16" borderId="8" xfId="19" applyNumberFormat="1" applyFont="1" applyFill="1" applyBorder="1" applyAlignment="1" applyProtection="1">
      <alignment horizontal="center" vertical="center" wrapText="1"/>
    </xf>
    <xf numFmtId="165" fontId="0" fillId="9" borderId="8" xfId="19" applyNumberFormat="1" applyFont="1" applyFill="1" applyBorder="1" applyAlignment="1">
      <alignment horizontal="center" vertical="center" wrapText="1"/>
    </xf>
    <xf numFmtId="9" fontId="0" fillId="9" borderId="8" xfId="33" applyFont="1" applyFill="1" applyBorder="1" applyAlignment="1">
      <alignment horizontal="center" vertical="center" wrapText="1"/>
    </xf>
    <xf numFmtId="37" fontId="0" fillId="9" borderId="27" xfId="19" applyNumberFormat="1" applyFont="1" applyFill="1" applyBorder="1" applyAlignment="1">
      <alignment horizontal="center" vertical="center" wrapText="1"/>
    </xf>
    <xf numFmtId="3" fontId="0" fillId="11" borderId="20" xfId="0" applyNumberFormat="1" applyFill="1" applyBorder="1" applyAlignment="1">
      <alignment horizontal="center" vertical="center" wrapText="1"/>
    </xf>
    <xf numFmtId="3" fontId="0" fillId="11" borderId="8" xfId="0" applyNumberFormat="1" applyFill="1" applyBorder="1" applyAlignment="1">
      <alignment horizontal="center" vertical="center" wrapText="1"/>
    </xf>
    <xf numFmtId="3" fontId="0" fillId="11" borderId="27" xfId="0" applyNumberFormat="1" applyFill="1" applyBorder="1" applyAlignment="1">
      <alignment horizontal="center" vertical="center" wrapText="1"/>
    </xf>
    <xf numFmtId="3" fontId="0" fillId="21" borderId="3" xfId="0" applyNumberFormat="1" applyFill="1" applyBorder="1" applyAlignment="1">
      <alignment horizontal="center" vertical="center" wrapText="1"/>
    </xf>
    <xf numFmtId="3" fontId="0" fillId="21" borderId="9" xfId="0" applyNumberFormat="1" applyFill="1" applyBorder="1" applyAlignment="1">
      <alignment horizontal="center" vertical="center" wrapText="1"/>
    </xf>
    <xf numFmtId="9" fontId="0" fillId="7" borderId="22" xfId="33" applyFont="1" applyFill="1" applyBorder="1" applyAlignment="1">
      <alignment horizontal="center" vertical="center" wrapText="1"/>
    </xf>
    <xf numFmtId="9" fontId="0" fillId="7" borderId="8" xfId="0" applyNumberFormat="1" applyFill="1" applyBorder="1" applyAlignment="1">
      <alignment horizontal="center" vertical="center" wrapText="1"/>
    </xf>
    <xf numFmtId="9" fontId="0" fillId="7" borderId="8" xfId="33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164" fontId="0" fillId="21" borderId="22" xfId="0" applyNumberFormat="1" applyFont="1" applyFill="1" applyBorder="1" applyAlignment="1">
      <alignment horizontal="center" vertical="center" wrapText="1"/>
    </xf>
    <xf numFmtId="164" fontId="0" fillId="21" borderId="8" xfId="0" applyNumberFormat="1" applyFont="1" applyFill="1" applyBorder="1" applyAlignment="1">
      <alignment horizontal="center" vertical="center" wrapText="1"/>
    </xf>
    <xf numFmtId="1" fontId="0" fillId="21" borderId="8" xfId="33" applyNumberFormat="1" applyFont="1" applyFill="1" applyBorder="1" applyAlignment="1">
      <alignment horizontal="center" vertical="center" wrapText="1"/>
    </xf>
    <xf numFmtId="9" fontId="0" fillId="21" borderId="8" xfId="0" applyNumberFormat="1" applyFont="1" applyFill="1" applyBorder="1" applyAlignment="1">
      <alignment horizontal="center" vertical="center" wrapText="1"/>
    </xf>
    <xf numFmtId="166" fontId="0" fillId="21" borderId="8" xfId="33" applyNumberFormat="1" applyFont="1" applyFill="1" applyBorder="1" applyAlignment="1">
      <alignment horizontal="center" vertical="center" wrapText="1"/>
    </xf>
    <xf numFmtId="10" fontId="0" fillId="21" borderId="8" xfId="0" applyNumberFormat="1" applyFont="1" applyFill="1" applyBorder="1" applyAlignment="1">
      <alignment horizontal="center" vertical="center" wrapText="1"/>
    </xf>
    <xf numFmtId="37" fontId="0" fillId="21" borderId="8" xfId="19" applyNumberFormat="1" applyFont="1" applyFill="1" applyBorder="1" applyAlignment="1">
      <alignment horizontal="center" vertical="center" wrapText="1"/>
    </xf>
    <xf numFmtId="9" fontId="0" fillId="21" borderId="8" xfId="33" applyFont="1" applyFill="1" applyBorder="1" applyAlignment="1">
      <alignment horizontal="center" vertical="center" wrapText="1"/>
    </xf>
    <xf numFmtId="37" fontId="0" fillId="21" borderId="10" xfId="19" applyNumberFormat="1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167" fontId="10" fillId="8" borderId="8" xfId="19" applyNumberFormat="1" applyFont="1" applyFill="1" applyBorder="1" applyAlignment="1">
      <alignment horizontal="center" vertical="center" wrapText="1"/>
    </xf>
    <xf numFmtId="37" fontId="0" fillId="8" borderId="8" xfId="19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9" fontId="0" fillId="8" borderId="8" xfId="0" applyNumberFormat="1" applyFill="1" applyBorder="1" applyAlignment="1">
      <alignment horizontal="center" vertical="center" wrapText="1"/>
    </xf>
    <xf numFmtId="9" fontId="0" fillId="8" borderId="8" xfId="33" applyFont="1" applyFill="1" applyBorder="1" applyAlignment="1">
      <alignment horizontal="center" vertical="center" wrapText="1"/>
    </xf>
    <xf numFmtId="165" fontId="0" fillId="8" borderId="8" xfId="19" applyNumberFormat="1" applyFont="1" applyFill="1" applyBorder="1" applyAlignment="1">
      <alignment horizontal="center" vertical="center" wrapText="1"/>
    </xf>
    <xf numFmtId="9" fontId="0" fillId="8" borderId="8" xfId="19" applyNumberFormat="1" applyFont="1" applyFill="1" applyBorder="1" applyAlignment="1">
      <alignment horizontal="center" vertical="center" wrapText="1"/>
    </xf>
    <xf numFmtId="1" fontId="0" fillId="8" borderId="8" xfId="19" applyNumberFormat="1" applyFont="1" applyFill="1" applyBorder="1" applyAlignment="1">
      <alignment horizontal="center" vertical="center" wrapText="1"/>
    </xf>
    <xf numFmtId="3" fontId="0" fillId="8" borderId="8" xfId="0" applyNumberFormat="1" applyFill="1" applyBorder="1" applyAlignment="1">
      <alignment horizontal="center" vertical="center" wrapText="1"/>
    </xf>
    <xf numFmtId="167" fontId="0" fillId="8" borderId="8" xfId="19" applyNumberFormat="1" applyFont="1" applyFill="1" applyBorder="1" applyAlignment="1">
      <alignment horizontal="center" vertical="center" wrapText="1"/>
    </xf>
    <xf numFmtId="9" fontId="0" fillId="8" borderId="8" xfId="0" applyNumberFormat="1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9" fontId="10" fillId="8" borderId="10" xfId="0" applyNumberFormat="1" applyFont="1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9" fontId="0" fillId="9" borderId="8" xfId="33" applyNumberFormat="1" applyFont="1" applyFill="1" applyBorder="1" applyAlignment="1">
      <alignment horizontal="center" vertical="center" wrapText="1"/>
    </xf>
    <xf numFmtId="167" fontId="0" fillId="9" borderId="8" xfId="19" applyNumberFormat="1" applyFont="1" applyFill="1" applyBorder="1" applyAlignment="1">
      <alignment horizontal="center" vertical="center" wrapText="1"/>
    </xf>
    <xf numFmtId="167" fontId="7" fillId="9" borderId="8" xfId="19" applyNumberFormat="1" applyFont="1" applyFill="1" applyBorder="1" applyAlignment="1">
      <alignment horizontal="center" vertical="center" wrapText="1"/>
    </xf>
    <xf numFmtId="1" fontId="0" fillId="9" borderId="8" xfId="0" applyNumberFormat="1" applyFill="1" applyBorder="1" applyAlignment="1">
      <alignment horizontal="center" vertical="center" wrapText="1"/>
    </xf>
    <xf numFmtId="1" fontId="0" fillId="9" borderId="8" xfId="0" applyNumberFormat="1" applyFont="1" applyFill="1" applyBorder="1" applyAlignment="1">
      <alignment horizontal="center" vertical="center" wrapText="1"/>
    </xf>
    <xf numFmtId="1" fontId="0" fillId="9" borderId="27" xfId="0" applyNumberFormat="1" applyFill="1" applyBorder="1" applyAlignment="1">
      <alignment horizontal="center" vertical="center" wrapText="1"/>
    </xf>
    <xf numFmtId="37" fontId="0" fillId="2" borderId="22" xfId="19" applyNumberFormat="1" applyFont="1" applyFill="1" applyBorder="1" applyAlignment="1">
      <alignment horizontal="justify" vertical="center" wrapText="1"/>
    </xf>
    <xf numFmtId="37" fontId="0" fillId="2" borderId="8" xfId="19" applyNumberFormat="1" applyFont="1" applyFill="1" applyBorder="1" applyAlignment="1">
      <alignment horizontal="justify" vertical="center" wrapText="1"/>
    </xf>
    <xf numFmtId="37" fontId="0" fillId="2" borderId="27" xfId="19" applyNumberFormat="1" applyFont="1" applyFill="1" applyBorder="1" applyAlignment="1">
      <alignment horizontal="justify" vertical="center" wrapText="1"/>
    </xf>
    <xf numFmtId="0" fontId="0" fillId="5" borderId="20" xfId="0" applyFont="1" applyFill="1" applyBorder="1" applyAlignment="1">
      <alignment horizontal="justify" vertical="center" wrapText="1"/>
    </xf>
    <xf numFmtId="0" fontId="0" fillId="5" borderId="8" xfId="0" applyFont="1" applyFill="1" applyBorder="1" applyAlignment="1">
      <alignment horizontal="justify" vertical="center" wrapText="1"/>
    </xf>
    <xf numFmtId="0" fontId="0" fillId="5" borderId="10" xfId="0" applyFont="1" applyFill="1" applyBorder="1" applyAlignment="1">
      <alignment horizontal="justify" vertical="center" wrapText="1"/>
    </xf>
    <xf numFmtId="9" fontId="0" fillId="7" borderId="22" xfId="0" applyNumberFormat="1" applyFont="1" applyFill="1" applyBorder="1" applyAlignment="1">
      <alignment horizontal="justify" vertical="center" wrapText="1"/>
    </xf>
    <xf numFmtId="9" fontId="0" fillId="7" borderId="8" xfId="0" applyNumberFormat="1" applyFont="1" applyFill="1" applyBorder="1" applyAlignment="1">
      <alignment horizontal="justify" vertical="center" wrapText="1"/>
    </xf>
    <xf numFmtId="9" fontId="0" fillId="7" borderId="10" xfId="0" applyNumberFormat="1" applyFont="1" applyFill="1" applyBorder="1" applyAlignment="1">
      <alignment horizontal="justify" vertical="center" wrapText="1"/>
    </xf>
    <xf numFmtId="37" fontId="0" fillId="11" borderId="22" xfId="19" applyNumberFormat="1" applyFont="1" applyFill="1" applyBorder="1" applyAlignment="1">
      <alignment horizontal="justify" vertical="center" wrapText="1"/>
    </xf>
    <xf numFmtId="37" fontId="0" fillId="11" borderId="8" xfId="19" applyNumberFormat="1" applyFont="1" applyFill="1" applyBorder="1" applyAlignment="1">
      <alignment horizontal="justify" vertical="center" wrapText="1"/>
    </xf>
    <xf numFmtId="37" fontId="0" fillId="11" borderId="10" xfId="19" applyNumberFormat="1" applyFont="1" applyFill="1" applyBorder="1" applyAlignment="1">
      <alignment horizontal="justify" vertical="center" wrapText="1"/>
    </xf>
    <xf numFmtId="37" fontId="0" fillId="6" borderId="22" xfId="19" applyNumberFormat="1" applyFont="1" applyFill="1" applyBorder="1" applyAlignment="1">
      <alignment horizontal="justify" vertical="center" wrapText="1"/>
    </xf>
    <xf numFmtId="37" fontId="0" fillId="6" borderId="8" xfId="19" applyNumberFormat="1" applyFont="1" applyFill="1" applyBorder="1" applyAlignment="1">
      <alignment horizontal="justify" vertical="center" wrapText="1"/>
    </xf>
    <xf numFmtId="37" fontId="10" fillId="6" borderId="8" xfId="19" applyNumberFormat="1" applyFont="1" applyFill="1" applyBorder="1" applyAlignment="1">
      <alignment horizontal="justify" vertical="center" wrapText="1"/>
    </xf>
    <xf numFmtId="9" fontId="0" fillId="6" borderId="8" xfId="0" applyNumberFormat="1" applyFont="1" applyFill="1" applyBorder="1" applyAlignment="1">
      <alignment horizontal="justify" vertical="center" wrapText="1"/>
    </xf>
    <xf numFmtId="37" fontId="0" fillId="6" borderId="27" xfId="19" applyNumberFormat="1" applyFont="1" applyFill="1" applyBorder="1" applyAlignment="1">
      <alignment horizontal="justify" vertical="center" wrapText="1"/>
    </xf>
    <xf numFmtId="37" fontId="0" fillId="21" borderId="11" xfId="19" applyNumberFormat="1" applyFont="1" applyFill="1" applyBorder="1" applyAlignment="1">
      <alignment horizontal="justify" vertical="center" wrapText="1"/>
    </xf>
    <xf numFmtId="37" fontId="0" fillId="21" borderId="0" xfId="19" applyNumberFormat="1" applyFont="1" applyFill="1" applyBorder="1" applyAlignment="1">
      <alignment horizontal="justify" vertical="center" wrapText="1"/>
    </xf>
    <xf numFmtId="169" fontId="0" fillId="13" borderId="22" xfId="19" applyNumberFormat="1" applyFont="1" applyFill="1" applyBorder="1" applyAlignment="1">
      <alignment horizontal="justify" vertical="center" wrapText="1"/>
    </xf>
    <xf numFmtId="169" fontId="0" fillId="13" borderId="8" xfId="19" applyNumberFormat="1" applyFont="1" applyFill="1" applyBorder="1" applyAlignment="1">
      <alignment horizontal="justify" vertical="center" wrapText="1"/>
    </xf>
    <xf numFmtId="169" fontId="0" fillId="13" borderId="10" xfId="19" applyNumberFormat="1" applyFont="1" applyFill="1" applyBorder="1" applyAlignment="1">
      <alignment horizontal="justify" vertical="center" wrapText="1"/>
    </xf>
    <xf numFmtId="0" fontId="10" fillId="13" borderId="10" xfId="0" applyFont="1" applyFill="1" applyBorder="1" applyAlignment="1">
      <alignment horizontal="justify" vertical="center" wrapText="1"/>
    </xf>
    <xf numFmtId="37" fontId="0" fillId="4" borderId="22" xfId="19" applyNumberFormat="1" applyFont="1" applyFill="1" applyBorder="1" applyAlignment="1">
      <alignment horizontal="justify" vertical="center" wrapText="1"/>
    </xf>
    <xf numFmtId="37" fontId="0" fillId="4" borderId="8" xfId="19" applyNumberFormat="1" applyFont="1" applyFill="1" applyBorder="1" applyAlignment="1">
      <alignment horizontal="justify" vertical="center" wrapText="1"/>
    </xf>
    <xf numFmtId="37" fontId="0" fillId="4" borderId="10" xfId="19" applyNumberFormat="1" applyFont="1" applyFill="1" applyBorder="1" applyAlignment="1">
      <alignment horizontal="justify" vertical="center" wrapText="1"/>
    </xf>
    <xf numFmtId="37" fontId="0" fillId="12" borderId="22" xfId="19" applyNumberFormat="1" applyFont="1" applyFill="1" applyBorder="1" applyAlignment="1">
      <alignment horizontal="justify" vertical="center" wrapText="1"/>
    </xf>
    <xf numFmtId="0" fontId="0" fillId="12" borderId="22" xfId="0" applyFill="1" applyBorder="1" applyAlignment="1">
      <alignment horizontal="justify" vertical="center" wrapText="1"/>
    </xf>
    <xf numFmtId="37" fontId="0" fillId="12" borderId="8" xfId="19" applyNumberFormat="1" applyFont="1" applyFill="1" applyBorder="1" applyAlignment="1">
      <alignment horizontal="justify" vertical="center" wrapText="1"/>
    </xf>
    <xf numFmtId="0" fontId="0" fillId="12" borderId="8" xfId="0" applyFill="1" applyBorder="1" applyAlignment="1">
      <alignment horizontal="justify" vertical="center" wrapText="1"/>
    </xf>
    <xf numFmtId="37" fontId="0" fillId="12" borderId="27" xfId="19" applyNumberFormat="1" applyFont="1" applyFill="1" applyBorder="1" applyAlignment="1">
      <alignment horizontal="justify" vertical="center" wrapText="1"/>
    </xf>
    <xf numFmtId="0" fontId="0" fillId="14" borderId="22" xfId="0" applyFill="1" applyBorder="1" applyAlignment="1">
      <alignment horizontal="justify" vertical="center" wrapText="1"/>
    </xf>
    <xf numFmtId="37" fontId="0" fillId="14" borderId="22" xfId="19" applyNumberFormat="1" applyFont="1" applyFill="1" applyBorder="1" applyAlignment="1">
      <alignment horizontal="justify" vertical="center" wrapText="1"/>
    </xf>
    <xf numFmtId="0" fontId="0" fillId="14" borderId="8" xfId="0" applyFill="1" applyBorder="1" applyAlignment="1">
      <alignment horizontal="justify" vertical="center" wrapText="1"/>
    </xf>
    <xf numFmtId="37" fontId="0" fillId="14" borderId="8" xfId="19" applyNumberFormat="1" applyFont="1" applyFill="1" applyBorder="1" applyAlignment="1">
      <alignment horizontal="justify" vertical="center" wrapText="1"/>
    </xf>
    <xf numFmtId="37" fontId="0" fillId="14" borderId="10" xfId="19" applyNumberFormat="1" applyFont="1" applyFill="1" applyBorder="1" applyAlignment="1">
      <alignment horizontal="justify" vertical="center" wrapText="1"/>
    </xf>
    <xf numFmtId="0" fontId="0" fillId="14" borderId="10" xfId="0" applyFill="1" applyBorder="1" applyAlignment="1">
      <alignment horizontal="justify" vertical="center" wrapText="1"/>
    </xf>
    <xf numFmtId="0" fontId="0" fillId="15" borderId="22" xfId="0" applyFill="1" applyBorder="1" applyAlignment="1">
      <alignment horizontal="justify" vertical="center" wrapText="1"/>
    </xf>
    <xf numFmtId="2" fontId="0" fillId="15" borderId="8" xfId="0" applyNumberFormat="1" applyFill="1" applyBorder="1" applyAlignment="1">
      <alignment horizontal="justify" vertical="center" wrapText="1"/>
    </xf>
    <xf numFmtId="0" fontId="0" fillId="15" borderId="8" xfId="0" applyFill="1" applyBorder="1" applyAlignment="1">
      <alignment horizontal="justify" vertical="center" wrapText="1"/>
    </xf>
    <xf numFmtId="37" fontId="0" fillId="15" borderId="8" xfId="19" applyNumberFormat="1" applyFont="1" applyFill="1" applyBorder="1" applyAlignment="1">
      <alignment horizontal="justify" vertical="center" wrapText="1"/>
    </xf>
    <xf numFmtId="0" fontId="0" fillId="15" borderId="10" xfId="0" applyFill="1" applyBorder="1" applyAlignment="1">
      <alignment horizontal="justify" vertical="center" wrapText="1"/>
    </xf>
    <xf numFmtId="0" fontId="0" fillId="3" borderId="22" xfId="0" applyFill="1" applyBorder="1" applyAlignment="1">
      <alignment horizontal="justify" vertical="center" wrapText="1"/>
    </xf>
    <xf numFmtId="0" fontId="0" fillId="3" borderId="8" xfId="0" applyFill="1" applyBorder="1" applyAlignment="1">
      <alignment horizontal="justify" vertical="center" wrapText="1"/>
    </xf>
    <xf numFmtId="168" fontId="0" fillId="3" borderId="8" xfId="0" applyNumberFormat="1" applyFill="1" applyBorder="1" applyAlignment="1">
      <alignment horizontal="justify" vertical="center" wrapText="1"/>
    </xf>
    <xf numFmtId="0" fontId="0" fillId="3" borderId="10" xfId="0" applyFill="1" applyBorder="1" applyAlignment="1">
      <alignment horizontal="justify" vertical="center" wrapText="1"/>
    </xf>
    <xf numFmtId="37" fontId="0" fillId="9" borderId="22" xfId="19" applyNumberFormat="1" applyFont="1" applyFill="1" applyBorder="1" applyAlignment="1">
      <alignment horizontal="justify" vertical="center" wrapText="1"/>
    </xf>
    <xf numFmtId="37" fontId="0" fillId="9" borderId="8" xfId="19" applyNumberFormat="1" applyFont="1" applyFill="1" applyBorder="1" applyAlignment="1">
      <alignment horizontal="justify" vertical="center" wrapText="1"/>
    </xf>
    <xf numFmtId="9" fontId="0" fillId="9" borderId="8" xfId="19" applyNumberFormat="1" applyFont="1" applyFill="1" applyBorder="1" applyAlignment="1">
      <alignment horizontal="justify" vertical="center" wrapText="1"/>
    </xf>
    <xf numFmtId="170" fontId="0" fillId="16" borderId="8" xfId="19" applyNumberFormat="1" applyFont="1" applyFill="1" applyBorder="1" applyAlignment="1" applyProtection="1">
      <alignment horizontal="justify" vertical="center" wrapText="1"/>
    </xf>
    <xf numFmtId="165" fontId="0" fillId="9" borderId="8" xfId="19" applyNumberFormat="1" applyFont="1" applyFill="1" applyBorder="1" applyAlignment="1">
      <alignment horizontal="justify" vertical="center" wrapText="1"/>
    </xf>
    <xf numFmtId="39" fontId="0" fillId="9" borderId="8" xfId="19" applyNumberFormat="1" applyFont="1" applyFill="1" applyBorder="1" applyAlignment="1">
      <alignment horizontal="justify" vertical="center" wrapText="1"/>
    </xf>
    <xf numFmtId="9" fontId="0" fillId="9" borderId="8" xfId="33" applyFont="1" applyFill="1" applyBorder="1" applyAlignment="1">
      <alignment horizontal="justify" vertical="center" wrapText="1"/>
    </xf>
    <xf numFmtId="37" fontId="0" fillId="9" borderId="27" xfId="19" applyNumberFormat="1" applyFont="1" applyFill="1" applyBorder="1" applyAlignment="1">
      <alignment horizontal="justify" vertical="center" wrapText="1"/>
    </xf>
    <xf numFmtId="3" fontId="0" fillId="11" borderId="20" xfId="0" applyNumberFormat="1" applyFill="1" applyBorder="1" applyAlignment="1">
      <alignment horizontal="justify" vertical="center" wrapText="1"/>
    </xf>
    <xf numFmtId="3" fontId="0" fillId="11" borderId="8" xfId="0" applyNumberFormat="1" applyFill="1" applyBorder="1" applyAlignment="1">
      <alignment horizontal="justify" vertical="center" wrapText="1"/>
    </xf>
    <xf numFmtId="3" fontId="0" fillId="11" borderId="27" xfId="0" applyNumberFormat="1" applyFill="1" applyBorder="1" applyAlignment="1">
      <alignment horizontal="justify" vertical="center" wrapText="1"/>
    </xf>
    <xf numFmtId="3" fontId="0" fillId="21" borderId="0" xfId="0" applyNumberFormat="1" applyFill="1" applyBorder="1" applyAlignment="1">
      <alignment horizontal="justify" vertical="center" wrapText="1"/>
    </xf>
    <xf numFmtId="3" fontId="0" fillId="21" borderId="9" xfId="0" applyNumberFormat="1" applyFill="1" applyBorder="1" applyAlignment="1">
      <alignment horizontal="justify" vertical="center" wrapText="1"/>
    </xf>
    <xf numFmtId="37" fontId="0" fillId="21" borderId="41" xfId="19" applyNumberFormat="1" applyFont="1" applyFill="1" applyBorder="1" applyAlignment="1">
      <alignment horizontal="justify" vertical="center" wrapText="1"/>
    </xf>
    <xf numFmtId="9" fontId="0" fillId="7" borderId="22" xfId="33" applyFont="1" applyFill="1" applyBorder="1" applyAlignment="1">
      <alignment horizontal="justify" vertical="center" wrapText="1"/>
    </xf>
    <xf numFmtId="9" fontId="0" fillId="7" borderId="8" xfId="33" applyFont="1" applyFill="1" applyBorder="1" applyAlignment="1">
      <alignment horizontal="justify" vertical="center" wrapText="1"/>
    </xf>
    <xf numFmtId="0" fontId="0" fillId="7" borderId="8" xfId="0" applyFill="1" applyBorder="1" applyAlignment="1">
      <alignment horizontal="justify" vertical="center" wrapText="1"/>
    </xf>
    <xf numFmtId="0" fontId="0" fillId="7" borderId="10" xfId="0" applyFill="1" applyBorder="1" applyAlignment="1">
      <alignment horizontal="justify" vertical="center" wrapText="1"/>
    </xf>
    <xf numFmtId="37" fontId="0" fillId="21" borderId="22" xfId="19" applyNumberFormat="1" applyFont="1" applyFill="1" applyBorder="1" applyAlignment="1">
      <alignment horizontal="justify" vertical="center" wrapText="1"/>
    </xf>
    <xf numFmtId="164" fontId="0" fillId="21" borderId="22" xfId="0" applyNumberFormat="1" applyFont="1" applyFill="1" applyBorder="1" applyAlignment="1">
      <alignment horizontal="justify" vertical="center" wrapText="1"/>
    </xf>
    <xf numFmtId="37" fontId="0" fillId="21" borderId="8" xfId="19" applyNumberFormat="1" applyFont="1" applyFill="1" applyBorder="1" applyAlignment="1">
      <alignment horizontal="justify" vertical="center" wrapText="1"/>
    </xf>
    <xf numFmtId="164" fontId="0" fillId="21" borderId="8" xfId="0" applyNumberFormat="1" applyFont="1" applyFill="1" applyBorder="1" applyAlignment="1">
      <alignment horizontal="justify" vertical="center" wrapText="1"/>
    </xf>
    <xf numFmtId="1" fontId="0" fillId="21" borderId="8" xfId="33" applyNumberFormat="1" applyFont="1" applyFill="1" applyBorder="1" applyAlignment="1">
      <alignment horizontal="justify" vertical="center" wrapText="1"/>
    </xf>
    <xf numFmtId="9" fontId="0" fillId="21" borderId="8" xfId="0" applyNumberFormat="1" applyFont="1" applyFill="1" applyBorder="1" applyAlignment="1">
      <alignment horizontal="justify" vertical="center" wrapText="1"/>
    </xf>
    <xf numFmtId="37" fontId="0" fillId="21" borderId="10" xfId="19" applyNumberFormat="1" applyFont="1" applyFill="1" applyBorder="1" applyAlignment="1">
      <alignment horizontal="justify" vertical="center" wrapText="1"/>
    </xf>
    <xf numFmtId="0" fontId="10" fillId="8" borderId="22" xfId="0" applyFont="1" applyFill="1" applyBorder="1" applyAlignment="1">
      <alignment horizontal="justify" vertical="center" wrapText="1"/>
    </xf>
    <xf numFmtId="167" fontId="10" fillId="8" borderId="8" xfId="19" applyNumberFormat="1" applyFont="1" applyFill="1" applyBorder="1" applyAlignment="1">
      <alignment horizontal="justify" vertical="center" wrapText="1"/>
    </xf>
    <xf numFmtId="0" fontId="10" fillId="8" borderId="8" xfId="0" applyFont="1" applyFill="1" applyBorder="1" applyAlignment="1">
      <alignment horizontal="justify" vertical="center" wrapText="1"/>
    </xf>
    <xf numFmtId="9" fontId="0" fillId="8" borderId="8" xfId="19" applyNumberFormat="1" applyFont="1" applyFill="1" applyBorder="1" applyAlignment="1">
      <alignment horizontal="justify" vertical="center" wrapText="1"/>
    </xf>
    <xf numFmtId="1" fontId="0" fillId="8" borderId="8" xfId="19" applyNumberFormat="1" applyFont="1" applyFill="1" applyBorder="1" applyAlignment="1">
      <alignment horizontal="justify" vertical="center" wrapText="1"/>
    </xf>
    <xf numFmtId="37" fontId="0" fillId="8" borderId="8" xfId="19" applyNumberFormat="1" applyFont="1" applyFill="1" applyBorder="1" applyAlignment="1">
      <alignment horizontal="justify" vertical="center" wrapText="1"/>
    </xf>
    <xf numFmtId="0" fontId="0" fillId="8" borderId="8" xfId="0" applyFont="1" applyFill="1" applyBorder="1" applyAlignment="1">
      <alignment horizontal="justify" vertical="center" wrapText="1"/>
    </xf>
    <xf numFmtId="9" fontId="0" fillId="8" borderId="10" xfId="19" applyNumberFormat="1" applyFont="1" applyFill="1" applyBorder="1" applyAlignment="1">
      <alignment horizontal="justify" vertical="center" wrapText="1"/>
    </xf>
    <xf numFmtId="0" fontId="10" fillId="8" borderId="10" xfId="0" applyFont="1" applyFill="1" applyBorder="1" applyAlignment="1">
      <alignment horizontal="justify" vertical="center" wrapText="1"/>
    </xf>
    <xf numFmtId="0" fontId="0" fillId="9" borderId="22" xfId="0" applyFill="1" applyBorder="1" applyAlignment="1">
      <alignment horizontal="justify" vertical="center" wrapText="1"/>
    </xf>
    <xf numFmtId="0" fontId="0" fillId="9" borderId="8" xfId="0" applyFill="1" applyBorder="1" applyAlignment="1">
      <alignment horizontal="justify" vertical="center" wrapText="1"/>
    </xf>
    <xf numFmtId="37" fontId="7" fillId="9" borderId="8" xfId="19" applyNumberFormat="1" applyFont="1" applyFill="1" applyBorder="1" applyAlignment="1">
      <alignment horizontal="justify" vertical="center" wrapText="1"/>
    </xf>
    <xf numFmtId="1" fontId="0" fillId="9" borderId="8" xfId="0" applyNumberFormat="1" applyFill="1" applyBorder="1" applyAlignment="1">
      <alignment horizontal="justify" vertical="center" wrapText="1"/>
    </xf>
    <xf numFmtId="0" fontId="0" fillId="9" borderId="8" xfId="0" applyFont="1" applyFill="1" applyBorder="1" applyAlignment="1">
      <alignment horizontal="justify" vertical="center" wrapText="1"/>
    </xf>
    <xf numFmtId="1" fontId="0" fillId="9" borderId="27" xfId="0" applyNumberFormat="1" applyFill="1" applyBorder="1" applyAlignment="1">
      <alignment horizontal="justify" vertical="center" wrapText="1"/>
    </xf>
  </cellXfs>
  <cellStyles count="68">
    <cellStyle name="Estilo 1" xfId="35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 visitado" xfId="1" builtinId="9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Millares" xfId="19" builtinId="3"/>
    <cellStyle name="Normal" xfId="0" builtinId="0"/>
    <cellStyle name="Normal 2" xfId="32"/>
    <cellStyle name="Normal 2 2" xfId="34"/>
    <cellStyle name="Normal 2 2 2" xfId="67"/>
    <cellStyle name="Normal 2 3" xfId="66"/>
    <cellStyle name="Porcentaje" xfId="33" builtinId="5"/>
  </cellStyles>
  <dxfs count="0"/>
  <tableStyles count="0" defaultTableStyle="TableStyleMedium9" defaultPivotStyle="PivotStyleMedium7"/>
  <colors>
    <mruColors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tinamerica.undp.org/content/rblac/es/home/post-2015/sdg-overview/goal-8.html" TargetMode="External"/><Relationship Id="rId13" Type="http://schemas.openxmlformats.org/officeDocument/2006/relationships/hyperlink" Target="http://www.latinamerica.undp.org/content/rblac/es/home/post-2015/sdg-overview/goal-13.html" TargetMode="External"/><Relationship Id="rId3" Type="http://schemas.openxmlformats.org/officeDocument/2006/relationships/hyperlink" Target="http://www.latinamerica.undp.org/content/rblac/es/home/post-2015/sdg-overview/goal-3.html" TargetMode="External"/><Relationship Id="rId7" Type="http://schemas.openxmlformats.org/officeDocument/2006/relationships/hyperlink" Target="http://www.latinamerica.undp.org/content/rblac/es/home/post-2015/sdg-overview/goal-7.html" TargetMode="External"/><Relationship Id="rId12" Type="http://schemas.openxmlformats.org/officeDocument/2006/relationships/hyperlink" Target="http://www.latinamerica.undp.org/content/rblac/es/home/post-2015/sdg-overview/goal-12.html" TargetMode="External"/><Relationship Id="rId17" Type="http://schemas.openxmlformats.org/officeDocument/2006/relationships/hyperlink" Target="http://www.latinamerica.undp.org/content/rblac/es/home/post-2015/sdg-overview/goal-17.html" TargetMode="External"/><Relationship Id="rId2" Type="http://schemas.openxmlformats.org/officeDocument/2006/relationships/hyperlink" Target="http://www.latinamerica.undp.org/content/rblac/es/home/post-2015/sdg-overview/goal-2.html" TargetMode="External"/><Relationship Id="rId16" Type="http://schemas.openxmlformats.org/officeDocument/2006/relationships/hyperlink" Target="http://www.latinamerica.undp.org/content/rblac/es/home/post-2015/sdg-overview/goal-16.html" TargetMode="External"/><Relationship Id="rId1" Type="http://schemas.openxmlformats.org/officeDocument/2006/relationships/hyperlink" Target="http://www.latinamerica.undp.org/content/rblac/es/home/post-2015/sdg-overview/goal-1.html" TargetMode="External"/><Relationship Id="rId6" Type="http://schemas.openxmlformats.org/officeDocument/2006/relationships/hyperlink" Target="http://www.latinamerica.undp.org/content/rblac/es/home/post-2015/sdg-overview/goal-6.html" TargetMode="External"/><Relationship Id="rId11" Type="http://schemas.openxmlformats.org/officeDocument/2006/relationships/hyperlink" Target="http://www.latinamerica.undp.org/content/rblac/es/home/post-2015/sdg-overview/goal-11.html" TargetMode="External"/><Relationship Id="rId5" Type="http://schemas.openxmlformats.org/officeDocument/2006/relationships/hyperlink" Target="http://www.latinamerica.undp.org/content/rblac/es/home/post-2015/sdg-overview/goal-5.html" TargetMode="External"/><Relationship Id="rId15" Type="http://schemas.openxmlformats.org/officeDocument/2006/relationships/hyperlink" Target="http://www.latinamerica.undp.org/content/rblac/es/home/post-2015/sdg-overview/goal-15.html" TargetMode="External"/><Relationship Id="rId10" Type="http://schemas.openxmlformats.org/officeDocument/2006/relationships/hyperlink" Target="http://www.latinamerica.undp.org/content/rblac/es/home/post-2015/sdg-overview/goal-10.html" TargetMode="External"/><Relationship Id="rId4" Type="http://schemas.openxmlformats.org/officeDocument/2006/relationships/hyperlink" Target="http://www.latinamerica.undp.org/content/rblac/es/home/post-2015/sdg-overview/goal-4.html" TargetMode="External"/><Relationship Id="rId9" Type="http://schemas.openxmlformats.org/officeDocument/2006/relationships/hyperlink" Target="http://www.latinamerica.undp.org/content/rblac/es/home/post-2015/sdg-overview/goal-9.html" TargetMode="External"/><Relationship Id="rId14" Type="http://schemas.openxmlformats.org/officeDocument/2006/relationships/hyperlink" Target="http://www.latinamerica.undp.org/content/rblac/es/home/post-2015/sdg-overview/goal-14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7</xdr:row>
      <xdr:rowOff>304800</xdr:rowOff>
    </xdr:to>
    <xdr:sp macro="" textlink="">
      <xdr:nvSpPr>
        <xdr:cNvPr id="2049" name="AutoShape 1" descr="Objetivo 1: Poner fin a la pobreza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058400" y="554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2050" name="AutoShape 2" descr="Objetivo 2: Hambre Cer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058400" y="66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11</xdr:row>
      <xdr:rowOff>304800</xdr:rowOff>
    </xdr:to>
    <xdr:sp macro="" textlink="">
      <xdr:nvSpPr>
        <xdr:cNvPr id="2051" name="AutoShape 3" descr="Objetivo 3: Buena salud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058400" y="785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13</xdr:row>
      <xdr:rowOff>304800</xdr:rowOff>
    </xdr:to>
    <xdr:sp macro="" textlink="">
      <xdr:nvSpPr>
        <xdr:cNvPr id="2052" name="AutoShape 4" descr="Objetivo 4: Educación de calidad 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058400" y="888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304800</xdr:colOff>
      <xdr:row>15</xdr:row>
      <xdr:rowOff>304800</xdr:rowOff>
    </xdr:to>
    <xdr:sp macro="" textlink="">
      <xdr:nvSpPr>
        <xdr:cNvPr id="2053" name="AutoShape 5" descr="Objetivo 5: Igualdad de géner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058400" y="96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17</xdr:row>
      <xdr:rowOff>304800</xdr:rowOff>
    </xdr:to>
    <xdr:sp macro="" textlink="">
      <xdr:nvSpPr>
        <xdr:cNvPr id="2054" name="AutoShape 6" descr="Objetivo 6: Agua limpia y saneamient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058400" y="1048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19</xdr:row>
      <xdr:rowOff>304800</xdr:rowOff>
    </xdr:to>
    <xdr:sp macro="" textlink="">
      <xdr:nvSpPr>
        <xdr:cNvPr id="2055" name="AutoShape 7" descr="Objetivo 7: Energía asequible y sostenible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058400" y="1168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304800</xdr:colOff>
      <xdr:row>22</xdr:row>
      <xdr:rowOff>104775</xdr:rowOff>
    </xdr:to>
    <xdr:sp macro="" textlink="">
      <xdr:nvSpPr>
        <xdr:cNvPr id="2056" name="AutoShape 8" descr="Objetivo 8: Trabajo decente y crecimiento económic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0058400" y="1268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304800</xdr:colOff>
      <xdr:row>24</xdr:row>
      <xdr:rowOff>104775</xdr:rowOff>
    </xdr:to>
    <xdr:sp macro="" textlink="">
      <xdr:nvSpPr>
        <xdr:cNvPr id="2057" name="AutoShape 9" descr="Objetivo 9: Industria, innovación, infraestructura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10058400" y="1388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26</xdr:row>
      <xdr:rowOff>104775</xdr:rowOff>
    </xdr:to>
    <xdr:sp macro="" textlink="">
      <xdr:nvSpPr>
        <xdr:cNvPr id="2058" name="AutoShape 10" descr="Objetivo 10: Reducir inequidades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10058400" y="1508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28</xdr:row>
      <xdr:rowOff>104775</xdr:rowOff>
    </xdr:to>
    <xdr:sp macro="" textlink="">
      <xdr:nvSpPr>
        <xdr:cNvPr id="2059" name="AutoShape 11" descr="Objetivo 11: Ciudades y comunidades sostenibles 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10058400" y="1588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304800</xdr:colOff>
      <xdr:row>30</xdr:row>
      <xdr:rowOff>104775</xdr:rowOff>
    </xdr:to>
    <xdr:sp macro="" textlink="">
      <xdr:nvSpPr>
        <xdr:cNvPr id="2060" name="AutoShape 12" descr="Objetivo 12: Consumo responsable y producción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10058400" y="1708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304800</xdr:colOff>
      <xdr:row>32</xdr:row>
      <xdr:rowOff>104775</xdr:rowOff>
    </xdr:to>
    <xdr:sp macro="" textlink="">
      <xdr:nvSpPr>
        <xdr:cNvPr id="2061" name="AutoShape 13" descr="Objetivo 13: Acción climática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10058400" y="182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304800</xdr:colOff>
      <xdr:row>34</xdr:row>
      <xdr:rowOff>104775</xdr:rowOff>
    </xdr:to>
    <xdr:sp macro="" textlink="">
      <xdr:nvSpPr>
        <xdr:cNvPr id="2062" name="AutoShape 14" descr="Objetivo 14: Vida marina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10058400" y="1908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304800</xdr:colOff>
      <xdr:row>36</xdr:row>
      <xdr:rowOff>104775</xdr:rowOff>
    </xdr:to>
    <xdr:sp macro="" textlink="">
      <xdr:nvSpPr>
        <xdr:cNvPr id="2063" name="AutoShape 15" descr="Objetivo 15: Vida en la tierra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10058400" y="1968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304800</xdr:colOff>
      <xdr:row>38</xdr:row>
      <xdr:rowOff>104775</xdr:rowOff>
    </xdr:to>
    <xdr:sp macro="" textlink="">
      <xdr:nvSpPr>
        <xdr:cNvPr id="2064" name="AutoShape 16" descr="Objetivo 16: Paz, justicia e instituciones fuertes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10058400" y="2048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39</xdr:row>
      <xdr:rowOff>0</xdr:rowOff>
    </xdr:from>
    <xdr:to>
      <xdr:col>12</xdr:col>
      <xdr:colOff>304800</xdr:colOff>
      <xdr:row>40</xdr:row>
      <xdr:rowOff>104775</xdr:rowOff>
    </xdr:to>
    <xdr:sp macro="" textlink="">
      <xdr:nvSpPr>
        <xdr:cNvPr id="2065" name="AutoShape 17" descr="Objetivo 17: Alianzas para los objetivos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10058400" y="2168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R390"/>
  <sheetViews>
    <sheetView tabSelected="1" topLeftCell="J1" zoomScale="67" zoomScaleNormal="67" zoomScalePageLayoutView="70" workbookViewId="0">
      <pane xSplit="6750" ySplit="1080" topLeftCell="O1" activePane="bottomRight"/>
      <selection activeCell="Q193" sqref="Q193"/>
      <selection pane="topRight" activeCell="P1" sqref="P1:Q1048576"/>
      <selection pane="bottomLeft" activeCell="L298" sqref="L298:L315"/>
      <selection pane="bottomRight" activeCell="T3" sqref="T3"/>
    </sheetView>
  </sheetViews>
  <sheetFormatPr baseColWidth="10" defaultRowHeight="15.75" x14ac:dyDescent="0.25"/>
  <cols>
    <col min="1" max="1" width="14.875" style="1" hidden="1" customWidth="1"/>
    <col min="2" max="2" width="11.125" style="2" customWidth="1"/>
    <col min="3" max="3" width="17" style="3" customWidth="1"/>
    <col min="4" max="4" width="20.625" style="3" customWidth="1"/>
    <col min="5" max="5" width="29.75" style="3" customWidth="1"/>
    <col min="6" max="6" width="26" style="3" customWidth="1"/>
    <col min="7" max="7" width="17.75" style="3" customWidth="1"/>
    <col min="8" max="8" width="12.125" style="4" customWidth="1"/>
    <col min="9" max="9" width="11.375" style="4" bestFit="1" customWidth="1"/>
    <col min="10" max="12" width="11.5" style="4" bestFit="1" customWidth="1"/>
    <col min="13" max="13" width="18.5" style="3" customWidth="1"/>
    <col min="14" max="14" width="26.5" style="3" customWidth="1"/>
    <col min="15" max="15" width="26.125" style="3" customWidth="1"/>
    <col min="16" max="16" width="10.875" style="3" customWidth="1"/>
    <col min="17" max="17" width="17.125" style="3" customWidth="1"/>
    <col min="18" max="18" width="16.75" style="4" customWidth="1"/>
    <col min="19" max="19" width="15.25" style="4" customWidth="1"/>
    <col min="20" max="20" width="19" style="4" customWidth="1"/>
    <col min="21" max="21" width="17.875" style="45" customWidth="1"/>
    <col min="22" max="22" width="11" style="4" customWidth="1"/>
    <col min="23" max="23" width="12.375" style="4" customWidth="1"/>
    <col min="24" max="24" width="19.5" style="4" customWidth="1"/>
    <col min="25" max="25" width="10.5" style="4" customWidth="1"/>
    <col min="26" max="16384" width="11" style="1"/>
  </cols>
  <sheetData>
    <row r="1" spans="1:25" s="7" customFormat="1" ht="39" customHeight="1" thickBot="1" x14ac:dyDescent="0.35">
      <c r="A1" s="6" t="s">
        <v>63</v>
      </c>
      <c r="B1" s="25" t="s">
        <v>1</v>
      </c>
      <c r="C1" s="24" t="s">
        <v>323</v>
      </c>
      <c r="D1" s="24" t="s">
        <v>2</v>
      </c>
      <c r="E1" s="24" t="s">
        <v>803</v>
      </c>
      <c r="F1" s="24" t="s">
        <v>64</v>
      </c>
      <c r="G1" s="24" t="s">
        <v>3</v>
      </c>
      <c r="H1" s="24" t="s">
        <v>638</v>
      </c>
      <c r="I1" s="205" t="s">
        <v>640</v>
      </c>
      <c r="J1" s="206"/>
      <c r="K1" s="206"/>
      <c r="L1" s="206"/>
      <c r="M1" s="24" t="s">
        <v>4</v>
      </c>
      <c r="N1" s="24" t="s">
        <v>65</v>
      </c>
      <c r="O1" s="24" t="s">
        <v>718</v>
      </c>
      <c r="P1" s="685" t="s">
        <v>3</v>
      </c>
      <c r="Q1" s="685" t="s">
        <v>639</v>
      </c>
      <c r="R1" s="33" t="s">
        <v>719</v>
      </c>
      <c r="S1" s="73" t="s">
        <v>1278</v>
      </c>
      <c r="T1" s="44" t="s">
        <v>720</v>
      </c>
      <c r="U1" s="46" t="s">
        <v>721</v>
      </c>
      <c r="V1" s="127" t="s">
        <v>641</v>
      </c>
      <c r="W1" s="128"/>
      <c r="X1" s="128"/>
      <c r="Y1" s="128"/>
    </row>
    <row r="2" spans="1:25" ht="24.75" customHeight="1" thickBot="1" x14ac:dyDescent="0.3">
      <c r="I2" s="207">
        <v>2016</v>
      </c>
      <c r="J2" s="207">
        <v>2017</v>
      </c>
      <c r="K2" s="207">
        <v>2018</v>
      </c>
      <c r="L2" s="207">
        <v>2019</v>
      </c>
      <c r="U2" s="156"/>
      <c r="V2" s="26">
        <v>2016</v>
      </c>
      <c r="W2" s="26">
        <v>2017</v>
      </c>
      <c r="X2" s="26">
        <v>2018</v>
      </c>
      <c r="Y2" s="26">
        <v>2019</v>
      </c>
    </row>
    <row r="3" spans="1:25" ht="94.5" customHeight="1" x14ac:dyDescent="0.25">
      <c r="A3" s="109" t="s">
        <v>0</v>
      </c>
      <c r="B3" s="333" t="s">
        <v>101</v>
      </c>
      <c r="C3" s="202" t="s">
        <v>47</v>
      </c>
      <c r="D3" s="551" t="s">
        <v>48</v>
      </c>
      <c r="E3" s="166" t="s">
        <v>1192</v>
      </c>
      <c r="F3" s="167" t="s">
        <v>1105</v>
      </c>
      <c r="G3" s="168">
        <v>0.81</v>
      </c>
      <c r="H3" s="168">
        <v>0.9</v>
      </c>
      <c r="I3" s="168">
        <v>0.83</v>
      </c>
      <c r="J3" s="168">
        <v>0.86</v>
      </c>
      <c r="K3" s="168">
        <v>0.88</v>
      </c>
      <c r="L3" s="168">
        <v>0.9</v>
      </c>
      <c r="M3" s="581" t="s">
        <v>21</v>
      </c>
      <c r="N3" s="582" t="s">
        <v>238</v>
      </c>
      <c r="O3" s="582" t="s">
        <v>820</v>
      </c>
      <c r="P3" s="686">
        <v>196423</v>
      </c>
      <c r="Q3" s="686">
        <v>210000</v>
      </c>
      <c r="R3" s="777" t="s">
        <v>731</v>
      </c>
      <c r="S3" s="777" t="s">
        <v>1279</v>
      </c>
      <c r="T3" s="777" t="s">
        <v>845</v>
      </c>
      <c r="U3" s="777" t="s">
        <v>807</v>
      </c>
      <c r="V3" s="152">
        <v>200000</v>
      </c>
      <c r="W3" s="152">
        <v>205000</v>
      </c>
      <c r="X3" s="152">
        <v>208000</v>
      </c>
      <c r="Y3" s="169">
        <v>210000</v>
      </c>
    </row>
    <row r="4" spans="1:25" ht="45" customHeight="1" x14ac:dyDescent="0.25">
      <c r="A4" s="110"/>
      <c r="B4" s="334"/>
      <c r="C4" s="203"/>
      <c r="D4" s="552"/>
      <c r="E4" s="133"/>
      <c r="F4" s="160"/>
      <c r="G4" s="160"/>
      <c r="H4" s="160"/>
      <c r="I4" s="160"/>
      <c r="J4" s="160"/>
      <c r="K4" s="160"/>
      <c r="L4" s="161"/>
      <c r="M4" s="583" t="s">
        <v>22</v>
      </c>
      <c r="N4" s="584" t="s">
        <v>239</v>
      </c>
      <c r="O4" s="584" t="s">
        <v>821</v>
      </c>
      <c r="P4" s="687">
        <v>14</v>
      </c>
      <c r="Q4" s="687">
        <v>14</v>
      </c>
      <c r="R4" s="778" t="s">
        <v>722</v>
      </c>
      <c r="S4" s="778" t="s">
        <v>1279</v>
      </c>
      <c r="T4" s="778" t="s">
        <v>845</v>
      </c>
      <c r="U4" s="778" t="s">
        <v>807</v>
      </c>
      <c r="V4" s="74">
        <v>14</v>
      </c>
      <c r="W4" s="74">
        <v>14</v>
      </c>
      <c r="X4" s="74">
        <v>14</v>
      </c>
      <c r="Y4" s="159">
        <v>14</v>
      </c>
    </row>
    <row r="5" spans="1:25" ht="45.75" customHeight="1" x14ac:dyDescent="0.25">
      <c r="A5" s="110"/>
      <c r="B5" s="334"/>
      <c r="C5" s="203"/>
      <c r="D5" s="552"/>
      <c r="E5" s="133"/>
      <c r="F5" s="160"/>
      <c r="G5" s="160"/>
      <c r="H5" s="160"/>
      <c r="I5" s="160"/>
      <c r="J5" s="160"/>
      <c r="K5" s="160"/>
      <c r="L5" s="161"/>
      <c r="M5" s="583" t="s">
        <v>23</v>
      </c>
      <c r="N5" s="584" t="s">
        <v>244</v>
      </c>
      <c r="O5" s="584" t="s">
        <v>822</v>
      </c>
      <c r="P5" s="688">
        <v>1</v>
      </c>
      <c r="Q5" s="688">
        <v>1</v>
      </c>
      <c r="R5" s="778" t="s">
        <v>722</v>
      </c>
      <c r="S5" s="778" t="s">
        <v>1279</v>
      </c>
      <c r="T5" s="778" t="s">
        <v>845</v>
      </c>
      <c r="U5" s="778" t="s">
        <v>807</v>
      </c>
      <c r="V5" s="10">
        <v>1</v>
      </c>
      <c r="W5" s="10">
        <v>1</v>
      </c>
      <c r="X5" s="10">
        <v>1</v>
      </c>
      <c r="Y5" s="158">
        <v>1</v>
      </c>
    </row>
    <row r="6" spans="1:25" ht="49.5" customHeight="1" x14ac:dyDescent="0.25">
      <c r="A6" s="110"/>
      <c r="B6" s="334"/>
      <c r="C6" s="203"/>
      <c r="D6" s="552"/>
      <c r="E6" s="133"/>
      <c r="F6" s="160"/>
      <c r="G6" s="160"/>
      <c r="H6" s="160"/>
      <c r="I6" s="160"/>
      <c r="J6" s="160"/>
      <c r="K6" s="160"/>
      <c r="L6" s="161"/>
      <c r="M6" s="583" t="s">
        <v>26</v>
      </c>
      <c r="N6" s="584" t="s">
        <v>245</v>
      </c>
      <c r="O6" s="584" t="s">
        <v>823</v>
      </c>
      <c r="P6" s="687">
        <v>7525</v>
      </c>
      <c r="Q6" s="687">
        <v>7000</v>
      </c>
      <c r="R6" s="778" t="s">
        <v>816</v>
      </c>
      <c r="S6" s="778" t="s">
        <v>1279</v>
      </c>
      <c r="T6" s="778" t="s">
        <v>845</v>
      </c>
      <c r="U6" s="778" t="s">
        <v>807</v>
      </c>
      <c r="V6" s="162">
        <v>7525</v>
      </c>
      <c r="W6" s="162">
        <v>7200</v>
      </c>
      <c r="X6" s="162">
        <v>7100</v>
      </c>
      <c r="Y6" s="170">
        <v>7000</v>
      </c>
    </row>
    <row r="7" spans="1:25" ht="50.25" customHeight="1" x14ac:dyDescent="0.25">
      <c r="A7" s="110"/>
      <c r="B7" s="334"/>
      <c r="C7" s="203"/>
      <c r="D7" s="553"/>
      <c r="E7" s="133"/>
      <c r="F7" s="160"/>
      <c r="G7" s="160"/>
      <c r="H7" s="160"/>
      <c r="I7" s="160"/>
      <c r="J7" s="160"/>
      <c r="K7" s="160"/>
      <c r="L7" s="161"/>
      <c r="M7" s="583" t="s">
        <v>27</v>
      </c>
      <c r="N7" s="584" t="s">
        <v>246</v>
      </c>
      <c r="O7" s="584" t="s">
        <v>824</v>
      </c>
      <c r="P7" s="687">
        <v>94133</v>
      </c>
      <c r="Q7" s="687">
        <v>120000</v>
      </c>
      <c r="R7" s="778" t="s">
        <v>731</v>
      </c>
      <c r="S7" s="778" t="s">
        <v>1279</v>
      </c>
      <c r="T7" s="778" t="s">
        <v>845</v>
      </c>
      <c r="U7" s="778" t="s">
        <v>806</v>
      </c>
      <c r="V7" s="74">
        <v>97000</v>
      </c>
      <c r="W7" s="74">
        <v>100000</v>
      </c>
      <c r="X7" s="74">
        <v>110000</v>
      </c>
      <c r="Y7" s="159">
        <v>120000</v>
      </c>
    </row>
    <row r="8" spans="1:25" ht="39" customHeight="1" x14ac:dyDescent="0.25">
      <c r="A8" s="110"/>
      <c r="B8" s="334"/>
      <c r="C8" s="203"/>
      <c r="D8" s="554" t="s">
        <v>240</v>
      </c>
      <c r="E8" s="132" t="s">
        <v>1335</v>
      </c>
      <c r="F8" s="132" t="s">
        <v>1334</v>
      </c>
      <c r="G8" s="132">
        <v>48</v>
      </c>
      <c r="H8" s="132">
        <v>130</v>
      </c>
      <c r="I8" s="132">
        <v>64</v>
      </c>
      <c r="J8" s="132">
        <v>79</v>
      </c>
      <c r="K8" s="132">
        <v>89</v>
      </c>
      <c r="L8" s="132">
        <v>130</v>
      </c>
      <c r="M8" s="585" t="s">
        <v>25</v>
      </c>
      <c r="N8" s="584" t="s">
        <v>247</v>
      </c>
      <c r="O8" s="584" t="s">
        <v>825</v>
      </c>
      <c r="P8" s="688">
        <v>1</v>
      </c>
      <c r="Q8" s="688">
        <v>1</v>
      </c>
      <c r="R8" s="778" t="s">
        <v>722</v>
      </c>
      <c r="S8" s="778" t="s">
        <v>1279</v>
      </c>
      <c r="T8" s="778" t="s">
        <v>845</v>
      </c>
      <c r="U8" s="778" t="s">
        <v>807</v>
      </c>
      <c r="V8" s="10">
        <v>1</v>
      </c>
      <c r="W8" s="10">
        <v>1</v>
      </c>
      <c r="X8" s="10">
        <v>1</v>
      </c>
      <c r="Y8" s="158">
        <v>1</v>
      </c>
    </row>
    <row r="9" spans="1:25" ht="28.5" customHeight="1" x14ac:dyDescent="0.25">
      <c r="A9" s="110"/>
      <c r="B9" s="334"/>
      <c r="C9" s="203"/>
      <c r="D9" s="552"/>
      <c r="E9" s="132"/>
      <c r="F9" s="132"/>
      <c r="G9" s="132"/>
      <c r="H9" s="132"/>
      <c r="I9" s="132"/>
      <c r="J9" s="132"/>
      <c r="K9" s="132"/>
      <c r="L9" s="132"/>
      <c r="M9" s="586"/>
      <c r="N9" s="584" t="s">
        <v>248</v>
      </c>
      <c r="O9" s="584" t="s">
        <v>826</v>
      </c>
      <c r="P9" s="688" t="s">
        <v>77</v>
      </c>
      <c r="Q9" s="687">
        <v>1</v>
      </c>
      <c r="R9" s="778" t="s">
        <v>731</v>
      </c>
      <c r="S9" s="778" t="s">
        <v>1279</v>
      </c>
      <c r="T9" s="778" t="s">
        <v>845</v>
      </c>
      <c r="U9" s="778" t="s">
        <v>807</v>
      </c>
      <c r="V9" s="74">
        <v>0</v>
      </c>
      <c r="W9" s="74">
        <v>1</v>
      </c>
      <c r="X9" s="74">
        <v>1</v>
      </c>
      <c r="Y9" s="159">
        <v>1</v>
      </c>
    </row>
    <row r="10" spans="1:25" ht="28.5" customHeight="1" x14ac:dyDescent="0.25">
      <c r="A10" s="110"/>
      <c r="B10" s="334"/>
      <c r="C10" s="203"/>
      <c r="D10" s="552"/>
      <c r="E10" s="132"/>
      <c r="F10" s="132"/>
      <c r="G10" s="132"/>
      <c r="H10" s="132"/>
      <c r="I10" s="132"/>
      <c r="J10" s="132"/>
      <c r="K10" s="132"/>
      <c r="L10" s="132"/>
      <c r="M10" s="586" t="s">
        <v>249</v>
      </c>
      <c r="N10" s="584" t="s">
        <v>250</v>
      </c>
      <c r="O10" s="584" t="s">
        <v>827</v>
      </c>
      <c r="P10" s="688" t="s">
        <v>77</v>
      </c>
      <c r="Q10" s="688">
        <v>0.8</v>
      </c>
      <c r="R10" s="778" t="s">
        <v>722</v>
      </c>
      <c r="S10" s="778" t="s">
        <v>1279</v>
      </c>
      <c r="T10" s="778" t="s">
        <v>845</v>
      </c>
      <c r="U10" s="778" t="s">
        <v>807</v>
      </c>
      <c r="V10" s="10">
        <v>0.8</v>
      </c>
      <c r="W10" s="10">
        <v>0.8</v>
      </c>
      <c r="X10" s="10">
        <v>0.8</v>
      </c>
      <c r="Y10" s="158">
        <v>0.8</v>
      </c>
    </row>
    <row r="11" spans="1:25" ht="42" customHeight="1" x14ac:dyDescent="0.25">
      <c r="A11" s="110"/>
      <c r="B11" s="334"/>
      <c r="C11" s="203"/>
      <c r="D11" s="552"/>
      <c r="E11" s="132"/>
      <c r="F11" s="132"/>
      <c r="G11" s="132"/>
      <c r="H11" s="132"/>
      <c r="I11" s="132"/>
      <c r="J11" s="132"/>
      <c r="K11" s="132"/>
      <c r="L11" s="132"/>
      <c r="M11" s="586"/>
      <c r="N11" s="584" t="s">
        <v>251</v>
      </c>
      <c r="O11" s="584" t="s">
        <v>828</v>
      </c>
      <c r="P11" s="687">
        <v>101</v>
      </c>
      <c r="Q11" s="687">
        <v>80</v>
      </c>
      <c r="R11" s="778" t="s">
        <v>731</v>
      </c>
      <c r="S11" s="778" t="s">
        <v>1279</v>
      </c>
      <c r="T11" s="778" t="s">
        <v>845</v>
      </c>
      <c r="U11" s="778" t="s">
        <v>807</v>
      </c>
      <c r="V11" s="74">
        <v>16</v>
      </c>
      <c r="W11" s="74">
        <v>20</v>
      </c>
      <c r="X11" s="74">
        <v>20</v>
      </c>
      <c r="Y11" s="159">
        <v>24</v>
      </c>
    </row>
    <row r="12" spans="1:25" ht="39" customHeight="1" x14ac:dyDescent="0.25">
      <c r="A12" s="110"/>
      <c r="B12" s="334"/>
      <c r="C12" s="203"/>
      <c r="D12" s="552"/>
      <c r="E12" s="132"/>
      <c r="F12" s="132"/>
      <c r="G12" s="132"/>
      <c r="H12" s="132"/>
      <c r="I12" s="132"/>
      <c r="J12" s="132"/>
      <c r="K12" s="132"/>
      <c r="L12" s="132"/>
      <c r="M12" s="586" t="s">
        <v>252</v>
      </c>
      <c r="N12" s="584" t="s">
        <v>253</v>
      </c>
      <c r="O12" s="584" t="s">
        <v>829</v>
      </c>
      <c r="P12" s="687">
        <v>8375</v>
      </c>
      <c r="Q12" s="687">
        <v>15000</v>
      </c>
      <c r="R12" s="778" t="s">
        <v>731</v>
      </c>
      <c r="S12" s="778" t="s">
        <v>1279</v>
      </c>
      <c r="T12" s="778" t="s">
        <v>845</v>
      </c>
      <c r="U12" s="778" t="s">
        <v>807</v>
      </c>
      <c r="V12" s="74">
        <v>9000</v>
      </c>
      <c r="W12" s="74">
        <v>12000</v>
      </c>
      <c r="X12" s="74">
        <v>13000</v>
      </c>
      <c r="Y12" s="159">
        <v>15000</v>
      </c>
    </row>
    <row r="13" spans="1:25" ht="51" customHeight="1" x14ac:dyDescent="0.25">
      <c r="A13" s="110"/>
      <c r="B13" s="334"/>
      <c r="C13" s="203"/>
      <c r="D13" s="552"/>
      <c r="E13" s="132"/>
      <c r="F13" s="132"/>
      <c r="G13" s="132"/>
      <c r="H13" s="132"/>
      <c r="I13" s="132"/>
      <c r="J13" s="132"/>
      <c r="K13" s="132"/>
      <c r="L13" s="132"/>
      <c r="M13" s="586"/>
      <c r="N13" s="584" t="s">
        <v>254</v>
      </c>
      <c r="O13" s="584" t="s">
        <v>830</v>
      </c>
      <c r="P13" s="688">
        <v>1</v>
      </c>
      <c r="Q13" s="688">
        <v>1</v>
      </c>
      <c r="R13" s="778" t="s">
        <v>722</v>
      </c>
      <c r="S13" s="778" t="s">
        <v>1279</v>
      </c>
      <c r="T13" s="778" t="s">
        <v>845</v>
      </c>
      <c r="U13" s="778" t="s">
        <v>807</v>
      </c>
      <c r="V13" s="10">
        <v>1</v>
      </c>
      <c r="W13" s="10">
        <v>1</v>
      </c>
      <c r="X13" s="10">
        <v>1</v>
      </c>
      <c r="Y13" s="158">
        <v>1</v>
      </c>
    </row>
    <row r="14" spans="1:25" ht="38.25" customHeight="1" x14ac:dyDescent="0.25">
      <c r="A14" s="110"/>
      <c r="B14" s="334"/>
      <c r="C14" s="203"/>
      <c r="D14" s="552"/>
      <c r="E14" s="132"/>
      <c r="F14" s="132"/>
      <c r="G14" s="132"/>
      <c r="H14" s="132"/>
      <c r="I14" s="132"/>
      <c r="J14" s="132"/>
      <c r="K14" s="132"/>
      <c r="L14" s="132"/>
      <c r="M14" s="586" t="s">
        <v>255</v>
      </c>
      <c r="N14" s="584" t="s">
        <v>256</v>
      </c>
      <c r="O14" s="584" t="s">
        <v>831</v>
      </c>
      <c r="P14" s="687">
        <v>5169</v>
      </c>
      <c r="Q14" s="687">
        <v>8000</v>
      </c>
      <c r="R14" s="778" t="s">
        <v>731</v>
      </c>
      <c r="S14" s="778" t="s">
        <v>1279</v>
      </c>
      <c r="T14" s="778" t="s">
        <v>845</v>
      </c>
      <c r="U14" s="778" t="s">
        <v>807</v>
      </c>
      <c r="V14" s="162">
        <v>6500</v>
      </c>
      <c r="W14" s="162">
        <v>7000</v>
      </c>
      <c r="X14" s="162">
        <v>7500</v>
      </c>
      <c r="Y14" s="170">
        <v>8000</v>
      </c>
    </row>
    <row r="15" spans="1:25" ht="41.25" customHeight="1" x14ac:dyDescent="0.25">
      <c r="A15" s="110"/>
      <c r="B15" s="334"/>
      <c r="C15" s="203"/>
      <c r="D15" s="552"/>
      <c r="E15" s="132"/>
      <c r="F15" s="132"/>
      <c r="G15" s="132"/>
      <c r="H15" s="132"/>
      <c r="I15" s="132"/>
      <c r="J15" s="132"/>
      <c r="K15" s="132"/>
      <c r="L15" s="132"/>
      <c r="M15" s="586"/>
      <c r="N15" s="584" t="s">
        <v>257</v>
      </c>
      <c r="O15" s="584" t="s">
        <v>832</v>
      </c>
      <c r="P15" s="687" t="s">
        <v>77</v>
      </c>
      <c r="Q15" s="688">
        <v>1</v>
      </c>
      <c r="R15" s="778" t="s">
        <v>722</v>
      </c>
      <c r="S15" s="778" t="s">
        <v>1279</v>
      </c>
      <c r="T15" s="778" t="s">
        <v>845</v>
      </c>
      <c r="U15" s="778" t="s">
        <v>807</v>
      </c>
      <c r="V15" s="163">
        <v>1</v>
      </c>
      <c r="W15" s="163">
        <v>1</v>
      </c>
      <c r="X15" s="163">
        <v>1</v>
      </c>
      <c r="Y15" s="171">
        <v>1</v>
      </c>
    </row>
    <row r="16" spans="1:25" ht="38.25" customHeight="1" x14ac:dyDescent="0.25">
      <c r="A16" s="110"/>
      <c r="B16" s="334"/>
      <c r="C16" s="203"/>
      <c r="D16" s="552"/>
      <c r="E16" s="132"/>
      <c r="F16" s="132"/>
      <c r="G16" s="132"/>
      <c r="H16" s="132"/>
      <c r="I16" s="132"/>
      <c r="J16" s="132"/>
      <c r="K16" s="132"/>
      <c r="L16" s="132"/>
      <c r="M16" s="586" t="s">
        <v>258</v>
      </c>
      <c r="N16" s="584" t="s">
        <v>259</v>
      </c>
      <c r="O16" s="584" t="s">
        <v>833</v>
      </c>
      <c r="P16" s="687" t="s">
        <v>77</v>
      </c>
      <c r="Q16" s="688">
        <v>1</v>
      </c>
      <c r="R16" s="778" t="s">
        <v>722</v>
      </c>
      <c r="S16" s="778" t="s">
        <v>1279</v>
      </c>
      <c r="T16" s="778" t="s">
        <v>845</v>
      </c>
      <c r="U16" s="778" t="s">
        <v>807</v>
      </c>
      <c r="V16" s="163">
        <v>1</v>
      </c>
      <c r="W16" s="163">
        <v>1</v>
      </c>
      <c r="X16" s="163">
        <v>1</v>
      </c>
      <c r="Y16" s="171">
        <v>1</v>
      </c>
    </row>
    <row r="17" spans="1:25" ht="46.5" customHeight="1" x14ac:dyDescent="0.25">
      <c r="A17" s="110"/>
      <c r="B17" s="334"/>
      <c r="C17" s="203"/>
      <c r="D17" s="552"/>
      <c r="E17" s="132"/>
      <c r="F17" s="132"/>
      <c r="G17" s="132"/>
      <c r="H17" s="132"/>
      <c r="I17" s="132"/>
      <c r="J17" s="132"/>
      <c r="K17" s="132"/>
      <c r="L17" s="132"/>
      <c r="M17" s="586"/>
      <c r="N17" s="584" t="s">
        <v>260</v>
      </c>
      <c r="O17" s="584" t="s">
        <v>834</v>
      </c>
      <c r="P17" s="687" t="s">
        <v>77</v>
      </c>
      <c r="Q17" s="688">
        <v>1</v>
      </c>
      <c r="R17" s="778" t="s">
        <v>722</v>
      </c>
      <c r="S17" s="778" t="s">
        <v>1279</v>
      </c>
      <c r="T17" s="778" t="s">
        <v>845</v>
      </c>
      <c r="U17" s="778" t="s">
        <v>807</v>
      </c>
      <c r="V17" s="163">
        <v>1</v>
      </c>
      <c r="W17" s="163">
        <v>1</v>
      </c>
      <c r="X17" s="163">
        <v>1</v>
      </c>
      <c r="Y17" s="171">
        <v>1</v>
      </c>
    </row>
    <row r="18" spans="1:25" ht="81" customHeight="1" x14ac:dyDescent="0.25">
      <c r="A18" s="110"/>
      <c r="B18" s="334"/>
      <c r="C18" s="203"/>
      <c r="D18" s="552"/>
      <c r="E18" s="132"/>
      <c r="F18" s="132"/>
      <c r="G18" s="132"/>
      <c r="H18" s="132"/>
      <c r="I18" s="132"/>
      <c r="J18" s="132"/>
      <c r="K18" s="132"/>
      <c r="L18" s="132">
        <v>128</v>
      </c>
      <c r="M18" s="586"/>
      <c r="N18" s="584" t="s">
        <v>261</v>
      </c>
      <c r="O18" s="584" t="s">
        <v>835</v>
      </c>
      <c r="P18" s="687" t="s">
        <v>77</v>
      </c>
      <c r="Q18" s="688">
        <v>1</v>
      </c>
      <c r="R18" s="778" t="s">
        <v>722</v>
      </c>
      <c r="S18" s="778" t="s">
        <v>1279</v>
      </c>
      <c r="T18" s="778" t="s">
        <v>845</v>
      </c>
      <c r="U18" s="778" t="s">
        <v>807</v>
      </c>
      <c r="V18" s="163">
        <v>1</v>
      </c>
      <c r="W18" s="163">
        <v>1</v>
      </c>
      <c r="X18" s="163">
        <v>1</v>
      </c>
      <c r="Y18" s="171">
        <v>1</v>
      </c>
    </row>
    <row r="19" spans="1:25" ht="74.25" customHeight="1" x14ac:dyDescent="0.25">
      <c r="A19" s="110"/>
      <c r="B19" s="334"/>
      <c r="C19" s="203"/>
      <c r="D19" s="553"/>
      <c r="E19" s="132"/>
      <c r="F19" s="132"/>
      <c r="G19" s="132"/>
      <c r="H19" s="132"/>
      <c r="I19" s="132"/>
      <c r="J19" s="132"/>
      <c r="K19" s="132"/>
      <c r="L19" s="132"/>
      <c r="M19" s="583" t="s">
        <v>262</v>
      </c>
      <c r="N19" s="584" t="s">
        <v>263</v>
      </c>
      <c r="O19" s="584" t="s">
        <v>836</v>
      </c>
      <c r="P19" s="688">
        <v>1</v>
      </c>
      <c r="Q19" s="688">
        <v>1</v>
      </c>
      <c r="R19" s="778" t="s">
        <v>722</v>
      </c>
      <c r="S19" s="778" t="s">
        <v>1279</v>
      </c>
      <c r="T19" s="778" t="s">
        <v>845</v>
      </c>
      <c r="U19" s="778" t="s">
        <v>807</v>
      </c>
      <c r="V19" s="10">
        <v>1</v>
      </c>
      <c r="W19" s="10">
        <v>1</v>
      </c>
      <c r="X19" s="10">
        <v>1</v>
      </c>
      <c r="Y19" s="158">
        <v>1</v>
      </c>
    </row>
    <row r="20" spans="1:25" ht="72" customHeight="1" x14ac:dyDescent="0.25">
      <c r="A20" s="110"/>
      <c r="B20" s="334"/>
      <c r="C20" s="203"/>
      <c r="D20" s="554" t="s">
        <v>241</v>
      </c>
      <c r="E20" s="133" t="s">
        <v>1199</v>
      </c>
      <c r="F20" s="133" t="s">
        <v>1200</v>
      </c>
      <c r="G20" s="133" t="s">
        <v>1193</v>
      </c>
      <c r="H20" s="133" t="s">
        <v>1194</v>
      </c>
      <c r="I20" s="133" t="s">
        <v>1195</v>
      </c>
      <c r="J20" s="133" t="s">
        <v>1196</v>
      </c>
      <c r="K20" s="133" t="s">
        <v>1197</v>
      </c>
      <c r="L20" s="133" t="s">
        <v>1198</v>
      </c>
      <c r="M20" s="583" t="s">
        <v>264</v>
      </c>
      <c r="N20" s="584" t="s">
        <v>265</v>
      </c>
      <c r="O20" s="584" t="s">
        <v>837</v>
      </c>
      <c r="P20" s="687" t="s">
        <v>77</v>
      </c>
      <c r="Q20" s="688">
        <v>1</v>
      </c>
      <c r="R20" s="778" t="s">
        <v>722</v>
      </c>
      <c r="S20" s="778" t="s">
        <v>1279</v>
      </c>
      <c r="T20" s="778" t="s">
        <v>845</v>
      </c>
      <c r="U20" s="778" t="s">
        <v>807</v>
      </c>
      <c r="V20" s="10">
        <v>1</v>
      </c>
      <c r="W20" s="10">
        <v>1</v>
      </c>
      <c r="X20" s="10">
        <v>1</v>
      </c>
      <c r="Y20" s="158">
        <v>1</v>
      </c>
    </row>
    <row r="21" spans="1:25" ht="48.75" customHeight="1" x14ac:dyDescent="0.25">
      <c r="A21" s="110"/>
      <c r="B21" s="334"/>
      <c r="C21" s="203"/>
      <c r="D21" s="552"/>
      <c r="E21" s="133"/>
      <c r="F21" s="133"/>
      <c r="G21" s="133"/>
      <c r="H21" s="133"/>
      <c r="I21" s="133"/>
      <c r="J21" s="133"/>
      <c r="K21" s="133"/>
      <c r="L21" s="133"/>
      <c r="M21" s="583" t="s">
        <v>266</v>
      </c>
      <c r="N21" s="584" t="s">
        <v>267</v>
      </c>
      <c r="O21" s="584" t="s">
        <v>838</v>
      </c>
      <c r="P21" s="687">
        <v>9</v>
      </c>
      <c r="Q21" s="687">
        <v>6</v>
      </c>
      <c r="R21" s="778" t="s">
        <v>816</v>
      </c>
      <c r="S21" s="778" t="s">
        <v>1279</v>
      </c>
      <c r="T21" s="778" t="s">
        <v>845</v>
      </c>
      <c r="U21" s="778" t="s">
        <v>807</v>
      </c>
      <c r="V21" s="74">
        <v>8</v>
      </c>
      <c r="W21" s="74">
        <v>7</v>
      </c>
      <c r="X21" s="74">
        <v>7</v>
      </c>
      <c r="Y21" s="159">
        <v>6</v>
      </c>
    </row>
    <row r="22" spans="1:25" ht="64.5" customHeight="1" x14ac:dyDescent="0.25">
      <c r="A22" s="110"/>
      <c r="B22" s="334"/>
      <c r="C22" s="203"/>
      <c r="D22" s="553"/>
      <c r="E22" s="133"/>
      <c r="F22" s="133"/>
      <c r="G22" s="133"/>
      <c r="H22" s="133"/>
      <c r="I22" s="133"/>
      <c r="J22" s="133"/>
      <c r="K22" s="133"/>
      <c r="L22" s="133"/>
      <c r="M22" s="583" t="s">
        <v>268</v>
      </c>
      <c r="N22" s="584" t="s">
        <v>269</v>
      </c>
      <c r="O22" s="584" t="s">
        <v>843</v>
      </c>
      <c r="P22" s="687" t="s">
        <v>77</v>
      </c>
      <c r="Q22" s="688">
        <v>1</v>
      </c>
      <c r="R22" s="778" t="s">
        <v>722</v>
      </c>
      <c r="S22" s="778" t="s">
        <v>1279</v>
      </c>
      <c r="T22" s="778" t="s">
        <v>845</v>
      </c>
      <c r="U22" s="778" t="s">
        <v>807</v>
      </c>
      <c r="V22" s="10">
        <v>1</v>
      </c>
      <c r="W22" s="10">
        <v>1</v>
      </c>
      <c r="X22" s="10">
        <v>1</v>
      </c>
      <c r="Y22" s="158">
        <v>1</v>
      </c>
    </row>
    <row r="23" spans="1:25" ht="44.25" customHeight="1" x14ac:dyDescent="0.25">
      <c r="A23" s="110"/>
      <c r="B23" s="334"/>
      <c r="C23" s="203"/>
      <c r="D23" s="164" t="s">
        <v>242</v>
      </c>
      <c r="E23" s="133" t="s">
        <v>1336</v>
      </c>
      <c r="F23" s="132"/>
      <c r="G23" s="132">
        <v>1.54</v>
      </c>
      <c r="H23" s="132">
        <v>1.54</v>
      </c>
      <c r="I23" s="132">
        <v>1.54</v>
      </c>
      <c r="J23" s="132">
        <v>1.54</v>
      </c>
      <c r="K23" s="132">
        <v>1.54</v>
      </c>
      <c r="L23" s="132">
        <v>1.54</v>
      </c>
      <c r="M23" s="585" t="s">
        <v>270</v>
      </c>
      <c r="N23" s="584" t="s">
        <v>271</v>
      </c>
      <c r="O23" s="584" t="s">
        <v>839</v>
      </c>
      <c r="P23" s="688">
        <v>0.09</v>
      </c>
      <c r="Q23" s="688">
        <v>0.6</v>
      </c>
      <c r="R23" s="778" t="s">
        <v>731</v>
      </c>
      <c r="S23" s="778" t="s">
        <v>1279</v>
      </c>
      <c r="T23" s="778" t="s">
        <v>845</v>
      </c>
      <c r="U23" s="778" t="s">
        <v>807</v>
      </c>
      <c r="V23" s="10">
        <v>0.25</v>
      </c>
      <c r="W23" s="10">
        <v>0.3</v>
      </c>
      <c r="X23" s="10">
        <v>0.45</v>
      </c>
      <c r="Y23" s="158">
        <v>0.6</v>
      </c>
    </row>
    <row r="24" spans="1:25" ht="59.25" customHeight="1" x14ac:dyDescent="0.25">
      <c r="A24" s="110"/>
      <c r="B24" s="334"/>
      <c r="C24" s="203"/>
      <c r="D24" s="164"/>
      <c r="E24" s="133"/>
      <c r="F24" s="132"/>
      <c r="G24" s="132"/>
      <c r="H24" s="132"/>
      <c r="I24" s="132"/>
      <c r="J24" s="132"/>
      <c r="K24" s="132"/>
      <c r="L24" s="132"/>
      <c r="M24" s="586"/>
      <c r="N24" s="584" t="s">
        <v>272</v>
      </c>
      <c r="O24" s="584" t="s">
        <v>840</v>
      </c>
      <c r="P24" s="687" t="s">
        <v>77</v>
      </c>
      <c r="Q24" s="687">
        <v>1600</v>
      </c>
      <c r="R24" s="778" t="s">
        <v>731</v>
      </c>
      <c r="S24" s="778" t="s">
        <v>1279</v>
      </c>
      <c r="T24" s="778" t="s">
        <v>845</v>
      </c>
      <c r="U24" s="778" t="s">
        <v>807</v>
      </c>
      <c r="V24" s="74">
        <v>172</v>
      </c>
      <c r="W24" s="74">
        <v>290</v>
      </c>
      <c r="X24" s="74">
        <v>780</v>
      </c>
      <c r="Y24" s="159">
        <v>358</v>
      </c>
    </row>
    <row r="25" spans="1:25" ht="60.75" customHeight="1" x14ac:dyDescent="0.25">
      <c r="A25" s="110"/>
      <c r="B25" s="334"/>
      <c r="C25" s="203"/>
      <c r="D25" s="554" t="s">
        <v>243</v>
      </c>
      <c r="E25" s="133" t="s">
        <v>1201</v>
      </c>
      <c r="F25" s="133" t="s">
        <v>1273</v>
      </c>
      <c r="G25" s="165">
        <v>7583</v>
      </c>
      <c r="H25" s="165">
        <v>30000</v>
      </c>
      <c r="I25" s="165">
        <v>3426</v>
      </c>
      <c r="J25" s="165">
        <v>3500</v>
      </c>
      <c r="K25" s="165">
        <v>11000</v>
      </c>
      <c r="L25" s="165">
        <v>12074</v>
      </c>
      <c r="M25" s="583" t="s">
        <v>24</v>
      </c>
      <c r="N25" s="584" t="s">
        <v>273</v>
      </c>
      <c r="O25" s="584" t="s">
        <v>841</v>
      </c>
      <c r="P25" s="687">
        <v>7583</v>
      </c>
      <c r="Q25" s="687">
        <v>30000</v>
      </c>
      <c r="R25" s="778" t="s">
        <v>731</v>
      </c>
      <c r="S25" s="778" t="s">
        <v>1279</v>
      </c>
      <c r="T25" s="778" t="s">
        <v>845</v>
      </c>
      <c r="U25" s="778" t="s">
        <v>807</v>
      </c>
      <c r="V25" s="74">
        <v>3426</v>
      </c>
      <c r="W25" s="74">
        <v>3500</v>
      </c>
      <c r="X25" s="74">
        <v>11000</v>
      </c>
      <c r="Y25" s="159">
        <v>12074</v>
      </c>
    </row>
    <row r="26" spans="1:25" ht="36" customHeight="1" x14ac:dyDescent="0.25">
      <c r="A26" s="110"/>
      <c r="B26" s="334"/>
      <c r="C26" s="203"/>
      <c r="D26" s="552"/>
      <c r="E26" s="133"/>
      <c r="F26" s="133"/>
      <c r="G26" s="165"/>
      <c r="H26" s="165"/>
      <c r="I26" s="165">
        <v>3426</v>
      </c>
      <c r="J26" s="165">
        <v>3500</v>
      </c>
      <c r="K26" s="165">
        <v>11000</v>
      </c>
      <c r="L26" s="165">
        <v>12074</v>
      </c>
      <c r="M26" s="583" t="s">
        <v>274</v>
      </c>
      <c r="N26" s="584" t="s">
        <v>275</v>
      </c>
      <c r="O26" s="584" t="s">
        <v>842</v>
      </c>
      <c r="P26" s="687" t="s">
        <v>77</v>
      </c>
      <c r="Q26" s="687">
        <v>12</v>
      </c>
      <c r="R26" s="778" t="s">
        <v>731</v>
      </c>
      <c r="S26" s="778" t="s">
        <v>1279</v>
      </c>
      <c r="T26" s="778" t="s">
        <v>845</v>
      </c>
      <c r="U26" s="778" t="s">
        <v>807</v>
      </c>
      <c r="V26" s="74">
        <v>0</v>
      </c>
      <c r="W26" s="74">
        <v>4</v>
      </c>
      <c r="X26" s="74">
        <v>4</v>
      </c>
      <c r="Y26" s="159">
        <v>4</v>
      </c>
    </row>
    <row r="27" spans="1:25" ht="60" customHeight="1" x14ac:dyDescent="0.25">
      <c r="A27" s="110"/>
      <c r="B27" s="334"/>
      <c r="C27" s="203"/>
      <c r="D27" s="552"/>
      <c r="E27" s="133"/>
      <c r="F27" s="133"/>
      <c r="G27" s="165"/>
      <c r="H27" s="165"/>
      <c r="I27" s="165">
        <v>3426</v>
      </c>
      <c r="J27" s="165">
        <v>3500</v>
      </c>
      <c r="K27" s="165">
        <v>11000</v>
      </c>
      <c r="L27" s="165">
        <v>12074</v>
      </c>
      <c r="M27" s="583" t="s">
        <v>561</v>
      </c>
      <c r="N27" s="584" t="s">
        <v>276</v>
      </c>
      <c r="O27" s="584" t="s">
        <v>860</v>
      </c>
      <c r="P27" s="687">
        <v>0</v>
      </c>
      <c r="Q27" s="687">
        <v>1</v>
      </c>
      <c r="R27" s="778" t="s">
        <v>731</v>
      </c>
      <c r="S27" s="778" t="s">
        <v>1279</v>
      </c>
      <c r="T27" s="778" t="s">
        <v>845</v>
      </c>
      <c r="U27" s="778" t="s">
        <v>807</v>
      </c>
      <c r="V27" s="74">
        <v>1</v>
      </c>
      <c r="W27" s="74">
        <v>1</v>
      </c>
      <c r="X27" s="74">
        <v>1</v>
      </c>
      <c r="Y27" s="159">
        <v>1</v>
      </c>
    </row>
    <row r="28" spans="1:25" ht="63" customHeight="1" thickBot="1" x14ac:dyDescent="0.3">
      <c r="A28" s="110"/>
      <c r="B28" s="334"/>
      <c r="C28" s="204"/>
      <c r="D28" s="555"/>
      <c r="E28" s="172"/>
      <c r="F28" s="172"/>
      <c r="G28" s="173"/>
      <c r="H28" s="173"/>
      <c r="I28" s="173">
        <v>3426</v>
      </c>
      <c r="J28" s="173">
        <v>3500</v>
      </c>
      <c r="K28" s="173">
        <v>11000</v>
      </c>
      <c r="L28" s="173">
        <v>12074</v>
      </c>
      <c r="M28" s="587" t="s">
        <v>562</v>
      </c>
      <c r="N28" s="588" t="s">
        <v>563</v>
      </c>
      <c r="O28" s="588" t="s">
        <v>844</v>
      </c>
      <c r="P28" s="689">
        <v>1</v>
      </c>
      <c r="Q28" s="689">
        <v>1</v>
      </c>
      <c r="R28" s="779" t="s">
        <v>722</v>
      </c>
      <c r="S28" s="779" t="s">
        <v>1279</v>
      </c>
      <c r="T28" s="779" t="s">
        <v>845</v>
      </c>
      <c r="U28" s="779" t="s">
        <v>807</v>
      </c>
      <c r="V28" s="174">
        <v>1</v>
      </c>
      <c r="W28" s="174">
        <v>1</v>
      </c>
      <c r="X28" s="174">
        <v>1</v>
      </c>
      <c r="Y28" s="175">
        <v>1</v>
      </c>
    </row>
    <row r="29" spans="1:25" ht="63" customHeight="1" x14ac:dyDescent="0.25">
      <c r="A29" s="110"/>
      <c r="B29" s="334"/>
      <c r="C29" s="198" t="s">
        <v>18</v>
      </c>
      <c r="D29" s="557" t="s">
        <v>49</v>
      </c>
      <c r="E29" s="199" t="s">
        <v>804</v>
      </c>
      <c r="F29" s="199" t="s">
        <v>278</v>
      </c>
      <c r="G29" s="157">
        <v>1</v>
      </c>
      <c r="H29" s="157">
        <v>1</v>
      </c>
      <c r="I29" s="157">
        <v>1</v>
      </c>
      <c r="J29" s="157">
        <v>1</v>
      </c>
      <c r="K29" s="157">
        <v>1</v>
      </c>
      <c r="L29" s="157">
        <v>1</v>
      </c>
      <c r="M29" s="589" t="s">
        <v>277</v>
      </c>
      <c r="N29" s="589" t="s">
        <v>185</v>
      </c>
      <c r="O29" s="589" t="s">
        <v>279</v>
      </c>
      <c r="P29" s="690">
        <v>1</v>
      </c>
      <c r="Q29" s="200">
        <v>1</v>
      </c>
      <c r="R29" s="780" t="s">
        <v>722</v>
      </c>
      <c r="S29" s="780" t="s">
        <v>1103</v>
      </c>
      <c r="T29" s="780" t="s">
        <v>1380</v>
      </c>
      <c r="U29" s="780" t="s">
        <v>723</v>
      </c>
      <c r="V29" s="200">
        <v>1</v>
      </c>
      <c r="W29" s="200">
        <v>1</v>
      </c>
      <c r="X29" s="200">
        <v>1</v>
      </c>
      <c r="Y29" s="201">
        <v>1</v>
      </c>
    </row>
    <row r="30" spans="1:25" ht="63" customHeight="1" x14ac:dyDescent="0.25">
      <c r="A30" s="110"/>
      <c r="B30" s="334"/>
      <c r="C30" s="184"/>
      <c r="D30" s="558"/>
      <c r="E30" s="114"/>
      <c r="F30" s="114"/>
      <c r="G30" s="114"/>
      <c r="H30" s="114"/>
      <c r="I30" s="114"/>
      <c r="J30" s="114"/>
      <c r="K30" s="114"/>
      <c r="L30" s="114"/>
      <c r="M30" s="590" t="s">
        <v>153</v>
      </c>
      <c r="N30" s="591" t="s">
        <v>280</v>
      </c>
      <c r="O30" s="591" t="s">
        <v>154</v>
      </c>
      <c r="P30" s="559">
        <v>1</v>
      </c>
      <c r="Q30" s="96">
        <v>1</v>
      </c>
      <c r="R30" s="781" t="s">
        <v>722</v>
      </c>
      <c r="S30" s="781" t="s">
        <v>1103</v>
      </c>
      <c r="T30" s="780" t="s">
        <v>1380</v>
      </c>
      <c r="U30" s="781" t="s">
        <v>723</v>
      </c>
      <c r="V30" s="96">
        <v>1</v>
      </c>
      <c r="W30" s="96">
        <v>1</v>
      </c>
      <c r="X30" s="96">
        <v>1</v>
      </c>
      <c r="Y30" s="185">
        <v>1</v>
      </c>
    </row>
    <row r="31" spans="1:25" ht="63" customHeight="1" x14ac:dyDescent="0.25">
      <c r="A31" s="110"/>
      <c r="B31" s="334"/>
      <c r="C31" s="184"/>
      <c r="D31" s="556"/>
      <c r="E31" s="114"/>
      <c r="F31" s="114"/>
      <c r="G31" s="115"/>
      <c r="H31" s="115"/>
      <c r="I31" s="115"/>
      <c r="J31" s="115"/>
      <c r="K31" s="115"/>
      <c r="L31" s="115"/>
      <c r="M31" s="590" t="s">
        <v>160</v>
      </c>
      <c r="N31" s="591" t="s">
        <v>281</v>
      </c>
      <c r="O31" s="592" t="s">
        <v>724</v>
      </c>
      <c r="P31" s="559">
        <v>1</v>
      </c>
      <c r="Q31" s="559">
        <v>1</v>
      </c>
      <c r="R31" s="781" t="s">
        <v>722</v>
      </c>
      <c r="S31" s="781" t="s">
        <v>1103</v>
      </c>
      <c r="T31" s="780" t="s">
        <v>1380</v>
      </c>
      <c r="U31" s="781" t="s">
        <v>723</v>
      </c>
      <c r="V31" s="11">
        <v>1</v>
      </c>
      <c r="W31" s="11">
        <v>1</v>
      </c>
      <c r="X31" s="11">
        <v>1</v>
      </c>
      <c r="Y31" s="186">
        <v>1</v>
      </c>
    </row>
    <row r="32" spans="1:25" ht="63" customHeight="1" x14ac:dyDescent="0.25">
      <c r="A32" s="110"/>
      <c r="B32" s="334"/>
      <c r="C32" s="184"/>
      <c r="D32" s="560" t="s">
        <v>50</v>
      </c>
      <c r="E32" s="176" t="s">
        <v>725</v>
      </c>
      <c r="F32" s="176" t="s">
        <v>726</v>
      </c>
      <c r="G32" s="176" t="s">
        <v>727</v>
      </c>
      <c r="H32" s="176" t="s">
        <v>728</v>
      </c>
      <c r="I32" s="176">
        <v>14.8</v>
      </c>
      <c r="J32" s="176">
        <v>14.8</v>
      </c>
      <c r="K32" s="176">
        <v>14.8</v>
      </c>
      <c r="L32" s="176">
        <v>14.8</v>
      </c>
      <c r="M32" s="594" t="s">
        <v>282</v>
      </c>
      <c r="N32" s="591" t="s">
        <v>163</v>
      </c>
      <c r="O32" s="592" t="s">
        <v>729</v>
      </c>
      <c r="P32" s="559">
        <v>0.95</v>
      </c>
      <c r="Q32" s="559">
        <v>0.95</v>
      </c>
      <c r="R32" s="781" t="s">
        <v>722</v>
      </c>
      <c r="S32" s="781" t="s">
        <v>1103</v>
      </c>
      <c r="T32" s="780" t="s">
        <v>1380</v>
      </c>
      <c r="U32" s="781" t="s">
        <v>723</v>
      </c>
      <c r="V32" s="11">
        <v>0.95</v>
      </c>
      <c r="W32" s="11">
        <v>0.95</v>
      </c>
      <c r="X32" s="11">
        <v>0.95</v>
      </c>
      <c r="Y32" s="186">
        <v>0.95</v>
      </c>
    </row>
    <row r="33" spans="1:25" ht="63" customHeight="1" x14ac:dyDescent="0.25">
      <c r="A33" s="110"/>
      <c r="B33" s="334"/>
      <c r="C33" s="184"/>
      <c r="D33" s="561"/>
      <c r="E33" s="176"/>
      <c r="F33" s="176"/>
      <c r="G33" s="176"/>
      <c r="H33" s="176"/>
      <c r="I33" s="176"/>
      <c r="J33" s="176"/>
      <c r="K33" s="176"/>
      <c r="L33" s="176"/>
      <c r="M33" s="595"/>
      <c r="N33" s="591" t="s">
        <v>164</v>
      </c>
      <c r="O33" s="592" t="s">
        <v>730</v>
      </c>
      <c r="P33" s="559">
        <v>0.84</v>
      </c>
      <c r="Q33" s="559">
        <v>0.95</v>
      </c>
      <c r="R33" s="781" t="s">
        <v>731</v>
      </c>
      <c r="S33" s="781" t="s">
        <v>1103</v>
      </c>
      <c r="T33" s="780" t="s">
        <v>1380</v>
      </c>
      <c r="U33" s="781" t="s">
        <v>723</v>
      </c>
      <c r="V33" s="11">
        <v>0.84</v>
      </c>
      <c r="W33" s="11">
        <v>0.9</v>
      </c>
      <c r="X33" s="11">
        <v>0.92</v>
      </c>
      <c r="Y33" s="186">
        <v>0.95</v>
      </c>
    </row>
    <row r="34" spans="1:25" ht="63" customHeight="1" x14ac:dyDescent="0.25">
      <c r="A34" s="110"/>
      <c r="B34" s="334"/>
      <c r="C34" s="184"/>
      <c r="D34" s="561"/>
      <c r="E34" s="34" t="s">
        <v>732</v>
      </c>
      <c r="F34" s="34" t="s">
        <v>733</v>
      </c>
      <c r="G34" s="177" t="s">
        <v>734</v>
      </c>
      <c r="H34" s="177">
        <v>16.899999999999999</v>
      </c>
      <c r="I34" s="34">
        <v>16.899999999999999</v>
      </c>
      <c r="J34" s="34">
        <v>16.899999999999999</v>
      </c>
      <c r="K34" s="34">
        <v>16.899999999999999</v>
      </c>
      <c r="L34" s="34">
        <v>16.899999999999999</v>
      </c>
      <c r="M34" s="595"/>
      <c r="N34" s="591" t="s">
        <v>165</v>
      </c>
      <c r="O34" s="596" t="s">
        <v>735</v>
      </c>
      <c r="P34" s="691">
        <v>0</v>
      </c>
      <c r="Q34" s="691">
        <v>5</v>
      </c>
      <c r="R34" s="781" t="s">
        <v>731</v>
      </c>
      <c r="S34" s="781" t="s">
        <v>1103</v>
      </c>
      <c r="T34" s="780" t="s">
        <v>1380</v>
      </c>
      <c r="U34" s="781" t="s">
        <v>723</v>
      </c>
      <c r="V34" s="12">
        <v>0</v>
      </c>
      <c r="W34" s="12">
        <v>2</v>
      </c>
      <c r="X34" s="12">
        <v>2</v>
      </c>
      <c r="Y34" s="187">
        <v>1</v>
      </c>
    </row>
    <row r="35" spans="1:25" ht="63" customHeight="1" x14ac:dyDescent="0.25">
      <c r="A35" s="110"/>
      <c r="B35" s="334"/>
      <c r="C35" s="184"/>
      <c r="D35" s="561"/>
      <c r="E35" s="34" t="s">
        <v>736</v>
      </c>
      <c r="F35" s="35" t="s">
        <v>737</v>
      </c>
      <c r="G35" s="32" t="s">
        <v>738</v>
      </c>
      <c r="H35" s="32">
        <v>44.9</v>
      </c>
      <c r="I35" s="32">
        <v>44.9</v>
      </c>
      <c r="J35" s="32">
        <v>44.9</v>
      </c>
      <c r="K35" s="32">
        <v>44.9</v>
      </c>
      <c r="L35" s="32">
        <v>44.9</v>
      </c>
      <c r="M35" s="594" t="s">
        <v>283</v>
      </c>
      <c r="N35" s="591" t="s">
        <v>166</v>
      </c>
      <c r="O35" s="592" t="s">
        <v>739</v>
      </c>
      <c r="P35" s="559">
        <v>0.89400000000000002</v>
      </c>
      <c r="Q35" s="559">
        <v>0.95</v>
      </c>
      <c r="R35" s="781" t="s">
        <v>722</v>
      </c>
      <c r="S35" s="781" t="s">
        <v>1103</v>
      </c>
      <c r="T35" s="780" t="s">
        <v>1380</v>
      </c>
      <c r="U35" s="781" t="s">
        <v>723</v>
      </c>
      <c r="V35" s="11">
        <v>0.91</v>
      </c>
      <c r="W35" s="11">
        <v>0.93</v>
      </c>
      <c r="X35" s="11">
        <v>0.95</v>
      </c>
      <c r="Y35" s="186">
        <v>0.95</v>
      </c>
    </row>
    <row r="36" spans="1:25" ht="63" customHeight="1" x14ac:dyDescent="0.25">
      <c r="A36" s="110"/>
      <c r="B36" s="334"/>
      <c r="C36" s="184"/>
      <c r="D36" s="561"/>
      <c r="E36" s="36" t="s">
        <v>740</v>
      </c>
      <c r="F36" s="35" t="s">
        <v>741</v>
      </c>
      <c r="G36" s="32">
        <v>3.2</v>
      </c>
      <c r="H36" s="32">
        <v>1.2</v>
      </c>
      <c r="I36" s="32">
        <v>3</v>
      </c>
      <c r="J36" s="32">
        <v>2.8</v>
      </c>
      <c r="K36" s="32">
        <v>2</v>
      </c>
      <c r="L36" s="32">
        <v>1.2</v>
      </c>
      <c r="M36" s="594"/>
      <c r="N36" s="591" t="s">
        <v>169</v>
      </c>
      <c r="O36" s="592" t="s">
        <v>742</v>
      </c>
      <c r="P36" s="559">
        <v>0.8</v>
      </c>
      <c r="Q36" s="559">
        <v>1</v>
      </c>
      <c r="R36" s="781" t="s">
        <v>731</v>
      </c>
      <c r="S36" s="781" t="s">
        <v>1103</v>
      </c>
      <c r="T36" s="780" t="s">
        <v>1380</v>
      </c>
      <c r="U36" s="781" t="s">
        <v>723</v>
      </c>
      <c r="V36" s="11">
        <v>0.85</v>
      </c>
      <c r="W36" s="11">
        <v>0.9</v>
      </c>
      <c r="X36" s="11">
        <v>0.95</v>
      </c>
      <c r="Y36" s="186">
        <v>1</v>
      </c>
    </row>
    <row r="37" spans="1:25" ht="63" customHeight="1" x14ac:dyDescent="0.25">
      <c r="A37" s="110"/>
      <c r="B37" s="334"/>
      <c r="C37" s="184"/>
      <c r="D37" s="561"/>
      <c r="E37" s="35" t="s">
        <v>743</v>
      </c>
      <c r="F37" s="35" t="s">
        <v>744</v>
      </c>
      <c r="G37" s="32">
        <v>83.76</v>
      </c>
      <c r="H37" s="32">
        <v>80</v>
      </c>
      <c r="I37" s="32">
        <v>83</v>
      </c>
      <c r="J37" s="32">
        <v>82</v>
      </c>
      <c r="K37" s="32">
        <v>81</v>
      </c>
      <c r="L37" s="32">
        <v>80</v>
      </c>
      <c r="M37" s="595"/>
      <c r="N37" s="591" t="s">
        <v>167</v>
      </c>
      <c r="O37" s="596" t="s">
        <v>745</v>
      </c>
      <c r="P37" s="691">
        <v>14</v>
      </c>
      <c r="Q37" s="691">
        <v>17</v>
      </c>
      <c r="R37" s="781" t="s">
        <v>731</v>
      </c>
      <c r="S37" s="781" t="s">
        <v>1103</v>
      </c>
      <c r="T37" s="780" t="s">
        <v>1380</v>
      </c>
      <c r="U37" s="781" t="s">
        <v>723</v>
      </c>
      <c r="V37" s="12">
        <v>0</v>
      </c>
      <c r="W37" s="12">
        <v>1</v>
      </c>
      <c r="X37" s="12">
        <v>1</v>
      </c>
      <c r="Y37" s="187">
        <v>1</v>
      </c>
    </row>
    <row r="38" spans="1:25" ht="63" customHeight="1" x14ac:dyDescent="0.25">
      <c r="A38" s="110"/>
      <c r="B38" s="334"/>
      <c r="C38" s="184"/>
      <c r="D38" s="561"/>
      <c r="E38" s="35" t="s">
        <v>746</v>
      </c>
      <c r="F38" s="35" t="s">
        <v>747</v>
      </c>
      <c r="G38" s="32">
        <v>13.8</v>
      </c>
      <c r="H38" s="32">
        <v>13.8</v>
      </c>
      <c r="I38" s="32">
        <v>13.8</v>
      </c>
      <c r="J38" s="32">
        <v>13.8</v>
      </c>
      <c r="K38" s="32">
        <v>13.8</v>
      </c>
      <c r="L38" s="32">
        <v>13.8</v>
      </c>
      <c r="M38" s="595"/>
      <c r="N38" s="591" t="s">
        <v>168</v>
      </c>
      <c r="O38" s="593" t="s">
        <v>748</v>
      </c>
      <c r="P38" s="559">
        <v>0.95</v>
      </c>
      <c r="Q38" s="96">
        <v>0.95</v>
      </c>
      <c r="R38" s="781" t="s">
        <v>722</v>
      </c>
      <c r="S38" s="781" t="s">
        <v>1103</v>
      </c>
      <c r="T38" s="780" t="s">
        <v>1380</v>
      </c>
      <c r="U38" s="781" t="s">
        <v>723</v>
      </c>
      <c r="V38" s="178">
        <v>0.95</v>
      </c>
      <c r="W38" s="178">
        <v>0.95</v>
      </c>
      <c r="X38" s="178">
        <v>0.95</v>
      </c>
      <c r="Y38" s="188">
        <v>0.95</v>
      </c>
    </row>
    <row r="39" spans="1:25" ht="63" customHeight="1" x14ac:dyDescent="0.25">
      <c r="A39" s="110"/>
      <c r="B39" s="334"/>
      <c r="C39" s="184"/>
      <c r="D39" s="561"/>
      <c r="E39" s="35" t="s">
        <v>749</v>
      </c>
      <c r="F39" s="35" t="s">
        <v>750</v>
      </c>
      <c r="G39" s="32" t="s">
        <v>751</v>
      </c>
      <c r="H39" s="32">
        <v>85</v>
      </c>
      <c r="I39" s="32">
        <v>85</v>
      </c>
      <c r="J39" s="32">
        <v>85</v>
      </c>
      <c r="K39" s="32">
        <v>85</v>
      </c>
      <c r="L39" s="32">
        <v>85</v>
      </c>
      <c r="M39" s="595"/>
      <c r="N39" s="591" t="s">
        <v>284</v>
      </c>
      <c r="O39" s="592" t="s">
        <v>752</v>
      </c>
      <c r="P39" s="559">
        <v>0.9</v>
      </c>
      <c r="Q39" s="559">
        <v>0.9</v>
      </c>
      <c r="R39" s="781" t="s">
        <v>722</v>
      </c>
      <c r="S39" s="781" t="s">
        <v>1103</v>
      </c>
      <c r="T39" s="780" t="s">
        <v>1380</v>
      </c>
      <c r="U39" s="781" t="s">
        <v>723</v>
      </c>
      <c r="V39" s="37">
        <v>0.9</v>
      </c>
      <c r="W39" s="37">
        <v>0.9</v>
      </c>
      <c r="X39" s="37">
        <v>0.9</v>
      </c>
      <c r="Y39" s="189">
        <v>0.9</v>
      </c>
    </row>
    <row r="40" spans="1:25" ht="63" customHeight="1" x14ac:dyDescent="0.25">
      <c r="A40" s="110"/>
      <c r="B40" s="334"/>
      <c r="C40" s="184"/>
      <c r="D40" s="561"/>
      <c r="E40" s="35" t="s">
        <v>753</v>
      </c>
      <c r="F40" s="35" t="s">
        <v>754</v>
      </c>
      <c r="G40" s="32">
        <v>1.9</v>
      </c>
      <c r="H40" s="32">
        <v>1.9</v>
      </c>
      <c r="I40" s="32">
        <v>1.9</v>
      </c>
      <c r="J40" s="32">
        <v>1.9</v>
      </c>
      <c r="K40" s="32">
        <v>1.9</v>
      </c>
      <c r="L40" s="32">
        <v>1.9</v>
      </c>
      <c r="M40" s="590" t="s">
        <v>285</v>
      </c>
      <c r="N40" s="591" t="s">
        <v>1348</v>
      </c>
      <c r="O40" s="591" t="s">
        <v>1347</v>
      </c>
      <c r="P40" s="96">
        <v>0.43</v>
      </c>
      <c r="Q40" s="559">
        <v>0.8</v>
      </c>
      <c r="R40" s="781" t="s">
        <v>731</v>
      </c>
      <c r="S40" s="781" t="s">
        <v>1103</v>
      </c>
      <c r="T40" s="780" t="s">
        <v>1380</v>
      </c>
      <c r="U40" s="781" t="s">
        <v>723</v>
      </c>
      <c r="V40" s="11">
        <v>0.5</v>
      </c>
      <c r="W40" s="11">
        <v>0.6</v>
      </c>
      <c r="X40" s="11">
        <v>0.7</v>
      </c>
      <c r="Y40" s="186">
        <v>0.8</v>
      </c>
    </row>
    <row r="41" spans="1:25" ht="63" customHeight="1" x14ac:dyDescent="0.25">
      <c r="A41" s="110"/>
      <c r="B41" s="334"/>
      <c r="C41" s="184"/>
      <c r="D41" s="561"/>
      <c r="E41" s="179" t="s">
        <v>755</v>
      </c>
      <c r="F41" s="35" t="s">
        <v>756</v>
      </c>
      <c r="G41" s="179" t="s">
        <v>757</v>
      </c>
      <c r="H41" s="179">
        <v>4.5999999999999996</v>
      </c>
      <c r="I41" s="179">
        <v>4.5999999999999996</v>
      </c>
      <c r="J41" s="179">
        <v>4.5999999999999996</v>
      </c>
      <c r="K41" s="179">
        <v>4.5999999999999996</v>
      </c>
      <c r="L41" s="179">
        <v>4.5999999999999996</v>
      </c>
      <c r="M41" s="594" t="s">
        <v>286</v>
      </c>
      <c r="N41" s="591" t="s">
        <v>170</v>
      </c>
      <c r="O41" s="596" t="s">
        <v>758</v>
      </c>
      <c r="P41" s="691">
        <v>196</v>
      </c>
      <c r="Q41" s="691">
        <v>196</v>
      </c>
      <c r="R41" s="781" t="s">
        <v>722</v>
      </c>
      <c r="S41" s="781" t="s">
        <v>1103</v>
      </c>
      <c r="T41" s="780" t="s">
        <v>1380</v>
      </c>
      <c r="U41" s="781" t="s">
        <v>723</v>
      </c>
      <c r="V41" s="12">
        <v>196</v>
      </c>
      <c r="W41" s="12">
        <v>196</v>
      </c>
      <c r="X41" s="12">
        <v>196</v>
      </c>
      <c r="Y41" s="187">
        <v>196</v>
      </c>
    </row>
    <row r="42" spans="1:25" ht="63" customHeight="1" x14ac:dyDescent="0.25">
      <c r="A42" s="110"/>
      <c r="B42" s="334"/>
      <c r="C42" s="184"/>
      <c r="D42" s="561"/>
      <c r="E42" s="179"/>
      <c r="F42" s="35"/>
      <c r="G42" s="179"/>
      <c r="H42" s="179"/>
      <c r="I42" s="179"/>
      <c r="J42" s="179"/>
      <c r="K42" s="179"/>
      <c r="L42" s="179"/>
      <c r="M42" s="595"/>
      <c r="N42" s="591" t="s">
        <v>171</v>
      </c>
      <c r="O42" s="592" t="s">
        <v>759</v>
      </c>
      <c r="P42" s="97" t="s">
        <v>77</v>
      </c>
      <c r="Q42" s="559">
        <v>1</v>
      </c>
      <c r="R42" s="781" t="s">
        <v>731</v>
      </c>
      <c r="S42" s="781" t="s">
        <v>1103</v>
      </c>
      <c r="T42" s="780" t="s">
        <v>1380</v>
      </c>
      <c r="U42" s="781" t="s">
        <v>723</v>
      </c>
      <c r="V42" s="11">
        <v>0.25</v>
      </c>
      <c r="W42" s="11">
        <v>0.5</v>
      </c>
      <c r="X42" s="11">
        <v>0.75</v>
      </c>
      <c r="Y42" s="186">
        <v>1</v>
      </c>
    </row>
    <row r="43" spans="1:25" ht="63" customHeight="1" x14ac:dyDescent="0.25">
      <c r="A43" s="110"/>
      <c r="B43" s="334"/>
      <c r="C43" s="184"/>
      <c r="D43" s="561"/>
      <c r="E43" s="179"/>
      <c r="F43" s="35"/>
      <c r="G43" s="179"/>
      <c r="H43" s="179"/>
      <c r="I43" s="179"/>
      <c r="J43" s="179"/>
      <c r="K43" s="179"/>
      <c r="L43" s="179"/>
      <c r="M43" s="595"/>
      <c r="N43" s="591" t="s">
        <v>172</v>
      </c>
      <c r="O43" s="593" t="s">
        <v>760</v>
      </c>
      <c r="P43" s="96">
        <v>0.9</v>
      </c>
      <c r="Q43" s="692">
        <v>0.90100000000000002</v>
      </c>
      <c r="R43" s="781" t="s">
        <v>722</v>
      </c>
      <c r="S43" s="781" t="s">
        <v>1103</v>
      </c>
      <c r="T43" s="780" t="s">
        <v>1380</v>
      </c>
      <c r="U43" s="781" t="s">
        <v>723</v>
      </c>
      <c r="V43" s="180">
        <v>0.90100000000000002</v>
      </c>
      <c r="W43" s="180">
        <v>0.90100000000000002</v>
      </c>
      <c r="X43" s="180">
        <v>0.90100000000000002</v>
      </c>
      <c r="Y43" s="190">
        <v>0.90100000000000002</v>
      </c>
    </row>
    <row r="44" spans="1:25" ht="63" customHeight="1" x14ac:dyDescent="0.25">
      <c r="A44" s="110"/>
      <c r="B44" s="334"/>
      <c r="C44" s="184"/>
      <c r="D44" s="561"/>
      <c r="E44" s="100" t="s">
        <v>761</v>
      </c>
      <c r="F44" s="35" t="s">
        <v>762</v>
      </c>
      <c r="G44" s="97">
        <v>0.8</v>
      </c>
      <c r="H44" s="97">
        <v>1</v>
      </c>
      <c r="I44" s="97">
        <v>1</v>
      </c>
      <c r="J44" s="97">
        <v>1</v>
      </c>
      <c r="K44" s="97">
        <v>1</v>
      </c>
      <c r="L44" s="97">
        <v>1</v>
      </c>
      <c r="M44" s="594" t="s">
        <v>155</v>
      </c>
      <c r="N44" s="591" t="s">
        <v>763</v>
      </c>
      <c r="O44" s="593" t="s">
        <v>764</v>
      </c>
      <c r="P44" s="96">
        <v>1</v>
      </c>
      <c r="Q44" s="96">
        <v>1</v>
      </c>
      <c r="R44" s="781" t="s">
        <v>722</v>
      </c>
      <c r="S44" s="781" t="s">
        <v>1103</v>
      </c>
      <c r="T44" s="780" t="s">
        <v>1380</v>
      </c>
      <c r="U44" s="781" t="s">
        <v>723</v>
      </c>
      <c r="V44" s="14">
        <v>1</v>
      </c>
      <c r="W44" s="14">
        <v>1</v>
      </c>
      <c r="X44" s="14">
        <v>1</v>
      </c>
      <c r="Y44" s="191">
        <v>1</v>
      </c>
    </row>
    <row r="45" spans="1:25" ht="63" customHeight="1" x14ac:dyDescent="0.25">
      <c r="A45" s="110"/>
      <c r="B45" s="334"/>
      <c r="C45" s="184"/>
      <c r="D45" s="561"/>
      <c r="E45" s="100" t="s">
        <v>765</v>
      </c>
      <c r="F45" s="35" t="s">
        <v>766</v>
      </c>
      <c r="G45" s="97">
        <v>4.5999999999999996</v>
      </c>
      <c r="H45" s="97">
        <v>3.7</v>
      </c>
      <c r="I45" s="97">
        <v>3.7</v>
      </c>
      <c r="J45" s="97">
        <v>3.7</v>
      </c>
      <c r="K45" s="97">
        <v>3.7</v>
      </c>
      <c r="L45" s="97">
        <v>3.7</v>
      </c>
      <c r="M45" s="595"/>
      <c r="N45" s="591" t="s">
        <v>173</v>
      </c>
      <c r="O45" s="593" t="s">
        <v>767</v>
      </c>
      <c r="P45" s="96">
        <v>0.81</v>
      </c>
      <c r="Q45" s="96">
        <v>0.85</v>
      </c>
      <c r="R45" s="781" t="s">
        <v>731</v>
      </c>
      <c r="S45" s="781" t="s">
        <v>1103</v>
      </c>
      <c r="T45" s="780" t="s">
        <v>1380</v>
      </c>
      <c r="U45" s="781" t="s">
        <v>723</v>
      </c>
      <c r="V45" s="38">
        <v>0.81</v>
      </c>
      <c r="W45" s="38">
        <v>0.82</v>
      </c>
      <c r="X45" s="38">
        <v>0.84</v>
      </c>
      <c r="Y45" s="192">
        <v>0.85</v>
      </c>
    </row>
    <row r="46" spans="1:25" ht="63" customHeight="1" x14ac:dyDescent="0.25">
      <c r="A46" s="110"/>
      <c r="B46" s="334"/>
      <c r="C46" s="184"/>
      <c r="D46" s="561"/>
      <c r="E46" s="179" t="s">
        <v>768</v>
      </c>
      <c r="F46" s="181" t="s">
        <v>186</v>
      </c>
      <c r="G46" s="208" t="s">
        <v>1363</v>
      </c>
      <c r="H46" s="208">
        <v>0.02</v>
      </c>
      <c r="I46" s="208">
        <v>0.02</v>
      </c>
      <c r="J46" s="208">
        <v>0.02</v>
      </c>
      <c r="K46" s="208">
        <v>0.02</v>
      </c>
      <c r="L46" s="208">
        <v>0.02</v>
      </c>
      <c r="M46" s="594" t="s">
        <v>769</v>
      </c>
      <c r="N46" s="591" t="s">
        <v>770</v>
      </c>
      <c r="O46" s="593" t="s">
        <v>771</v>
      </c>
      <c r="P46" s="693">
        <v>83</v>
      </c>
      <c r="Q46" s="96">
        <v>1</v>
      </c>
      <c r="R46" s="781" t="s">
        <v>731</v>
      </c>
      <c r="S46" s="781" t="s">
        <v>1103</v>
      </c>
      <c r="T46" s="780" t="s">
        <v>1380</v>
      </c>
      <c r="U46" s="781" t="s">
        <v>723</v>
      </c>
      <c r="V46" s="178">
        <v>0.9</v>
      </c>
      <c r="W46" s="178">
        <v>0.95</v>
      </c>
      <c r="X46" s="178">
        <v>0.98</v>
      </c>
      <c r="Y46" s="188">
        <v>1</v>
      </c>
    </row>
    <row r="47" spans="1:25" ht="63" customHeight="1" x14ac:dyDescent="0.25">
      <c r="A47" s="110"/>
      <c r="B47" s="334"/>
      <c r="C47" s="184"/>
      <c r="D47" s="561"/>
      <c r="E47" s="179"/>
      <c r="F47" s="179"/>
      <c r="G47" s="183"/>
      <c r="H47" s="183"/>
      <c r="I47" s="183"/>
      <c r="J47" s="183"/>
      <c r="K47" s="183"/>
      <c r="L47" s="183"/>
      <c r="M47" s="594"/>
      <c r="N47" s="591" t="s">
        <v>772</v>
      </c>
      <c r="O47" s="593" t="s">
        <v>773</v>
      </c>
      <c r="P47" s="693">
        <v>128</v>
      </c>
      <c r="Q47" s="693">
        <v>128</v>
      </c>
      <c r="R47" s="781" t="s">
        <v>722</v>
      </c>
      <c r="S47" s="781" t="s">
        <v>1103</v>
      </c>
      <c r="T47" s="780" t="s">
        <v>1380</v>
      </c>
      <c r="U47" s="781" t="s">
        <v>723</v>
      </c>
      <c r="V47" s="39">
        <v>128</v>
      </c>
      <c r="W47" s="39">
        <v>128</v>
      </c>
      <c r="X47" s="39">
        <v>128</v>
      </c>
      <c r="Y47" s="193">
        <v>128</v>
      </c>
    </row>
    <row r="48" spans="1:25" ht="63" customHeight="1" x14ac:dyDescent="0.25">
      <c r="A48" s="110"/>
      <c r="B48" s="334"/>
      <c r="C48" s="184"/>
      <c r="D48" s="561"/>
      <c r="E48" s="182" t="s">
        <v>774</v>
      </c>
      <c r="F48" s="116" t="s">
        <v>775</v>
      </c>
      <c r="G48" s="183" t="s">
        <v>776</v>
      </c>
      <c r="H48" s="183">
        <v>169</v>
      </c>
      <c r="I48" s="183">
        <v>169</v>
      </c>
      <c r="J48" s="183">
        <v>169</v>
      </c>
      <c r="K48" s="183">
        <v>169</v>
      </c>
      <c r="L48" s="183">
        <v>169</v>
      </c>
      <c r="M48" s="594" t="s">
        <v>156</v>
      </c>
      <c r="N48" s="591" t="s">
        <v>564</v>
      </c>
      <c r="O48" s="593" t="s">
        <v>777</v>
      </c>
      <c r="P48" s="691">
        <v>80</v>
      </c>
      <c r="Q48" s="691">
        <v>80</v>
      </c>
      <c r="R48" s="781" t="s">
        <v>722</v>
      </c>
      <c r="S48" s="781" t="s">
        <v>1103</v>
      </c>
      <c r="T48" s="780" t="s">
        <v>1380</v>
      </c>
      <c r="U48" s="781" t="s">
        <v>723</v>
      </c>
      <c r="V48" s="40">
        <v>80</v>
      </c>
      <c r="W48" s="40">
        <v>80</v>
      </c>
      <c r="X48" s="40">
        <v>80</v>
      </c>
      <c r="Y48" s="194">
        <v>80</v>
      </c>
    </row>
    <row r="49" spans="1:25" ht="63" customHeight="1" x14ac:dyDescent="0.25">
      <c r="A49" s="110"/>
      <c r="B49" s="334"/>
      <c r="C49" s="184"/>
      <c r="D49" s="561"/>
      <c r="E49" s="182"/>
      <c r="F49" s="209"/>
      <c r="G49" s="183"/>
      <c r="H49" s="183"/>
      <c r="I49" s="183"/>
      <c r="J49" s="183"/>
      <c r="K49" s="183"/>
      <c r="L49" s="183"/>
      <c r="M49" s="594"/>
      <c r="N49" s="591" t="s">
        <v>778</v>
      </c>
      <c r="O49" s="593" t="s">
        <v>779</v>
      </c>
      <c r="P49" s="691">
        <v>84</v>
      </c>
      <c r="Q49" s="691">
        <v>84</v>
      </c>
      <c r="R49" s="781" t="s">
        <v>722</v>
      </c>
      <c r="S49" s="781" t="s">
        <v>1103</v>
      </c>
      <c r="T49" s="780" t="s">
        <v>1380</v>
      </c>
      <c r="U49" s="781" t="s">
        <v>723</v>
      </c>
      <c r="V49" s="40">
        <v>84</v>
      </c>
      <c r="W49" s="40">
        <v>84</v>
      </c>
      <c r="X49" s="40">
        <v>84</v>
      </c>
      <c r="Y49" s="194">
        <v>84</v>
      </c>
    </row>
    <row r="50" spans="1:25" ht="63" customHeight="1" x14ac:dyDescent="0.25">
      <c r="A50" s="110"/>
      <c r="B50" s="334"/>
      <c r="C50" s="184"/>
      <c r="D50" s="561"/>
      <c r="E50" s="35" t="s">
        <v>780</v>
      </c>
      <c r="F50" s="35" t="s">
        <v>781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590" t="s">
        <v>174</v>
      </c>
      <c r="N50" s="591" t="s">
        <v>782</v>
      </c>
      <c r="O50" s="593" t="s">
        <v>783</v>
      </c>
      <c r="P50" s="96">
        <v>0.88</v>
      </c>
      <c r="Q50" s="96">
        <v>0.88</v>
      </c>
      <c r="R50" s="781" t="s">
        <v>722</v>
      </c>
      <c r="S50" s="781" t="s">
        <v>1103</v>
      </c>
      <c r="T50" s="780" t="s">
        <v>1380</v>
      </c>
      <c r="U50" s="781" t="s">
        <v>723</v>
      </c>
      <c r="V50" s="38">
        <v>0.88</v>
      </c>
      <c r="W50" s="38">
        <v>0.88</v>
      </c>
      <c r="X50" s="38">
        <v>0.88</v>
      </c>
      <c r="Y50" s="192">
        <v>0.88</v>
      </c>
    </row>
    <row r="51" spans="1:25" ht="63" customHeight="1" x14ac:dyDescent="0.25">
      <c r="A51" s="110"/>
      <c r="B51" s="334"/>
      <c r="C51" s="184"/>
      <c r="D51" s="561"/>
      <c r="E51" s="35" t="s">
        <v>784</v>
      </c>
      <c r="F51" s="35" t="s">
        <v>785</v>
      </c>
      <c r="G51" s="32">
        <v>14.71</v>
      </c>
      <c r="H51" s="32">
        <v>14.71</v>
      </c>
      <c r="I51" s="32">
        <v>14.71</v>
      </c>
      <c r="J51" s="32">
        <v>14.71</v>
      </c>
      <c r="K51" s="32">
        <v>14.71</v>
      </c>
      <c r="L51" s="32">
        <v>14.71</v>
      </c>
      <c r="M51" s="590" t="s">
        <v>159</v>
      </c>
      <c r="N51" s="591" t="s">
        <v>287</v>
      </c>
      <c r="O51" s="596" t="s">
        <v>786</v>
      </c>
      <c r="P51" s="96">
        <v>0.8</v>
      </c>
      <c r="Q51" s="96">
        <v>0.8</v>
      </c>
      <c r="R51" s="781" t="s">
        <v>1280</v>
      </c>
      <c r="S51" s="781" t="s">
        <v>1103</v>
      </c>
      <c r="T51" s="780" t="s">
        <v>1380</v>
      </c>
      <c r="U51" s="781" t="s">
        <v>723</v>
      </c>
      <c r="V51" s="38">
        <v>0.8</v>
      </c>
      <c r="W51" s="38">
        <v>0.8</v>
      </c>
      <c r="X51" s="38">
        <v>0.8</v>
      </c>
      <c r="Y51" s="192">
        <v>0.8</v>
      </c>
    </row>
    <row r="52" spans="1:25" ht="63" customHeight="1" x14ac:dyDescent="0.25">
      <c r="A52" s="110"/>
      <c r="B52" s="334"/>
      <c r="C52" s="184"/>
      <c r="D52" s="561"/>
      <c r="E52" s="183" t="s">
        <v>787</v>
      </c>
      <c r="F52" s="183" t="s">
        <v>788</v>
      </c>
      <c r="G52" s="183" t="s">
        <v>1364</v>
      </c>
      <c r="H52" s="183">
        <v>10</v>
      </c>
      <c r="I52" s="183">
        <v>10</v>
      </c>
      <c r="J52" s="183">
        <v>10</v>
      </c>
      <c r="K52" s="183">
        <v>10</v>
      </c>
      <c r="L52" s="183">
        <v>10</v>
      </c>
      <c r="M52" s="594" t="s">
        <v>157</v>
      </c>
      <c r="N52" s="591" t="s">
        <v>288</v>
      </c>
      <c r="O52" s="596" t="s">
        <v>789</v>
      </c>
      <c r="P52" s="691">
        <v>0</v>
      </c>
      <c r="Q52" s="691">
        <v>5</v>
      </c>
      <c r="R52" s="781" t="s">
        <v>731</v>
      </c>
      <c r="S52" s="781" t="s">
        <v>1103</v>
      </c>
      <c r="T52" s="780" t="s">
        <v>1380</v>
      </c>
      <c r="U52" s="781" t="s">
        <v>723</v>
      </c>
      <c r="V52" s="12">
        <v>0</v>
      </c>
      <c r="W52" s="12">
        <v>2</v>
      </c>
      <c r="X52" s="12">
        <v>2</v>
      </c>
      <c r="Y52" s="187">
        <v>1</v>
      </c>
    </row>
    <row r="53" spans="1:25" ht="63" customHeight="1" x14ac:dyDescent="0.25">
      <c r="A53" s="110"/>
      <c r="B53" s="334"/>
      <c r="C53" s="184"/>
      <c r="D53" s="561"/>
      <c r="E53" s="183"/>
      <c r="F53" s="183"/>
      <c r="G53" s="183"/>
      <c r="H53" s="183"/>
      <c r="I53" s="183"/>
      <c r="J53" s="183"/>
      <c r="K53" s="183"/>
      <c r="L53" s="183"/>
      <c r="M53" s="595"/>
      <c r="N53" s="591" t="s">
        <v>175</v>
      </c>
      <c r="O53" s="596" t="s">
        <v>790</v>
      </c>
      <c r="P53" s="691">
        <v>131</v>
      </c>
      <c r="Q53" s="691">
        <v>131</v>
      </c>
      <c r="R53" s="781" t="s">
        <v>722</v>
      </c>
      <c r="S53" s="781" t="s">
        <v>1103</v>
      </c>
      <c r="T53" s="780" t="s">
        <v>1380</v>
      </c>
      <c r="U53" s="781" t="s">
        <v>723</v>
      </c>
      <c r="V53" s="40">
        <v>131</v>
      </c>
      <c r="W53" s="40">
        <v>131</v>
      </c>
      <c r="X53" s="40">
        <v>131</v>
      </c>
      <c r="Y53" s="194">
        <v>131</v>
      </c>
    </row>
    <row r="54" spans="1:25" ht="63" customHeight="1" x14ac:dyDescent="0.25">
      <c r="A54" s="110"/>
      <c r="B54" s="334"/>
      <c r="C54" s="184"/>
      <c r="D54" s="562"/>
      <c r="E54" s="183"/>
      <c r="F54" s="183"/>
      <c r="G54" s="183"/>
      <c r="H54" s="183"/>
      <c r="I54" s="183"/>
      <c r="J54" s="183"/>
      <c r="K54" s="183"/>
      <c r="L54" s="183"/>
      <c r="M54" s="595"/>
      <c r="N54" s="591" t="s">
        <v>176</v>
      </c>
      <c r="O54" s="596" t="s">
        <v>791</v>
      </c>
      <c r="P54" s="691">
        <v>11</v>
      </c>
      <c r="Q54" s="691">
        <v>33</v>
      </c>
      <c r="R54" s="781" t="s">
        <v>731</v>
      </c>
      <c r="S54" s="781" t="s">
        <v>1103</v>
      </c>
      <c r="T54" s="780" t="s">
        <v>1380</v>
      </c>
      <c r="U54" s="781" t="s">
        <v>723</v>
      </c>
      <c r="V54" s="40">
        <v>4</v>
      </c>
      <c r="W54" s="40">
        <v>5</v>
      </c>
      <c r="X54" s="40">
        <v>5</v>
      </c>
      <c r="Y54" s="194">
        <v>8</v>
      </c>
    </row>
    <row r="55" spans="1:25" ht="63" customHeight="1" x14ac:dyDescent="0.25">
      <c r="A55" s="110"/>
      <c r="B55" s="334"/>
      <c r="C55" s="184"/>
      <c r="D55" s="563" t="s">
        <v>51</v>
      </c>
      <c r="E55" s="118" t="s">
        <v>792</v>
      </c>
      <c r="F55" s="118" t="s">
        <v>187</v>
      </c>
      <c r="G55" s="117">
        <v>0.8</v>
      </c>
      <c r="H55" s="117">
        <v>0.9</v>
      </c>
      <c r="I55" s="117">
        <v>0.8</v>
      </c>
      <c r="J55" s="117">
        <v>0.83</v>
      </c>
      <c r="K55" s="117">
        <v>0.86</v>
      </c>
      <c r="L55" s="117">
        <v>0.9</v>
      </c>
      <c r="M55" s="590" t="s">
        <v>158</v>
      </c>
      <c r="N55" s="591" t="s">
        <v>79</v>
      </c>
      <c r="O55" s="593" t="s">
        <v>793</v>
      </c>
      <c r="P55" s="96">
        <v>0.95</v>
      </c>
      <c r="Q55" s="692">
        <v>0.95099999999999996</v>
      </c>
      <c r="R55" s="781" t="s">
        <v>722</v>
      </c>
      <c r="S55" s="781" t="s">
        <v>1103</v>
      </c>
      <c r="T55" s="780" t="s">
        <v>1380</v>
      </c>
      <c r="U55" s="781" t="s">
        <v>723</v>
      </c>
      <c r="V55" s="41">
        <v>0.95099999999999996</v>
      </c>
      <c r="W55" s="41">
        <v>0.95099999999999996</v>
      </c>
      <c r="X55" s="41">
        <v>0.95099999999999996</v>
      </c>
      <c r="Y55" s="195">
        <v>0.95099999999999996</v>
      </c>
    </row>
    <row r="56" spans="1:25" ht="63" customHeight="1" x14ac:dyDescent="0.25">
      <c r="A56" s="110"/>
      <c r="B56" s="334"/>
      <c r="C56" s="184"/>
      <c r="D56" s="564"/>
      <c r="E56" s="118"/>
      <c r="F56" s="118"/>
      <c r="G56" s="118"/>
      <c r="H56" s="118"/>
      <c r="I56" s="118"/>
      <c r="J56" s="118"/>
      <c r="K56" s="118"/>
      <c r="L56" s="118"/>
      <c r="M56" s="590" t="s">
        <v>99</v>
      </c>
      <c r="N56" s="591" t="s">
        <v>289</v>
      </c>
      <c r="O56" s="593" t="s">
        <v>794</v>
      </c>
      <c r="P56" s="96">
        <v>1</v>
      </c>
      <c r="Q56" s="96">
        <v>1</v>
      </c>
      <c r="R56" s="781" t="s">
        <v>722</v>
      </c>
      <c r="S56" s="781" t="s">
        <v>1103</v>
      </c>
      <c r="T56" s="780" t="s">
        <v>1380</v>
      </c>
      <c r="U56" s="781" t="s">
        <v>723</v>
      </c>
      <c r="V56" s="38">
        <v>1</v>
      </c>
      <c r="W56" s="38">
        <v>1</v>
      </c>
      <c r="X56" s="38">
        <v>1</v>
      </c>
      <c r="Y56" s="192">
        <v>1</v>
      </c>
    </row>
    <row r="57" spans="1:25" ht="63" customHeight="1" x14ac:dyDescent="0.25">
      <c r="A57" s="110"/>
      <c r="B57" s="334"/>
      <c r="C57" s="184"/>
      <c r="D57" s="564"/>
      <c r="E57" s="118"/>
      <c r="F57" s="118"/>
      <c r="G57" s="118"/>
      <c r="H57" s="118"/>
      <c r="I57" s="118"/>
      <c r="J57" s="118"/>
      <c r="K57" s="118"/>
      <c r="L57" s="118"/>
      <c r="M57" s="590" t="s">
        <v>177</v>
      </c>
      <c r="N57" s="591" t="s">
        <v>178</v>
      </c>
      <c r="O57" s="593" t="s">
        <v>795</v>
      </c>
      <c r="P57" s="96">
        <v>1</v>
      </c>
      <c r="Q57" s="96">
        <v>1</v>
      </c>
      <c r="R57" s="781" t="s">
        <v>722</v>
      </c>
      <c r="S57" s="781" t="s">
        <v>1103</v>
      </c>
      <c r="T57" s="780" t="s">
        <v>1380</v>
      </c>
      <c r="U57" s="781" t="s">
        <v>723</v>
      </c>
      <c r="V57" s="38">
        <v>1</v>
      </c>
      <c r="W57" s="38">
        <v>1</v>
      </c>
      <c r="X57" s="38">
        <v>1</v>
      </c>
      <c r="Y57" s="192">
        <v>1</v>
      </c>
    </row>
    <row r="58" spans="1:25" ht="63" customHeight="1" x14ac:dyDescent="0.25">
      <c r="A58" s="110"/>
      <c r="B58" s="334"/>
      <c r="C58" s="184"/>
      <c r="D58" s="564"/>
      <c r="E58" s="118"/>
      <c r="F58" s="118"/>
      <c r="G58" s="118">
        <v>0.8</v>
      </c>
      <c r="H58" s="118">
        <v>0.9</v>
      </c>
      <c r="I58" s="118"/>
      <c r="J58" s="118"/>
      <c r="K58" s="118"/>
      <c r="L58" s="118"/>
      <c r="M58" s="590" t="s">
        <v>796</v>
      </c>
      <c r="N58" s="591" t="s">
        <v>141</v>
      </c>
      <c r="O58" s="593" t="s">
        <v>797</v>
      </c>
      <c r="P58" s="96">
        <v>0.85</v>
      </c>
      <c r="Q58" s="96">
        <v>0.85</v>
      </c>
      <c r="R58" s="781" t="s">
        <v>722</v>
      </c>
      <c r="S58" s="781" t="s">
        <v>1103</v>
      </c>
      <c r="T58" s="780" t="s">
        <v>1380</v>
      </c>
      <c r="U58" s="781" t="s">
        <v>723</v>
      </c>
      <c r="V58" s="38">
        <v>0.85</v>
      </c>
      <c r="W58" s="38">
        <v>0.85</v>
      </c>
      <c r="X58" s="38">
        <v>0.85</v>
      </c>
      <c r="Y58" s="192">
        <v>0.85</v>
      </c>
    </row>
    <row r="59" spans="1:25" ht="63" customHeight="1" x14ac:dyDescent="0.25">
      <c r="A59" s="110"/>
      <c r="B59" s="334"/>
      <c r="C59" s="184"/>
      <c r="D59" s="564"/>
      <c r="E59" s="118"/>
      <c r="F59" s="118"/>
      <c r="G59" s="118"/>
      <c r="H59" s="118"/>
      <c r="I59" s="118"/>
      <c r="J59" s="118"/>
      <c r="K59" s="118"/>
      <c r="L59" s="118"/>
      <c r="M59" s="590" t="s">
        <v>179</v>
      </c>
      <c r="N59" s="591" t="s">
        <v>180</v>
      </c>
      <c r="O59" s="593" t="s">
        <v>798</v>
      </c>
      <c r="P59" s="96">
        <v>1</v>
      </c>
      <c r="Q59" s="96">
        <v>1</v>
      </c>
      <c r="R59" s="781" t="s">
        <v>722</v>
      </c>
      <c r="S59" s="781" t="s">
        <v>1103</v>
      </c>
      <c r="T59" s="780" t="s">
        <v>1380</v>
      </c>
      <c r="U59" s="781" t="s">
        <v>723</v>
      </c>
      <c r="V59" s="38">
        <v>1</v>
      </c>
      <c r="W59" s="38">
        <v>1</v>
      </c>
      <c r="X59" s="38">
        <v>1</v>
      </c>
      <c r="Y59" s="192">
        <v>1</v>
      </c>
    </row>
    <row r="60" spans="1:25" ht="63" customHeight="1" x14ac:dyDescent="0.25">
      <c r="A60" s="110"/>
      <c r="B60" s="334"/>
      <c r="C60" s="184"/>
      <c r="D60" s="564"/>
      <c r="E60" s="118"/>
      <c r="F60" s="118"/>
      <c r="G60" s="118"/>
      <c r="H60" s="118"/>
      <c r="I60" s="118"/>
      <c r="J60" s="118"/>
      <c r="K60" s="118"/>
      <c r="L60" s="118"/>
      <c r="M60" s="590" t="s">
        <v>290</v>
      </c>
      <c r="N60" s="591" t="s">
        <v>291</v>
      </c>
      <c r="O60" s="593" t="s">
        <v>799</v>
      </c>
      <c r="P60" s="96">
        <v>0.8</v>
      </c>
      <c r="Q60" s="96">
        <v>0.8</v>
      </c>
      <c r="R60" s="781" t="s">
        <v>722</v>
      </c>
      <c r="S60" s="781" t="s">
        <v>1103</v>
      </c>
      <c r="T60" s="780" t="s">
        <v>1380</v>
      </c>
      <c r="U60" s="781" t="s">
        <v>723</v>
      </c>
      <c r="V60" s="38">
        <v>0.8</v>
      </c>
      <c r="W60" s="38">
        <v>0.8</v>
      </c>
      <c r="X60" s="38">
        <v>0.8</v>
      </c>
      <c r="Y60" s="192">
        <v>0.8</v>
      </c>
    </row>
    <row r="61" spans="1:25" ht="63" customHeight="1" x14ac:dyDescent="0.25">
      <c r="A61" s="110"/>
      <c r="B61" s="334"/>
      <c r="C61" s="184"/>
      <c r="D61" s="564"/>
      <c r="E61" s="118"/>
      <c r="F61" s="118"/>
      <c r="G61" s="118"/>
      <c r="H61" s="118"/>
      <c r="I61" s="118"/>
      <c r="J61" s="118"/>
      <c r="K61" s="118"/>
      <c r="L61" s="118"/>
      <c r="M61" s="590" t="s">
        <v>181</v>
      </c>
      <c r="N61" s="590" t="s">
        <v>182</v>
      </c>
      <c r="O61" s="591" t="s">
        <v>292</v>
      </c>
      <c r="P61" s="691">
        <v>0</v>
      </c>
      <c r="Q61" s="97">
        <v>1</v>
      </c>
      <c r="R61" s="781" t="s">
        <v>731</v>
      </c>
      <c r="S61" s="781" t="s">
        <v>1103</v>
      </c>
      <c r="T61" s="780" t="s">
        <v>1380</v>
      </c>
      <c r="U61" s="781" t="s">
        <v>723</v>
      </c>
      <c r="V61" s="13">
        <v>0</v>
      </c>
      <c r="W61" s="13">
        <v>0</v>
      </c>
      <c r="X61" s="13">
        <v>1</v>
      </c>
      <c r="Y61" s="196">
        <v>1</v>
      </c>
    </row>
    <row r="62" spans="1:25" ht="63" customHeight="1" x14ac:dyDescent="0.25">
      <c r="A62" s="110"/>
      <c r="B62" s="334"/>
      <c r="C62" s="184"/>
      <c r="D62" s="564"/>
      <c r="E62" s="118"/>
      <c r="F62" s="118"/>
      <c r="G62" s="118"/>
      <c r="H62" s="118"/>
      <c r="I62" s="118"/>
      <c r="J62" s="118"/>
      <c r="K62" s="118"/>
      <c r="L62" s="118"/>
      <c r="M62" s="590" t="s">
        <v>183</v>
      </c>
      <c r="N62" s="590" t="s">
        <v>293</v>
      </c>
      <c r="O62" s="593" t="s">
        <v>800</v>
      </c>
      <c r="P62" s="692">
        <v>0.6</v>
      </c>
      <c r="Q62" s="692">
        <v>0.60099999999999998</v>
      </c>
      <c r="R62" s="781" t="s">
        <v>722</v>
      </c>
      <c r="S62" s="781" t="s">
        <v>1103</v>
      </c>
      <c r="T62" s="780" t="s">
        <v>1380</v>
      </c>
      <c r="U62" s="781" t="s">
        <v>723</v>
      </c>
      <c r="V62" s="42">
        <v>0.60099999999999998</v>
      </c>
      <c r="W62" s="42">
        <v>0.60099999999999998</v>
      </c>
      <c r="X62" s="42">
        <v>0.60099999999999998</v>
      </c>
      <c r="Y62" s="197">
        <v>0.60099999999999998</v>
      </c>
    </row>
    <row r="63" spans="1:25" ht="63" customHeight="1" x14ac:dyDescent="0.25">
      <c r="A63" s="110"/>
      <c r="B63" s="334"/>
      <c r="C63" s="184"/>
      <c r="D63" s="564"/>
      <c r="E63" s="118"/>
      <c r="F63" s="118"/>
      <c r="G63" s="118"/>
      <c r="H63" s="118"/>
      <c r="I63" s="118"/>
      <c r="J63" s="118"/>
      <c r="K63" s="118"/>
      <c r="L63" s="118"/>
      <c r="M63" s="590" t="s">
        <v>294</v>
      </c>
      <c r="N63" s="590" t="s">
        <v>295</v>
      </c>
      <c r="O63" s="596" t="s">
        <v>801</v>
      </c>
      <c r="P63" s="691">
        <v>0</v>
      </c>
      <c r="Q63" s="691">
        <v>1</v>
      </c>
      <c r="R63" s="781" t="s">
        <v>731</v>
      </c>
      <c r="S63" s="781" t="s">
        <v>1103</v>
      </c>
      <c r="T63" s="780" t="s">
        <v>1380</v>
      </c>
      <c r="U63" s="781" t="s">
        <v>723</v>
      </c>
      <c r="V63" s="12">
        <v>0</v>
      </c>
      <c r="W63" s="12">
        <v>0</v>
      </c>
      <c r="X63" s="12">
        <v>1</v>
      </c>
      <c r="Y63" s="187">
        <v>1</v>
      </c>
    </row>
    <row r="64" spans="1:25" ht="63" customHeight="1" thickBot="1" x14ac:dyDescent="0.3">
      <c r="A64" s="110"/>
      <c r="B64" s="334"/>
      <c r="C64" s="210"/>
      <c r="D64" s="565"/>
      <c r="E64" s="211"/>
      <c r="F64" s="211"/>
      <c r="G64" s="211"/>
      <c r="H64" s="211"/>
      <c r="I64" s="211"/>
      <c r="J64" s="211"/>
      <c r="K64" s="211"/>
      <c r="L64" s="211"/>
      <c r="M64" s="597" t="s">
        <v>296</v>
      </c>
      <c r="N64" s="598" t="s">
        <v>184</v>
      </c>
      <c r="O64" s="599" t="s">
        <v>802</v>
      </c>
      <c r="P64" s="694">
        <v>26</v>
      </c>
      <c r="Q64" s="694">
        <v>34</v>
      </c>
      <c r="R64" s="782" t="s">
        <v>731</v>
      </c>
      <c r="S64" s="782" t="s">
        <v>1103</v>
      </c>
      <c r="T64" s="780" t="s">
        <v>1380</v>
      </c>
      <c r="U64" s="782" t="s">
        <v>723</v>
      </c>
      <c r="V64" s="212">
        <v>0</v>
      </c>
      <c r="W64" s="212">
        <v>2</v>
      </c>
      <c r="X64" s="212">
        <v>5</v>
      </c>
      <c r="Y64" s="213">
        <v>1</v>
      </c>
    </row>
    <row r="65" spans="1:26" ht="55.5" customHeight="1" x14ac:dyDescent="0.25">
      <c r="A65" s="110"/>
      <c r="B65" s="334"/>
      <c r="C65" s="217" t="s">
        <v>98</v>
      </c>
      <c r="D65" s="566" t="s">
        <v>1274</v>
      </c>
      <c r="E65" s="219" t="s">
        <v>1203</v>
      </c>
      <c r="F65" s="220" t="s">
        <v>97</v>
      </c>
      <c r="G65" s="220" t="s">
        <v>77</v>
      </c>
      <c r="H65" s="221">
        <v>0.8</v>
      </c>
      <c r="I65" s="221"/>
      <c r="J65" s="221"/>
      <c r="K65" s="221">
        <v>0.8</v>
      </c>
      <c r="L65" s="221"/>
      <c r="M65" s="600" t="s">
        <v>28</v>
      </c>
      <c r="N65" s="600" t="s">
        <v>188</v>
      </c>
      <c r="O65" s="600" t="s">
        <v>847</v>
      </c>
      <c r="P65" s="695">
        <v>0</v>
      </c>
      <c r="Q65" s="696">
        <v>1</v>
      </c>
      <c r="R65" s="783" t="s">
        <v>731</v>
      </c>
      <c r="S65" s="783" t="s">
        <v>1281</v>
      </c>
      <c r="T65" s="783" t="s">
        <v>846</v>
      </c>
      <c r="U65" s="783" t="s">
        <v>812</v>
      </c>
      <c r="V65" s="222">
        <v>0.1</v>
      </c>
      <c r="W65" s="222">
        <v>0.4</v>
      </c>
      <c r="X65" s="222">
        <v>0.5</v>
      </c>
      <c r="Y65" s="223"/>
    </row>
    <row r="66" spans="1:26" ht="56.25" customHeight="1" x14ac:dyDescent="0.25">
      <c r="A66" s="110"/>
      <c r="B66" s="334"/>
      <c r="C66" s="224"/>
      <c r="D66" s="567"/>
      <c r="E66" s="103"/>
      <c r="F66" s="214"/>
      <c r="G66" s="214"/>
      <c r="H66" s="216"/>
      <c r="I66" s="216"/>
      <c r="J66" s="216"/>
      <c r="K66" s="216"/>
      <c r="L66" s="216"/>
      <c r="M66" s="601" t="s">
        <v>100</v>
      </c>
      <c r="N66" s="602" t="s">
        <v>297</v>
      </c>
      <c r="O66" s="602" t="s">
        <v>848</v>
      </c>
      <c r="P66" s="697">
        <v>0</v>
      </c>
      <c r="Q66" s="697">
        <v>10</v>
      </c>
      <c r="R66" s="784" t="s">
        <v>731</v>
      </c>
      <c r="S66" s="784" t="s">
        <v>1281</v>
      </c>
      <c r="T66" s="784" t="s">
        <v>846</v>
      </c>
      <c r="U66" s="784" t="s">
        <v>812</v>
      </c>
      <c r="V66" s="17">
        <v>0</v>
      </c>
      <c r="W66" s="17">
        <v>5</v>
      </c>
      <c r="X66" s="17">
        <v>5</v>
      </c>
      <c r="Y66" s="225">
        <v>0</v>
      </c>
    </row>
    <row r="67" spans="1:26" ht="72.75" customHeight="1" x14ac:dyDescent="0.25">
      <c r="A67" s="110"/>
      <c r="B67" s="334"/>
      <c r="C67" s="226"/>
      <c r="D67" s="568" t="s">
        <v>1202</v>
      </c>
      <c r="E67" s="113" t="s">
        <v>1204</v>
      </c>
      <c r="F67" s="113" t="s">
        <v>66</v>
      </c>
      <c r="G67" s="215">
        <v>0.41</v>
      </c>
      <c r="H67" s="215">
        <v>0.45</v>
      </c>
      <c r="I67" s="215">
        <v>0.42</v>
      </c>
      <c r="J67" s="215">
        <v>0.43</v>
      </c>
      <c r="K67" s="215">
        <v>0.44</v>
      </c>
      <c r="L67" s="215">
        <v>0.45</v>
      </c>
      <c r="M67" s="601" t="s">
        <v>29</v>
      </c>
      <c r="N67" s="602" t="s">
        <v>298</v>
      </c>
      <c r="O67" s="602" t="s">
        <v>849</v>
      </c>
      <c r="P67" s="697">
        <v>50000</v>
      </c>
      <c r="Q67" s="697">
        <v>60000</v>
      </c>
      <c r="R67" s="784" t="s">
        <v>731</v>
      </c>
      <c r="S67" s="784" t="s">
        <v>1281</v>
      </c>
      <c r="T67" s="784" t="s">
        <v>846</v>
      </c>
      <c r="U67" s="784" t="s">
        <v>723</v>
      </c>
      <c r="V67" s="17">
        <v>15000</v>
      </c>
      <c r="W67" s="17">
        <v>15000</v>
      </c>
      <c r="X67" s="17">
        <v>15000</v>
      </c>
      <c r="Y67" s="225">
        <v>15000</v>
      </c>
    </row>
    <row r="68" spans="1:26" ht="58.5" customHeight="1" x14ac:dyDescent="0.25">
      <c r="A68" s="110"/>
      <c r="B68" s="334"/>
      <c r="C68" s="226"/>
      <c r="D68" s="569"/>
      <c r="E68" s="113"/>
      <c r="F68" s="113"/>
      <c r="G68" s="216"/>
      <c r="H68" s="216"/>
      <c r="I68" s="216"/>
      <c r="J68" s="216"/>
      <c r="K68" s="216"/>
      <c r="L68" s="216"/>
      <c r="M68" s="601" t="s">
        <v>300</v>
      </c>
      <c r="N68" s="602" t="s">
        <v>299</v>
      </c>
      <c r="O68" s="602" t="s">
        <v>850</v>
      </c>
      <c r="P68" s="697">
        <v>150000</v>
      </c>
      <c r="Q68" s="697">
        <v>200000</v>
      </c>
      <c r="R68" s="784" t="s">
        <v>731</v>
      </c>
      <c r="S68" s="784" t="s">
        <v>1281</v>
      </c>
      <c r="T68" s="784" t="s">
        <v>846</v>
      </c>
      <c r="U68" s="784" t="s">
        <v>723</v>
      </c>
      <c r="V68" s="17">
        <v>35000</v>
      </c>
      <c r="W68" s="17">
        <v>55000</v>
      </c>
      <c r="X68" s="17">
        <v>60000</v>
      </c>
      <c r="Y68" s="225">
        <v>50000</v>
      </c>
    </row>
    <row r="69" spans="1:26" ht="45" customHeight="1" x14ac:dyDescent="0.25">
      <c r="A69" s="110"/>
      <c r="B69" s="334"/>
      <c r="C69" s="226"/>
      <c r="D69" s="569"/>
      <c r="E69" s="113"/>
      <c r="F69" s="113"/>
      <c r="G69" s="216"/>
      <c r="H69" s="216"/>
      <c r="I69" s="216"/>
      <c r="J69" s="216"/>
      <c r="K69" s="216"/>
      <c r="L69" s="216"/>
      <c r="M69" s="601" t="s">
        <v>129</v>
      </c>
      <c r="N69" s="602" t="s">
        <v>301</v>
      </c>
      <c r="O69" s="602" t="s">
        <v>852</v>
      </c>
      <c r="P69" s="697">
        <v>0</v>
      </c>
      <c r="Q69" s="697">
        <v>15000</v>
      </c>
      <c r="R69" s="784" t="s">
        <v>731</v>
      </c>
      <c r="S69" s="784" t="s">
        <v>1281</v>
      </c>
      <c r="T69" s="784" t="s">
        <v>846</v>
      </c>
      <c r="U69" s="784" t="s">
        <v>723</v>
      </c>
      <c r="V69" s="17">
        <v>1500</v>
      </c>
      <c r="W69" s="17">
        <v>3500</v>
      </c>
      <c r="X69" s="17">
        <v>5000</v>
      </c>
      <c r="Y69" s="225">
        <v>5000</v>
      </c>
    </row>
    <row r="70" spans="1:26" ht="68.25" customHeight="1" x14ac:dyDescent="0.25">
      <c r="A70" s="110"/>
      <c r="B70" s="334"/>
      <c r="C70" s="226"/>
      <c r="D70" s="569"/>
      <c r="E70" s="113"/>
      <c r="F70" s="113"/>
      <c r="G70" s="216"/>
      <c r="H70" s="216"/>
      <c r="I70" s="216"/>
      <c r="J70" s="216"/>
      <c r="K70" s="216"/>
      <c r="L70" s="216"/>
      <c r="M70" s="601" t="s">
        <v>302</v>
      </c>
      <c r="N70" s="602" t="s">
        <v>303</v>
      </c>
      <c r="O70" s="602" t="s">
        <v>851</v>
      </c>
      <c r="P70" s="697">
        <v>2000</v>
      </c>
      <c r="Q70" s="697">
        <v>2500</v>
      </c>
      <c r="R70" s="784" t="s">
        <v>731</v>
      </c>
      <c r="S70" s="784" t="s">
        <v>1281</v>
      </c>
      <c r="T70" s="784" t="s">
        <v>846</v>
      </c>
      <c r="U70" s="784" t="s">
        <v>723</v>
      </c>
      <c r="V70" s="17">
        <v>400</v>
      </c>
      <c r="W70" s="17">
        <v>700</v>
      </c>
      <c r="X70" s="17">
        <v>700</v>
      </c>
      <c r="Y70" s="225">
        <v>700</v>
      </c>
    </row>
    <row r="71" spans="1:26" ht="92.25" customHeight="1" x14ac:dyDescent="0.25">
      <c r="A71" s="110"/>
      <c r="B71" s="334"/>
      <c r="C71" s="226"/>
      <c r="D71" s="569"/>
      <c r="E71" s="113"/>
      <c r="F71" s="113"/>
      <c r="G71" s="216"/>
      <c r="H71" s="216"/>
      <c r="I71" s="216"/>
      <c r="J71" s="216"/>
      <c r="K71" s="216"/>
      <c r="L71" s="216"/>
      <c r="M71" s="601" t="s">
        <v>304</v>
      </c>
      <c r="N71" s="602" t="s">
        <v>305</v>
      </c>
      <c r="O71" s="602" t="s">
        <v>853</v>
      </c>
      <c r="P71" s="697">
        <v>0</v>
      </c>
      <c r="Q71" s="697">
        <v>200</v>
      </c>
      <c r="R71" s="784" t="s">
        <v>731</v>
      </c>
      <c r="S71" s="784" t="s">
        <v>1281</v>
      </c>
      <c r="T71" s="784" t="s">
        <v>846</v>
      </c>
      <c r="U71" s="784" t="s">
        <v>723</v>
      </c>
      <c r="V71" s="17">
        <v>0</v>
      </c>
      <c r="W71" s="17">
        <v>50</v>
      </c>
      <c r="X71" s="17">
        <v>70</v>
      </c>
      <c r="Y71" s="225">
        <v>80</v>
      </c>
    </row>
    <row r="72" spans="1:26" ht="109.5" customHeight="1" x14ac:dyDescent="0.25">
      <c r="A72" s="110"/>
      <c r="B72" s="334"/>
      <c r="C72" s="226"/>
      <c r="D72" s="569"/>
      <c r="E72" s="113"/>
      <c r="F72" s="113"/>
      <c r="G72" s="216"/>
      <c r="H72" s="216"/>
      <c r="I72" s="216"/>
      <c r="J72" s="216"/>
      <c r="K72" s="216"/>
      <c r="L72" s="216"/>
      <c r="M72" s="601" t="s">
        <v>130</v>
      </c>
      <c r="N72" s="602" t="s">
        <v>142</v>
      </c>
      <c r="O72" s="602" t="s">
        <v>854</v>
      </c>
      <c r="P72" s="697">
        <v>0</v>
      </c>
      <c r="Q72" s="697">
        <v>400</v>
      </c>
      <c r="R72" s="784" t="s">
        <v>731</v>
      </c>
      <c r="S72" s="784" t="s">
        <v>1281</v>
      </c>
      <c r="T72" s="784" t="s">
        <v>846</v>
      </c>
      <c r="U72" s="784" t="s">
        <v>723</v>
      </c>
      <c r="V72" s="17">
        <v>50</v>
      </c>
      <c r="W72" s="17">
        <v>100</v>
      </c>
      <c r="X72" s="17">
        <v>150</v>
      </c>
      <c r="Y72" s="225">
        <v>100</v>
      </c>
    </row>
    <row r="73" spans="1:26" ht="46.5" customHeight="1" x14ac:dyDescent="0.25">
      <c r="A73" s="110"/>
      <c r="B73" s="334"/>
      <c r="C73" s="226"/>
      <c r="D73" s="569"/>
      <c r="E73" s="113"/>
      <c r="F73" s="113"/>
      <c r="G73" s="216"/>
      <c r="H73" s="216"/>
      <c r="I73" s="216">
        <v>42</v>
      </c>
      <c r="J73" s="216">
        <v>43</v>
      </c>
      <c r="K73" s="216">
        <v>0.44</v>
      </c>
      <c r="L73" s="216"/>
      <c r="M73" s="603" t="s">
        <v>306</v>
      </c>
      <c r="N73" s="602" t="s">
        <v>672</v>
      </c>
      <c r="O73" s="602" t="s">
        <v>855</v>
      </c>
      <c r="P73" s="697">
        <v>0</v>
      </c>
      <c r="Q73" s="697" t="s">
        <v>673</v>
      </c>
      <c r="R73" s="784" t="s">
        <v>731</v>
      </c>
      <c r="S73" s="784" t="s">
        <v>1281</v>
      </c>
      <c r="T73" s="784" t="s">
        <v>846</v>
      </c>
      <c r="U73" s="784" t="s">
        <v>723</v>
      </c>
      <c r="V73" s="17">
        <v>7000</v>
      </c>
      <c r="W73" s="17">
        <v>12000</v>
      </c>
      <c r="X73" s="17">
        <v>11000</v>
      </c>
      <c r="Y73" s="225">
        <v>10000</v>
      </c>
    </row>
    <row r="74" spans="1:26" ht="102" customHeight="1" x14ac:dyDescent="0.25">
      <c r="A74" s="110"/>
      <c r="B74" s="334"/>
      <c r="C74" s="226"/>
      <c r="D74" s="567"/>
      <c r="E74" s="113"/>
      <c r="F74" s="113"/>
      <c r="G74" s="216"/>
      <c r="H74" s="216"/>
      <c r="I74" s="216"/>
      <c r="J74" s="216"/>
      <c r="K74" s="216"/>
      <c r="L74" s="216"/>
      <c r="M74" s="604"/>
      <c r="N74" s="602" t="s">
        <v>1282</v>
      </c>
      <c r="O74" s="602" t="s">
        <v>856</v>
      </c>
      <c r="P74" s="697">
        <v>0</v>
      </c>
      <c r="Q74" s="697" t="s">
        <v>674</v>
      </c>
      <c r="R74" s="784" t="s">
        <v>731</v>
      </c>
      <c r="S74" s="784" t="s">
        <v>1281</v>
      </c>
      <c r="T74" s="784" t="s">
        <v>846</v>
      </c>
      <c r="U74" s="784" t="s">
        <v>723</v>
      </c>
      <c r="V74" s="17">
        <v>30</v>
      </c>
      <c r="W74" s="17">
        <v>20</v>
      </c>
      <c r="X74" s="17">
        <v>10</v>
      </c>
      <c r="Y74" s="225">
        <v>20</v>
      </c>
    </row>
    <row r="75" spans="1:26" ht="85.5" customHeight="1" thickBot="1" x14ac:dyDescent="0.3">
      <c r="A75" s="110"/>
      <c r="B75" s="334"/>
      <c r="C75" s="227"/>
      <c r="D75" s="228" t="s">
        <v>30</v>
      </c>
      <c r="E75" s="229"/>
      <c r="F75" s="229"/>
      <c r="G75" s="230"/>
      <c r="H75" s="230"/>
      <c r="I75" s="230"/>
      <c r="J75" s="230"/>
      <c r="K75" s="230"/>
      <c r="L75" s="230"/>
      <c r="M75" s="605" t="s">
        <v>565</v>
      </c>
      <c r="N75" s="606" t="s">
        <v>307</v>
      </c>
      <c r="O75" s="606" t="s">
        <v>857</v>
      </c>
      <c r="P75" s="698">
        <v>7</v>
      </c>
      <c r="Q75" s="698">
        <v>15</v>
      </c>
      <c r="R75" s="785" t="s">
        <v>731</v>
      </c>
      <c r="S75" s="785" t="s">
        <v>1281</v>
      </c>
      <c r="T75" s="785" t="s">
        <v>846</v>
      </c>
      <c r="U75" s="785" t="s">
        <v>812</v>
      </c>
      <c r="V75" s="231">
        <v>3</v>
      </c>
      <c r="W75" s="231">
        <v>4</v>
      </c>
      <c r="X75" s="231">
        <v>3</v>
      </c>
      <c r="Y75" s="232">
        <v>5</v>
      </c>
    </row>
    <row r="76" spans="1:26" ht="56.25" customHeight="1" x14ac:dyDescent="0.25">
      <c r="A76" s="110"/>
      <c r="B76" s="334"/>
      <c r="C76" s="236" t="s">
        <v>324</v>
      </c>
      <c r="D76" s="570" t="s">
        <v>52</v>
      </c>
      <c r="E76" s="237" t="s">
        <v>1205</v>
      </c>
      <c r="F76" s="237" t="s">
        <v>308</v>
      </c>
      <c r="G76" s="238">
        <v>35.04</v>
      </c>
      <c r="H76" s="238">
        <f>35.04+ (3.65*4)</f>
        <v>49.64</v>
      </c>
      <c r="I76" s="238">
        <f>35.04+3.65</f>
        <v>38.69</v>
      </c>
      <c r="J76" s="238">
        <f>38.69+3.65</f>
        <v>42.339999999999996</v>
      </c>
      <c r="K76" s="238">
        <f>42.34+3.65</f>
        <v>45.99</v>
      </c>
      <c r="L76" s="238">
        <f>45.99+3.65</f>
        <v>49.64</v>
      </c>
      <c r="M76" s="607" t="s">
        <v>566</v>
      </c>
      <c r="N76" s="608" t="s">
        <v>567</v>
      </c>
      <c r="O76" s="608" t="s">
        <v>865</v>
      </c>
      <c r="P76" s="699">
        <v>3354</v>
      </c>
      <c r="Q76" s="699">
        <v>5000</v>
      </c>
      <c r="R76" s="786" t="s">
        <v>731</v>
      </c>
      <c r="S76" s="786" t="s">
        <v>1287</v>
      </c>
      <c r="T76" s="786" t="s">
        <v>1379</v>
      </c>
      <c r="U76" s="786" t="s">
        <v>814</v>
      </c>
      <c r="V76" s="239">
        <v>3706</v>
      </c>
      <c r="W76" s="239">
        <v>4095</v>
      </c>
      <c r="X76" s="239">
        <v>4525</v>
      </c>
      <c r="Y76" s="240">
        <v>5000</v>
      </c>
      <c r="Z76" s="1">
        <v>8</v>
      </c>
    </row>
    <row r="77" spans="1:26" ht="43.5" customHeight="1" x14ac:dyDescent="0.25">
      <c r="A77" s="110"/>
      <c r="B77" s="334"/>
      <c r="C77" s="241"/>
      <c r="D77" s="571"/>
      <c r="E77" s="103"/>
      <c r="F77" s="103"/>
      <c r="G77" s="106"/>
      <c r="H77" s="106"/>
      <c r="I77" s="106"/>
      <c r="J77" s="106"/>
      <c r="K77" s="106"/>
      <c r="L77" s="106"/>
      <c r="M77" s="604"/>
      <c r="N77" s="609" t="s">
        <v>310</v>
      </c>
      <c r="O77" s="609" t="s">
        <v>866</v>
      </c>
      <c r="P77" s="700">
        <v>0</v>
      </c>
      <c r="Q77" s="700">
        <v>70</v>
      </c>
      <c r="R77" s="787" t="s">
        <v>731</v>
      </c>
      <c r="S77" s="787" t="s">
        <v>1287</v>
      </c>
      <c r="T77" s="787" t="s">
        <v>1379</v>
      </c>
      <c r="U77" s="787" t="s">
        <v>814</v>
      </c>
      <c r="V77" s="27">
        <v>15</v>
      </c>
      <c r="W77" s="27">
        <v>25</v>
      </c>
      <c r="X77" s="27">
        <v>15</v>
      </c>
      <c r="Y77" s="242">
        <v>15</v>
      </c>
      <c r="Z77" s="1">
        <v>6</v>
      </c>
    </row>
    <row r="78" spans="1:26" ht="56.25" customHeight="1" x14ac:dyDescent="0.25">
      <c r="A78" s="110"/>
      <c r="B78" s="334"/>
      <c r="C78" s="241"/>
      <c r="D78" s="571"/>
      <c r="E78" s="103"/>
      <c r="F78" s="103"/>
      <c r="G78" s="106"/>
      <c r="H78" s="106"/>
      <c r="I78" s="106"/>
      <c r="J78" s="106"/>
      <c r="K78" s="106"/>
      <c r="L78" s="106"/>
      <c r="M78" s="604"/>
      <c r="N78" s="609" t="s">
        <v>568</v>
      </c>
      <c r="O78" s="609" t="s">
        <v>867</v>
      </c>
      <c r="P78" s="700">
        <v>0</v>
      </c>
      <c r="Q78" s="700">
        <v>26</v>
      </c>
      <c r="R78" s="787" t="s">
        <v>731</v>
      </c>
      <c r="S78" s="787" t="s">
        <v>1287</v>
      </c>
      <c r="T78" s="787" t="s">
        <v>1379</v>
      </c>
      <c r="U78" s="787" t="s">
        <v>814</v>
      </c>
      <c r="V78" s="27">
        <v>8</v>
      </c>
      <c r="W78" s="27">
        <v>6</v>
      </c>
      <c r="X78" s="27">
        <v>6</v>
      </c>
      <c r="Y78" s="242">
        <v>6</v>
      </c>
      <c r="Z78" s="1">
        <v>6</v>
      </c>
    </row>
    <row r="79" spans="1:26" ht="38.25" customHeight="1" x14ac:dyDescent="0.25">
      <c r="A79" s="110"/>
      <c r="B79" s="334"/>
      <c r="C79" s="241"/>
      <c r="D79" s="571"/>
      <c r="E79" s="103"/>
      <c r="F79" s="103"/>
      <c r="G79" s="106"/>
      <c r="H79" s="106"/>
      <c r="I79" s="106"/>
      <c r="J79" s="106"/>
      <c r="K79" s="106"/>
      <c r="L79" s="106"/>
      <c r="M79" s="604"/>
      <c r="N79" s="609" t="s">
        <v>311</v>
      </c>
      <c r="O79" s="609" t="s">
        <v>868</v>
      </c>
      <c r="P79" s="700">
        <v>153</v>
      </c>
      <c r="Q79" s="700">
        <v>200</v>
      </c>
      <c r="R79" s="787" t="s">
        <v>731</v>
      </c>
      <c r="S79" s="787" t="s">
        <v>1287</v>
      </c>
      <c r="T79" s="787" t="s">
        <v>1379</v>
      </c>
      <c r="U79" s="787" t="s">
        <v>814</v>
      </c>
      <c r="V79" s="27">
        <f>153+11</f>
        <v>164</v>
      </c>
      <c r="W79" s="27">
        <f>164+11</f>
        <v>175</v>
      </c>
      <c r="X79" s="27">
        <f>175+11</f>
        <v>186</v>
      </c>
      <c r="Y79" s="242">
        <v>200</v>
      </c>
      <c r="Z79" s="1">
        <v>6</v>
      </c>
    </row>
    <row r="80" spans="1:26" ht="36" customHeight="1" x14ac:dyDescent="0.25">
      <c r="A80" s="110"/>
      <c r="B80" s="334"/>
      <c r="C80" s="241"/>
      <c r="D80" s="571"/>
      <c r="E80" s="103"/>
      <c r="F80" s="103"/>
      <c r="G80" s="106"/>
      <c r="H80" s="106"/>
      <c r="I80" s="106"/>
      <c r="J80" s="106"/>
      <c r="K80" s="106"/>
      <c r="L80" s="106"/>
      <c r="M80" s="604"/>
      <c r="N80" s="609" t="s">
        <v>569</v>
      </c>
      <c r="O80" s="609" t="s">
        <v>869</v>
      </c>
      <c r="P80" s="700">
        <v>0</v>
      </c>
      <c r="Q80" s="700">
        <v>6000</v>
      </c>
      <c r="R80" s="787" t="s">
        <v>731</v>
      </c>
      <c r="S80" s="787" t="s">
        <v>1287</v>
      </c>
      <c r="T80" s="787" t="s">
        <v>1379</v>
      </c>
      <c r="U80" s="787" t="s">
        <v>814</v>
      </c>
      <c r="V80" s="27">
        <v>4447</v>
      </c>
      <c r="W80" s="27">
        <v>4913</v>
      </c>
      <c r="X80" s="27">
        <v>5429</v>
      </c>
      <c r="Y80" s="242">
        <v>6000</v>
      </c>
    </row>
    <row r="81" spans="1:25" ht="31.5" customHeight="1" x14ac:dyDescent="0.25">
      <c r="A81" s="110"/>
      <c r="B81" s="334"/>
      <c r="C81" s="241"/>
      <c r="D81" s="571"/>
      <c r="E81" s="103"/>
      <c r="F81" s="103"/>
      <c r="G81" s="106"/>
      <c r="H81" s="106"/>
      <c r="I81" s="106"/>
      <c r="J81" s="106"/>
      <c r="K81" s="106"/>
      <c r="L81" s="106"/>
      <c r="M81" s="610" t="s">
        <v>570</v>
      </c>
      <c r="N81" s="609" t="s">
        <v>189</v>
      </c>
      <c r="O81" s="609" t="s">
        <v>870</v>
      </c>
      <c r="P81" s="700">
        <v>0</v>
      </c>
      <c r="Q81" s="700">
        <v>2</v>
      </c>
      <c r="R81" s="787" t="s">
        <v>731</v>
      </c>
      <c r="S81" s="787" t="s">
        <v>1287</v>
      </c>
      <c r="T81" s="787" t="s">
        <v>1379</v>
      </c>
      <c r="U81" s="787" t="s">
        <v>814</v>
      </c>
      <c r="V81" s="27">
        <v>2</v>
      </c>
      <c r="W81" s="27"/>
      <c r="X81" s="27"/>
      <c r="Y81" s="242"/>
    </row>
    <row r="82" spans="1:25" ht="38.25" customHeight="1" x14ac:dyDescent="0.25">
      <c r="A82" s="110"/>
      <c r="B82" s="334"/>
      <c r="C82" s="241"/>
      <c r="D82" s="571"/>
      <c r="E82" s="103"/>
      <c r="F82" s="103"/>
      <c r="G82" s="106"/>
      <c r="H82" s="106"/>
      <c r="I82" s="106"/>
      <c r="J82" s="106"/>
      <c r="K82" s="106"/>
      <c r="L82" s="106"/>
      <c r="M82" s="604"/>
      <c r="N82" s="609" t="s">
        <v>571</v>
      </c>
      <c r="O82" s="609" t="s">
        <v>871</v>
      </c>
      <c r="P82" s="700">
        <v>2</v>
      </c>
      <c r="Q82" s="700">
        <v>5</v>
      </c>
      <c r="R82" s="787" t="s">
        <v>731</v>
      </c>
      <c r="S82" s="787" t="s">
        <v>1287</v>
      </c>
      <c r="T82" s="787" t="s">
        <v>1379</v>
      </c>
      <c r="U82" s="787" t="s">
        <v>814</v>
      </c>
      <c r="V82" s="27">
        <v>2</v>
      </c>
      <c r="W82" s="27">
        <v>1</v>
      </c>
      <c r="X82" s="27">
        <v>2</v>
      </c>
      <c r="Y82" s="242"/>
    </row>
    <row r="83" spans="1:25" ht="38.25" customHeight="1" x14ac:dyDescent="0.25">
      <c r="A83" s="110"/>
      <c r="B83" s="334"/>
      <c r="C83" s="241"/>
      <c r="D83" s="571"/>
      <c r="E83" s="103"/>
      <c r="F83" s="103"/>
      <c r="G83" s="106"/>
      <c r="H83" s="106"/>
      <c r="I83" s="106"/>
      <c r="J83" s="106"/>
      <c r="K83" s="106"/>
      <c r="L83" s="106"/>
      <c r="M83" s="604"/>
      <c r="N83" s="609" t="s">
        <v>572</v>
      </c>
      <c r="O83" s="609" t="s">
        <v>872</v>
      </c>
      <c r="P83" s="700">
        <v>0</v>
      </c>
      <c r="Q83" s="700">
        <v>4</v>
      </c>
      <c r="R83" s="787" t="s">
        <v>731</v>
      </c>
      <c r="S83" s="787" t="s">
        <v>1287</v>
      </c>
      <c r="T83" s="787" t="s">
        <v>1379</v>
      </c>
      <c r="U83" s="787" t="s">
        <v>814</v>
      </c>
      <c r="V83" s="27">
        <v>0</v>
      </c>
      <c r="W83" s="27">
        <v>2</v>
      </c>
      <c r="X83" s="27">
        <v>1</v>
      </c>
      <c r="Y83" s="242">
        <v>1</v>
      </c>
    </row>
    <row r="84" spans="1:25" ht="37.5" customHeight="1" x14ac:dyDescent="0.25">
      <c r="A84" s="110"/>
      <c r="B84" s="334"/>
      <c r="C84" s="241"/>
      <c r="D84" s="571"/>
      <c r="E84" s="103"/>
      <c r="F84" s="103"/>
      <c r="G84" s="106"/>
      <c r="H84" s="106"/>
      <c r="I84" s="106"/>
      <c r="J84" s="106"/>
      <c r="K84" s="106"/>
      <c r="L84" s="106"/>
      <c r="M84" s="604"/>
      <c r="N84" s="609" t="s">
        <v>190</v>
      </c>
      <c r="O84" s="609" t="s">
        <v>873</v>
      </c>
      <c r="P84" s="700">
        <v>75</v>
      </c>
      <c r="Q84" s="700">
        <v>135</v>
      </c>
      <c r="R84" s="787" t="s">
        <v>731</v>
      </c>
      <c r="S84" s="787" t="s">
        <v>1287</v>
      </c>
      <c r="T84" s="787" t="s">
        <v>1379</v>
      </c>
      <c r="U84" s="787" t="s">
        <v>814</v>
      </c>
      <c r="V84" s="27">
        <v>102</v>
      </c>
      <c r="W84" s="27">
        <v>120</v>
      </c>
      <c r="X84" s="27">
        <v>130</v>
      </c>
      <c r="Y84" s="242">
        <v>135</v>
      </c>
    </row>
    <row r="85" spans="1:25" ht="38.25" customHeight="1" x14ac:dyDescent="0.25">
      <c r="A85" s="110"/>
      <c r="B85" s="334"/>
      <c r="C85" s="241"/>
      <c r="D85" s="571"/>
      <c r="E85" s="103"/>
      <c r="F85" s="103"/>
      <c r="G85" s="106"/>
      <c r="H85" s="106"/>
      <c r="I85" s="106"/>
      <c r="J85" s="106"/>
      <c r="K85" s="106"/>
      <c r="L85" s="106"/>
      <c r="M85" s="604"/>
      <c r="N85" s="609" t="s">
        <v>573</v>
      </c>
      <c r="O85" s="609" t="s">
        <v>874</v>
      </c>
      <c r="P85" s="700">
        <v>4</v>
      </c>
      <c r="Q85" s="700">
        <v>4</v>
      </c>
      <c r="R85" s="787" t="s">
        <v>731</v>
      </c>
      <c r="S85" s="787" t="s">
        <v>1287</v>
      </c>
      <c r="T85" s="787" t="s">
        <v>1379</v>
      </c>
      <c r="U85" s="787" t="s">
        <v>814</v>
      </c>
      <c r="V85" s="27">
        <v>0</v>
      </c>
      <c r="W85" s="27">
        <v>2</v>
      </c>
      <c r="X85" s="27">
        <v>1</v>
      </c>
      <c r="Y85" s="242">
        <v>1</v>
      </c>
    </row>
    <row r="86" spans="1:25" ht="33.75" customHeight="1" x14ac:dyDescent="0.25">
      <c r="A86" s="110"/>
      <c r="B86" s="334"/>
      <c r="C86" s="241"/>
      <c r="D86" s="571"/>
      <c r="E86" s="103"/>
      <c r="F86" s="103"/>
      <c r="G86" s="106"/>
      <c r="H86" s="106"/>
      <c r="I86" s="106"/>
      <c r="J86" s="106"/>
      <c r="K86" s="106"/>
      <c r="L86" s="106"/>
      <c r="M86" s="604"/>
      <c r="N86" s="609" t="s">
        <v>191</v>
      </c>
      <c r="O86" s="609" t="s">
        <v>875</v>
      </c>
      <c r="P86" s="700">
        <v>0</v>
      </c>
      <c r="Q86" s="700">
        <v>1</v>
      </c>
      <c r="R86" s="787" t="s">
        <v>731</v>
      </c>
      <c r="S86" s="787" t="s">
        <v>1287</v>
      </c>
      <c r="T86" s="787" t="s">
        <v>1379</v>
      </c>
      <c r="U86" s="787" t="s">
        <v>814</v>
      </c>
      <c r="V86" s="27">
        <v>0</v>
      </c>
      <c r="W86" s="27"/>
      <c r="X86" s="27">
        <v>1</v>
      </c>
      <c r="Y86" s="242"/>
    </row>
    <row r="87" spans="1:25" ht="33.75" customHeight="1" x14ac:dyDescent="0.25">
      <c r="A87" s="110"/>
      <c r="B87" s="334"/>
      <c r="C87" s="241"/>
      <c r="D87" s="571"/>
      <c r="E87" s="103"/>
      <c r="F87" s="103"/>
      <c r="G87" s="106"/>
      <c r="H87" s="106"/>
      <c r="I87" s="106"/>
      <c r="J87" s="106"/>
      <c r="K87" s="106"/>
      <c r="L87" s="106"/>
      <c r="M87" s="604"/>
      <c r="N87" s="609" t="s">
        <v>574</v>
      </c>
      <c r="O87" s="609" t="s">
        <v>876</v>
      </c>
      <c r="P87" s="700">
        <v>0</v>
      </c>
      <c r="Q87" s="700">
        <v>4</v>
      </c>
      <c r="R87" s="787" t="s">
        <v>731</v>
      </c>
      <c r="S87" s="787" t="s">
        <v>1287</v>
      </c>
      <c r="T87" s="787" t="s">
        <v>1379</v>
      </c>
      <c r="U87" s="787" t="s">
        <v>814</v>
      </c>
      <c r="V87" s="27">
        <v>0</v>
      </c>
      <c r="W87" s="27">
        <v>2</v>
      </c>
      <c r="X87" s="27">
        <v>2</v>
      </c>
      <c r="Y87" s="242"/>
    </row>
    <row r="88" spans="1:25" ht="33.75" customHeight="1" x14ac:dyDescent="0.25">
      <c r="A88" s="110"/>
      <c r="B88" s="334"/>
      <c r="C88" s="241"/>
      <c r="D88" s="571"/>
      <c r="E88" s="103"/>
      <c r="F88" s="103"/>
      <c r="G88" s="106"/>
      <c r="H88" s="106"/>
      <c r="I88" s="106"/>
      <c r="J88" s="106"/>
      <c r="K88" s="106"/>
      <c r="L88" s="106"/>
      <c r="M88" s="604"/>
      <c r="N88" s="609" t="s">
        <v>192</v>
      </c>
      <c r="O88" s="609" t="s">
        <v>877</v>
      </c>
      <c r="P88" s="700">
        <v>0</v>
      </c>
      <c r="Q88" s="700">
        <v>1</v>
      </c>
      <c r="R88" s="787" t="s">
        <v>731</v>
      </c>
      <c r="S88" s="787" t="s">
        <v>1287</v>
      </c>
      <c r="T88" s="787" t="s">
        <v>1379</v>
      </c>
      <c r="U88" s="787" t="s">
        <v>814</v>
      </c>
      <c r="V88" s="27">
        <v>0</v>
      </c>
      <c r="W88" s="27"/>
      <c r="X88" s="27">
        <v>1</v>
      </c>
      <c r="Y88" s="242"/>
    </row>
    <row r="89" spans="1:25" ht="72.75" customHeight="1" x14ac:dyDescent="0.25">
      <c r="A89" s="110"/>
      <c r="B89" s="334"/>
      <c r="C89" s="241"/>
      <c r="D89" s="571"/>
      <c r="E89" s="103"/>
      <c r="F89" s="103"/>
      <c r="G89" s="106"/>
      <c r="H89" s="106"/>
      <c r="I89" s="106"/>
      <c r="J89" s="106"/>
      <c r="K89" s="106"/>
      <c r="L89" s="106"/>
      <c r="M89" s="611" t="s">
        <v>575</v>
      </c>
      <c r="N89" s="609" t="s">
        <v>312</v>
      </c>
      <c r="O89" s="609" t="s">
        <v>878</v>
      </c>
      <c r="P89" s="700">
        <v>0</v>
      </c>
      <c r="Q89" s="700">
        <v>1</v>
      </c>
      <c r="R89" s="787" t="s">
        <v>731</v>
      </c>
      <c r="S89" s="787" t="s">
        <v>1287</v>
      </c>
      <c r="T89" s="787" t="s">
        <v>1379</v>
      </c>
      <c r="U89" s="787" t="s">
        <v>814</v>
      </c>
      <c r="V89" s="27">
        <v>0</v>
      </c>
      <c r="W89" s="27">
        <v>0</v>
      </c>
      <c r="X89" s="27">
        <v>0</v>
      </c>
      <c r="Y89" s="242">
        <v>1</v>
      </c>
    </row>
    <row r="90" spans="1:25" ht="47.25" customHeight="1" x14ac:dyDescent="0.25">
      <c r="A90" s="110"/>
      <c r="B90" s="334"/>
      <c r="C90" s="241"/>
      <c r="D90" s="571"/>
      <c r="E90" s="103"/>
      <c r="F90" s="103"/>
      <c r="G90" s="106"/>
      <c r="H90" s="106"/>
      <c r="I90" s="106"/>
      <c r="J90" s="106"/>
      <c r="K90" s="106"/>
      <c r="L90" s="106"/>
      <c r="M90" s="611"/>
      <c r="N90" s="609" t="s">
        <v>313</v>
      </c>
      <c r="O90" s="609" t="s">
        <v>879</v>
      </c>
      <c r="P90" s="700">
        <v>0</v>
      </c>
      <c r="Q90" s="700">
        <v>2</v>
      </c>
      <c r="R90" s="787" t="s">
        <v>731</v>
      </c>
      <c r="S90" s="787" t="s">
        <v>1287</v>
      </c>
      <c r="T90" s="787" t="s">
        <v>1379</v>
      </c>
      <c r="U90" s="787" t="s">
        <v>814</v>
      </c>
      <c r="V90" s="27">
        <v>0</v>
      </c>
      <c r="W90" s="27">
        <v>1</v>
      </c>
      <c r="X90" s="27">
        <v>1</v>
      </c>
      <c r="Y90" s="242"/>
    </row>
    <row r="91" spans="1:25" ht="47.25" customHeight="1" x14ac:dyDescent="0.25">
      <c r="A91" s="110"/>
      <c r="B91" s="334"/>
      <c r="C91" s="241"/>
      <c r="D91" s="572"/>
      <c r="E91" s="103"/>
      <c r="F91" s="103"/>
      <c r="G91" s="106"/>
      <c r="H91" s="106"/>
      <c r="I91" s="106"/>
      <c r="J91" s="106"/>
      <c r="K91" s="106"/>
      <c r="L91" s="106"/>
      <c r="M91" s="611"/>
      <c r="N91" s="609" t="s">
        <v>881</v>
      </c>
      <c r="O91" s="609" t="s">
        <v>880</v>
      </c>
      <c r="P91" s="700">
        <v>0</v>
      </c>
      <c r="Q91" s="700">
        <v>20</v>
      </c>
      <c r="R91" s="787" t="s">
        <v>731</v>
      </c>
      <c r="S91" s="787" t="s">
        <v>1287</v>
      </c>
      <c r="T91" s="787" t="s">
        <v>1379</v>
      </c>
      <c r="U91" s="787" t="s">
        <v>814</v>
      </c>
      <c r="V91" s="27">
        <v>5</v>
      </c>
      <c r="W91" s="27">
        <v>5</v>
      </c>
      <c r="X91" s="27">
        <v>5</v>
      </c>
      <c r="Y91" s="242">
        <v>5</v>
      </c>
    </row>
    <row r="92" spans="1:25" ht="33" customHeight="1" x14ac:dyDescent="0.25">
      <c r="A92" s="110"/>
      <c r="B92" s="334"/>
      <c r="C92" s="241"/>
      <c r="D92" s="573" t="s">
        <v>314</v>
      </c>
      <c r="E92" s="235" t="s">
        <v>1206</v>
      </c>
      <c r="F92" s="235" t="s">
        <v>309</v>
      </c>
      <c r="G92" s="235">
        <v>1</v>
      </c>
      <c r="H92" s="235">
        <v>4</v>
      </c>
      <c r="I92" s="235">
        <v>1</v>
      </c>
      <c r="J92" s="235">
        <v>1</v>
      </c>
      <c r="K92" s="235">
        <v>1</v>
      </c>
      <c r="L92" s="235">
        <v>1</v>
      </c>
      <c r="M92" s="611" t="s">
        <v>110</v>
      </c>
      <c r="N92" s="612" t="s">
        <v>698</v>
      </c>
      <c r="O92" s="612" t="s">
        <v>884</v>
      </c>
      <c r="P92" s="700">
        <v>1</v>
      </c>
      <c r="Q92" s="700">
        <v>2</v>
      </c>
      <c r="R92" s="787" t="s">
        <v>722</v>
      </c>
      <c r="S92" s="787" t="s">
        <v>1287</v>
      </c>
      <c r="T92" s="787" t="s">
        <v>1379</v>
      </c>
      <c r="U92" s="787" t="s">
        <v>814</v>
      </c>
      <c r="V92" s="27">
        <v>2</v>
      </c>
      <c r="W92" s="27">
        <v>2</v>
      </c>
      <c r="X92" s="27">
        <v>2</v>
      </c>
      <c r="Y92" s="242">
        <v>2</v>
      </c>
    </row>
    <row r="93" spans="1:25" ht="33.75" customHeight="1" x14ac:dyDescent="0.25">
      <c r="A93" s="110"/>
      <c r="B93" s="334"/>
      <c r="C93" s="241"/>
      <c r="D93" s="574"/>
      <c r="E93" s="235"/>
      <c r="F93" s="235"/>
      <c r="G93" s="235"/>
      <c r="H93" s="235"/>
      <c r="I93" s="235"/>
      <c r="J93" s="235"/>
      <c r="K93" s="235"/>
      <c r="L93" s="235"/>
      <c r="M93" s="613"/>
      <c r="N93" s="612" t="s">
        <v>193</v>
      </c>
      <c r="O93" s="612" t="s">
        <v>882</v>
      </c>
      <c r="P93" s="700">
        <v>0</v>
      </c>
      <c r="Q93" s="700">
        <v>1</v>
      </c>
      <c r="R93" s="787" t="s">
        <v>731</v>
      </c>
      <c r="S93" s="787" t="s">
        <v>1287</v>
      </c>
      <c r="T93" s="787" t="s">
        <v>1379</v>
      </c>
      <c r="U93" s="787" t="s">
        <v>814</v>
      </c>
      <c r="V93" s="27">
        <v>0</v>
      </c>
      <c r="W93" s="27">
        <v>1</v>
      </c>
      <c r="X93" s="27"/>
      <c r="Y93" s="242"/>
    </row>
    <row r="94" spans="1:25" ht="60.75" customHeight="1" thickBot="1" x14ac:dyDescent="0.3">
      <c r="A94" s="110"/>
      <c r="B94" s="334"/>
      <c r="C94" s="247"/>
      <c r="D94" s="575"/>
      <c r="E94" s="112"/>
      <c r="F94" s="112"/>
      <c r="G94" s="112"/>
      <c r="H94" s="112"/>
      <c r="I94" s="112"/>
      <c r="J94" s="112"/>
      <c r="K94" s="112"/>
      <c r="L94" s="112"/>
      <c r="M94" s="614" t="s">
        <v>111</v>
      </c>
      <c r="N94" s="614" t="s">
        <v>194</v>
      </c>
      <c r="O94" s="614" t="s">
        <v>883</v>
      </c>
      <c r="P94" s="701">
        <v>1</v>
      </c>
      <c r="Q94" s="701">
        <v>1</v>
      </c>
      <c r="R94" s="788" t="s">
        <v>722</v>
      </c>
      <c r="S94" s="788" t="s">
        <v>1287</v>
      </c>
      <c r="T94" s="787" t="s">
        <v>1379</v>
      </c>
      <c r="U94" s="788" t="s">
        <v>814</v>
      </c>
      <c r="V94" s="248">
        <v>1</v>
      </c>
      <c r="W94" s="248">
        <v>1</v>
      </c>
      <c r="X94" s="248">
        <v>1</v>
      </c>
      <c r="Y94" s="249">
        <v>1</v>
      </c>
    </row>
    <row r="95" spans="1:25" ht="86.25" customHeight="1" x14ac:dyDescent="0.25">
      <c r="A95" s="110"/>
      <c r="B95" s="334"/>
      <c r="C95" s="255" t="s">
        <v>325</v>
      </c>
      <c r="D95" s="576" t="s">
        <v>576</v>
      </c>
      <c r="E95" s="256" t="s">
        <v>1207</v>
      </c>
      <c r="F95" s="256" t="s">
        <v>67</v>
      </c>
      <c r="G95" s="257">
        <v>0.92</v>
      </c>
      <c r="H95" s="257">
        <v>1</v>
      </c>
      <c r="I95" s="257">
        <v>0.92</v>
      </c>
      <c r="J95" s="257">
        <v>0.95</v>
      </c>
      <c r="K95" s="257">
        <v>0.98</v>
      </c>
      <c r="L95" s="257">
        <v>1</v>
      </c>
      <c r="M95" s="615" t="s">
        <v>315</v>
      </c>
      <c r="N95" s="616" t="s">
        <v>316</v>
      </c>
      <c r="O95" s="616" t="s">
        <v>885</v>
      </c>
      <c r="P95" s="702">
        <v>34125</v>
      </c>
      <c r="Q95" s="702">
        <v>50000</v>
      </c>
      <c r="R95" s="789" t="s">
        <v>731</v>
      </c>
      <c r="S95" s="789" t="s">
        <v>1285</v>
      </c>
      <c r="T95" s="789" t="s">
        <v>858</v>
      </c>
      <c r="U95" s="789" t="s">
        <v>805</v>
      </c>
      <c r="V95" s="258">
        <v>46800</v>
      </c>
      <c r="W95" s="258">
        <v>47866</v>
      </c>
      <c r="X95" s="258">
        <v>48932</v>
      </c>
      <c r="Y95" s="259">
        <v>50000</v>
      </c>
    </row>
    <row r="96" spans="1:25" ht="78.75" customHeight="1" x14ac:dyDescent="0.25">
      <c r="A96" s="110"/>
      <c r="B96" s="334"/>
      <c r="C96" s="260"/>
      <c r="D96" s="244"/>
      <c r="E96" s="250"/>
      <c r="F96" s="250"/>
      <c r="G96" s="121"/>
      <c r="H96" s="121"/>
      <c r="I96" s="121"/>
      <c r="J96" s="121"/>
      <c r="K96" s="121"/>
      <c r="L96" s="121"/>
      <c r="M96" s="617"/>
      <c r="N96" s="618" t="s">
        <v>1374</v>
      </c>
      <c r="O96" s="618" t="s">
        <v>1375</v>
      </c>
      <c r="P96" s="703">
        <v>0</v>
      </c>
      <c r="Q96" s="703">
        <v>50</v>
      </c>
      <c r="R96" s="790" t="s">
        <v>731</v>
      </c>
      <c r="S96" s="790" t="s">
        <v>1285</v>
      </c>
      <c r="T96" s="790" t="s">
        <v>858</v>
      </c>
      <c r="U96" s="790" t="s">
        <v>805</v>
      </c>
      <c r="V96" s="15">
        <v>0</v>
      </c>
      <c r="W96" s="15">
        <v>17</v>
      </c>
      <c r="X96" s="15">
        <v>18</v>
      </c>
      <c r="Y96" s="261">
        <v>15</v>
      </c>
    </row>
    <row r="97" spans="1:25" ht="39.75" customHeight="1" x14ac:dyDescent="0.25">
      <c r="A97" s="110"/>
      <c r="B97" s="334"/>
      <c r="C97" s="260"/>
      <c r="D97" s="245"/>
      <c r="E97" s="250"/>
      <c r="F97" s="250"/>
      <c r="G97" s="121"/>
      <c r="H97" s="121"/>
      <c r="I97" s="121"/>
      <c r="J97" s="121"/>
      <c r="K97" s="121"/>
      <c r="L97" s="121"/>
      <c r="M97" s="620" t="s">
        <v>162</v>
      </c>
      <c r="N97" s="618" t="s">
        <v>577</v>
      </c>
      <c r="O97" s="618" t="s">
        <v>886</v>
      </c>
      <c r="P97" s="703">
        <v>5</v>
      </c>
      <c r="Q97" s="703">
        <v>10</v>
      </c>
      <c r="R97" s="790" t="s">
        <v>731</v>
      </c>
      <c r="S97" s="790" t="s">
        <v>1285</v>
      </c>
      <c r="T97" s="790" t="s">
        <v>858</v>
      </c>
      <c r="U97" s="790" t="s">
        <v>805</v>
      </c>
      <c r="V97" s="15">
        <v>0</v>
      </c>
      <c r="W97" s="15">
        <v>2</v>
      </c>
      <c r="X97" s="15">
        <v>2</v>
      </c>
      <c r="Y97" s="261">
        <v>1</v>
      </c>
    </row>
    <row r="98" spans="1:25" ht="108" customHeight="1" x14ac:dyDescent="0.25">
      <c r="A98" s="110"/>
      <c r="B98" s="334"/>
      <c r="C98" s="260"/>
      <c r="D98" s="251" t="s">
        <v>326</v>
      </c>
      <c r="E98" s="119" t="s">
        <v>1209</v>
      </c>
      <c r="F98" s="119" t="s">
        <v>1208</v>
      </c>
      <c r="G98" s="122" t="s">
        <v>77</v>
      </c>
      <c r="H98" s="122">
        <v>1</v>
      </c>
      <c r="I98" s="122">
        <v>1</v>
      </c>
      <c r="J98" s="122">
        <v>1</v>
      </c>
      <c r="K98" s="122">
        <v>1</v>
      </c>
      <c r="L98" s="122">
        <v>1</v>
      </c>
      <c r="M98" s="620" t="s">
        <v>317</v>
      </c>
      <c r="N98" s="618" t="s">
        <v>888</v>
      </c>
      <c r="O98" s="618" t="s">
        <v>887</v>
      </c>
      <c r="P98" s="703">
        <v>0</v>
      </c>
      <c r="Q98" s="703">
        <v>80</v>
      </c>
      <c r="R98" s="790" t="s">
        <v>731</v>
      </c>
      <c r="S98" s="790" t="s">
        <v>1285</v>
      </c>
      <c r="T98" s="790" t="s">
        <v>858</v>
      </c>
      <c r="U98" s="790" t="s">
        <v>805</v>
      </c>
      <c r="V98" s="15">
        <v>0</v>
      </c>
      <c r="W98" s="15">
        <v>30</v>
      </c>
      <c r="X98" s="15">
        <v>30</v>
      </c>
      <c r="Y98" s="261">
        <v>20</v>
      </c>
    </row>
    <row r="99" spans="1:25" ht="45.75" customHeight="1" x14ac:dyDescent="0.25">
      <c r="A99" s="110"/>
      <c r="B99" s="334"/>
      <c r="C99" s="260"/>
      <c r="D99" s="251"/>
      <c r="E99" s="119"/>
      <c r="F99" s="119"/>
      <c r="G99" s="120"/>
      <c r="H99" s="120"/>
      <c r="I99" s="120"/>
      <c r="J99" s="120"/>
      <c r="K99" s="120"/>
      <c r="L99" s="120"/>
      <c r="M99" s="620" t="s">
        <v>318</v>
      </c>
      <c r="N99" s="618" t="s">
        <v>319</v>
      </c>
      <c r="O99" s="618" t="s">
        <v>889</v>
      </c>
      <c r="P99" s="703">
        <v>0</v>
      </c>
      <c r="Q99" s="703">
        <v>2000</v>
      </c>
      <c r="R99" s="790" t="s">
        <v>731</v>
      </c>
      <c r="S99" s="790" t="s">
        <v>1285</v>
      </c>
      <c r="T99" s="790" t="s">
        <v>858</v>
      </c>
      <c r="U99" s="790" t="s">
        <v>805</v>
      </c>
      <c r="V99" s="15">
        <v>0</v>
      </c>
      <c r="W99" s="15">
        <v>664</v>
      </c>
      <c r="X99" s="15">
        <v>664</v>
      </c>
      <c r="Y99" s="261">
        <v>672</v>
      </c>
    </row>
    <row r="100" spans="1:25" ht="45.75" customHeight="1" x14ac:dyDescent="0.25">
      <c r="A100" s="110"/>
      <c r="B100" s="334"/>
      <c r="C100" s="260"/>
      <c r="D100" s="251"/>
      <c r="E100" s="120"/>
      <c r="F100" s="120"/>
      <c r="G100" s="120"/>
      <c r="H100" s="120"/>
      <c r="I100" s="120"/>
      <c r="J100" s="120"/>
      <c r="K100" s="120"/>
      <c r="L100" s="120"/>
      <c r="M100" s="620" t="s">
        <v>320</v>
      </c>
      <c r="N100" s="618" t="s">
        <v>321</v>
      </c>
      <c r="O100" s="618" t="s">
        <v>890</v>
      </c>
      <c r="P100" s="703">
        <v>1800</v>
      </c>
      <c r="Q100" s="703">
        <v>2400</v>
      </c>
      <c r="R100" s="790" t="s">
        <v>731</v>
      </c>
      <c r="S100" s="790" t="s">
        <v>1285</v>
      </c>
      <c r="T100" s="790" t="s">
        <v>858</v>
      </c>
      <c r="U100" s="790" t="s">
        <v>805</v>
      </c>
      <c r="V100" s="15">
        <v>2000</v>
      </c>
      <c r="W100" s="15">
        <v>2133</v>
      </c>
      <c r="X100" s="15">
        <v>2266</v>
      </c>
      <c r="Y100" s="261">
        <v>2400</v>
      </c>
    </row>
    <row r="101" spans="1:25" ht="50.25" customHeight="1" x14ac:dyDescent="0.25">
      <c r="A101" s="110"/>
      <c r="B101" s="334"/>
      <c r="C101" s="260"/>
      <c r="D101" s="251"/>
      <c r="E101" s="120"/>
      <c r="F101" s="120"/>
      <c r="G101" s="120"/>
      <c r="H101" s="120"/>
      <c r="I101" s="120"/>
      <c r="J101" s="120"/>
      <c r="K101" s="120"/>
      <c r="L101" s="120"/>
      <c r="M101" s="621" t="s">
        <v>198</v>
      </c>
      <c r="N101" s="618" t="s">
        <v>144</v>
      </c>
      <c r="O101" s="618" t="s">
        <v>891</v>
      </c>
      <c r="P101" s="703">
        <v>0</v>
      </c>
      <c r="Q101" s="703">
        <v>3</v>
      </c>
      <c r="R101" s="790" t="s">
        <v>731</v>
      </c>
      <c r="S101" s="790" t="s">
        <v>1285</v>
      </c>
      <c r="T101" s="790" t="s">
        <v>858</v>
      </c>
      <c r="U101" s="790" t="s">
        <v>805</v>
      </c>
      <c r="V101" s="15">
        <v>0</v>
      </c>
      <c r="W101" s="15">
        <v>0</v>
      </c>
      <c r="X101" s="15">
        <v>1</v>
      </c>
      <c r="Y101" s="261">
        <v>2</v>
      </c>
    </row>
    <row r="102" spans="1:25" ht="36" customHeight="1" x14ac:dyDescent="0.25">
      <c r="A102" s="110"/>
      <c r="B102" s="334"/>
      <c r="C102" s="260"/>
      <c r="D102" s="251"/>
      <c r="E102" s="120"/>
      <c r="F102" s="120"/>
      <c r="G102" s="120"/>
      <c r="H102" s="120"/>
      <c r="I102" s="120"/>
      <c r="J102" s="120"/>
      <c r="K102" s="120"/>
      <c r="L102" s="120"/>
      <c r="M102" s="617"/>
      <c r="N102" s="618" t="s">
        <v>322</v>
      </c>
      <c r="O102" s="618" t="s">
        <v>892</v>
      </c>
      <c r="P102" s="703">
        <v>2</v>
      </c>
      <c r="Q102" s="703">
        <v>2</v>
      </c>
      <c r="R102" s="790" t="s">
        <v>731</v>
      </c>
      <c r="S102" s="790" t="s">
        <v>1285</v>
      </c>
      <c r="T102" s="790" t="s">
        <v>858</v>
      </c>
      <c r="U102" s="790" t="s">
        <v>805</v>
      </c>
      <c r="V102" s="15">
        <v>0</v>
      </c>
      <c r="W102" s="15">
        <v>0</v>
      </c>
      <c r="X102" s="15">
        <v>1</v>
      </c>
      <c r="Y102" s="261">
        <v>1</v>
      </c>
    </row>
    <row r="103" spans="1:25" ht="53.25" customHeight="1" x14ac:dyDescent="0.25">
      <c r="A103" s="110"/>
      <c r="B103" s="334"/>
      <c r="C103" s="260"/>
      <c r="D103" s="251"/>
      <c r="E103" s="120"/>
      <c r="F103" s="120"/>
      <c r="G103" s="120"/>
      <c r="H103" s="120"/>
      <c r="I103" s="120"/>
      <c r="J103" s="120"/>
      <c r="K103" s="120"/>
      <c r="L103" s="120"/>
      <c r="M103" s="618" t="s">
        <v>327</v>
      </c>
      <c r="N103" s="620" t="s">
        <v>893</v>
      </c>
      <c r="O103" s="620" t="s">
        <v>895</v>
      </c>
      <c r="P103" s="703">
        <v>0</v>
      </c>
      <c r="Q103" s="703">
        <v>26000</v>
      </c>
      <c r="R103" s="790" t="s">
        <v>731</v>
      </c>
      <c r="S103" s="790" t="s">
        <v>1285</v>
      </c>
      <c r="T103" s="790" t="s">
        <v>858</v>
      </c>
      <c r="U103" s="790" t="s">
        <v>805</v>
      </c>
      <c r="V103" s="15">
        <v>6000</v>
      </c>
      <c r="W103" s="15">
        <v>6720</v>
      </c>
      <c r="X103" s="15">
        <v>6640</v>
      </c>
      <c r="Y103" s="261">
        <v>6640</v>
      </c>
    </row>
    <row r="104" spans="1:25" ht="53.25" customHeight="1" x14ac:dyDescent="0.25">
      <c r="A104" s="110"/>
      <c r="B104" s="334"/>
      <c r="C104" s="260"/>
      <c r="D104" s="251"/>
      <c r="E104" s="120"/>
      <c r="F104" s="120"/>
      <c r="G104" s="120"/>
      <c r="H104" s="120"/>
      <c r="I104" s="120"/>
      <c r="J104" s="120"/>
      <c r="K104" s="120"/>
      <c r="L104" s="120"/>
      <c r="M104" s="618" t="s">
        <v>328</v>
      </c>
      <c r="N104" s="620" t="s">
        <v>894</v>
      </c>
      <c r="O104" s="620" t="s">
        <v>896</v>
      </c>
      <c r="P104" s="703">
        <v>0</v>
      </c>
      <c r="Q104" s="703">
        <v>100</v>
      </c>
      <c r="R104" s="790" t="s">
        <v>731</v>
      </c>
      <c r="S104" s="790" t="s">
        <v>1285</v>
      </c>
      <c r="T104" s="790" t="s">
        <v>858</v>
      </c>
      <c r="U104" s="790" t="s">
        <v>811</v>
      </c>
      <c r="V104" s="15">
        <v>0</v>
      </c>
      <c r="W104" s="15">
        <v>95</v>
      </c>
      <c r="X104" s="15">
        <v>98</v>
      </c>
      <c r="Y104" s="261">
        <v>100</v>
      </c>
    </row>
    <row r="105" spans="1:25" s="5" customFormat="1" ht="74.25" customHeight="1" x14ac:dyDescent="0.25">
      <c r="A105" s="110"/>
      <c r="B105" s="334"/>
      <c r="C105" s="260"/>
      <c r="D105" s="123" t="s">
        <v>333</v>
      </c>
      <c r="E105" s="250" t="s">
        <v>1210</v>
      </c>
      <c r="F105" s="250" t="s">
        <v>334</v>
      </c>
      <c r="G105" s="122" t="s">
        <v>77</v>
      </c>
      <c r="H105" s="122">
        <v>1</v>
      </c>
      <c r="I105" s="122">
        <v>1</v>
      </c>
      <c r="J105" s="122">
        <v>1</v>
      </c>
      <c r="K105" s="122">
        <v>1</v>
      </c>
      <c r="L105" s="122">
        <v>1</v>
      </c>
      <c r="M105" s="622" t="s">
        <v>578</v>
      </c>
      <c r="N105" s="618" t="s">
        <v>670</v>
      </c>
      <c r="O105" s="618" t="s">
        <v>897</v>
      </c>
      <c r="P105" s="703">
        <v>0</v>
      </c>
      <c r="Q105" s="703">
        <v>1</v>
      </c>
      <c r="R105" s="790" t="s">
        <v>722</v>
      </c>
      <c r="S105" s="790" t="s">
        <v>1285</v>
      </c>
      <c r="T105" s="790" t="s">
        <v>858</v>
      </c>
      <c r="U105" s="790" t="s">
        <v>808</v>
      </c>
      <c r="V105" s="15">
        <v>1</v>
      </c>
      <c r="W105" s="15">
        <v>1</v>
      </c>
      <c r="X105" s="15">
        <v>1</v>
      </c>
      <c r="Y105" s="261">
        <v>1</v>
      </c>
    </row>
    <row r="106" spans="1:25" s="5" customFormat="1" ht="120.75" customHeight="1" x14ac:dyDescent="0.25">
      <c r="A106" s="110"/>
      <c r="B106" s="334"/>
      <c r="C106" s="260"/>
      <c r="D106" s="123"/>
      <c r="E106" s="120"/>
      <c r="F106" s="120"/>
      <c r="G106" s="120"/>
      <c r="H106" s="120"/>
      <c r="I106" s="120"/>
      <c r="J106" s="120"/>
      <c r="K106" s="120"/>
      <c r="L106" s="120"/>
      <c r="M106" s="622"/>
      <c r="N106" s="618" t="s">
        <v>671</v>
      </c>
      <c r="O106" s="618" t="s">
        <v>898</v>
      </c>
      <c r="P106" s="703">
        <v>0</v>
      </c>
      <c r="Q106" s="703">
        <v>125</v>
      </c>
      <c r="R106" s="790" t="s">
        <v>731</v>
      </c>
      <c r="S106" s="790" t="s">
        <v>1285</v>
      </c>
      <c r="T106" s="790" t="s">
        <v>858</v>
      </c>
      <c r="U106" s="790" t="s">
        <v>808</v>
      </c>
      <c r="V106" s="15">
        <v>0</v>
      </c>
      <c r="W106" s="15">
        <v>42</v>
      </c>
      <c r="X106" s="15">
        <v>42</v>
      </c>
      <c r="Y106" s="261">
        <v>41</v>
      </c>
    </row>
    <row r="107" spans="1:25" s="5" customFormat="1" ht="72" customHeight="1" x14ac:dyDescent="0.25">
      <c r="A107" s="110"/>
      <c r="B107" s="334"/>
      <c r="C107" s="260"/>
      <c r="D107" s="123"/>
      <c r="E107" s="120"/>
      <c r="F107" s="120"/>
      <c r="G107" s="120"/>
      <c r="H107" s="120"/>
      <c r="I107" s="120"/>
      <c r="J107" s="120"/>
      <c r="K107" s="120"/>
      <c r="L107" s="120"/>
      <c r="M107" s="618" t="s">
        <v>131</v>
      </c>
      <c r="N107" s="618" t="s">
        <v>200</v>
      </c>
      <c r="O107" s="618" t="s">
        <v>899</v>
      </c>
      <c r="P107" s="703">
        <v>0</v>
      </c>
      <c r="Q107" s="703">
        <v>1000</v>
      </c>
      <c r="R107" s="790" t="s">
        <v>731</v>
      </c>
      <c r="S107" s="790" t="s">
        <v>1285</v>
      </c>
      <c r="T107" s="790" t="s">
        <v>858</v>
      </c>
      <c r="U107" s="790" t="s">
        <v>808</v>
      </c>
      <c r="V107" s="15">
        <v>250</v>
      </c>
      <c r="W107" s="15">
        <v>250</v>
      </c>
      <c r="X107" s="15">
        <v>250</v>
      </c>
      <c r="Y107" s="261">
        <v>250</v>
      </c>
    </row>
    <row r="108" spans="1:25" s="5" customFormat="1" ht="44.25" customHeight="1" x14ac:dyDescent="0.25">
      <c r="A108" s="110"/>
      <c r="B108" s="334"/>
      <c r="C108" s="260"/>
      <c r="D108" s="123"/>
      <c r="E108" s="120"/>
      <c r="F108" s="120"/>
      <c r="G108" s="120"/>
      <c r="H108" s="120"/>
      <c r="I108" s="120"/>
      <c r="J108" s="120"/>
      <c r="K108" s="120"/>
      <c r="L108" s="120"/>
      <c r="M108" s="622" t="s">
        <v>579</v>
      </c>
      <c r="N108" s="618" t="s">
        <v>335</v>
      </c>
      <c r="O108" s="618" t="s">
        <v>900</v>
      </c>
      <c r="P108" s="703">
        <v>0</v>
      </c>
      <c r="Q108" s="703">
        <v>4000</v>
      </c>
      <c r="R108" s="790" t="s">
        <v>731</v>
      </c>
      <c r="S108" s="790" t="s">
        <v>1285</v>
      </c>
      <c r="T108" s="790" t="s">
        <v>858</v>
      </c>
      <c r="U108" s="790" t="s">
        <v>808</v>
      </c>
      <c r="V108" s="15">
        <v>1000</v>
      </c>
      <c r="W108" s="15">
        <v>1000</v>
      </c>
      <c r="X108" s="15">
        <v>1000</v>
      </c>
      <c r="Y108" s="261">
        <v>1000</v>
      </c>
    </row>
    <row r="109" spans="1:25" s="5" customFormat="1" ht="73.5" customHeight="1" x14ac:dyDescent="0.25">
      <c r="A109" s="110"/>
      <c r="B109" s="334"/>
      <c r="C109" s="260"/>
      <c r="D109" s="123"/>
      <c r="E109" s="120"/>
      <c r="F109" s="120"/>
      <c r="G109" s="120"/>
      <c r="H109" s="120"/>
      <c r="I109" s="120"/>
      <c r="J109" s="120"/>
      <c r="K109" s="120"/>
      <c r="L109" s="120"/>
      <c r="M109" s="622"/>
      <c r="N109" s="618" t="s">
        <v>336</v>
      </c>
      <c r="O109" s="618" t="s">
        <v>901</v>
      </c>
      <c r="P109" s="703">
        <v>0</v>
      </c>
      <c r="Q109" s="703">
        <v>1</v>
      </c>
      <c r="R109" s="790" t="s">
        <v>722</v>
      </c>
      <c r="S109" s="790" t="s">
        <v>1285</v>
      </c>
      <c r="T109" s="790" t="s">
        <v>858</v>
      </c>
      <c r="U109" s="790" t="s">
        <v>813</v>
      </c>
      <c r="V109" s="15">
        <v>1</v>
      </c>
      <c r="W109" s="15">
        <v>1</v>
      </c>
      <c r="X109" s="15">
        <v>1</v>
      </c>
      <c r="Y109" s="261">
        <v>1</v>
      </c>
    </row>
    <row r="110" spans="1:25" s="5" customFormat="1" ht="57.75" customHeight="1" x14ac:dyDescent="0.25">
      <c r="A110" s="110"/>
      <c r="B110" s="334"/>
      <c r="C110" s="260"/>
      <c r="D110" s="123"/>
      <c r="E110" s="120"/>
      <c r="F110" s="120"/>
      <c r="G110" s="120"/>
      <c r="H110" s="120"/>
      <c r="I110" s="120"/>
      <c r="J110" s="120"/>
      <c r="K110" s="120"/>
      <c r="L110" s="120"/>
      <c r="M110" s="617"/>
      <c r="N110" s="618" t="s">
        <v>337</v>
      </c>
      <c r="O110" s="618" t="s">
        <v>902</v>
      </c>
      <c r="P110" s="703">
        <v>0</v>
      </c>
      <c r="Q110" s="703">
        <v>1</v>
      </c>
      <c r="R110" s="790" t="s">
        <v>731</v>
      </c>
      <c r="S110" s="790" t="s">
        <v>1285</v>
      </c>
      <c r="T110" s="790" t="s">
        <v>858</v>
      </c>
      <c r="U110" s="790" t="s">
        <v>808</v>
      </c>
      <c r="V110" s="15">
        <v>0</v>
      </c>
      <c r="W110" s="15">
        <v>0</v>
      </c>
      <c r="X110" s="15">
        <v>1</v>
      </c>
      <c r="Y110" s="261">
        <v>1</v>
      </c>
    </row>
    <row r="111" spans="1:25" s="5" customFormat="1" ht="43.5" customHeight="1" x14ac:dyDescent="0.25">
      <c r="A111" s="110"/>
      <c r="B111" s="334"/>
      <c r="C111" s="260"/>
      <c r="D111" s="123"/>
      <c r="E111" s="103"/>
      <c r="F111" s="103"/>
      <c r="G111" s="103"/>
      <c r="H111" s="103"/>
      <c r="I111" s="103"/>
      <c r="J111" s="103"/>
      <c r="K111" s="103"/>
      <c r="L111" s="103"/>
      <c r="M111" s="618" t="s">
        <v>580</v>
      </c>
      <c r="N111" s="618" t="s">
        <v>581</v>
      </c>
      <c r="O111" s="618" t="s">
        <v>903</v>
      </c>
      <c r="P111" s="703">
        <v>0</v>
      </c>
      <c r="Q111" s="703">
        <v>1</v>
      </c>
      <c r="R111" s="790" t="s">
        <v>731</v>
      </c>
      <c r="S111" s="790" t="s">
        <v>1285</v>
      </c>
      <c r="T111" s="790" t="s">
        <v>858</v>
      </c>
      <c r="U111" s="790" t="s">
        <v>808</v>
      </c>
      <c r="V111" s="15">
        <v>0</v>
      </c>
      <c r="W111" s="15">
        <v>0</v>
      </c>
      <c r="X111" s="15">
        <v>1</v>
      </c>
      <c r="Y111" s="261">
        <v>0</v>
      </c>
    </row>
    <row r="112" spans="1:25" s="5" customFormat="1" ht="43.5" customHeight="1" x14ac:dyDescent="0.25">
      <c r="A112" s="110"/>
      <c r="B112" s="334"/>
      <c r="C112" s="260"/>
      <c r="D112" s="251" t="s">
        <v>329</v>
      </c>
      <c r="E112" s="123" t="s">
        <v>1211</v>
      </c>
      <c r="F112" s="123" t="s">
        <v>331</v>
      </c>
      <c r="G112" s="123" t="s">
        <v>77</v>
      </c>
      <c r="H112" s="252">
        <v>1</v>
      </c>
      <c r="I112" s="252">
        <v>1</v>
      </c>
      <c r="J112" s="252">
        <v>1</v>
      </c>
      <c r="K112" s="252">
        <v>1</v>
      </c>
      <c r="L112" s="252">
        <v>1</v>
      </c>
      <c r="M112" s="620" t="s">
        <v>195</v>
      </c>
      <c r="N112" s="618" t="s">
        <v>330</v>
      </c>
      <c r="O112" s="618" t="s">
        <v>904</v>
      </c>
      <c r="P112" s="703">
        <v>6000</v>
      </c>
      <c r="Q112" s="703">
        <v>7000</v>
      </c>
      <c r="R112" s="790" t="s">
        <v>722</v>
      </c>
      <c r="S112" s="790" t="s">
        <v>1285</v>
      </c>
      <c r="T112" s="790" t="s">
        <v>858</v>
      </c>
      <c r="U112" s="790" t="s">
        <v>805</v>
      </c>
      <c r="V112" s="15">
        <v>7000</v>
      </c>
      <c r="W112" s="15">
        <v>7000</v>
      </c>
      <c r="X112" s="15">
        <v>7000</v>
      </c>
      <c r="Y112" s="261">
        <v>7000</v>
      </c>
    </row>
    <row r="113" spans="1:25" s="72" customFormat="1" ht="43.5" customHeight="1" x14ac:dyDescent="0.25">
      <c r="A113" s="110"/>
      <c r="B113" s="335"/>
      <c r="C113" s="262"/>
      <c r="D113" s="251"/>
      <c r="E113" s="124"/>
      <c r="F113" s="124"/>
      <c r="G113" s="124"/>
      <c r="H113" s="124"/>
      <c r="I113" s="124"/>
      <c r="J113" s="124"/>
      <c r="K113" s="124"/>
      <c r="L113" s="124"/>
      <c r="M113" s="620" t="s">
        <v>161</v>
      </c>
      <c r="N113" s="620" t="s">
        <v>143</v>
      </c>
      <c r="O113" s="620" t="s">
        <v>906</v>
      </c>
      <c r="P113" s="704">
        <v>19</v>
      </c>
      <c r="Q113" s="704">
        <v>25</v>
      </c>
      <c r="R113" s="791" t="s">
        <v>731</v>
      </c>
      <c r="S113" s="791" t="s">
        <v>1285</v>
      </c>
      <c r="T113" s="791" t="s">
        <v>858</v>
      </c>
      <c r="U113" s="791" t="s">
        <v>805</v>
      </c>
      <c r="V113" s="246">
        <v>0</v>
      </c>
      <c r="W113" s="246">
        <v>0</v>
      </c>
      <c r="X113" s="246">
        <v>3</v>
      </c>
      <c r="Y113" s="263">
        <v>3</v>
      </c>
    </row>
    <row r="114" spans="1:25" s="5" customFormat="1" ht="43.5" customHeight="1" x14ac:dyDescent="0.25">
      <c r="A114" s="110"/>
      <c r="B114" s="334"/>
      <c r="C114" s="260"/>
      <c r="D114" s="251"/>
      <c r="E114" s="123"/>
      <c r="F114" s="123"/>
      <c r="G114" s="123"/>
      <c r="H114" s="123"/>
      <c r="I114" s="123"/>
      <c r="J114" s="123"/>
      <c r="K114" s="123"/>
      <c r="L114" s="123"/>
      <c r="M114" s="620" t="s">
        <v>196</v>
      </c>
      <c r="N114" s="620" t="s">
        <v>332</v>
      </c>
      <c r="O114" s="620" t="s">
        <v>1337</v>
      </c>
      <c r="P114" s="703">
        <v>23200</v>
      </c>
      <c r="Q114" s="703">
        <v>27000</v>
      </c>
      <c r="R114" s="790" t="s">
        <v>731</v>
      </c>
      <c r="S114" s="790" t="s">
        <v>1285</v>
      </c>
      <c r="T114" s="790" t="s">
        <v>858</v>
      </c>
      <c r="U114" s="790" t="s">
        <v>805</v>
      </c>
      <c r="V114" s="15">
        <v>23200</v>
      </c>
      <c r="W114" s="15">
        <v>24400</v>
      </c>
      <c r="X114" s="15">
        <v>25900</v>
      </c>
      <c r="Y114" s="261">
        <v>27000</v>
      </c>
    </row>
    <row r="115" spans="1:25" s="5" customFormat="1" ht="43.5" customHeight="1" x14ac:dyDescent="0.25">
      <c r="A115" s="110"/>
      <c r="B115" s="334"/>
      <c r="C115" s="260"/>
      <c r="D115" s="251"/>
      <c r="E115" s="123"/>
      <c r="F115" s="123"/>
      <c r="G115" s="123"/>
      <c r="H115" s="123"/>
      <c r="I115" s="123"/>
      <c r="J115" s="123"/>
      <c r="K115" s="123"/>
      <c r="L115" s="123"/>
      <c r="M115" s="620" t="s">
        <v>197</v>
      </c>
      <c r="N115" s="618" t="s">
        <v>199</v>
      </c>
      <c r="O115" s="618" t="s">
        <v>905</v>
      </c>
      <c r="P115" s="703">
        <v>400</v>
      </c>
      <c r="Q115" s="703">
        <v>700</v>
      </c>
      <c r="R115" s="790" t="s">
        <v>731</v>
      </c>
      <c r="S115" s="790" t="s">
        <v>1285</v>
      </c>
      <c r="T115" s="790" t="s">
        <v>858</v>
      </c>
      <c r="U115" s="790" t="s">
        <v>805</v>
      </c>
      <c r="V115" s="15">
        <v>0</v>
      </c>
      <c r="W115" s="15">
        <v>234</v>
      </c>
      <c r="X115" s="15">
        <v>234</v>
      </c>
      <c r="Y115" s="261">
        <v>232</v>
      </c>
    </row>
    <row r="116" spans="1:25" s="5" customFormat="1" ht="89.25" customHeight="1" x14ac:dyDescent="0.25">
      <c r="A116" s="110"/>
      <c r="B116" s="334"/>
      <c r="C116" s="260"/>
      <c r="D116" s="123" t="s">
        <v>338</v>
      </c>
      <c r="E116" s="123"/>
      <c r="F116" s="123"/>
      <c r="G116" s="123" t="s">
        <v>77</v>
      </c>
      <c r="H116" s="123">
        <v>1</v>
      </c>
      <c r="I116" s="123">
        <v>1</v>
      </c>
      <c r="J116" s="123">
        <v>1</v>
      </c>
      <c r="K116" s="123">
        <v>1</v>
      </c>
      <c r="L116" s="123">
        <v>1</v>
      </c>
      <c r="M116" s="617" t="s">
        <v>339</v>
      </c>
      <c r="N116" s="618" t="s">
        <v>675</v>
      </c>
      <c r="O116" s="618" t="s">
        <v>907</v>
      </c>
      <c r="P116" s="703">
        <v>0</v>
      </c>
      <c r="Q116" s="705">
        <v>1</v>
      </c>
      <c r="R116" s="790" t="s">
        <v>731</v>
      </c>
      <c r="S116" s="792" t="s">
        <v>1103</v>
      </c>
      <c r="T116" s="790" t="s">
        <v>1380</v>
      </c>
      <c r="U116" s="790" t="s">
        <v>813</v>
      </c>
      <c r="V116" s="253">
        <v>0.3</v>
      </c>
      <c r="W116" s="253">
        <v>0.6</v>
      </c>
      <c r="X116" s="253">
        <v>0.8</v>
      </c>
      <c r="Y116" s="264">
        <v>1</v>
      </c>
    </row>
    <row r="117" spans="1:25" s="5" customFormat="1" ht="56.25" customHeight="1" x14ac:dyDescent="0.25">
      <c r="A117" s="110"/>
      <c r="B117" s="334"/>
      <c r="C117" s="260"/>
      <c r="D117" s="123"/>
      <c r="E117" s="123"/>
      <c r="F117" s="123"/>
      <c r="G117" s="123"/>
      <c r="H117" s="123"/>
      <c r="I117" s="123"/>
      <c r="J117" s="123"/>
      <c r="K117" s="123"/>
      <c r="L117" s="123"/>
      <c r="M117" s="604"/>
      <c r="N117" s="618" t="s">
        <v>1295</v>
      </c>
      <c r="O117" s="618" t="s">
        <v>1356</v>
      </c>
      <c r="P117" s="703">
        <v>2231</v>
      </c>
      <c r="Q117" s="703">
        <v>2700</v>
      </c>
      <c r="R117" s="790" t="s">
        <v>731</v>
      </c>
      <c r="S117" s="792" t="s">
        <v>1279</v>
      </c>
      <c r="T117" s="790" t="s">
        <v>845</v>
      </c>
      <c r="U117" s="790" t="s">
        <v>813</v>
      </c>
      <c r="V117" s="15">
        <v>2300</v>
      </c>
      <c r="W117" s="15">
        <v>2450</v>
      </c>
      <c r="X117" s="15">
        <v>2550</v>
      </c>
      <c r="Y117" s="261">
        <v>2700</v>
      </c>
    </row>
    <row r="118" spans="1:25" s="5" customFormat="1" ht="90.75" customHeight="1" x14ac:dyDescent="0.25">
      <c r="A118" s="110"/>
      <c r="B118" s="334"/>
      <c r="C118" s="260"/>
      <c r="D118" s="123"/>
      <c r="E118" s="123"/>
      <c r="F118" s="123"/>
      <c r="G118" s="123"/>
      <c r="H118" s="123"/>
      <c r="I118" s="123"/>
      <c r="J118" s="123"/>
      <c r="K118" s="123"/>
      <c r="L118" s="123"/>
      <c r="M118" s="604"/>
      <c r="N118" s="618" t="s">
        <v>676</v>
      </c>
      <c r="O118" s="618" t="s">
        <v>1338</v>
      </c>
      <c r="P118" s="101">
        <v>1</v>
      </c>
      <c r="Q118" s="101">
        <v>1</v>
      </c>
      <c r="R118" s="790" t="s">
        <v>722</v>
      </c>
      <c r="S118" s="792" t="s">
        <v>1368</v>
      </c>
      <c r="T118" s="790" t="s">
        <v>1094</v>
      </c>
      <c r="U118" s="790" t="s">
        <v>813</v>
      </c>
      <c r="V118" s="15">
        <v>1</v>
      </c>
      <c r="W118" s="15">
        <v>1</v>
      </c>
      <c r="X118" s="15">
        <v>1</v>
      </c>
      <c r="Y118" s="261">
        <v>1</v>
      </c>
    </row>
    <row r="119" spans="1:25" s="5" customFormat="1" ht="72.75" customHeight="1" x14ac:dyDescent="0.25">
      <c r="A119" s="110"/>
      <c r="B119" s="334"/>
      <c r="C119" s="260"/>
      <c r="D119" s="123"/>
      <c r="E119" s="123"/>
      <c r="F119" s="123"/>
      <c r="G119" s="123"/>
      <c r="H119" s="123"/>
      <c r="I119" s="123"/>
      <c r="J119" s="123"/>
      <c r="K119" s="123"/>
      <c r="L119" s="123"/>
      <c r="M119" s="618" t="s">
        <v>1085</v>
      </c>
      <c r="N119" s="618" t="s">
        <v>908</v>
      </c>
      <c r="O119" s="618" t="s">
        <v>909</v>
      </c>
      <c r="P119" s="703">
        <v>0</v>
      </c>
      <c r="Q119" s="706">
        <v>0.8</v>
      </c>
      <c r="R119" s="790" t="s">
        <v>731</v>
      </c>
      <c r="S119" s="792" t="s">
        <v>1103</v>
      </c>
      <c r="T119" s="790" t="s">
        <v>1380</v>
      </c>
      <c r="U119" s="790" t="s">
        <v>813</v>
      </c>
      <c r="V119" s="49">
        <v>0.2</v>
      </c>
      <c r="W119" s="49">
        <v>0.4</v>
      </c>
      <c r="X119" s="49">
        <v>0.6</v>
      </c>
      <c r="Y119" s="265">
        <v>0.8</v>
      </c>
    </row>
    <row r="120" spans="1:25" s="5" customFormat="1" ht="72.75" customHeight="1" x14ac:dyDescent="0.25">
      <c r="A120" s="110"/>
      <c r="B120" s="334"/>
      <c r="C120" s="260"/>
      <c r="D120" s="123" t="s">
        <v>341</v>
      </c>
      <c r="E120" s="123"/>
      <c r="F120" s="123"/>
      <c r="G120" s="123" t="s">
        <v>77</v>
      </c>
      <c r="H120" s="123">
        <v>1</v>
      </c>
      <c r="I120" s="123">
        <v>1</v>
      </c>
      <c r="J120" s="123">
        <v>1</v>
      </c>
      <c r="K120" s="123">
        <v>1</v>
      </c>
      <c r="L120" s="123">
        <v>1</v>
      </c>
      <c r="M120" s="622" t="s">
        <v>582</v>
      </c>
      <c r="N120" s="618" t="s">
        <v>684</v>
      </c>
      <c r="O120" s="618" t="s">
        <v>910</v>
      </c>
      <c r="P120" s="703">
        <v>0</v>
      </c>
      <c r="Q120" s="703">
        <v>1</v>
      </c>
      <c r="R120" s="790" t="s">
        <v>731</v>
      </c>
      <c r="S120" s="790" t="s">
        <v>1286</v>
      </c>
      <c r="T120" s="790" t="s">
        <v>858</v>
      </c>
      <c r="U120" s="790" t="s">
        <v>813</v>
      </c>
      <c r="V120" s="15">
        <v>0</v>
      </c>
      <c r="W120" s="15">
        <v>1</v>
      </c>
      <c r="X120" s="15">
        <v>0</v>
      </c>
      <c r="Y120" s="261">
        <v>0</v>
      </c>
    </row>
    <row r="121" spans="1:25" s="5" customFormat="1" ht="72.75" customHeight="1" x14ac:dyDescent="0.25">
      <c r="A121" s="110"/>
      <c r="B121" s="334"/>
      <c r="C121" s="260"/>
      <c r="D121" s="123"/>
      <c r="E121" s="123"/>
      <c r="F121" s="123"/>
      <c r="G121" s="123"/>
      <c r="H121" s="123"/>
      <c r="I121" s="123"/>
      <c r="J121" s="123"/>
      <c r="K121" s="123"/>
      <c r="L121" s="123"/>
      <c r="M121" s="604"/>
      <c r="N121" s="618" t="s">
        <v>685</v>
      </c>
      <c r="O121" s="618" t="s">
        <v>911</v>
      </c>
      <c r="P121" s="703">
        <v>0</v>
      </c>
      <c r="Q121" s="703">
        <v>5</v>
      </c>
      <c r="R121" s="790" t="s">
        <v>731</v>
      </c>
      <c r="S121" s="790" t="s">
        <v>1286</v>
      </c>
      <c r="T121" s="790" t="s">
        <v>858</v>
      </c>
      <c r="U121" s="790" t="s">
        <v>813</v>
      </c>
      <c r="V121" s="15">
        <v>0</v>
      </c>
      <c r="W121" s="15">
        <v>2</v>
      </c>
      <c r="X121" s="15">
        <v>2</v>
      </c>
      <c r="Y121" s="261">
        <v>1</v>
      </c>
    </row>
    <row r="122" spans="1:25" s="5" customFormat="1" ht="108.75" customHeight="1" x14ac:dyDescent="0.25">
      <c r="A122" s="110"/>
      <c r="B122" s="334"/>
      <c r="C122" s="260"/>
      <c r="D122" s="123"/>
      <c r="E122" s="123"/>
      <c r="F122" s="123"/>
      <c r="G122" s="123"/>
      <c r="H122" s="123"/>
      <c r="I122" s="123"/>
      <c r="J122" s="123"/>
      <c r="K122" s="123"/>
      <c r="L122" s="123"/>
      <c r="M122" s="618" t="s">
        <v>677</v>
      </c>
      <c r="N122" s="618" t="s">
        <v>1265</v>
      </c>
      <c r="O122" s="618" t="s">
        <v>1264</v>
      </c>
      <c r="P122" s="703" t="s">
        <v>77</v>
      </c>
      <c r="Q122" s="703">
        <v>80</v>
      </c>
      <c r="R122" s="790" t="s">
        <v>731</v>
      </c>
      <c r="S122" s="790" t="s">
        <v>1286</v>
      </c>
      <c r="T122" s="790" t="s">
        <v>858</v>
      </c>
      <c r="U122" s="790" t="s">
        <v>813</v>
      </c>
      <c r="V122" s="15">
        <v>20</v>
      </c>
      <c r="W122" s="15">
        <v>20</v>
      </c>
      <c r="X122" s="15">
        <v>20</v>
      </c>
      <c r="Y122" s="261">
        <v>20</v>
      </c>
    </row>
    <row r="123" spans="1:25" s="5" customFormat="1" ht="92.25" customHeight="1" x14ac:dyDescent="0.25">
      <c r="A123" s="110"/>
      <c r="B123" s="334"/>
      <c r="C123" s="260"/>
      <c r="D123" s="123"/>
      <c r="E123" s="123"/>
      <c r="F123" s="123"/>
      <c r="G123" s="123"/>
      <c r="H123" s="123"/>
      <c r="I123" s="123"/>
      <c r="J123" s="123"/>
      <c r="K123" s="123"/>
      <c r="L123" s="123"/>
      <c r="M123" s="618" t="s">
        <v>1270</v>
      </c>
      <c r="N123" s="618" t="s">
        <v>1271</v>
      </c>
      <c r="O123" s="618" t="s">
        <v>1272</v>
      </c>
      <c r="P123" s="703" t="s">
        <v>77</v>
      </c>
      <c r="Q123" s="703">
        <v>40</v>
      </c>
      <c r="R123" s="790" t="s">
        <v>731</v>
      </c>
      <c r="S123" s="790" t="s">
        <v>1286</v>
      </c>
      <c r="T123" s="790" t="s">
        <v>858</v>
      </c>
      <c r="U123" s="790" t="s">
        <v>813</v>
      </c>
      <c r="V123" s="15">
        <v>0</v>
      </c>
      <c r="W123" s="15">
        <v>10</v>
      </c>
      <c r="X123" s="15">
        <v>15</v>
      </c>
      <c r="Y123" s="261">
        <v>15</v>
      </c>
    </row>
    <row r="124" spans="1:25" s="5" customFormat="1" ht="96" customHeight="1" x14ac:dyDescent="0.25">
      <c r="A124" s="110"/>
      <c r="B124" s="334"/>
      <c r="C124" s="260"/>
      <c r="D124" s="123"/>
      <c r="E124" s="123"/>
      <c r="F124" s="123"/>
      <c r="G124" s="123"/>
      <c r="H124" s="123"/>
      <c r="I124" s="123"/>
      <c r="J124" s="123"/>
      <c r="K124" s="123"/>
      <c r="L124" s="123"/>
      <c r="M124" s="618" t="s">
        <v>1251</v>
      </c>
      <c r="N124" s="618" t="s">
        <v>1252</v>
      </c>
      <c r="O124" s="618" t="s">
        <v>1253</v>
      </c>
      <c r="P124" s="703" t="s">
        <v>77</v>
      </c>
      <c r="Q124" s="703">
        <v>120</v>
      </c>
      <c r="R124" s="790" t="s">
        <v>731</v>
      </c>
      <c r="S124" s="790" t="s">
        <v>1286</v>
      </c>
      <c r="T124" s="790" t="s">
        <v>858</v>
      </c>
      <c r="U124" s="790" t="s">
        <v>813</v>
      </c>
      <c r="V124" s="15">
        <v>30</v>
      </c>
      <c r="W124" s="15">
        <v>30</v>
      </c>
      <c r="X124" s="15">
        <v>30</v>
      </c>
      <c r="Y124" s="266">
        <v>30</v>
      </c>
    </row>
    <row r="125" spans="1:25" s="5" customFormat="1" ht="72.75" customHeight="1" x14ac:dyDescent="0.25">
      <c r="A125" s="110"/>
      <c r="B125" s="334"/>
      <c r="C125" s="260"/>
      <c r="D125" s="123"/>
      <c r="E125" s="123"/>
      <c r="F125" s="123"/>
      <c r="G125" s="123"/>
      <c r="H125" s="123"/>
      <c r="I125" s="123"/>
      <c r="J125" s="123"/>
      <c r="K125" s="123"/>
      <c r="L125" s="123"/>
      <c r="M125" s="618" t="s">
        <v>583</v>
      </c>
      <c r="N125" s="618" t="s">
        <v>678</v>
      </c>
      <c r="O125" s="618" t="s">
        <v>912</v>
      </c>
      <c r="P125" s="703">
        <v>0</v>
      </c>
      <c r="Q125" s="705">
        <v>1</v>
      </c>
      <c r="R125" s="790" t="s">
        <v>731</v>
      </c>
      <c r="S125" s="790" t="s">
        <v>1286</v>
      </c>
      <c r="T125" s="790" t="s">
        <v>858</v>
      </c>
      <c r="U125" s="790" t="s">
        <v>813</v>
      </c>
      <c r="V125" s="98">
        <v>0.42</v>
      </c>
      <c r="W125" s="98">
        <v>0.42</v>
      </c>
      <c r="X125" s="98">
        <v>0.16</v>
      </c>
      <c r="Y125" s="266">
        <v>0</v>
      </c>
    </row>
    <row r="126" spans="1:25" s="5" customFormat="1" ht="72.75" customHeight="1" x14ac:dyDescent="0.25">
      <c r="A126" s="110"/>
      <c r="B126" s="334"/>
      <c r="C126" s="260"/>
      <c r="D126" s="123"/>
      <c r="E126" s="123"/>
      <c r="F126" s="123"/>
      <c r="G126" s="123"/>
      <c r="H126" s="123"/>
      <c r="I126" s="123"/>
      <c r="J126" s="123"/>
      <c r="K126" s="123"/>
      <c r="L126" s="123"/>
      <c r="M126" s="618" t="s">
        <v>584</v>
      </c>
      <c r="N126" s="618" t="s">
        <v>585</v>
      </c>
      <c r="O126" s="618" t="s">
        <v>913</v>
      </c>
      <c r="P126" s="703">
        <v>0</v>
      </c>
      <c r="Q126" s="705">
        <v>1</v>
      </c>
      <c r="R126" s="790" t="s">
        <v>731</v>
      </c>
      <c r="S126" s="790" t="s">
        <v>1286</v>
      </c>
      <c r="T126" s="790" t="s">
        <v>858</v>
      </c>
      <c r="U126" s="790" t="s">
        <v>813</v>
      </c>
      <c r="V126" s="98">
        <v>0.4</v>
      </c>
      <c r="W126" s="98">
        <v>0.8</v>
      </c>
      <c r="X126" s="98">
        <v>1</v>
      </c>
      <c r="Y126" s="266">
        <v>0</v>
      </c>
    </row>
    <row r="127" spans="1:25" s="5" customFormat="1" ht="72.75" customHeight="1" x14ac:dyDescent="0.25">
      <c r="A127" s="110"/>
      <c r="B127" s="334"/>
      <c r="C127" s="260"/>
      <c r="D127" s="123"/>
      <c r="E127" s="123"/>
      <c r="F127" s="123"/>
      <c r="G127" s="123"/>
      <c r="H127" s="123"/>
      <c r="I127" s="123"/>
      <c r="J127" s="123"/>
      <c r="K127" s="123"/>
      <c r="L127" s="123"/>
      <c r="M127" s="618" t="s">
        <v>679</v>
      </c>
      <c r="N127" s="618" t="s">
        <v>680</v>
      </c>
      <c r="O127" s="618" t="s">
        <v>914</v>
      </c>
      <c r="P127" s="703">
        <v>0</v>
      </c>
      <c r="Q127" s="703">
        <v>40</v>
      </c>
      <c r="R127" s="790" t="s">
        <v>731</v>
      </c>
      <c r="S127" s="790" t="s">
        <v>1286</v>
      </c>
      <c r="T127" s="790" t="s">
        <v>858</v>
      </c>
      <c r="U127" s="790" t="s">
        <v>813</v>
      </c>
      <c r="V127" s="22">
        <v>0</v>
      </c>
      <c r="W127" s="22">
        <v>20</v>
      </c>
      <c r="X127" s="22">
        <v>10</v>
      </c>
      <c r="Y127" s="266">
        <v>10</v>
      </c>
    </row>
    <row r="128" spans="1:25" ht="36" customHeight="1" x14ac:dyDescent="0.25">
      <c r="A128" s="110"/>
      <c r="B128" s="334"/>
      <c r="C128" s="260"/>
      <c r="D128" s="123" t="s">
        <v>1098</v>
      </c>
      <c r="E128" s="123"/>
      <c r="F128" s="123"/>
      <c r="G128" s="123"/>
      <c r="H128" s="123"/>
      <c r="I128" s="123"/>
      <c r="J128" s="123"/>
      <c r="K128" s="123"/>
      <c r="L128" s="123"/>
      <c r="M128" s="618" t="s">
        <v>201</v>
      </c>
      <c r="N128" s="618" t="s">
        <v>202</v>
      </c>
      <c r="O128" s="618" t="s">
        <v>915</v>
      </c>
      <c r="P128" s="703">
        <v>5618</v>
      </c>
      <c r="Q128" s="703">
        <v>1500</v>
      </c>
      <c r="R128" s="790" t="s">
        <v>731</v>
      </c>
      <c r="S128" s="790" t="s">
        <v>1285</v>
      </c>
      <c r="T128" s="790" t="s">
        <v>858</v>
      </c>
      <c r="U128" s="790" t="s">
        <v>805</v>
      </c>
      <c r="V128" s="15">
        <v>0</v>
      </c>
      <c r="W128" s="15">
        <v>500</v>
      </c>
      <c r="X128" s="15">
        <v>500</v>
      </c>
      <c r="Y128" s="261">
        <v>500</v>
      </c>
    </row>
    <row r="129" spans="1:70" ht="42.75" customHeight="1" x14ac:dyDescent="0.25">
      <c r="A129" s="110"/>
      <c r="B129" s="334"/>
      <c r="C129" s="260"/>
      <c r="D129" s="123"/>
      <c r="E129" s="123"/>
      <c r="F129" s="123"/>
      <c r="G129" s="123"/>
      <c r="H129" s="123"/>
      <c r="I129" s="123"/>
      <c r="J129" s="123"/>
      <c r="K129" s="123"/>
      <c r="L129" s="123"/>
      <c r="M129" s="618" t="s">
        <v>203</v>
      </c>
      <c r="N129" s="618" t="s">
        <v>80</v>
      </c>
      <c r="O129" s="618" t="s">
        <v>916</v>
      </c>
      <c r="P129" s="703">
        <v>53100</v>
      </c>
      <c r="Q129" s="703">
        <v>61900</v>
      </c>
      <c r="R129" s="790" t="s">
        <v>731</v>
      </c>
      <c r="S129" s="790" t="s">
        <v>1285</v>
      </c>
      <c r="T129" s="790" t="s">
        <v>858</v>
      </c>
      <c r="U129" s="790" t="s">
        <v>805</v>
      </c>
      <c r="V129" s="15">
        <v>53100</v>
      </c>
      <c r="W129" s="15">
        <v>56036</v>
      </c>
      <c r="X129" s="15">
        <v>58966</v>
      </c>
      <c r="Y129" s="261">
        <v>61900</v>
      </c>
    </row>
    <row r="130" spans="1:70" ht="51" customHeight="1" x14ac:dyDescent="0.25">
      <c r="A130" s="110"/>
      <c r="B130" s="334"/>
      <c r="C130" s="260"/>
      <c r="D130" s="123"/>
      <c r="E130" s="123"/>
      <c r="F130" s="123"/>
      <c r="G130" s="123"/>
      <c r="H130" s="123"/>
      <c r="I130" s="123"/>
      <c r="J130" s="123"/>
      <c r="K130" s="123"/>
      <c r="L130" s="123"/>
      <c r="M130" s="618" t="s">
        <v>917</v>
      </c>
      <c r="N130" s="618" t="s">
        <v>343</v>
      </c>
      <c r="O130" s="618" t="s">
        <v>918</v>
      </c>
      <c r="P130" s="703">
        <v>1200</v>
      </c>
      <c r="Q130" s="703">
        <v>2000</v>
      </c>
      <c r="R130" s="790" t="s">
        <v>731</v>
      </c>
      <c r="S130" s="790" t="s">
        <v>1285</v>
      </c>
      <c r="T130" s="790" t="s">
        <v>858</v>
      </c>
      <c r="U130" s="790" t="s">
        <v>805</v>
      </c>
      <c r="V130" s="15">
        <v>350</v>
      </c>
      <c r="W130" s="15">
        <v>550</v>
      </c>
      <c r="X130" s="15">
        <v>550</v>
      </c>
      <c r="Y130" s="261">
        <v>550</v>
      </c>
    </row>
    <row r="131" spans="1:70" ht="62.25" customHeight="1" x14ac:dyDescent="0.25">
      <c r="A131" s="110"/>
      <c r="B131" s="334"/>
      <c r="C131" s="260"/>
      <c r="D131" s="123"/>
      <c r="E131" s="123"/>
      <c r="F131" s="123"/>
      <c r="G131" s="123"/>
      <c r="H131" s="123"/>
      <c r="I131" s="123"/>
      <c r="J131" s="123"/>
      <c r="K131" s="123"/>
      <c r="L131" s="123"/>
      <c r="M131" s="618" t="s">
        <v>919</v>
      </c>
      <c r="N131" s="618" t="s">
        <v>344</v>
      </c>
      <c r="O131" s="618" t="s">
        <v>920</v>
      </c>
      <c r="P131" s="703">
        <v>0</v>
      </c>
      <c r="Q131" s="703">
        <v>1</v>
      </c>
      <c r="R131" s="790" t="s">
        <v>731</v>
      </c>
      <c r="S131" s="790" t="s">
        <v>1285</v>
      </c>
      <c r="T131" s="790" t="s">
        <v>858</v>
      </c>
      <c r="U131" s="790" t="s">
        <v>805</v>
      </c>
      <c r="V131" s="15">
        <v>0</v>
      </c>
      <c r="W131" s="15">
        <v>1</v>
      </c>
      <c r="X131" s="15">
        <v>1</v>
      </c>
      <c r="Y131" s="261">
        <v>1</v>
      </c>
    </row>
    <row r="132" spans="1:70" ht="73.5" customHeight="1" x14ac:dyDescent="0.25">
      <c r="A132" s="110"/>
      <c r="B132" s="334"/>
      <c r="C132" s="260"/>
      <c r="D132" s="123"/>
      <c r="E132" s="123"/>
      <c r="F132" s="123"/>
      <c r="G132" s="123"/>
      <c r="H132" s="123"/>
      <c r="I132" s="123"/>
      <c r="J132" s="123"/>
      <c r="K132" s="123"/>
      <c r="L132" s="123"/>
      <c r="M132" s="618" t="s">
        <v>342</v>
      </c>
      <c r="N132" s="618" t="s">
        <v>345</v>
      </c>
      <c r="O132" s="618" t="s">
        <v>921</v>
      </c>
      <c r="P132" s="703">
        <v>0</v>
      </c>
      <c r="Q132" s="703">
        <v>1</v>
      </c>
      <c r="R132" s="790" t="s">
        <v>731</v>
      </c>
      <c r="S132" s="790" t="s">
        <v>1285</v>
      </c>
      <c r="T132" s="790" t="s">
        <v>858</v>
      </c>
      <c r="U132" s="790" t="s">
        <v>805</v>
      </c>
      <c r="V132" s="15">
        <v>0</v>
      </c>
      <c r="W132" s="15">
        <v>1</v>
      </c>
      <c r="X132" s="15">
        <v>1</v>
      </c>
      <c r="Y132" s="261">
        <v>1</v>
      </c>
    </row>
    <row r="133" spans="1:70" ht="50.25" customHeight="1" x14ac:dyDescent="0.25">
      <c r="A133" s="110"/>
      <c r="B133" s="334"/>
      <c r="C133" s="260"/>
      <c r="D133" s="123" t="s">
        <v>346</v>
      </c>
      <c r="E133" s="123" t="s">
        <v>1213</v>
      </c>
      <c r="F133" s="123" t="s">
        <v>1212</v>
      </c>
      <c r="G133" s="123">
        <v>0.72</v>
      </c>
      <c r="H133" s="254">
        <v>1</v>
      </c>
      <c r="I133" s="254">
        <v>0.72</v>
      </c>
      <c r="J133" s="254">
        <v>0.81</v>
      </c>
      <c r="K133" s="254">
        <v>0.9</v>
      </c>
      <c r="L133" s="254">
        <v>1</v>
      </c>
      <c r="M133" s="618" t="s">
        <v>1086</v>
      </c>
      <c r="N133" s="618" t="s">
        <v>347</v>
      </c>
      <c r="O133" s="618" t="s">
        <v>922</v>
      </c>
      <c r="P133" s="703">
        <v>43335</v>
      </c>
      <c r="Q133" s="703">
        <v>60000</v>
      </c>
      <c r="R133" s="790" t="s">
        <v>731</v>
      </c>
      <c r="S133" s="790" t="s">
        <v>1285</v>
      </c>
      <c r="T133" s="790" t="s">
        <v>858</v>
      </c>
      <c r="U133" s="790" t="s">
        <v>818</v>
      </c>
      <c r="V133" s="15">
        <v>43500</v>
      </c>
      <c r="W133" s="15">
        <v>48000</v>
      </c>
      <c r="X133" s="15">
        <v>55000</v>
      </c>
      <c r="Y133" s="261">
        <v>60000</v>
      </c>
    </row>
    <row r="134" spans="1:70" s="5" customFormat="1" ht="48" customHeight="1" x14ac:dyDescent="0.25">
      <c r="A134" s="110"/>
      <c r="B134" s="334"/>
      <c r="C134" s="260"/>
      <c r="D134" s="123"/>
      <c r="E134" s="123"/>
      <c r="F134" s="123"/>
      <c r="G134" s="123"/>
      <c r="H134" s="254"/>
      <c r="I134" s="254"/>
      <c r="J134" s="254"/>
      <c r="K134" s="254"/>
      <c r="L134" s="254"/>
      <c r="M134" s="618" t="s">
        <v>1086</v>
      </c>
      <c r="N134" s="618" t="s">
        <v>348</v>
      </c>
      <c r="O134" s="618" t="s">
        <v>923</v>
      </c>
      <c r="P134" s="703">
        <v>134</v>
      </c>
      <c r="Q134" s="703">
        <v>1000</v>
      </c>
      <c r="R134" s="790" t="s">
        <v>731</v>
      </c>
      <c r="S134" s="790" t="s">
        <v>1285</v>
      </c>
      <c r="T134" s="790" t="s">
        <v>858</v>
      </c>
      <c r="U134" s="790" t="s">
        <v>818</v>
      </c>
      <c r="V134" s="15">
        <v>160</v>
      </c>
      <c r="W134" s="15">
        <v>280</v>
      </c>
      <c r="X134" s="15">
        <v>280</v>
      </c>
      <c r="Y134" s="261">
        <v>280</v>
      </c>
    </row>
    <row r="135" spans="1:70" s="5" customFormat="1" ht="45" customHeight="1" x14ac:dyDescent="0.25">
      <c r="A135" s="110"/>
      <c r="B135" s="334"/>
      <c r="C135" s="260"/>
      <c r="D135" s="123"/>
      <c r="E135" s="123"/>
      <c r="F135" s="123"/>
      <c r="G135" s="123"/>
      <c r="H135" s="254"/>
      <c r="I135" s="254"/>
      <c r="J135" s="254"/>
      <c r="K135" s="254"/>
      <c r="L135" s="254"/>
      <c r="M135" s="618" t="s">
        <v>1086</v>
      </c>
      <c r="N135" s="618" t="s">
        <v>349</v>
      </c>
      <c r="O135" s="618" t="s">
        <v>924</v>
      </c>
      <c r="P135" s="703">
        <v>259</v>
      </c>
      <c r="Q135" s="703">
        <v>1000</v>
      </c>
      <c r="R135" s="790" t="s">
        <v>731</v>
      </c>
      <c r="S135" s="790" t="s">
        <v>1285</v>
      </c>
      <c r="T135" s="790" t="s">
        <v>858</v>
      </c>
      <c r="U135" s="790" t="s">
        <v>818</v>
      </c>
      <c r="V135" s="15">
        <v>260</v>
      </c>
      <c r="W135" s="15">
        <v>247</v>
      </c>
      <c r="X135" s="15">
        <v>247</v>
      </c>
      <c r="Y135" s="261">
        <v>246</v>
      </c>
    </row>
    <row r="136" spans="1:70" s="5" customFormat="1" ht="63" customHeight="1" x14ac:dyDescent="0.25">
      <c r="A136" s="110"/>
      <c r="B136" s="334"/>
      <c r="C136" s="260"/>
      <c r="D136" s="123"/>
      <c r="E136" s="123"/>
      <c r="F136" s="123"/>
      <c r="G136" s="123"/>
      <c r="H136" s="254"/>
      <c r="I136" s="254"/>
      <c r="J136" s="254"/>
      <c r="K136" s="254"/>
      <c r="L136" s="254"/>
      <c r="M136" s="618" t="s">
        <v>1086</v>
      </c>
      <c r="N136" s="618" t="s">
        <v>350</v>
      </c>
      <c r="O136" s="618" t="s">
        <v>925</v>
      </c>
      <c r="P136" s="703">
        <v>10</v>
      </c>
      <c r="Q136" s="703">
        <v>80</v>
      </c>
      <c r="R136" s="790" t="s">
        <v>731</v>
      </c>
      <c r="S136" s="790" t="s">
        <v>1285</v>
      </c>
      <c r="T136" s="790" t="s">
        <v>858</v>
      </c>
      <c r="U136" s="790" t="s">
        <v>818</v>
      </c>
      <c r="V136" s="15">
        <v>20</v>
      </c>
      <c r="W136" s="15">
        <v>20</v>
      </c>
      <c r="X136" s="15">
        <v>20</v>
      </c>
      <c r="Y136" s="261">
        <v>20</v>
      </c>
    </row>
    <row r="137" spans="1:70" s="5" customFormat="1" ht="47.25" customHeight="1" x14ac:dyDescent="0.25">
      <c r="A137" s="110"/>
      <c r="B137" s="334"/>
      <c r="C137" s="260"/>
      <c r="D137" s="123"/>
      <c r="E137" s="123"/>
      <c r="F137" s="123"/>
      <c r="G137" s="123"/>
      <c r="H137" s="254"/>
      <c r="I137" s="254"/>
      <c r="J137" s="254"/>
      <c r="K137" s="254"/>
      <c r="L137" s="254"/>
      <c r="M137" s="618" t="s">
        <v>1086</v>
      </c>
      <c r="N137" s="618" t="s">
        <v>351</v>
      </c>
      <c r="O137" s="618" t="s">
        <v>926</v>
      </c>
      <c r="P137" s="703">
        <v>1662</v>
      </c>
      <c r="Q137" s="703">
        <v>2000</v>
      </c>
      <c r="R137" s="790" t="s">
        <v>731</v>
      </c>
      <c r="S137" s="790" t="s">
        <v>1285</v>
      </c>
      <c r="T137" s="790" t="s">
        <v>858</v>
      </c>
      <c r="U137" s="790" t="s">
        <v>818</v>
      </c>
      <c r="V137" s="15">
        <v>500</v>
      </c>
      <c r="W137" s="15">
        <v>500</v>
      </c>
      <c r="X137" s="15">
        <v>500</v>
      </c>
      <c r="Y137" s="261">
        <v>500</v>
      </c>
    </row>
    <row r="138" spans="1:70" s="5" customFormat="1" ht="47.25" customHeight="1" x14ac:dyDescent="0.25">
      <c r="A138" s="110"/>
      <c r="B138" s="334"/>
      <c r="C138" s="260"/>
      <c r="D138" s="123"/>
      <c r="E138" s="123"/>
      <c r="F138" s="123"/>
      <c r="G138" s="123"/>
      <c r="H138" s="254"/>
      <c r="I138" s="254"/>
      <c r="J138" s="254"/>
      <c r="K138" s="254"/>
      <c r="L138" s="254"/>
      <c r="M138" s="618" t="s">
        <v>1086</v>
      </c>
      <c r="N138" s="618" t="s">
        <v>352</v>
      </c>
      <c r="O138" s="618" t="s">
        <v>927</v>
      </c>
      <c r="P138" s="703">
        <v>30</v>
      </c>
      <c r="Q138" s="703">
        <v>40</v>
      </c>
      <c r="R138" s="790" t="s">
        <v>731</v>
      </c>
      <c r="S138" s="790" t="s">
        <v>1285</v>
      </c>
      <c r="T138" s="790" t="s">
        <v>858</v>
      </c>
      <c r="U138" s="790" t="s">
        <v>818</v>
      </c>
      <c r="V138" s="15">
        <v>5</v>
      </c>
      <c r="W138" s="15">
        <v>12</v>
      </c>
      <c r="X138" s="15">
        <v>12</v>
      </c>
      <c r="Y138" s="261">
        <v>11</v>
      </c>
      <c r="Z138" s="5">
        <v>12</v>
      </c>
      <c r="AA138" s="5">
        <v>12</v>
      </c>
      <c r="AB138" s="5">
        <v>11</v>
      </c>
    </row>
    <row r="139" spans="1:70" s="5" customFormat="1" ht="88.5" customHeight="1" x14ac:dyDescent="0.25">
      <c r="A139" s="110"/>
      <c r="B139" s="334"/>
      <c r="C139" s="260"/>
      <c r="D139" s="123"/>
      <c r="E139" s="123"/>
      <c r="F139" s="123"/>
      <c r="G139" s="123"/>
      <c r="H139" s="254"/>
      <c r="I139" s="254"/>
      <c r="J139" s="254"/>
      <c r="K139" s="254"/>
      <c r="L139" s="254"/>
      <c r="M139" s="618" t="s">
        <v>1086</v>
      </c>
      <c r="N139" s="618" t="s">
        <v>353</v>
      </c>
      <c r="O139" s="618" t="s">
        <v>928</v>
      </c>
      <c r="P139" s="703">
        <v>0</v>
      </c>
      <c r="Q139" s="703">
        <v>12</v>
      </c>
      <c r="R139" s="790" t="s">
        <v>731</v>
      </c>
      <c r="S139" s="790" t="s">
        <v>1285</v>
      </c>
      <c r="T139" s="790" t="s">
        <v>858</v>
      </c>
      <c r="U139" s="790" t="s">
        <v>818</v>
      </c>
      <c r="V139" s="15">
        <v>1</v>
      </c>
      <c r="W139" s="15">
        <v>4</v>
      </c>
      <c r="X139" s="15">
        <v>4</v>
      </c>
      <c r="Y139" s="261">
        <v>3</v>
      </c>
    </row>
    <row r="140" spans="1:70" s="47" customFormat="1" ht="63.75" customHeight="1" x14ac:dyDescent="0.25">
      <c r="A140" s="110"/>
      <c r="B140" s="334"/>
      <c r="C140" s="260"/>
      <c r="D140" s="123"/>
      <c r="E140" s="123"/>
      <c r="F140" s="123"/>
      <c r="G140" s="123"/>
      <c r="H140" s="254"/>
      <c r="I140" s="254"/>
      <c r="J140" s="254"/>
      <c r="K140" s="254"/>
      <c r="L140" s="254"/>
      <c r="M140" s="618" t="s">
        <v>1086</v>
      </c>
      <c r="N140" s="619" t="s">
        <v>354</v>
      </c>
      <c r="O140" s="619" t="s">
        <v>1339</v>
      </c>
      <c r="P140" s="703">
        <v>4046</v>
      </c>
      <c r="Q140" s="703">
        <v>4046</v>
      </c>
      <c r="R140" s="790" t="s">
        <v>722</v>
      </c>
      <c r="S140" s="790" t="s">
        <v>1279</v>
      </c>
      <c r="T140" s="790" t="s">
        <v>845</v>
      </c>
      <c r="U140" s="790" t="s">
        <v>818</v>
      </c>
      <c r="V140" s="15">
        <v>4046</v>
      </c>
      <c r="W140" s="15">
        <v>4046</v>
      </c>
      <c r="X140" s="15">
        <v>4046</v>
      </c>
      <c r="Y140" s="261">
        <v>4046</v>
      </c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</row>
    <row r="141" spans="1:70" s="47" customFormat="1" ht="51" customHeight="1" x14ac:dyDescent="0.25">
      <c r="A141" s="110"/>
      <c r="B141" s="334"/>
      <c r="C141" s="260"/>
      <c r="D141" s="123"/>
      <c r="E141" s="123"/>
      <c r="F141" s="123"/>
      <c r="G141" s="123"/>
      <c r="H141" s="254"/>
      <c r="I141" s="254"/>
      <c r="J141" s="254"/>
      <c r="K141" s="254"/>
      <c r="L141" s="254"/>
      <c r="M141" s="618" t="s">
        <v>1086</v>
      </c>
      <c r="N141" s="619" t="s">
        <v>355</v>
      </c>
      <c r="O141" s="619" t="s">
        <v>1161</v>
      </c>
      <c r="P141" s="703">
        <v>50</v>
      </c>
      <c r="Q141" s="703">
        <v>100</v>
      </c>
      <c r="R141" s="790" t="s">
        <v>731</v>
      </c>
      <c r="S141" s="790" t="s">
        <v>1279</v>
      </c>
      <c r="T141" s="790" t="s">
        <v>845</v>
      </c>
      <c r="U141" s="790" t="s">
        <v>818</v>
      </c>
      <c r="V141" s="15">
        <v>62.5</v>
      </c>
      <c r="W141" s="15">
        <v>75</v>
      </c>
      <c r="X141" s="15">
        <v>87.5</v>
      </c>
      <c r="Y141" s="261">
        <v>100</v>
      </c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</row>
    <row r="142" spans="1:70" s="47" customFormat="1" ht="95.25" customHeight="1" x14ac:dyDescent="0.25">
      <c r="A142" s="110"/>
      <c r="B142" s="334"/>
      <c r="C142" s="260"/>
      <c r="D142" s="123"/>
      <c r="E142" s="123"/>
      <c r="F142" s="123"/>
      <c r="G142" s="123"/>
      <c r="H142" s="254"/>
      <c r="I142" s="254"/>
      <c r="J142" s="254"/>
      <c r="K142" s="254"/>
      <c r="L142" s="254"/>
      <c r="M142" s="618" t="s">
        <v>1086</v>
      </c>
      <c r="N142" s="619" t="s">
        <v>356</v>
      </c>
      <c r="O142" s="619" t="s">
        <v>1162</v>
      </c>
      <c r="P142" s="703">
        <v>256</v>
      </c>
      <c r="Q142" s="703">
        <v>400</v>
      </c>
      <c r="R142" s="790" t="s">
        <v>731</v>
      </c>
      <c r="S142" s="790" t="s">
        <v>1279</v>
      </c>
      <c r="T142" s="790" t="s">
        <v>845</v>
      </c>
      <c r="U142" s="790" t="s">
        <v>818</v>
      </c>
      <c r="V142" s="15">
        <v>292</v>
      </c>
      <c r="W142" s="15">
        <v>328</v>
      </c>
      <c r="X142" s="15">
        <v>364</v>
      </c>
      <c r="Y142" s="261">
        <v>400</v>
      </c>
      <c r="Z142" s="5">
        <v>16.5</v>
      </c>
      <c r="AA142" s="5">
        <v>16.5</v>
      </c>
      <c r="AB142" s="5">
        <v>16.5</v>
      </c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</row>
    <row r="143" spans="1:70" s="47" customFormat="1" ht="51" customHeight="1" x14ac:dyDescent="0.25">
      <c r="A143" s="110"/>
      <c r="B143" s="334"/>
      <c r="C143" s="260"/>
      <c r="D143" s="123"/>
      <c r="E143" s="123"/>
      <c r="F143" s="123"/>
      <c r="G143" s="123"/>
      <c r="H143" s="254"/>
      <c r="I143" s="254"/>
      <c r="J143" s="254"/>
      <c r="K143" s="254"/>
      <c r="L143" s="254"/>
      <c r="M143" s="618" t="s">
        <v>1086</v>
      </c>
      <c r="N143" s="619" t="s">
        <v>357</v>
      </c>
      <c r="O143" s="619" t="s">
        <v>1163</v>
      </c>
      <c r="P143" s="703">
        <v>1000</v>
      </c>
      <c r="Q143" s="703">
        <v>1000</v>
      </c>
      <c r="R143" s="790" t="s">
        <v>722</v>
      </c>
      <c r="S143" s="790" t="s">
        <v>1279</v>
      </c>
      <c r="T143" s="790" t="s">
        <v>845</v>
      </c>
      <c r="U143" s="790" t="s">
        <v>818</v>
      </c>
      <c r="V143" s="15">
        <v>1000</v>
      </c>
      <c r="W143" s="15">
        <v>1000</v>
      </c>
      <c r="X143" s="15">
        <v>1000</v>
      </c>
      <c r="Y143" s="261">
        <v>1000</v>
      </c>
      <c r="Z143" s="5">
        <v>33</v>
      </c>
      <c r="AA143" s="5">
        <v>33</v>
      </c>
      <c r="AB143" s="5">
        <v>33</v>
      </c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</row>
    <row r="144" spans="1:70" s="47" customFormat="1" ht="51.75" customHeight="1" x14ac:dyDescent="0.25">
      <c r="A144" s="110"/>
      <c r="B144" s="334"/>
      <c r="C144" s="260"/>
      <c r="D144" s="123"/>
      <c r="E144" s="123"/>
      <c r="F144" s="123"/>
      <c r="G144" s="123"/>
      <c r="H144" s="254"/>
      <c r="I144" s="254"/>
      <c r="J144" s="254"/>
      <c r="K144" s="254"/>
      <c r="L144" s="254"/>
      <c r="M144" s="618" t="s">
        <v>1086</v>
      </c>
      <c r="N144" s="619" t="s">
        <v>358</v>
      </c>
      <c r="O144" s="619" t="s">
        <v>1164</v>
      </c>
      <c r="P144" s="703">
        <v>0</v>
      </c>
      <c r="Q144" s="703">
        <v>66</v>
      </c>
      <c r="R144" s="790" t="s">
        <v>731</v>
      </c>
      <c r="S144" s="790" t="s">
        <v>1279</v>
      </c>
      <c r="T144" s="790" t="s">
        <v>845</v>
      </c>
      <c r="U144" s="790" t="s">
        <v>818</v>
      </c>
      <c r="V144" s="15">
        <v>16.5</v>
      </c>
      <c r="W144" s="15">
        <v>33</v>
      </c>
      <c r="X144" s="15">
        <v>49.5</v>
      </c>
      <c r="Y144" s="261">
        <v>66</v>
      </c>
      <c r="Z144" s="5">
        <v>49.5</v>
      </c>
      <c r="AA144" s="5">
        <v>49.5</v>
      </c>
      <c r="AB144" s="5">
        <v>49.5</v>
      </c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</row>
    <row r="145" spans="1:70" s="47" customFormat="1" ht="67.5" customHeight="1" x14ac:dyDescent="0.25">
      <c r="A145" s="110"/>
      <c r="B145" s="334"/>
      <c r="C145" s="260"/>
      <c r="D145" s="123"/>
      <c r="E145" s="123"/>
      <c r="F145" s="123"/>
      <c r="G145" s="123"/>
      <c r="H145" s="254"/>
      <c r="I145" s="254"/>
      <c r="J145" s="254"/>
      <c r="K145" s="254"/>
      <c r="L145" s="254"/>
      <c r="M145" s="618" t="s">
        <v>1086</v>
      </c>
      <c r="N145" s="619" t="s">
        <v>359</v>
      </c>
      <c r="O145" s="619" t="s">
        <v>1165</v>
      </c>
      <c r="P145" s="703">
        <v>150</v>
      </c>
      <c r="Q145" s="703">
        <v>150</v>
      </c>
      <c r="R145" s="790" t="s">
        <v>722</v>
      </c>
      <c r="S145" s="790" t="s">
        <v>1279</v>
      </c>
      <c r="T145" s="790" t="s">
        <v>845</v>
      </c>
      <c r="U145" s="790" t="s">
        <v>818</v>
      </c>
      <c r="V145" s="15">
        <v>150</v>
      </c>
      <c r="W145" s="15">
        <v>150</v>
      </c>
      <c r="X145" s="15">
        <v>150</v>
      </c>
      <c r="Y145" s="261">
        <v>150</v>
      </c>
      <c r="Z145" s="5">
        <v>66</v>
      </c>
      <c r="AA145" s="5">
        <v>66</v>
      </c>
      <c r="AB145" s="5">
        <v>66</v>
      </c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</row>
    <row r="146" spans="1:70" s="47" customFormat="1" ht="73.5" customHeight="1" x14ac:dyDescent="0.25">
      <c r="A146" s="110"/>
      <c r="B146" s="334"/>
      <c r="C146" s="260"/>
      <c r="D146" s="123"/>
      <c r="E146" s="123"/>
      <c r="F146" s="123"/>
      <c r="G146" s="123"/>
      <c r="H146" s="254"/>
      <c r="I146" s="254"/>
      <c r="J146" s="254"/>
      <c r="K146" s="254"/>
      <c r="L146" s="254"/>
      <c r="M146" s="618" t="s">
        <v>1086</v>
      </c>
      <c r="N146" s="619" t="s">
        <v>360</v>
      </c>
      <c r="O146" s="619" t="s">
        <v>1355</v>
      </c>
      <c r="P146" s="703">
        <v>150</v>
      </c>
      <c r="Q146" s="703">
        <v>150</v>
      </c>
      <c r="R146" s="790" t="s">
        <v>731</v>
      </c>
      <c r="S146" s="790" t="s">
        <v>1279</v>
      </c>
      <c r="T146" s="790" t="s">
        <v>845</v>
      </c>
      <c r="U146" s="790" t="s">
        <v>818</v>
      </c>
      <c r="V146" s="15">
        <v>30</v>
      </c>
      <c r="W146" s="15">
        <v>40</v>
      </c>
      <c r="X146" s="15">
        <v>40</v>
      </c>
      <c r="Y146" s="261">
        <v>40</v>
      </c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</row>
    <row r="147" spans="1:70" s="47" customFormat="1" ht="92.25" customHeight="1" x14ac:dyDescent="0.25">
      <c r="A147" s="110"/>
      <c r="B147" s="334"/>
      <c r="C147" s="260"/>
      <c r="D147" s="123"/>
      <c r="E147" s="123"/>
      <c r="F147" s="123"/>
      <c r="G147" s="123"/>
      <c r="H147" s="254"/>
      <c r="I147" s="254"/>
      <c r="J147" s="254"/>
      <c r="K147" s="254"/>
      <c r="L147" s="254"/>
      <c r="M147" s="618" t="s">
        <v>1086</v>
      </c>
      <c r="N147" s="619" t="s">
        <v>361</v>
      </c>
      <c r="O147" s="619" t="s">
        <v>1166</v>
      </c>
      <c r="P147" s="703">
        <v>8</v>
      </c>
      <c r="Q147" s="703">
        <v>100</v>
      </c>
      <c r="R147" s="790" t="s">
        <v>731</v>
      </c>
      <c r="S147" s="790" t="s">
        <v>1279</v>
      </c>
      <c r="T147" s="790" t="s">
        <v>845</v>
      </c>
      <c r="U147" s="790" t="s">
        <v>818</v>
      </c>
      <c r="V147" s="15">
        <v>31</v>
      </c>
      <c r="W147" s="15">
        <v>54</v>
      </c>
      <c r="X147" s="15">
        <v>77</v>
      </c>
      <c r="Y147" s="261">
        <v>100</v>
      </c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</row>
    <row r="148" spans="1:70" s="5" customFormat="1" ht="105.75" customHeight="1" x14ac:dyDescent="0.25">
      <c r="A148" s="110"/>
      <c r="B148" s="334"/>
      <c r="C148" s="260"/>
      <c r="D148" s="123"/>
      <c r="E148" s="123"/>
      <c r="F148" s="123"/>
      <c r="G148" s="123"/>
      <c r="H148" s="254"/>
      <c r="I148" s="254"/>
      <c r="J148" s="254"/>
      <c r="K148" s="254"/>
      <c r="L148" s="254"/>
      <c r="M148" s="623" t="s">
        <v>362</v>
      </c>
      <c r="N148" s="618" t="s">
        <v>363</v>
      </c>
      <c r="O148" s="618" t="s">
        <v>1340</v>
      </c>
      <c r="P148" s="703">
        <v>4</v>
      </c>
      <c r="Q148" s="703">
        <v>7</v>
      </c>
      <c r="R148" s="790" t="s">
        <v>731</v>
      </c>
      <c r="S148" s="790" t="s">
        <v>1285</v>
      </c>
      <c r="T148" s="790" t="s">
        <v>858</v>
      </c>
      <c r="U148" s="790" t="s">
        <v>818</v>
      </c>
      <c r="V148" s="15">
        <v>4</v>
      </c>
      <c r="W148" s="15">
        <v>5</v>
      </c>
      <c r="X148" s="15">
        <v>6</v>
      </c>
      <c r="Y148" s="261">
        <v>7</v>
      </c>
    </row>
    <row r="149" spans="1:70" s="5" customFormat="1" ht="105.75" customHeight="1" x14ac:dyDescent="0.25">
      <c r="A149" s="110"/>
      <c r="B149" s="334"/>
      <c r="C149" s="260"/>
      <c r="D149" s="123"/>
      <c r="E149" s="123"/>
      <c r="F149" s="123"/>
      <c r="G149" s="123"/>
      <c r="H149" s="254"/>
      <c r="I149" s="254"/>
      <c r="J149" s="254"/>
      <c r="K149" s="254"/>
      <c r="L149" s="254"/>
      <c r="M149" s="623"/>
      <c r="N149" s="618" t="s">
        <v>1171</v>
      </c>
      <c r="O149" s="618" t="s">
        <v>1294</v>
      </c>
      <c r="P149" s="703">
        <v>0</v>
      </c>
      <c r="Q149" s="703">
        <v>1166</v>
      </c>
      <c r="R149" s="790" t="s">
        <v>731</v>
      </c>
      <c r="S149" s="790" t="s">
        <v>1285</v>
      </c>
      <c r="T149" s="790" t="s">
        <v>858</v>
      </c>
      <c r="U149" s="790" t="s">
        <v>818</v>
      </c>
      <c r="V149" s="15">
        <v>0</v>
      </c>
      <c r="W149" s="15">
        <v>500</v>
      </c>
      <c r="X149" s="15">
        <v>333</v>
      </c>
      <c r="Y149" s="261">
        <v>333</v>
      </c>
    </row>
    <row r="150" spans="1:70" s="5" customFormat="1" ht="78.75" customHeight="1" x14ac:dyDescent="0.25">
      <c r="A150" s="110"/>
      <c r="B150" s="334"/>
      <c r="C150" s="260"/>
      <c r="D150" s="123"/>
      <c r="E150" s="123"/>
      <c r="F150" s="123"/>
      <c r="G150" s="123"/>
      <c r="H150" s="254"/>
      <c r="I150" s="254"/>
      <c r="J150" s="254"/>
      <c r="K150" s="254"/>
      <c r="L150" s="254"/>
      <c r="M150" s="604"/>
      <c r="N150" s="618" t="s">
        <v>367</v>
      </c>
      <c r="O150" s="618" t="s">
        <v>1167</v>
      </c>
      <c r="P150" s="703">
        <v>71</v>
      </c>
      <c r="Q150" s="703">
        <v>80</v>
      </c>
      <c r="R150" s="790" t="s">
        <v>731</v>
      </c>
      <c r="S150" s="790" t="s">
        <v>1310</v>
      </c>
      <c r="T150" s="790" t="s">
        <v>1090</v>
      </c>
      <c r="U150" s="790" t="s">
        <v>818</v>
      </c>
      <c r="V150" s="15">
        <v>10</v>
      </c>
      <c r="W150" s="15">
        <v>20</v>
      </c>
      <c r="X150" s="15">
        <v>30</v>
      </c>
      <c r="Y150" s="261">
        <v>20</v>
      </c>
    </row>
    <row r="151" spans="1:70" s="5" customFormat="1" ht="78.75" customHeight="1" x14ac:dyDescent="0.25">
      <c r="A151" s="110"/>
      <c r="B151" s="334"/>
      <c r="C151" s="260"/>
      <c r="D151" s="123"/>
      <c r="E151" s="123"/>
      <c r="F151" s="123"/>
      <c r="G151" s="123"/>
      <c r="H151" s="254"/>
      <c r="I151" s="254"/>
      <c r="J151" s="254"/>
      <c r="K151" s="254"/>
      <c r="L151" s="254"/>
      <c r="M151" s="623" t="s">
        <v>1175</v>
      </c>
      <c r="N151" s="618" t="s">
        <v>1173</v>
      </c>
      <c r="O151" s="618" t="s">
        <v>1214</v>
      </c>
      <c r="P151" s="703">
        <v>0</v>
      </c>
      <c r="Q151" s="703">
        <v>120</v>
      </c>
      <c r="R151" s="790" t="s">
        <v>731</v>
      </c>
      <c r="S151" s="790" t="s">
        <v>1285</v>
      </c>
      <c r="T151" s="790" t="s">
        <v>858</v>
      </c>
      <c r="U151" s="790" t="s">
        <v>818</v>
      </c>
      <c r="V151" s="15">
        <v>0</v>
      </c>
      <c r="W151" s="15">
        <v>40</v>
      </c>
      <c r="X151" s="15">
        <v>40</v>
      </c>
      <c r="Y151" s="261">
        <v>40</v>
      </c>
    </row>
    <row r="152" spans="1:70" s="5" customFormat="1" ht="107.25" customHeight="1" x14ac:dyDescent="0.25">
      <c r="A152" s="110"/>
      <c r="B152" s="334"/>
      <c r="C152" s="260"/>
      <c r="D152" s="123"/>
      <c r="E152" s="123"/>
      <c r="F152" s="123"/>
      <c r="G152" s="123"/>
      <c r="H152" s="254"/>
      <c r="I152" s="254"/>
      <c r="J152" s="254"/>
      <c r="K152" s="254"/>
      <c r="L152" s="254"/>
      <c r="M152" s="623"/>
      <c r="N152" s="618" t="s">
        <v>586</v>
      </c>
      <c r="O152" s="618" t="s">
        <v>929</v>
      </c>
      <c r="P152" s="703">
        <v>1</v>
      </c>
      <c r="Q152" s="703">
        <v>1</v>
      </c>
      <c r="R152" s="790" t="s">
        <v>722</v>
      </c>
      <c r="S152" s="790" t="s">
        <v>1103</v>
      </c>
      <c r="T152" s="790" t="s">
        <v>1380</v>
      </c>
      <c r="U152" s="790" t="s">
        <v>818</v>
      </c>
      <c r="V152" s="15">
        <v>1</v>
      </c>
      <c r="W152" s="15">
        <v>1</v>
      </c>
      <c r="X152" s="15">
        <v>1</v>
      </c>
      <c r="Y152" s="261">
        <v>1</v>
      </c>
    </row>
    <row r="153" spans="1:70" s="5" customFormat="1" ht="110.25" customHeight="1" x14ac:dyDescent="0.25">
      <c r="A153" s="110"/>
      <c r="B153" s="334"/>
      <c r="C153" s="260"/>
      <c r="D153" s="123"/>
      <c r="E153" s="123"/>
      <c r="F153" s="123"/>
      <c r="G153" s="123"/>
      <c r="H153" s="254"/>
      <c r="I153" s="254"/>
      <c r="J153" s="254"/>
      <c r="K153" s="254"/>
      <c r="L153" s="254"/>
      <c r="M153" s="623"/>
      <c r="N153" s="618" t="s">
        <v>364</v>
      </c>
      <c r="O153" s="618" t="s">
        <v>930</v>
      </c>
      <c r="P153" s="703">
        <v>9</v>
      </c>
      <c r="Q153" s="703">
        <v>9</v>
      </c>
      <c r="R153" s="790" t="s">
        <v>722</v>
      </c>
      <c r="S153" s="790" t="s">
        <v>1103</v>
      </c>
      <c r="T153" s="790" t="s">
        <v>1380</v>
      </c>
      <c r="U153" s="790" t="s">
        <v>818</v>
      </c>
      <c r="V153" s="15">
        <v>9</v>
      </c>
      <c r="W153" s="15">
        <v>9</v>
      </c>
      <c r="X153" s="15">
        <v>9</v>
      </c>
      <c r="Y153" s="261">
        <v>9</v>
      </c>
    </row>
    <row r="154" spans="1:70" s="5" customFormat="1" ht="109.5" customHeight="1" x14ac:dyDescent="0.25">
      <c r="A154" s="110"/>
      <c r="B154" s="334"/>
      <c r="C154" s="260"/>
      <c r="D154" s="123"/>
      <c r="E154" s="123"/>
      <c r="F154" s="123"/>
      <c r="G154" s="123"/>
      <c r="H154" s="254"/>
      <c r="I154" s="254"/>
      <c r="J154" s="254"/>
      <c r="K154" s="254"/>
      <c r="L154" s="254"/>
      <c r="M154" s="623"/>
      <c r="N154" s="618" t="s">
        <v>587</v>
      </c>
      <c r="O154" s="618" t="s">
        <v>931</v>
      </c>
      <c r="P154" s="703">
        <v>1314</v>
      </c>
      <c r="Q154" s="703">
        <v>1314</v>
      </c>
      <c r="R154" s="790" t="s">
        <v>722</v>
      </c>
      <c r="S154" s="790" t="s">
        <v>1103</v>
      </c>
      <c r="T154" s="790" t="s">
        <v>1380</v>
      </c>
      <c r="U154" s="790" t="s">
        <v>818</v>
      </c>
      <c r="V154" s="15">
        <v>1314</v>
      </c>
      <c r="W154" s="15">
        <v>1314</v>
      </c>
      <c r="X154" s="15">
        <v>1314</v>
      </c>
      <c r="Y154" s="261">
        <v>1314</v>
      </c>
    </row>
    <row r="155" spans="1:70" s="5" customFormat="1" ht="63.75" customHeight="1" x14ac:dyDescent="0.25">
      <c r="A155" s="110"/>
      <c r="B155" s="334"/>
      <c r="C155" s="260"/>
      <c r="D155" s="123"/>
      <c r="E155" s="123"/>
      <c r="F155" s="123"/>
      <c r="G155" s="123"/>
      <c r="H155" s="254"/>
      <c r="I155" s="254"/>
      <c r="J155" s="254"/>
      <c r="K155" s="254"/>
      <c r="L155" s="254"/>
      <c r="M155" s="623"/>
      <c r="N155" s="618" t="s">
        <v>365</v>
      </c>
      <c r="O155" s="618" t="s">
        <v>1349</v>
      </c>
      <c r="P155" s="703">
        <v>2</v>
      </c>
      <c r="Q155" s="703">
        <v>20</v>
      </c>
      <c r="R155" s="790" t="s">
        <v>731</v>
      </c>
      <c r="S155" s="790" t="s">
        <v>1103</v>
      </c>
      <c r="T155" s="790" t="s">
        <v>1380</v>
      </c>
      <c r="U155" s="790" t="s">
        <v>818</v>
      </c>
      <c r="V155" s="15">
        <v>4</v>
      </c>
      <c r="W155" s="15">
        <v>6</v>
      </c>
      <c r="X155" s="15">
        <v>5</v>
      </c>
      <c r="Y155" s="261">
        <v>3</v>
      </c>
    </row>
    <row r="156" spans="1:70" s="5" customFormat="1" ht="48" customHeight="1" x14ac:dyDescent="0.25">
      <c r="A156" s="110"/>
      <c r="B156" s="334"/>
      <c r="C156" s="260"/>
      <c r="D156" s="123"/>
      <c r="E156" s="123"/>
      <c r="F156" s="123"/>
      <c r="G156" s="123"/>
      <c r="H156" s="254"/>
      <c r="I156" s="254"/>
      <c r="J156" s="254"/>
      <c r="K156" s="254"/>
      <c r="L156" s="254"/>
      <c r="M156" s="623"/>
      <c r="N156" s="618" t="s">
        <v>366</v>
      </c>
      <c r="O156" s="618" t="s">
        <v>932</v>
      </c>
      <c r="P156" s="703">
        <v>9</v>
      </c>
      <c r="Q156" s="703">
        <v>9</v>
      </c>
      <c r="R156" s="790" t="s">
        <v>722</v>
      </c>
      <c r="S156" s="790" t="s">
        <v>1103</v>
      </c>
      <c r="T156" s="790" t="s">
        <v>1380</v>
      </c>
      <c r="U156" s="790" t="s">
        <v>818</v>
      </c>
      <c r="V156" s="15">
        <v>9</v>
      </c>
      <c r="W156" s="15">
        <v>9</v>
      </c>
      <c r="X156" s="15">
        <v>9</v>
      </c>
      <c r="Y156" s="261">
        <v>9</v>
      </c>
    </row>
    <row r="157" spans="1:70" s="5" customFormat="1" ht="115.5" customHeight="1" x14ac:dyDescent="0.25">
      <c r="A157" s="110"/>
      <c r="B157" s="334"/>
      <c r="C157" s="260"/>
      <c r="D157" s="123"/>
      <c r="E157" s="123"/>
      <c r="F157" s="123"/>
      <c r="G157" s="123"/>
      <c r="H157" s="254"/>
      <c r="I157" s="254"/>
      <c r="J157" s="254"/>
      <c r="K157" s="254"/>
      <c r="L157" s="254"/>
      <c r="M157" s="622" t="s">
        <v>368</v>
      </c>
      <c r="N157" s="618" t="s">
        <v>369</v>
      </c>
      <c r="O157" s="618" t="s">
        <v>1108</v>
      </c>
      <c r="P157" s="703">
        <v>3</v>
      </c>
      <c r="Q157" s="703">
        <v>10</v>
      </c>
      <c r="R157" s="790" t="s">
        <v>722</v>
      </c>
      <c r="S157" s="790" t="s">
        <v>1285</v>
      </c>
      <c r="T157" s="790" t="s">
        <v>858</v>
      </c>
      <c r="U157" s="790" t="s">
        <v>818</v>
      </c>
      <c r="V157" s="15">
        <v>10</v>
      </c>
      <c r="W157" s="15">
        <v>10</v>
      </c>
      <c r="X157" s="15">
        <v>10</v>
      </c>
      <c r="Y157" s="261">
        <v>10</v>
      </c>
    </row>
    <row r="158" spans="1:70" s="5" customFormat="1" ht="75.75" customHeight="1" x14ac:dyDescent="0.25">
      <c r="A158" s="110"/>
      <c r="B158" s="334"/>
      <c r="C158" s="260"/>
      <c r="D158" s="123"/>
      <c r="E158" s="123"/>
      <c r="F158" s="123"/>
      <c r="G158" s="123"/>
      <c r="H158" s="254"/>
      <c r="I158" s="254"/>
      <c r="J158" s="254"/>
      <c r="K158" s="254"/>
      <c r="L158" s="254"/>
      <c r="M158" s="604"/>
      <c r="N158" s="618" t="s">
        <v>370</v>
      </c>
      <c r="O158" s="618" t="s">
        <v>1107</v>
      </c>
      <c r="P158" s="703">
        <v>1</v>
      </c>
      <c r="Q158" s="703">
        <v>2</v>
      </c>
      <c r="R158" s="790" t="s">
        <v>722</v>
      </c>
      <c r="S158" s="790" t="s">
        <v>1285</v>
      </c>
      <c r="T158" s="790" t="s">
        <v>858</v>
      </c>
      <c r="U158" s="790" t="s">
        <v>818</v>
      </c>
      <c r="V158" s="15">
        <v>2</v>
      </c>
      <c r="W158" s="15">
        <v>2</v>
      </c>
      <c r="X158" s="15">
        <v>2</v>
      </c>
      <c r="Y158" s="261">
        <v>2</v>
      </c>
    </row>
    <row r="159" spans="1:70" s="5" customFormat="1" ht="101.25" customHeight="1" x14ac:dyDescent="0.25">
      <c r="A159" s="110"/>
      <c r="B159" s="334"/>
      <c r="C159" s="260"/>
      <c r="D159" s="123"/>
      <c r="E159" s="123"/>
      <c r="F159" s="123"/>
      <c r="G159" s="123"/>
      <c r="H159" s="254"/>
      <c r="I159" s="254"/>
      <c r="J159" s="254"/>
      <c r="K159" s="254"/>
      <c r="L159" s="254"/>
      <c r="M159" s="604"/>
      <c r="N159" s="618" t="s">
        <v>371</v>
      </c>
      <c r="O159" s="618" t="s">
        <v>1109</v>
      </c>
      <c r="P159" s="703">
        <v>14</v>
      </c>
      <c r="Q159" s="703">
        <v>29</v>
      </c>
      <c r="R159" s="790" t="s">
        <v>731</v>
      </c>
      <c r="S159" s="790" t="s">
        <v>1285</v>
      </c>
      <c r="T159" s="790" t="s">
        <v>858</v>
      </c>
      <c r="U159" s="790" t="s">
        <v>818</v>
      </c>
      <c r="V159" s="15">
        <v>2</v>
      </c>
      <c r="W159" s="15">
        <v>3</v>
      </c>
      <c r="X159" s="15">
        <v>5</v>
      </c>
      <c r="Y159" s="261">
        <v>5</v>
      </c>
    </row>
    <row r="160" spans="1:70" s="5" customFormat="1" ht="183.75" customHeight="1" x14ac:dyDescent="0.25">
      <c r="A160" s="110"/>
      <c r="B160" s="334"/>
      <c r="C160" s="260"/>
      <c r="D160" s="123"/>
      <c r="E160" s="123"/>
      <c r="F160" s="123"/>
      <c r="G160" s="123"/>
      <c r="H160" s="254"/>
      <c r="I160" s="254"/>
      <c r="J160" s="254"/>
      <c r="K160" s="254"/>
      <c r="L160" s="254"/>
      <c r="M160" s="604"/>
      <c r="N160" s="618" t="s">
        <v>372</v>
      </c>
      <c r="O160" s="618" t="s">
        <v>1111</v>
      </c>
      <c r="P160" s="703">
        <v>0</v>
      </c>
      <c r="Q160" s="703">
        <v>80</v>
      </c>
      <c r="R160" s="790" t="s">
        <v>731</v>
      </c>
      <c r="S160" s="790" t="s">
        <v>1285</v>
      </c>
      <c r="T160" s="790" t="s">
        <v>858</v>
      </c>
      <c r="U160" s="790" t="s">
        <v>818</v>
      </c>
      <c r="V160" s="15">
        <v>20</v>
      </c>
      <c r="W160" s="15">
        <v>20</v>
      </c>
      <c r="X160" s="15">
        <v>20</v>
      </c>
      <c r="Y160" s="261">
        <v>20</v>
      </c>
    </row>
    <row r="161" spans="1:70" s="5" customFormat="1" ht="65.25" customHeight="1" x14ac:dyDescent="0.25">
      <c r="A161" s="110"/>
      <c r="B161" s="334"/>
      <c r="C161" s="260"/>
      <c r="D161" s="123"/>
      <c r="E161" s="123"/>
      <c r="F161" s="123"/>
      <c r="G161" s="123"/>
      <c r="H161" s="254"/>
      <c r="I161" s="254"/>
      <c r="J161" s="254"/>
      <c r="K161" s="254"/>
      <c r="L161" s="254"/>
      <c r="M161" s="604"/>
      <c r="N161" s="618" t="s">
        <v>374</v>
      </c>
      <c r="O161" s="618" t="s">
        <v>1110</v>
      </c>
      <c r="P161" s="703">
        <v>0</v>
      </c>
      <c r="Q161" s="703">
        <v>50</v>
      </c>
      <c r="R161" s="790" t="s">
        <v>731</v>
      </c>
      <c r="S161" s="790" t="s">
        <v>1285</v>
      </c>
      <c r="T161" s="790" t="s">
        <v>858</v>
      </c>
      <c r="U161" s="790" t="s">
        <v>818</v>
      </c>
      <c r="V161" s="15">
        <v>0</v>
      </c>
      <c r="W161" s="15">
        <v>20</v>
      </c>
      <c r="X161" s="15">
        <v>20</v>
      </c>
      <c r="Y161" s="261">
        <v>10</v>
      </c>
    </row>
    <row r="162" spans="1:70" s="5" customFormat="1" ht="65.25" customHeight="1" x14ac:dyDescent="0.25">
      <c r="A162" s="110"/>
      <c r="B162" s="334"/>
      <c r="C162" s="260"/>
      <c r="D162" s="123"/>
      <c r="E162" s="123"/>
      <c r="F162" s="123"/>
      <c r="G162" s="123"/>
      <c r="H162" s="254"/>
      <c r="I162" s="254"/>
      <c r="J162" s="254"/>
      <c r="K162" s="254"/>
      <c r="L162" s="254"/>
      <c r="M162" s="604"/>
      <c r="N162" s="618" t="s">
        <v>1174</v>
      </c>
      <c r="O162" s="618" t="s">
        <v>1293</v>
      </c>
      <c r="P162" s="703">
        <v>1</v>
      </c>
      <c r="Q162" s="703">
        <v>5</v>
      </c>
      <c r="R162" s="790" t="s">
        <v>731</v>
      </c>
      <c r="S162" s="790" t="s">
        <v>1285</v>
      </c>
      <c r="T162" s="790" t="s">
        <v>858</v>
      </c>
      <c r="U162" s="790" t="s">
        <v>818</v>
      </c>
      <c r="V162" s="15">
        <v>1</v>
      </c>
      <c r="W162" s="15">
        <v>2</v>
      </c>
      <c r="X162" s="15">
        <v>1</v>
      </c>
      <c r="Y162" s="261">
        <v>1</v>
      </c>
    </row>
    <row r="163" spans="1:70" s="5" customFormat="1" ht="78" customHeight="1" x14ac:dyDescent="0.25">
      <c r="A163" s="110"/>
      <c r="B163" s="334"/>
      <c r="C163" s="260"/>
      <c r="D163" s="123"/>
      <c r="E163" s="123"/>
      <c r="F163" s="123"/>
      <c r="G163" s="123"/>
      <c r="H163" s="254"/>
      <c r="I163" s="254"/>
      <c r="J163" s="254"/>
      <c r="K163" s="254"/>
      <c r="L163" s="254"/>
      <c r="M163" s="604"/>
      <c r="N163" s="618" t="s">
        <v>373</v>
      </c>
      <c r="O163" s="618" t="s">
        <v>933</v>
      </c>
      <c r="P163" s="703">
        <v>0</v>
      </c>
      <c r="Q163" s="703">
        <v>2</v>
      </c>
      <c r="R163" s="790" t="s">
        <v>722</v>
      </c>
      <c r="S163" s="790" t="s">
        <v>1286</v>
      </c>
      <c r="T163" s="790" t="s">
        <v>858</v>
      </c>
      <c r="U163" s="790" t="s">
        <v>818</v>
      </c>
      <c r="V163" s="15">
        <v>2</v>
      </c>
      <c r="W163" s="15">
        <v>2</v>
      </c>
      <c r="X163" s="15">
        <v>2</v>
      </c>
      <c r="Y163" s="261">
        <v>2</v>
      </c>
    </row>
    <row r="164" spans="1:70" s="47" customFormat="1" ht="80.25" customHeight="1" x14ac:dyDescent="0.25">
      <c r="A164" s="110"/>
      <c r="B164" s="334"/>
      <c r="C164" s="260"/>
      <c r="D164" s="123"/>
      <c r="E164" s="123"/>
      <c r="F164" s="123"/>
      <c r="G164" s="123"/>
      <c r="H164" s="254"/>
      <c r="I164" s="254"/>
      <c r="J164" s="254"/>
      <c r="K164" s="254"/>
      <c r="L164" s="254"/>
      <c r="M164" s="622" t="s">
        <v>375</v>
      </c>
      <c r="N164" s="618" t="s">
        <v>376</v>
      </c>
      <c r="O164" s="618" t="s">
        <v>1131</v>
      </c>
      <c r="P164" s="703">
        <v>2</v>
      </c>
      <c r="Q164" s="703">
        <v>50</v>
      </c>
      <c r="R164" s="790" t="s">
        <v>722</v>
      </c>
      <c r="S164" s="790" t="s">
        <v>1286</v>
      </c>
      <c r="T164" s="790" t="s">
        <v>1095</v>
      </c>
      <c r="U164" s="790" t="s">
        <v>818</v>
      </c>
      <c r="V164" s="15">
        <v>50</v>
      </c>
      <c r="W164" s="15">
        <v>50</v>
      </c>
      <c r="X164" s="15">
        <v>50</v>
      </c>
      <c r="Y164" s="261">
        <v>50</v>
      </c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</row>
    <row r="165" spans="1:70" s="47" customFormat="1" ht="137.25" customHeight="1" x14ac:dyDescent="0.25">
      <c r="A165" s="110"/>
      <c r="B165" s="334"/>
      <c r="C165" s="260"/>
      <c r="D165" s="123"/>
      <c r="E165" s="123"/>
      <c r="F165" s="123"/>
      <c r="G165" s="123"/>
      <c r="H165" s="254"/>
      <c r="I165" s="254"/>
      <c r="J165" s="254"/>
      <c r="K165" s="254"/>
      <c r="L165" s="254"/>
      <c r="M165" s="604"/>
      <c r="N165" s="618" t="s">
        <v>1106</v>
      </c>
      <c r="O165" s="618" t="s">
        <v>1112</v>
      </c>
      <c r="P165" s="706">
        <v>1</v>
      </c>
      <c r="Q165" s="706">
        <v>1</v>
      </c>
      <c r="R165" s="790" t="s">
        <v>722</v>
      </c>
      <c r="S165" s="790" t="s">
        <v>1286</v>
      </c>
      <c r="T165" s="790" t="s">
        <v>1095</v>
      </c>
      <c r="U165" s="790" t="s">
        <v>818</v>
      </c>
      <c r="V165" s="49">
        <v>1</v>
      </c>
      <c r="W165" s="49">
        <v>1</v>
      </c>
      <c r="X165" s="49">
        <v>1</v>
      </c>
      <c r="Y165" s="265">
        <v>1</v>
      </c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</row>
    <row r="166" spans="1:70" s="47" customFormat="1" ht="147" customHeight="1" x14ac:dyDescent="0.25">
      <c r="A166" s="110"/>
      <c r="B166" s="334"/>
      <c r="C166" s="260"/>
      <c r="D166" s="123"/>
      <c r="E166" s="123"/>
      <c r="F166" s="123"/>
      <c r="G166" s="123"/>
      <c r="H166" s="254"/>
      <c r="I166" s="254"/>
      <c r="J166" s="254"/>
      <c r="K166" s="254"/>
      <c r="L166" s="254"/>
      <c r="M166" s="604"/>
      <c r="N166" s="618" t="s">
        <v>377</v>
      </c>
      <c r="O166" s="618" t="s">
        <v>1291</v>
      </c>
      <c r="P166" s="703">
        <v>0</v>
      </c>
      <c r="Q166" s="703">
        <v>4</v>
      </c>
      <c r="R166" s="790" t="s">
        <v>731</v>
      </c>
      <c r="S166" s="790" t="s">
        <v>1285</v>
      </c>
      <c r="T166" s="790" t="s">
        <v>858</v>
      </c>
      <c r="U166" s="790" t="s">
        <v>818</v>
      </c>
      <c r="V166" s="15">
        <v>0</v>
      </c>
      <c r="W166" s="15">
        <v>2</v>
      </c>
      <c r="X166" s="15">
        <v>1</v>
      </c>
      <c r="Y166" s="261">
        <v>1</v>
      </c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</row>
    <row r="167" spans="1:70" s="47" customFormat="1" ht="76.5" customHeight="1" x14ac:dyDescent="0.25">
      <c r="A167" s="110"/>
      <c r="B167" s="334"/>
      <c r="C167" s="260"/>
      <c r="D167" s="123"/>
      <c r="E167" s="123"/>
      <c r="F167" s="123"/>
      <c r="G167" s="123"/>
      <c r="H167" s="254"/>
      <c r="I167" s="254"/>
      <c r="J167" s="254"/>
      <c r="K167" s="254"/>
      <c r="L167" s="254"/>
      <c r="M167" s="604"/>
      <c r="N167" s="618" t="s">
        <v>378</v>
      </c>
      <c r="O167" s="618" t="s">
        <v>1292</v>
      </c>
      <c r="P167" s="703">
        <v>8</v>
      </c>
      <c r="Q167" s="703">
        <v>20</v>
      </c>
      <c r="R167" s="790" t="s">
        <v>731</v>
      </c>
      <c r="S167" s="790" t="s">
        <v>1285</v>
      </c>
      <c r="T167" s="790" t="s">
        <v>858</v>
      </c>
      <c r="U167" s="790" t="s">
        <v>818</v>
      </c>
      <c r="V167" s="15">
        <v>0</v>
      </c>
      <c r="W167" s="15">
        <v>4</v>
      </c>
      <c r="X167" s="15">
        <v>4</v>
      </c>
      <c r="Y167" s="261">
        <v>4</v>
      </c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</row>
    <row r="168" spans="1:70" s="5" customFormat="1" ht="65.25" customHeight="1" x14ac:dyDescent="0.25">
      <c r="A168" s="110"/>
      <c r="B168" s="334"/>
      <c r="C168" s="260"/>
      <c r="D168" s="123"/>
      <c r="E168" s="123"/>
      <c r="F168" s="123"/>
      <c r="G168" s="123"/>
      <c r="H168" s="254"/>
      <c r="I168" s="254"/>
      <c r="J168" s="254"/>
      <c r="K168" s="254"/>
      <c r="L168" s="254"/>
      <c r="M168" s="604"/>
      <c r="N168" s="618" t="s">
        <v>379</v>
      </c>
      <c r="O168" s="618" t="s">
        <v>934</v>
      </c>
      <c r="P168" s="703">
        <v>1200</v>
      </c>
      <c r="Q168" s="703">
        <v>2250</v>
      </c>
      <c r="R168" s="790" t="s">
        <v>731</v>
      </c>
      <c r="S168" s="790" t="s">
        <v>1285</v>
      </c>
      <c r="T168" s="790" t="s">
        <v>858</v>
      </c>
      <c r="U168" s="790" t="s">
        <v>818</v>
      </c>
      <c r="V168" s="15">
        <v>0</v>
      </c>
      <c r="W168" s="15">
        <v>780</v>
      </c>
      <c r="X168" s="15">
        <v>780</v>
      </c>
      <c r="Y168" s="261">
        <v>690</v>
      </c>
    </row>
    <row r="169" spans="1:70" s="47" customFormat="1" ht="93.75" customHeight="1" x14ac:dyDescent="0.25">
      <c r="A169" s="110"/>
      <c r="B169" s="334"/>
      <c r="C169" s="260"/>
      <c r="D169" s="123"/>
      <c r="E169" s="123"/>
      <c r="F169" s="123"/>
      <c r="G169" s="123"/>
      <c r="H169" s="254"/>
      <c r="I169" s="254"/>
      <c r="J169" s="254"/>
      <c r="K169" s="254"/>
      <c r="L169" s="254"/>
      <c r="M169" s="604"/>
      <c r="N169" s="618" t="s">
        <v>380</v>
      </c>
      <c r="O169" s="618" t="s">
        <v>1288</v>
      </c>
      <c r="P169" s="703">
        <v>3</v>
      </c>
      <c r="Q169" s="703">
        <v>5</v>
      </c>
      <c r="R169" s="790" t="s">
        <v>731</v>
      </c>
      <c r="S169" s="790" t="s">
        <v>1285</v>
      </c>
      <c r="T169" s="790" t="s">
        <v>858</v>
      </c>
      <c r="U169" s="790" t="s">
        <v>818</v>
      </c>
      <c r="V169" s="15">
        <v>3</v>
      </c>
      <c r="W169" s="15">
        <v>4</v>
      </c>
      <c r="X169" s="15">
        <v>4</v>
      </c>
      <c r="Y169" s="261">
        <v>5</v>
      </c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</row>
    <row r="170" spans="1:70" s="47" customFormat="1" ht="105" customHeight="1" x14ac:dyDescent="0.25">
      <c r="A170" s="110"/>
      <c r="B170" s="334"/>
      <c r="C170" s="260"/>
      <c r="D170" s="123"/>
      <c r="E170" s="123"/>
      <c r="F170" s="123"/>
      <c r="G170" s="123"/>
      <c r="H170" s="254"/>
      <c r="I170" s="254"/>
      <c r="J170" s="254"/>
      <c r="K170" s="254"/>
      <c r="L170" s="254"/>
      <c r="M170" s="604"/>
      <c r="N170" s="618" t="s">
        <v>381</v>
      </c>
      <c r="O170" s="618" t="s">
        <v>1113</v>
      </c>
      <c r="P170" s="703">
        <v>0</v>
      </c>
      <c r="Q170" s="703">
        <v>2</v>
      </c>
      <c r="R170" s="790" t="s">
        <v>731</v>
      </c>
      <c r="S170" s="790" t="s">
        <v>1285</v>
      </c>
      <c r="T170" s="790" t="s">
        <v>858</v>
      </c>
      <c r="U170" s="790" t="s">
        <v>818</v>
      </c>
      <c r="V170" s="15">
        <v>0</v>
      </c>
      <c r="W170" s="15">
        <v>2</v>
      </c>
      <c r="X170" s="15">
        <v>0</v>
      </c>
      <c r="Y170" s="261">
        <v>0</v>
      </c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</row>
    <row r="171" spans="1:70" s="5" customFormat="1" ht="54.75" customHeight="1" x14ac:dyDescent="0.25">
      <c r="A171" s="110"/>
      <c r="B171" s="334"/>
      <c r="C171" s="260"/>
      <c r="D171" s="123"/>
      <c r="E171" s="123"/>
      <c r="F171" s="123"/>
      <c r="G171" s="123"/>
      <c r="H171" s="254"/>
      <c r="I171" s="254"/>
      <c r="J171" s="254"/>
      <c r="K171" s="254"/>
      <c r="L171" s="254"/>
      <c r="M171" s="622" t="s">
        <v>390</v>
      </c>
      <c r="N171" s="618" t="s">
        <v>391</v>
      </c>
      <c r="O171" s="618" t="s">
        <v>935</v>
      </c>
      <c r="P171" s="703">
        <v>1</v>
      </c>
      <c r="Q171" s="703">
        <v>12</v>
      </c>
      <c r="R171" s="790" t="s">
        <v>731</v>
      </c>
      <c r="S171" s="790" t="s">
        <v>1285</v>
      </c>
      <c r="T171" s="790" t="s">
        <v>858</v>
      </c>
      <c r="U171" s="790" t="s">
        <v>818</v>
      </c>
      <c r="V171" s="15">
        <v>0</v>
      </c>
      <c r="W171" s="15">
        <v>4</v>
      </c>
      <c r="X171" s="15">
        <v>4</v>
      </c>
      <c r="Y171" s="261">
        <v>4</v>
      </c>
    </row>
    <row r="172" spans="1:70" s="5" customFormat="1" ht="64.5" customHeight="1" x14ac:dyDescent="0.25">
      <c r="A172" s="110"/>
      <c r="B172" s="334"/>
      <c r="C172" s="260"/>
      <c r="D172" s="123"/>
      <c r="E172" s="123"/>
      <c r="F172" s="123"/>
      <c r="G172" s="123"/>
      <c r="H172" s="254"/>
      <c r="I172" s="254"/>
      <c r="J172" s="254"/>
      <c r="K172" s="254"/>
      <c r="L172" s="254"/>
      <c r="M172" s="604"/>
      <c r="N172" s="618" t="s">
        <v>382</v>
      </c>
      <c r="O172" s="618" t="s">
        <v>936</v>
      </c>
      <c r="P172" s="703">
        <v>0</v>
      </c>
      <c r="Q172" s="703">
        <v>300</v>
      </c>
      <c r="R172" s="790" t="s">
        <v>731</v>
      </c>
      <c r="S172" s="790" t="s">
        <v>1285</v>
      </c>
      <c r="T172" s="790" t="s">
        <v>858</v>
      </c>
      <c r="U172" s="790" t="s">
        <v>818</v>
      </c>
      <c r="V172" s="15">
        <v>0</v>
      </c>
      <c r="W172" s="15">
        <v>100</v>
      </c>
      <c r="X172" s="15">
        <v>100</v>
      </c>
      <c r="Y172" s="261">
        <v>100</v>
      </c>
    </row>
    <row r="173" spans="1:70" s="47" customFormat="1" ht="70.5" customHeight="1" x14ac:dyDescent="0.25">
      <c r="A173" s="110"/>
      <c r="B173" s="334"/>
      <c r="C173" s="260"/>
      <c r="D173" s="123"/>
      <c r="E173" s="123"/>
      <c r="F173" s="123"/>
      <c r="G173" s="123"/>
      <c r="H173" s="254"/>
      <c r="I173" s="254"/>
      <c r="J173" s="254"/>
      <c r="K173" s="254"/>
      <c r="L173" s="254"/>
      <c r="M173" s="604"/>
      <c r="N173" s="618" t="s">
        <v>383</v>
      </c>
      <c r="O173" s="618" t="s">
        <v>1289</v>
      </c>
      <c r="P173" s="703">
        <v>8</v>
      </c>
      <c r="Q173" s="703">
        <v>20</v>
      </c>
      <c r="R173" s="790" t="s">
        <v>731</v>
      </c>
      <c r="S173" s="790" t="s">
        <v>1285</v>
      </c>
      <c r="T173" s="790" t="s">
        <v>858</v>
      </c>
      <c r="U173" s="790" t="s">
        <v>818</v>
      </c>
      <c r="V173" s="15">
        <v>0</v>
      </c>
      <c r="W173" s="15">
        <v>4</v>
      </c>
      <c r="X173" s="15">
        <v>4</v>
      </c>
      <c r="Y173" s="261">
        <v>4</v>
      </c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</row>
    <row r="174" spans="1:70" s="48" customFormat="1" ht="59.25" customHeight="1" x14ac:dyDescent="0.25">
      <c r="A174" s="110"/>
      <c r="B174" s="334"/>
      <c r="C174" s="260"/>
      <c r="D174" s="123"/>
      <c r="E174" s="123"/>
      <c r="F174" s="123"/>
      <c r="G174" s="123"/>
      <c r="H174" s="254"/>
      <c r="I174" s="254"/>
      <c r="J174" s="254"/>
      <c r="K174" s="254"/>
      <c r="L174" s="254"/>
      <c r="M174" s="604"/>
      <c r="N174" s="618" t="s">
        <v>384</v>
      </c>
      <c r="O174" s="618" t="s">
        <v>1160</v>
      </c>
      <c r="P174" s="703">
        <v>1</v>
      </c>
      <c r="Q174" s="703">
        <v>2</v>
      </c>
      <c r="R174" s="790" t="s">
        <v>722</v>
      </c>
      <c r="S174" s="790" t="s">
        <v>1287</v>
      </c>
      <c r="T174" s="790" t="s">
        <v>1379</v>
      </c>
      <c r="U174" s="790" t="s">
        <v>818</v>
      </c>
      <c r="V174" s="15">
        <v>2</v>
      </c>
      <c r="W174" s="15">
        <v>2</v>
      </c>
      <c r="X174" s="15">
        <v>2</v>
      </c>
      <c r="Y174" s="261">
        <v>2</v>
      </c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</row>
    <row r="175" spans="1:70" s="48" customFormat="1" ht="94.5" customHeight="1" x14ac:dyDescent="0.25">
      <c r="A175" s="110"/>
      <c r="B175" s="334"/>
      <c r="C175" s="260"/>
      <c r="D175" s="123"/>
      <c r="E175" s="123"/>
      <c r="F175" s="123"/>
      <c r="G175" s="123"/>
      <c r="H175" s="254"/>
      <c r="I175" s="254"/>
      <c r="J175" s="254"/>
      <c r="K175" s="254"/>
      <c r="L175" s="254"/>
      <c r="M175" s="604"/>
      <c r="N175" s="618" t="s">
        <v>385</v>
      </c>
      <c r="O175" s="618" t="s">
        <v>1290</v>
      </c>
      <c r="P175" s="703">
        <v>1</v>
      </c>
      <c r="Q175" s="703">
        <v>2</v>
      </c>
      <c r="R175" s="790" t="s">
        <v>731</v>
      </c>
      <c r="S175" s="790" t="s">
        <v>1281</v>
      </c>
      <c r="T175" s="790" t="s">
        <v>846</v>
      </c>
      <c r="U175" s="790" t="s">
        <v>818</v>
      </c>
      <c r="V175" s="15">
        <v>0</v>
      </c>
      <c r="W175" s="15">
        <v>1</v>
      </c>
      <c r="X175" s="15">
        <v>0</v>
      </c>
      <c r="Y175" s="261">
        <v>1</v>
      </c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</row>
    <row r="176" spans="1:70" s="48" customFormat="1" ht="87.75" customHeight="1" x14ac:dyDescent="0.25">
      <c r="A176" s="110"/>
      <c r="B176" s="334"/>
      <c r="C176" s="260"/>
      <c r="D176" s="123"/>
      <c r="E176" s="123"/>
      <c r="F176" s="123"/>
      <c r="G176" s="123"/>
      <c r="H176" s="254"/>
      <c r="I176" s="254"/>
      <c r="J176" s="254"/>
      <c r="K176" s="254"/>
      <c r="L176" s="254"/>
      <c r="M176" s="604"/>
      <c r="N176" s="618" t="s">
        <v>386</v>
      </c>
      <c r="O176" s="618" t="s">
        <v>1187</v>
      </c>
      <c r="P176" s="703">
        <v>3</v>
      </c>
      <c r="Q176" s="703">
        <v>4</v>
      </c>
      <c r="R176" s="790" t="s">
        <v>722</v>
      </c>
      <c r="S176" s="790" t="s">
        <v>1378</v>
      </c>
      <c r="T176" s="790" t="s">
        <v>1096</v>
      </c>
      <c r="U176" s="790" t="s">
        <v>818</v>
      </c>
      <c r="V176" s="15">
        <v>4</v>
      </c>
      <c r="W176" s="15">
        <v>4</v>
      </c>
      <c r="X176" s="15">
        <v>4</v>
      </c>
      <c r="Y176" s="261">
        <v>4</v>
      </c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</row>
    <row r="177" spans="1:70" s="48" customFormat="1" ht="78.75" customHeight="1" x14ac:dyDescent="0.25">
      <c r="A177" s="110"/>
      <c r="B177" s="334"/>
      <c r="C177" s="260"/>
      <c r="D177" s="123"/>
      <c r="E177" s="123"/>
      <c r="F177" s="123"/>
      <c r="G177" s="123"/>
      <c r="H177" s="254"/>
      <c r="I177" s="254"/>
      <c r="J177" s="254"/>
      <c r="K177" s="254"/>
      <c r="L177" s="254"/>
      <c r="M177" s="604"/>
      <c r="N177" s="618" t="s">
        <v>387</v>
      </c>
      <c r="O177" s="618" t="s">
        <v>1189</v>
      </c>
      <c r="P177" s="703">
        <v>2</v>
      </c>
      <c r="Q177" s="703">
        <v>3</v>
      </c>
      <c r="R177" s="790" t="s">
        <v>722</v>
      </c>
      <c r="S177" s="790" t="s">
        <v>1378</v>
      </c>
      <c r="T177" s="790" t="s">
        <v>1096</v>
      </c>
      <c r="U177" s="790" t="s">
        <v>818</v>
      </c>
      <c r="V177" s="15">
        <v>3</v>
      </c>
      <c r="W177" s="15">
        <v>3</v>
      </c>
      <c r="X177" s="15">
        <v>3</v>
      </c>
      <c r="Y177" s="261">
        <v>3</v>
      </c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</row>
    <row r="178" spans="1:70" s="48" customFormat="1" ht="60.75" customHeight="1" x14ac:dyDescent="0.25">
      <c r="A178" s="110"/>
      <c r="B178" s="334"/>
      <c r="C178" s="260"/>
      <c r="D178" s="123"/>
      <c r="E178" s="123"/>
      <c r="F178" s="123"/>
      <c r="G178" s="123"/>
      <c r="H178" s="254"/>
      <c r="I178" s="254"/>
      <c r="J178" s="254"/>
      <c r="K178" s="254"/>
      <c r="L178" s="254"/>
      <c r="M178" s="604"/>
      <c r="N178" s="618" t="s">
        <v>388</v>
      </c>
      <c r="O178" s="618" t="s">
        <v>1188</v>
      </c>
      <c r="P178" s="703">
        <v>1</v>
      </c>
      <c r="Q178" s="703">
        <v>2</v>
      </c>
      <c r="R178" s="790" t="s">
        <v>722</v>
      </c>
      <c r="S178" s="790" t="s">
        <v>1378</v>
      </c>
      <c r="T178" s="790" t="s">
        <v>1096</v>
      </c>
      <c r="U178" s="790" t="s">
        <v>818</v>
      </c>
      <c r="V178" s="15">
        <v>2</v>
      </c>
      <c r="W178" s="15">
        <v>2</v>
      </c>
      <c r="X178" s="15">
        <v>2</v>
      </c>
      <c r="Y178" s="261">
        <v>2</v>
      </c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</row>
    <row r="179" spans="1:70" s="48" customFormat="1" ht="55.5" customHeight="1" x14ac:dyDescent="0.25">
      <c r="A179" s="110"/>
      <c r="B179" s="334"/>
      <c r="C179" s="260"/>
      <c r="D179" s="123"/>
      <c r="E179" s="123"/>
      <c r="F179" s="123"/>
      <c r="G179" s="123"/>
      <c r="H179" s="254"/>
      <c r="I179" s="254"/>
      <c r="J179" s="254"/>
      <c r="K179" s="254"/>
      <c r="L179" s="254"/>
      <c r="M179" s="604"/>
      <c r="N179" s="618" t="s">
        <v>1133</v>
      </c>
      <c r="O179" s="618" t="s">
        <v>1132</v>
      </c>
      <c r="P179" s="703">
        <v>400</v>
      </c>
      <c r="Q179" s="703">
        <v>500</v>
      </c>
      <c r="R179" s="790" t="s">
        <v>731</v>
      </c>
      <c r="S179" s="790" t="s">
        <v>1368</v>
      </c>
      <c r="T179" s="790" t="s">
        <v>1094</v>
      </c>
      <c r="U179" s="790" t="s">
        <v>818</v>
      </c>
      <c r="V179" s="15">
        <v>25</v>
      </c>
      <c r="W179" s="15">
        <v>25</v>
      </c>
      <c r="X179" s="15">
        <v>25</v>
      </c>
      <c r="Y179" s="261">
        <v>25</v>
      </c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</row>
    <row r="180" spans="1:70" s="48" customFormat="1" ht="147" customHeight="1" x14ac:dyDescent="0.25">
      <c r="A180" s="110"/>
      <c r="B180" s="334"/>
      <c r="C180" s="260"/>
      <c r="D180" s="123"/>
      <c r="E180" s="123"/>
      <c r="F180" s="123"/>
      <c r="G180" s="123"/>
      <c r="H180" s="254"/>
      <c r="I180" s="254"/>
      <c r="J180" s="254"/>
      <c r="K180" s="254"/>
      <c r="L180" s="254"/>
      <c r="M180" s="604"/>
      <c r="N180" s="618" t="s">
        <v>389</v>
      </c>
      <c r="O180" s="618" t="s">
        <v>1114</v>
      </c>
      <c r="P180" s="703">
        <v>0</v>
      </c>
      <c r="Q180" s="703">
        <v>50</v>
      </c>
      <c r="R180" s="790" t="s">
        <v>731</v>
      </c>
      <c r="S180" s="790" t="s">
        <v>1286</v>
      </c>
      <c r="T180" s="790" t="s">
        <v>1095</v>
      </c>
      <c r="U180" s="790" t="s">
        <v>818</v>
      </c>
      <c r="V180" s="15">
        <v>0</v>
      </c>
      <c r="W180" s="15">
        <v>10</v>
      </c>
      <c r="X180" s="15">
        <v>20</v>
      </c>
      <c r="Y180" s="261">
        <v>20</v>
      </c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</row>
    <row r="181" spans="1:70" ht="54.75" customHeight="1" x14ac:dyDescent="0.25">
      <c r="A181" s="110"/>
      <c r="B181" s="334"/>
      <c r="C181" s="260"/>
      <c r="D181" s="123" t="s">
        <v>397</v>
      </c>
      <c r="E181" s="123"/>
      <c r="F181" s="123"/>
      <c r="G181" s="123"/>
      <c r="H181" s="254"/>
      <c r="I181" s="254"/>
      <c r="J181" s="254"/>
      <c r="K181" s="254"/>
      <c r="L181" s="254"/>
      <c r="M181" s="622" t="s">
        <v>397</v>
      </c>
      <c r="N181" s="618" t="s">
        <v>392</v>
      </c>
      <c r="O181" s="618" t="s">
        <v>937</v>
      </c>
      <c r="P181" s="703">
        <v>0</v>
      </c>
      <c r="Q181" s="703">
        <v>8</v>
      </c>
      <c r="R181" s="790" t="s">
        <v>731</v>
      </c>
      <c r="S181" s="790" t="s">
        <v>1285</v>
      </c>
      <c r="T181" s="790" t="s">
        <v>858</v>
      </c>
      <c r="U181" s="790" t="s">
        <v>818</v>
      </c>
      <c r="V181" s="15">
        <v>0</v>
      </c>
      <c r="W181" s="15">
        <v>2</v>
      </c>
      <c r="X181" s="15">
        <v>3</v>
      </c>
      <c r="Y181" s="261">
        <v>3</v>
      </c>
    </row>
    <row r="182" spans="1:70" ht="57.75" customHeight="1" x14ac:dyDescent="0.25">
      <c r="A182" s="110"/>
      <c r="B182" s="334"/>
      <c r="C182" s="260"/>
      <c r="D182" s="123"/>
      <c r="E182" s="123"/>
      <c r="F182" s="123"/>
      <c r="G182" s="123"/>
      <c r="H182" s="254"/>
      <c r="I182" s="254"/>
      <c r="J182" s="254"/>
      <c r="K182" s="254"/>
      <c r="L182" s="254"/>
      <c r="M182" s="604"/>
      <c r="N182" s="618" t="s">
        <v>393</v>
      </c>
      <c r="O182" s="618" t="s">
        <v>393</v>
      </c>
      <c r="P182" s="703">
        <v>0</v>
      </c>
      <c r="Q182" s="703">
        <v>8</v>
      </c>
      <c r="R182" s="790" t="s">
        <v>731</v>
      </c>
      <c r="S182" s="790" t="s">
        <v>1285</v>
      </c>
      <c r="T182" s="790" t="s">
        <v>858</v>
      </c>
      <c r="U182" s="790" t="s">
        <v>818</v>
      </c>
      <c r="V182" s="15">
        <v>0</v>
      </c>
      <c r="W182" s="15">
        <v>2</v>
      </c>
      <c r="X182" s="15">
        <v>3</v>
      </c>
      <c r="Y182" s="261">
        <v>3</v>
      </c>
    </row>
    <row r="183" spans="1:70" s="48" customFormat="1" ht="145.5" customHeight="1" x14ac:dyDescent="0.25">
      <c r="A183" s="110"/>
      <c r="B183" s="334"/>
      <c r="C183" s="260"/>
      <c r="D183" s="123"/>
      <c r="E183" s="123"/>
      <c r="F183" s="123"/>
      <c r="G183" s="123"/>
      <c r="H183" s="254"/>
      <c r="I183" s="254"/>
      <c r="J183" s="254"/>
      <c r="K183" s="254"/>
      <c r="L183" s="254"/>
      <c r="M183" s="604"/>
      <c r="N183" s="618" t="s">
        <v>394</v>
      </c>
      <c r="O183" s="618" t="s">
        <v>1115</v>
      </c>
      <c r="P183" s="703">
        <v>1</v>
      </c>
      <c r="Q183" s="703">
        <v>2</v>
      </c>
      <c r="R183" s="790" t="s">
        <v>731</v>
      </c>
      <c r="S183" s="790" t="s">
        <v>1286</v>
      </c>
      <c r="T183" s="790" t="s">
        <v>1095</v>
      </c>
      <c r="U183" s="790" t="s">
        <v>818</v>
      </c>
      <c r="V183" s="15">
        <v>0</v>
      </c>
      <c r="W183" s="15">
        <v>1</v>
      </c>
      <c r="X183" s="15">
        <v>1</v>
      </c>
      <c r="Y183" s="261">
        <v>0</v>
      </c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</row>
    <row r="184" spans="1:70" s="48" customFormat="1" ht="139.5" customHeight="1" x14ac:dyDescent="0.25">
      <c r="A184" s="110"/>
      <c r="B184" s="334"/>
      <c r="C184" s="260"/>
      <c r="D184" s="123"/>
      <c r="E184" s="123"/>
      <c r="F184" s="123"/>
      <c r="G184" s="123"/>
      <c r="H184" s="254"/>
      <c r="I184" s="254"/>
      <c r="J184" s="254"/>
      <c r="K184" s="254"/>
      <c r="L184" s="254"/>
      <c r="M184" s="604"/>
      <c r="N184" s="618" t="s">
        <v>395</v>
      </c>
      <c r="O184" s="618" t="s">
        <v>1116</v>
      </c>
      <c r="P184" s="703">
        <v>0</v>
      </c>
      <c r="Q184" s="703">
        <v>50</v>
      </c>
      <c r="R184" s="790" t="s">
        <v>731</v>
      </c>
      <c r="S184" s="790" t="s">
        <v>1286</v>
      </c>
      <c r="T184" s="790" t="s">
        <v>1095</v>
      </c>
      <c r="U184" s="790" t="s">
        <v>818</v>
      </c>
      <c r="V184" s="15">
        <v>0</v>
      </c>
      <c r="W184" s="15">
        <v>25</v>
      </c>
      <c r="X184" s="15">
        <v>25</v>
      </c>
      <c r="Y184" s="261">
        <v>0</v>
      </c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</row>
    <row r="185" spans="1:70" s="48" customFormat="1" ht="95.25" customHeight="1" thickBot="1" x14ac:dyDescent="0.3">
      <c r="A185" s="110"/>
      <c r="B185" s="334"/>
      <c r="C185" s="267"/>
      <c r="D185" s="268"/>
      <c r="E185" s="268"/>
      <c r="F185" s="268"/>
      <c r="G185" s="268"/>
      <c r="H185" s="269"/>
      <c r="I185" s="269"/>
      <c r="J185" s="269"/>
      <c r="K185" s="269"/>
      <c r="L185" s="269"/>
      <c r="M185" s="624"/>
      <c r="N185" s="625" t="s">
        <v>396</v>
      </c>
      <c r="O185" s="625" t="s">
        <v>1159</v>
      </c>
      <c r="P185" s="707">
        <v>14</v>
      </c>
      <c r="Q185" s="707">
        <v>30</v>
      </c>
      <c r="R185" s="793" t="s">
        <v>731</v>
      </c>
      <c r="S185" s="793" t="s">
        <v>1287</v>
      </c>
      <c r="T185" s="793" t="s">
        <v>1379</v>
      </c>
      <c r="U185" s="793" t="s">
        <v>818</v>
      </c>
      <c r="V185" s="271">
        <v>20</v>
      </c>
      <c r="W185" s="271">
        <v>25</v>
      </c>
      <c r="X185" s="271">
        <v>28</v>
      </c>
      <c r="Y185" s="272">
        <v>30</v>
      </c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</row>
    <row r="186" spans="1:70" s="60" customFormat="1" ht="31.5" customHeight="1" thickBot="1" x14ac:dyDescent="0.3">
      <c r="A186" s="110"/>
      <c r="B186" s="51" t="s">
        <v>1266</v>
      </c>
      <c r="C186" s="52"/>
      <c r="D186" s="53"/>
      <c r="E186" s="54"/>
      <c r="F186" s="54"/>
      <c r="G186" s="54"/>
      <c r="H186" s="55"/>
      <c r="I186" s="55"/>
      <c r="J186" s="55"/>
      <c r="K186" s="55"/>
      <c r="L186" s="55"/>
      <c r="M186" s="626"/>
      <c r="N186" s="627"/>
      <c r="O186" s="627"/>
      <c r="P186" s="708"/>
      <c r="Q186" s="709"/>
      <c r="R186" s="794"/>
      <c r="S186" s="795"/>
      <c r="T186" s="795"/>
      <c r="U186" s="794"/>
      <c r="V186" s="58"/>
      <c r="W186" s="57"/>
      <c r="X186" s="57"/>
      <c r="Y186" s="57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</row>
    <row r="187" spans="1:70" ht="72" customHeight="1" thickTop="1" x14ac:dyDescent="0.25">
      <c r="A187" s="110"/>
      <c r="B187" s="336" t="s">
        <v>102</v>
      </c>
      <c r="C187" s="278" t="s">
        <v>53</v>
      </c>
      <c r="D187" s="279" t="s">
        <v>398</v>
      </c>
      <c r="E187" s="280" t="s">
        <v>1215</v>
      </c>
      <c r="F187" s="280" t="s">
        <v>1185</v>
      </c>
      <c r="G187" s="280">
        <v>11000</v>
      </c>
      <c r="H187" s="280">
        <v>11907</v>
      </c>
      <c r="I187" s="280">
        <f>11000*1.02</f>
        <v>11220</v>
      </c>
      <c r="J187" s="280">
        <f>+I187*1.02</f>
        <v>11444.4</v>
      </c>
      <c r="K187" s="280">
        <f>+J187*1.02</f>
        <v>11673.288</v>
      </c>
      <c r="L187" s="280">
        <f>+K187*1.02</f>
        <v>11906.753760000001</v>
      </c>
      <c r="M187" s="628" t="s">
        <v>31</v>
      </c>
      <c r="N187" s="628" t="s">
        <v>1352</v>
      </c>
      <c r="O187" s="628" t="s">
        <v>1353</v>
      </c>
      <c r="P187" s="282">
        <v>0</v>
      </c>
      <c r="Q187" s="281">
        <v>5.4</v>
      </c>
      <c r="R187" s="796" t="s">
        <v>731</v>
      </c>
      <c r="S187" s="796" t="s">
        <v>1376</v>
      </c>
      <c r="T187" s="796" t="s">
        <v>1088</v>
      </c>
      <c r="U187" s="796" t="s">
        <v>812</v>
      </c>
      <c r="V187" s="281">
        <v>0.4</v>
      </c>
      <c r="W187" s="281">
        <v>1</v>
      </c>
      <c r="X187" s="282">
        <v>2</v>
      </c>
      <c r="Y187" s="283">
        <v>2</v>
      </c>
    </row>
    <row r="188" spans="1:70" ht="42" customHeight="1" x14ac:dyDescent="0.25">
      <c r="A188" s="110"/>
      <c r="B188" s="337"/>
      <c r="C188" s="284"/>
      <c r="D188" s="276" t="s">
        <v>398</v>
      </c>
      <c r="E188" s="277"/>
      <c r="F188" s="277"/>
      <c r="G188" s="277"/>
      <c r="H188" s="277"/>
      <c r="I188" s="277"/>
      <c r="J188" s="277"/>
      <c r="K188" s="277"/>
      <c r="L188" s="277"/>
      <c r="M188" s="629" t="s">
        <v>145</v>
      </c>
      <c r="N188" s="629" t="s">
        <v>399</v>
      </c>
      <c r="O188" s="629" t="s">
        <v>951</v>
      </c>
      <c r="P188" s="274" t="s">
        <v>140</v>
      </c>
      <c r="Q188" s="274" t="s">
        <v>214</v>
      </c>
      <c r="R188" s="797" t="s">
        <v>731</v>
      </c>
      <c r="S188" s="797" t="s">
        <v>1376</v>
      </c>
      <c r="T188" s="797" t="s">
        <v>1088</v>
      </c>
      <c r="U188" s="797" t="s">
        <v>812</v>
      </c>
      <c r="V188" s="275">
        <v>0.08</v>
      </c>
      <c r="W188" s="273">
        <v>0.22</v>
      </c>
      <c r="X188" s="273">
        <v>1</v>
      </c>
      <c r="Y188" s="285">
        <v>0.2</v>
      </c>
    </row>
    <row r="189" spans="1:70" s="48" customFormat="1" ht="52.5" customHeight="1" thickBot="1" x14ac:dyDescent="0.3">
      <c r="A189" s="110"/>
      <c r="B189" s="337"/>
      <c r="C189" s="288"/>
      <c r="D189" s="289" t="s">
        <v>398</v>
      </c>
      <c r="E189" s="290"/>
      <c r="F189" s="290"/>
      <c r="G189" s="290"/>
      <c r="H189" s="290"/>
      <c r="I189" s="290"/>
      <c r="J189" s="290"/>
      <c r="K189" s="290"/>
      <c r="L189" s="290"/>
      <c r="M189" s="630" t="s">
        <v>400</v>
      </c>
      <c r="N189" s="630" t="s">
        <v>1297</v>
      </c>
      <c r="O189" s="630" t="s">
        <v>1296</v>
      </c>
      <c r="P189" s="291">
        <v>0</v>
      </c>
      <c r="Q189" s="291">
        <v>1</v>
      </c>
      <c r="R189" s="798" t="s">
        <v>731</v>
      </c>
      <c r="S189" s="799" t="s">
        <v>1376</v>
      </c>
      <c r="T189" s="799" t="s">
        <v>1088</v>
      </c>
      <c r="U189" s="798" t="s">
        <v>812</v>
      </c>
      <c r="V189" s="291">
        <v>0</v>
      </c>
      <c r="W189" s="291">
        <v>0</v>
      </c>
      <c r="X189" s="291">
        <v>0</v>
      </c>
      <c r="Y189" s="292">
        <v>1</v>
      </c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</row>
    <row r="190" spans="1:70" ht="39.75" customHeight="1" x14ac:dyDescent="0.25">
      <c r="A190" s="110"/>
      <c r="B190" s="337"/>
      <c r="C190" s="297" t="s">
        <v>105</v>
      </c>
      <c r="D190" s="286" t="s">
        <v>403</v>
      </c>
      <c r="E190" s="298"/>
      <c r="F190" s="299" t="s">
        <v>862</v>
      </c>
      <c r="G190" s="300" t="s">
        <v>861</v>
      </c>
      <c r="H190" s="300">
        <v>1</v>
      </c>
      <c r="I190" s="300">
        <v>3</v>
      </c>
      <c r="J190" s="300">
        <v>3</v>
      </c>
      <c r="K190" s="300">
        <v>3</v>
      </c>
      <c r="L190" s="300">
        <v>3</v>
      </c>
      <c r="M190" s="631" t="s">
        <v>32</v>
      </c>
      <c r="N190" s="631" t="s">
        <v>69</v>
      </c>
      <c r="O190" s="631" t="s">
        <v>938</v>
      </c>
      <c r="P190" s="710">
        <v>4500</v>
      </c>
      <c r="Q190" s="710">
        <v>9000</v>
      </c>
      <c r="R190" s="800" t="s">
        <v>731</v>
      </c>
      <c r="S190" s="800" t="s">
        <v>1368</v>
      </c>
      <c r="T190" s="800" t="s">
        <v>1094</v>
      </c>
      <c r="U190" s="800" t="s">
        <v>811</v>
      </c>
      <c r="V190" s="287">
        <v>2250</v>
      </c>
      <c r="W190" s="287">
        <v>2250</v>
      </c>
      <c r="X190" s="287">
        <v>2250</v>
      </c>
      <c r="Y190" s="301">
        <v>2250</v>
      </c>
    </row>
    <row r="191" spans="1:70" ht="38.25" customHeight="1" x14ac:dyDescent="0.25">
      <c r="A191" s="110"/>
      <c r="B191" s="337"/>
      <c r="C191" s="302"/>
      <c r="D191" s="75" t="s">
        <v>403</v>
      </c>
      <c r="E191" s="293"/>
      <c r="F191" s="294"/>
      <c r="G191" s="295"/>
      <c r="H191" s="295"/>
      <c r="I191" s="295"/>
      <c r="J191" s="295"/>
      <c r="K191" s="295"/>
      <c r="L191" s="295"/>
      <c r="M191" s="632" t="s">
        <v>401</v>
      </c>
      <c r="N191" s="632" t="s">
        <v>402</v>
      </c>
      <c r="O191" s="632" t="s">
        <v>939</v>
      </c>
      <c r="P191" s="711">
        <v>1</v>
      </c>
      <c r="Q191" s="711">
        <v>5</v>
      </c>
      <c r="R191" s="801" t="s">
        <v>731</v>
      </c>
      <c r="S191" s="801" t="s">
        <v>1368</v>
      </c>
      <c r="T191" s="801" t="s">
        <v>1094</v>
      </c>
      <c r="U191" s="801" t="s">
        <v>811</v>
      </c>
      <c r="V191" s="76">
        <v>1</v>
      </c>
      <c r="W191" s="76">
        <v>1</v>
      </c>
      <c r="X191" s="76">
        <v>1</v>
      </c>
      <c r="Y191" s="303">
        <v>1</v>
      </c>
    </row>
    <row r="192" spans="1:70" ht="41.25" customHeight="1" x14ac:dyDescent="0.25">
      <c r="A192" s="110"/>
      <c r="B192" s="337"/>
      <c r="C192" s="302"/>
      <c r="D192" s="75" t="s">
        <v>38</v>
      </c>
      <c r="E192" s="77"/>
      <c r="F192" s="294"/>
      <c r="G192" s="295"/>
      <c r="H192" s="295"/>
      <c r="I192" s="295"/>
      <c r="J192" s="295"/>
      <c r="K192" s="295"/>
      <c r="L192" s="295"/>
      <c r="M192" s="632" t="s">
        <v>404</v>
      </c>
      <c r="N192" s="632" t="s">
        <v>204</v>
      </c>
      <c r="O192" s="632" t="s">
        <v>940</v>
      </c>
      <c r="P192" s="711">
        <v>1</v>
      </c>
      <c r="Q192" s="711">
        <v>4</v>
      </c>
      <c r="R192" s="801" t="s">
        <v>731</v>
      </c>
      <c r="S192" s="801" t="s">
        <v>1368</v>
      </c>
      <c r="T192" s="801" t="s">
        <v>1094</v>
      </c>
      <c r="U192" s="801" t="s">
        <v>811</v>
      </c>
      <c r="V192" s="76">
        <v>1</v>
      </c>
      <c r="W192" s="76">
        <v>1</v>
      </c>
      <c r="X192" s="76">
        <v>1</v>
      </c>
      <c r="Y192" s="303">
        <v>1</v>
      </c>
    </row>
    <row r="193" spans="1:70" ht="53.25" customHeight="1" x14ac:dyDescent="0.25">
      <c r="A193" s="110"/>
      <c r="B193" s="337"/>
      <c r="C193" s="302"/>
      <c r="D193" s="75" t="s">
        <v>38</v>
      </c>
      <c r="E193" s="77" t="s">
        <v>1128</v>
      </c>
      <c r="F193" s="294"/>
      <c r="G193" s="295"/>
      <c r="H193" s="295"/>
      <c r="I193" s="295"/>
      <c r="J193" s="295"/>
      <c r="K193" s="295"/>
      <c r="L193" s="295"/>
      <c r="M193" s="632" t="s">
        <v>118</v>
      </c>
      <c r="N193" s="633" t="s">
        <v>205</v>
      </c>
      <c r="O193" s="633" t="s">
        <v>941</v>
      </c>
      <c r="P193" s="711">
        <v>159</v>
      </c>
      <c r="Q193" s="711">
        <v>10000</v>
      </c>
      <c r="R193" s="801" t="s">
        <v>731</v>
      </c>
      <c r="S193" s="801" t="s">
        <v>1368</v>
      </c>
      <c r="T193" s="801" t="s">
        <v>1094</v>
      </c>
      <c r="U193" s="801" t="s">
        <v>811</v>
      </c>
      <c r="V193" s="76">
        <v>2500</v>
      </c>
      <c r="W193" s="76">
        <v>2500</v>
      </c>
      <c r="X193" s="76">
        <v>2500</v>
      </c>
      <c r="Y193" s="303">
        <v>2500</v>
      </c>
    </row>
    <row r="194" spans="1:70" s="8" customFormat="1" ht="35.25" customHeight="1" x14ac:dyDescent="0.25">
      <c r="A194" s="110"/>
      <c r="B194" s="337"/>
      <c r="C194" s="302"/>
      <c r="D194" s="75" t="s">
        <v>38</v>
      </c>
      <c r="E194" s="296"/>
      <c r="F194" s="294"/>
      <c r="G194" s="295"/>
      <c r="H194" s="295"/>
      <c r="I194" s="295"/>
      <c r="J194" s="295"/>
      <c r="K194" s="295"/>
      <c r="L194" s="295"/>
      <c r="M194" s="632" t="s">
        <v>33</v>
      </c>
      <c r="N194" s="632" t="s">
        <v>82</v>
      </c>
      <c r="O194" s="632" t="s">
        <v>942</v>
      </c>
      <c r="P194" s="711">
        <v>833</v>
      </c>
      <c r="Q194" s="711">
        <v>4000</v>
      </c>
      <c r="R194" s="801" t="s">
        <v>731</v>
      </c>
      <c r="S194" s="801" t="s">
        <v>1368</v>
      </c>
      <c r="T194" s="801" t="s">
        <v>1094</v>
      </c>
      <c r="U194" s="801" t="s">
        <v>811</v>
      </c>
      <c r="V194" s="76">
        <v>1000</v>
      </c>
      <c r="W194" s="76">
        <v>1000</v>
      </c>
      <c r="X194" s="76">
        <v>1000</v>
      </c>
      <c r="Y194" s="303">
        <v>1000</v>
      </c>
    </row>
    <row r="195" spans="1:70" ht="42.75" customHeight="1" x14ac:dyDescent="0.25">
      <c r="A195" s="110"/>
      <c r="B195" s="337"/>
      <c r="C195" s="302"/>
      <c r="D195" s="75" t="s">
        <v>38</v>
      </c>
      <c r="E195" s="296"/>
      <c r="F195" s="294"/>
      <c r="G195" s="295"/>
      <c r="H195" s="295"/>
      <c r="I195" s="295"/>
      <c r="J195" s="295"/>
      <c r="K195" s="295"/>
      <c r="L195" s="295"/>
      <c r="M195" s="632" t="s">
        <v>405</v>
      </c>
      <c r="N195" s="632" t="s">
        <v>206</v>
      </c>
      <c r="O195" s="632" t="s">
        <v>943</v>
      </c>
      <c r="P195" s="711">
        <v>5</v>
      </c>
      <c r="Q195" s="711">
        <v>7</v>
      </c>
      <c r="R195" s="801" t="s">
        <v>731</v>
      </c>
      <c r="S195" s="801" t="s">
        <v>1368</v>
      </c>
      <c r="T195" s="801" t="s">
        <v>1094</v>
      </c>
      <c r="U195" s="801" t="s">
        <v>811</v>
      </c>
      <c r="V195" s="76">
        <v>1</v>
      </c>
      <c r="W195" s="76">
        <v>2</v>
      </c>
      <c r="X195" s="76">
        <v>2</v>
      </c>
      <c r="Y195" s="303">
        <v>2</v>
      </c>
    </row>
    <row r="196" spans="1:70" ht="40.5" customHeight="1" thickBot="1" x14ac:dyDescent="0.3">
      <c r="A196" s="110"/>
      <c r="B196" s="337"/>
      <c r="C196" s="304"/>
      <c r="D196" s="305" t="s">
        <v>38</v>
      </c>
      <c r="E196" s="306"/>
      <c r="F196" s="125"/>
      <c r="G196" s="307"/>
      <c r="H196" s="307"/>
      <c r="I196" s="307"/>
      <c r="J196" s="307"/>
      <c r="K196" s="307"/>
      <c r="L196" s="307"/>
      <c r="M196" s="634" t="s">
        <v>406</v>
      </c>
      <c r="N196" s="634" t="s">
        <v>1298</v>
      </c>
      <c r="O196" s="634" t="s">
        <v>944</v>
      </c>
      <c r="P196" s="102">
        <v>0</v>
      </c>
      <c r="Q196" s="102">
        <v>1</v>
      </c>
      <c r="R196" s="802" t="s">
        <v>731</v>
      </c>
      <c r="S196" s="801" t="s">
        <v>1368</v>
      </c>
      <c r="T196" s="802" t="s">
        <v>1094</v>
      </c>
      <c r="U196" s="802" t="s">
        <v>811</v>
      </c>
      <c r="V196" s="308">
        <v>0</v>
      </c>
      <c r="W196" s="308">
        <v>0</v>
      </c>
      <c r="X196" s="308">
        <v>0</v>
      </c>
      <c r="Y196" s="309">
        <v>1</v>
      </c>
    </row>
    <row r="197" spans="1:70" ht="29.25" customHeight="1" x14ac:dyDescent="0.25">
      <c r="A197" s="110"/>
      <c r="B197" s="337"/>
      <c r="C197" s="319" t="s">
        <v>413</v>
      </c>
      <c r="D197" s="320" t="s">
        <v>408</v>
      </c>
      <c r="E197" s="321" t="s">
        <v>1217</v>
      </c>
      <c r="F197" s="321" t="s">
        <v>414</v>
      </c>
      <c r="G197" s="321">
        <v>679</v>
      </c>
      <c r="H197" s="321">
        <v>679</v>
      </c>
      <c r="I197" s="321">
        <v>679</v>
      </c>
      <c r="J197" s="321">
        <v>679</v>
      </c>
      <c r="K197" s="321">
        <v>679</v>
      </c>
      <c r="L197" s="321">
        <v>679</v>
      </c>
      <c r="M197" s="635" t="s">
        <v>119</v>
      </c>
      <c r="N197" s="635" t="s">
        <v>81</v>
      </c>
      <c r="O197" s="635" t="s">
        <v>1301</v>
      </c>
      <c r="P197" s="712">
        <v>224</v>
      </c>
      <c r="Q197" s="712">
        <v>224</v>
      </c>
      <c r="R197" s="803" t="s">
        <v>731</v>
      </c>
      <c r="S197" s="803" t="s">
        <v>1368</v>
      </c>
      <c r="T197" s="803" t="s">
        <v>1094</v>
      </c>
      <c r="U197" s="804" t="s">
        <v>811</v>
      </c>
      <c r="V197" s="322">
        <v>56</v>
      </c>
      <c r="W197" s="322">
        <v>56</v>
      </c>
      <c r="X197" s="322">
        <v>56</v>
      </c>
      <c r="Y197" s="323">
        <v>56</v>
      </c>
    </row>
    <row r="198" spans="1:70" ht="42" customHeight="1" x14ac:dyDescent="0.25">
      <c r="A198" s="110"/>
      <c r="B198" s="337"/>
      <c r="C198" s="324"/>
      <c r="D198" s="312" t="s">
        <v>408</v>
      </c>
      <c r="E198" s="314"/>
      <c r="F198" s="314"/>
      <c r="G198" s="311"/>
      <c r="H198" s="311"/>
      <c r="I198" s="311"/>
      <c r="J198" s="311"/>
      <c r="K198" s="311"/>
      <c r="L198" s="311"/>
      <c r="M198" s="636" t="s">
        <v>68</v>
      </c>
      <c r="N198" s="636" t="s">
        <v>1139</v>
      </c>
      <c r="O198" s="636" t="s">
        <v>1140</v>
      </c>
      <c r="P198" s="713">
        <v>13</v>
      </c>
      <c r="Q198" s="713">
        <v>10</v>
      </c>
      <c r="R198" s="805" t="s">
        <v>731</v>
      </c>
      <c r="S198" s="805" t="s">
        <v>1368</v>
      </c>
      <c r="T198" s="805" t="s">
        <v>1094</v>
      </c>
      <c r="U198" s="806" t="s">
        <v>811</v>
      </c>
      <c r="V198" s="313">
        <v>0</v>
      </c>
      <c r="W198" s="313">
        <v>4</v>
      </c>
      <c r="X198" s="313">
        <v>4</v>
      </c>
      <c r="Y198" s="325">
        <v>2</v>
      </c>
    </row>
    <row r="199" spans="1:70" ht="51" customHeight="1" x14ac:dyDescent="0.25">
      <c r="A199" s="110"/>
      <c r="B199" s="337"/>
      <c r="C199" s="324"/>
      <c r="D199" s="312" t="s">
        <v>408</v>
      </c>
      <c r="E199" s="314"/>
      <c r="F199" s="314"/>
      <c r="G199" s="311"/>
      <c r="H199" s="311"/>
      <c r="I199" s="311"/>
      <c r="J199" s="311"/>
      <c r="K199" s="311"/>
      <c r="L199" s="311"/>
      <c r="M199" s="638" t="s">
        <v>407</v>
      </c>
      <c r="N199" s="636" t="s">
        <v>120</v>
      </c>
      <c r="O199" s="636" t="s">
        <v>945</v>
      </c>
      <c r="P199" s="713">
        <v>0</v>
      </c>
      <c r="Q199" s="713">
        <v>4</v>
      </c>
      <c r="R199" s="805" t="s">
        <v>731</v>
      </c>
      <c r="S199" s="805" t="s">
        <v>1368</v>
      </c>
      <c r="T199" s="805" t="s">
        <v>1094</v>
      </c>
      <c r="U199" s="806" t="s">
        <v>811</v>
      </c>
      <c r="V199" s="313">
        <v>1</v>
      </c>
      <c r="W199" s="313">
        <v>1</v>
      </c>
      <c r="X199" s="313">
        <v>1</v>
      </c>
      <c r="Y199" s="325">
        <v>1</v>
      </c>
    </row>
    <row r="200" spans="1:70" ht="38.25" customHeight="1" x14ac:dyDescent="0.25">
      <c r="A200" s="110"/>
      <c r="B200" s="337"/>
      <c r="C200" s="324"/>
      <c r="D200" s="312" t="s">
        <v>408</v>
      </c>
      <c r="E200" s="315"/>
      <c r="F200" s="315"/>
      <c r="G200" s="103"/>
      <c r="H200" s="103"/>
      <c r="I200" s="103"/>
      <c r="J200" s="103"/>
      <c r="K200" s="103"/>
      <c r="L200" s="103"/>
      <c r="M200" s="604"/>
      <c r="N200" s="636" t="s">
        <v>1302</v>
      </c>
      <c r="O200" s="637" t="s">
        <v>946</v>
      </c>
      <c r="P200" s="713">
        <v>0</v>
      </c>
      <c r="Q200" s="713">
        <v>1</v>
      </c>
      <c r="R200" s="805" t="s">
        <v>731</v>
      </c>
      <c r="S200" s="805" t="s">
        <v>1368</v>
      </c>
      <c r="T200" s="805" t="s">
        <v>1094</v>
      </c>
      <c r="U200" s="806" t="s">
        <v>811</v>
      </c>
      <c r="V200" s="313">
        <v>0</v>
      </c>
      <c r="W200" s="313">
        <v>0</v>
      </c>
      <c r="X200" s="313">
        <v>1</v>
      </c>
      <c r="Y200" s="325">
        <v>0</v>
      </c>
    </row>
    <row r="201" spans="1:70" ht="27.75" customHeight="1" x14ac:dyDescent="0.25">
      <c r="A201" s="110"/>
      <c r="B201" s="337"/>
      <c r="C201" s="326"/>
      <c r="D201" s="312" t="s">
        <v>664</v>
      </c>
      <c r="E201" s="316" t="s">
        <v>1216</v>
      </c>
      <c r="F201" s="317" t="s">
        <v>409</v>
      </c>
      <c r="G201" s="311">
        <v>236408</v>
      </c>
      <c r="H201" s="318">
        <f>+G201*1.1</f>
        <v>260048.80000000002</v>
      </c>
      <c r="I201" s="318">
        <f>+G201*1.025</f>
        <v>242318.19999999998</v>
      </c>
      <c r="J201" s="318">
        <f>+I201*1.025</f>
        <v>248376.15499999997</v>
      </c>
      <c r="K201" s="318">
        <f>+J201*1.025</f>
        <v>254585.55887499996</v>
      </c>
      <c r="L201" s="318">
        <v>260049</v>
      </c>
      <c r="M201" s="636" t="s">
        <v>410</v>
      </c>
      <c r="N201" s="636" t="s">
        <v>1303</v>
      </c>
      <c r="O201" s="636" t="s">
        <v>947</v>
      </c>
      <c r="P201" s="714">
        <v>0</v>
      </c>
      <c r="Q201" s="714">
        <v>1</v>
      </c>
      <c r="R201" s="805" t="s">
        <v>722</v>
      </c>
      <c r="S201" s="805" t="s">
        <v>1287</v>
      </c>
      <c r="T201" s="805" t="s">
        <v>1094</v>
      </c>
      <c r="U201" s="805" t="s">
        <v>811</v>
      </c>
      <c r="V201" s="20">
        <v>1</v>
      </c>
      <c r="W201" s="20">
        <v>1</v>
      </c>
      <c r="X201" s="20">
        <v>1</v>
      </c>
      <c r="Y201" s="327">
        <v>1</v>
      </c>
    </row>
    <row r="202" spans="1:70" ht="39.75" customHeight="1" x14ac:dyDescent="0.25">
      <c r="A202" s="110"/>
      <c r="B202" s="337"/>
      <c r="C202" s="326"/>
      <c r="D202" s="312" t="s">
        <v>664</v>
      </c>
      <c r="E202" s="316"/>
      <c r="F202" s="317"/>
      <c r="G202" s="103"/>
      <c r="H202" s="131"/>
      <c r="I202" s="131"/>
      <c r="J202" s="131"/>
      <c r="K202" s="131"/>
      <c r="L202" s="131"/>
      <c r="M202" s="636" t="s">
        <v>411</v>
      </c>
      <c r="N202" s="636" t="s">
        <v>1304</v>
      </c>
      <c r="O202" s="636" t="s">
        <v>948</v>
      </c>
      <c r="P202" s="714">
        <v>1</v>
      </c>
      <c r="Q202" s="714">
        <v>5</v>
      </c>
      <c r="R202" s="805" t="s">
        <v>731</v>
      </c>
      <c r="S202" s="805" t="s">
        <v>1287</v>
      </c>
      <c r="T202" s="805" t="s">
        <v>1094</v>
      </c>
      <c r="U202" s="805" t="s">
        <v>811</v>
      </c>
      <c r="V202" s="20">
        <v>1</v>
      </c>
      <c r="W202" s="20">
        <v>2</v>
      </c>
      <c r="X202" s="20">
        <v>1</v>
      </c>
      <c r="Y202" s="327">
        <v>1</v>
      </c>
    </row>
    <row r="203" spans="1:70" ht="45.75" customHeight="1" thickBot="1" x14ac:dyDescent="0.3">
      <c r="A203" s="110"/>
      <c r="B203" s="337"/>
      <c r="C203" s="328"/>
      <c r="D203" s="329" t="s">
        <v>664</v>
      </c>
      <c r="E203" s="172"/>
      <c r="F203" s="173"/>
      <c r="G203" s="270"/>
      <c r="H203" s="330"/>
      <c r="I203" s="330"/>
      <c r="J203" s="330"/>
      <c r="K203" s="330"/>
      <c r="L203" s="330"/>
      <c r="M203" s="639" t="s">
        <v>412</v>
      </c>
      <c r="N203" s="640" t="s">
        <v>1305</v>
      </c>
      <c r="O203" s="640" t="s">
        <v>949</v>
      </c>
      <c r="P203" s="715">
        <v>12</v>
      </c>
      <c r="Q203" s="715">
        <v>24</v>
      </c>
      <c r="R203" s="807" t="s">
        <v>731</v>
      </c>
      <c r="S203" s="807" t="s">
        <v>1287</v>
      </c>
      <c r="T203" s="807" t="s">
        <v>1094</v>
      </c>
      <c r="U203" s="807" t="s">
        <v>811</v>
      </c>
      <c r="V203" s="331">
        <v>3</v>
      </c>
      <c r="W203" s="331">
        <v>8</v>
      </c>
      <c r="X203" s="331">
        <v>9</v>
      </c>
      <c r="Y203" s="332">
        <v>4</v>
      </c>
    </row>
    <row r="204" spans="1:70" s="60" customFormat="1" ht="45.75" customHeight="1" thickBot="1" x14ac:dyDescent="0.3">
      <c r="A204" s="110"/>
      <c r="B204" s="51" t="s">
        <v>1268</v>
      </c>
      <c r="C204" s="65"/>
      <c r="D204" s="66"/>
      <c r="E204" s="51"/>
      <c r="F204" s="310"/>
      <c r="G204" s="56"/>
      <c r="H204" s="67"/>
      <c r="I204" s="67"/>
      <c r="J204" s="67"/>
      <c r="K204" s="67"/>
      <c r="L204" s="67"/>
      <c r="M204" s="641"/>
      <c r="N204" s="627"/>
      <c r="O204" s="627"/>
      <c r="P204" s="716"/>
      <c r="Q204" s="716"/>
      <c r="R204" s="794"/>
      <c r="S204" s="795"/>
      <c r="T204" s="795"/>
      <c r="U204" s="794"/>
      <c r="V204" s="59"/>
      <c r="W204" s="59"/>
      <c r="X204" s="59"/>
      <c r="Y204" s="59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</row>
    <row r="205" spans="1:70" ht="32.25" customHeight="1" x14ac:dyDescent="0.25">
      <c r="A205" s="110"/>
      <c r="B205" s="338" t="s">
        <v>103</v>
      </c>
      <c r="C205" s="349" t="s">
        <v>19</v>
      </c>
      <c r="D205" s="350" t="s">
        <v>415</v>
      </c>
      <c r="E205" s="351" t="s">
        <v>1218</v>
      </c>
      <c r="F205" s="351" t="s">
        <v>1184</v>
      </c>
      <c r="G205" s="351">
        <v>1.02</v>
      </c>
      <c r="H205" s="351">
        <v>2</v>
      </c>
      <c r="I205" s="351">
        <v>0</v>
      </c>
      <c r="J205" s="351">
        <v>0.17</v>
      </c>
      <c r="K205" s="351">
        <v>0.33</v>
      </c>
      <c r="L205" s="351">
        <v>0.48</v>
      </c>
      <c r="M205" s="642" t="s">
        <v>416</v>
      </c>
      <c r="N205" s="642" t="s">
        <v>1300</v>
      </c>
      <c r="O205" s="642" t="s">
        <v>208</v>
      </c>
      <c r="P205" s="717">
        <v>0</v>
      </c>
      <c r="Q205" s="717">
        <v>1</v>
      </c>
      <c r="R205" s="808" t="s">
        <v>722</v>
      </c>
      <c r="S205" s="808" t="s">
        <v>1299</v>
      </c>
      <c r="T205" s="808" t="s">
        <v>859</v>
      </c>
      <c r="U205" s="809" t="s">
        <v>812</v>
      </c>
      <c r="V205" s="352">
        <v>1</v>
      </c>
      <c r="W205" s="352">
        <v>1</v>
      </c>
      <c r="X205" s="352">
        <v>1</v>
      </c>
      <c r="Y205" s="353">
        <v>1</v>
      </c>
    </row>
    <row r="206" spans="1:70" ht="69" customHeight="1" x14ac:dyDescent="0.25">
      <c r="A206" s="110"/>
      <c r="B206" s="338"/>
      <c r="C206" s="354"/>
      <c r="D206" s="348" t="s">
        <v>415</v>
      </c>
      <c r="E206" s="134"/>
      <c r="F206" s="134"/>
      <c r="G206" s="134" t="s">
        <v>1168</v>
      </c>
      <c r="H206" s="134" t="s">
        <v>1169</v>
      </c>
      <c r="I206" s="134"/>
      <c r="J206" s="134">
        <v>0.17</v>
      </c>
      <c r="K206" s="134">
        <v>0.33</v>
      </c>
      <c r="L206" s="134">
        <v>0.48</v>
      </c>
      <c r="M206" s="643" t="s">
        <v>1120</v>
      </c>
      <c r="N206" s="643" t="s">
        <v>1121</v>
      </c>
      <c r="O206" s="643" t="s">
        <v>1122</v>
      </c>
      <c r="P206" s="718">
        <v>1</v>
      </c>
      <c r="Q206" s="718">
        <v>1</v>
      </c>
      <c r="R206" s="810" t="s">
        <v>722</v>
      </c>
      <c r="S206" s="810" t="s">
        <v>1299</v>
      </c>
      <c r="T206" s="810" t="s">
        <v>859</v>
      </c>
      <c r="U206" s="811" t="s">
        <v>812</v>
      </c>
      <c r="V206" s="79">
        <v>1</v>
      </c>
      <c r="W206" s="79">
        <v>1</v>
      </c>
      <c r="X206" s="79">
        <v>1</v>
      </c>
      <c r="Y206" s="355">
        <v>1</v>
      </c>
    </row>
    <row r="207" spans="1:70" ht="39.75" customHeight="1" x14ac:dyDescent="0.25">
      <c r="A207" s="110"/>
      <c r="B207" s="338"/>
      <c r="C207" s="326"/>
      <c r="D207" s="348" t="s">
        <v>415</v>
      </c>
      <c r="E207" s="134"/>
      <c r="F207" s="134"/>
      <c r="G207" s="134" t="s">
        <v>693</v>
      </c>
      <c r="H207" s="134" t="s">
        <v>1170</v>
      </c>
      <c r="I207" s="134"/>
      <c r="J207" s="134">
        <v>0.17</v>
      </c>
      <c r="K207" s="134">
        <v>0.33</v>
      </c>
      <c r="L207" s="134">
        <v>0.48</v>
      </c>
      <c r="M207" s="643" t="s">
        <v>209</v>
      </c>
      <c r="N207" s="643" t="s">
        <v>70</v>
      </c>
      <c r="O207" s="643" t="s">
        <v>1306</v>
      </c>
      <c r="P207" s="719" t="s">
        <v>1177</v>
      </c>
      <c r="Q207" s="719" t="s">
        <v>1178</v>
      </c>
      <c r="R207" s="810" t="s">
        <v>731</v>
      </c>
      <c r="S207" s="810" t="s">
        <v>1299</v>
      </c>
      <c r="T207" s="810" t="s">
        <v>859</v>
      </c>
      <c r="U207" s="811" t="s">
        <v>812</v>
      </c>
      <c r="V207" s="50">
        <v>5000</v>
      </c>
      <c r="W207" s="50">
        <v>9000</v>
      </c>
      <c r="X207" s="50">
        <v>9000</v>
      </c>
      <c r="Y207" s="356">
        <v>6171</v>
      </c>
    </row>
    <row r="208" spans="1:70" ht="45.75" customHeight="1" x14ac:dyDescent="0.25">
      <c r="A208" s="110"/>
      <c r="B208" s="338"/>
      <c r="C208" s="326"/>
      <c r="D208" s="348" t="s">
        <v>415</v>
      </c>
      <c r="E208" s="134"/>
      <c r="F208" s="134"/>
      <c r="G208" s="134"/>
      <c r="H208" s="134"/>
      <c r="I208" s="134"/>
      <c r="J208" s="134">
        <v>0.17</v>
      </c>
      <c r="K208" s="134">
        <v>0.33</v>
      </c>
      <c r="L208" s="134">
        <v>0.48</v>
      </c>
      <c r="M208" s="643" t="s">
        <v>417</v>
      </c>
      <c r="N208" s="643" t="s">
        <v>418</v>
      </c>
      <c r="O208" s="643" t="s">
        <v>1307</v>
      </c>
      <c r="P208" s="719" t="s">
        <v>421</v>
      </c>
      <c r="Q208" s="719" t="s">
        <v>422</v>
      </c>
      <c r="R208" s="810" t="s">
        <v>731</v>
      </c>
      <c r="S208" s="810" t="s">
        <v>1299</v>
      </c>
      <c r="T208" s="810" t="s">
        <v>859</v>
      </c>
      <c r="U208" s="811" t="s">
        <v>812</v>
      </c>
      <c r="V208" s="50">
        <v>0</v>
      </c>
      <c r="W208" s="80">
        <v>0.17</v>
      </c>
      <c r="X208" s="80">
        <v>0.33</v>
      </c>
      <c r="Y208" s="357">
        <v>0.48</v>
      </c>
    </row>
    <row r="209" spans="1:70" ht="39.75" customHeight="1" x14ac:dyDescent="0.25">
      <c r="A209" s="110"/>
      <c r="B209" s="338"/>
      <c r="C209" s="326"/>
      <c r="D209" s="348" t="s">
        <v>415</v>
      </c>
      <c r="E209" s="134"/>
      <c r="F209" s="134"/>
      <c r="G209" s="134">
        <v>0</v>
      </c>
      <c r="H209" s="134">
        <v>9700</v>
      </c>
      <c r="I209" s="134"/>
      <c r="J209" s="134">
        <v>0.17</v>
      </c>
      <c r="K209" s="134">
        <v>0.33</v>
      </c>
      <c r="L209" s="134">
        <v>0.48</v>
      </c>
      <c r="M209" s="643" t="s">
        <v>419</v>
      </c>
      <c r="N209" s="643" t="s">
        <v>420</v>
      </c>
      <c r="O209" s="643" t="s">
        <v>950</v>
      </c>
      <c r="P209" s="719" t="s">
        <v>140</v>
      </c>
      <c r="Q209" s="719">
        <v>2000</v>
      </c>
      <c r="R209" s="810" t="s">
        <v>731</v>
      </c>
      <c r="S209" s="810" t="s">
        <v>1376</v>
      </c>
      <c r="T209" s="810" t="s">
        <v>859</v>
      </c>
      <c r="U209" s="811" t="s">
        <v>812</v>
      </c>
      <c r="V209" s="50">
        <v>200</v>
      </c>
      <c r="W209" s="50">
        <v>600</v>
      </c>
      <c r="X209" s="50">
        <v>600</v>
      </c>
      <c r="Y209" s="356">
        <v>600</v>
      </c>
    </row>
    <row r="210" spans="1:70" ht="39.75" customHeight="1" x14ac:dyDescent="0.25">
      <c r="A210" s="110"/>
      <c r="B210" s="338"/>
      <c r="C210" s="326"/>
      <c r="D210" s="348" t="s">
        <v>207</v>
      </c>
      <c r="E210" s="134"/>
      <c r="F210" s="134"/>
      <c r="G210" s="134">
        <v>90</v>
      </c>
      <c r="H210" s="134">
        <v>70</v>
      </c>
      <c r="I210" s="134"/>
      <c r="J210" s="134">
        <v>0.17</v>
      </c>
      <c r="K210" s="134">
        <v>0.33</v>
      </c>
      <c r="L210" s="134">
        <v>0.48</v>
      </c>
      <c r="M210" s="643" t="s">
        <v>423</v>
      </c>
      <c r="N210" s="643" t="s">
        <v>70</v>
      </c>
      <c r="O210" s="643" t="s">
        <v>1308</v>
      </c>
      <c r="P210" s="719" t="s">
        <v>140</v>
      </c>
      <c r="Q210" s="719">
        <v>9700</v>
      </c>
      <c r="R210" s="810" t="s">
        <v>731</v>
      </c>
      <c r="S210" s="810" t="s">
        <v>1299</v>
      </c>
      <c r="T210" s="810" t="s">
        <v>859</v>
      </c>
      <c r="U210" s="811" t="s">
        <v>812</v>
      </c>
      <c r="V210" s="50">
        <v>0</v>
      </c>
      <c r="W210" s="50">
        <v>3800</v>
      </c>
      <c r="X210" s="50">
        <v>3900</v>
      </c>
      <c r="Y210" s="356">
        <v>2000</v>
      </c>
    </row>
    <row r="211" spans="1:70" ht="33" customHeight="1" thickBot="1" x14ac:dyDescent="0.3">
      <c r="A211" s="110"/>
      <c r="B211" s="338"/>
      <c r="C211" s="358"/>
      <c r="D211" s="359" t="s">
        <v>54</v>
      </c>
      <c r="E211" s="360"/>
      <c r="F211" s="360"/>
      <c r="G211" s="360"/>
      <c r="H211" s="360"/>
      <c r="I211" s="360"/>
      <c r="J211" s="360">
        <v>0.17</v>
      </c>
      <c r="K211" s="360">
        <v>0.33</v>
      </c>
      <c r="L211" s="360">
        <v>0.48</v>
      </c>
      <c r="M211" s="644" t="s">
        <v>424</v>
      </c>
      <c r="N211" s="644" t="s">
        <v>425</v>
      </c>
      <c r="O211" s="644" t="s">
        <v>952</v>
      </c>
      <c r="P211" s="720">
        <v>90</v>
      </c>
      <c r="Q211" s="720">
        <v>160</v>
      </c>
      <c r="R211" s="812" t="s">
        <v>731</v>
      </c>
      <c r="S211" s="812" t="s">
        <v>1366</v>
      </c>
      <c r="T211" s="813" t="s">
        <v>859</v>
      </c>
      <c r="U211" s="812" t="s">
        <v>812</v>
      </c>
      <c r="V211" s="361">
        <v>36</v>
      </c>
      <c r="W211" s="361">
        <v>40</v>
      </c>
      <c r="X211" s="361">
        <v>40</v>
      </c>
      <c r="Y211" s="362">
        <v>44</v>
      </c>
    </row>
    <row r="212" spans="1:70" ht="81" customHeight="1" x14ac:dyDescent="0.25">
      <c r="A212" s="110"/>
      <c r="B212" s="338"/>
      <c r="C212" s="365" t="s">
        <v>20</v>
      </c>
      <c r="D212" s="366" t="s">
        <v>211</v>
      </c>
      <c r="E212" s="367" t="s">
        <v>1219</v>
      </c>
      <c r="F212" s="367" t="s">
        <v>426</v>
      </c>
      <c r="G212" s="368">
        <v>0</v>
      </c>
      <c r="H212" s="368">
        <v>3</v>
      </c>
      <c r="I212" s="368"/>
      <c r="J212" s="368">
        <v>1</v>
      </c>
      <c r="K212" s="368">
        <v>1</v>
      </c>
      <c r="L212" s="368">
        <v>1</v>
      </c>
      <c r="M212" s="645" t="s">
        <v>212</v>
      </c>
      <c r="N212" s="646" t="s">
        <v>1311</v>
      </c>
      <c r="O212" s="646" t="s">
        <v>1135</v>
      </c>
      <c r="P212" s="721">
        <v>0</v>
      </c>
      <c r="Q212" s="721">
        <v>1</v>
      </c>
      <c r="R212" s="814" t="s">
        <v>731</v>
      </c>
      <c r="S212" s="814" t="s">
        <v>1310</v>
      </c>
      <c r="T212" s="814" t="s">
        <v>859</v>
      </c>
      <c r="U212" s="814" t="s">
        <v>812</v>
      </c>
      <c r="V212" s="369">
        <v>0</v>
      </c>
      <c r="W212" s="369">
        <v>0</v>
      </c>
      <c r="X212" s="369">
        <v>0</v>
      </c>
      <c r="Y212" s="370">
        <v>1</v>
      </c>
    </row>
    <row r="213" spans="1:70" s="31" customFormat="1" ht="30.75" customHeight="1" x14ac:dyDescent="0.25">
      <c r="A213" s="110"/>
      <c r="B213" s="338"/>
      <c r="C213" s="371"/>
      <c r="D213" s="18" t="s">
        <v>211</v>
      </c>
      <c r="E213" s="363"/>
      <c r="F213" s="363"/>
      <c r="G213" s="315"/>
      <c r="H213" s="315"/>
      <c r="I213" s="315"/>
      <c r="J213" s="315"/>
      <c r="K213" s="315"/>
      <c r="L213" s="315"/>
      <c r="M213" s="647" t="s">
        <v>427</v>
      </c>
      <c r="N213" s="647" t="s">
        <v>213</v>
      </c>
      <c r="O213" s="647" t="s">
        <v>1134</v>
      </c>
      <c r="P213" s="722" t="s">
        <v>214</v>
      </c>
      <c r="Q213" s="722" t="s">
        <v>215</v>
      </c>
      <c r="R213" s="815" t="s">
        <v>1309</v>
      </c>
      <c r="S213" s="816" t="s">
        <v>1376</v>
      </c>
      <c r="T213" s="816" t="s">
        <v>859</v>
      </c>
      <c r="U213" s="815" t="s">
        <v>812</v>
      </c>
      <c r="V213" s="364">
        <v>0</v>
      </c>
      <c r="W213" s="364">
        <v>1.5</v>
      </c>
      <c r="X213" s="364">
        <v>1.5</v>
      </c>
      <c r="Y213" s="372">
        <v>2</v>
      </c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</row>
    <row r="214" spans="1:70" ht="42.75" customHeight="1" x14ac:dyDescent="0.25">
      <c r="A214" s="110"/>
      <c r="B214" s="338"/>
      <c r="C214" s="371"/>
      <c r="D214" s="18" t="s">
        <v>211</v>
      </c>
      <c r="E214" s="363"/>
      <c r="F214" s="363"/>
      <c r="G214" s="315"/>
      <c r="H214" s="315"/>
      <c r="I214" s="315"/>
      <c r="J214" s="315"/>
      <c r="K214" s="315"/>
      <c r="L214" s="315"/>
      <c r="M214" s="648" t="s">
        <v>34</v>
      </c>
      <c r="N214" s="647" t="s">
        <v>1311</v>
      </c>
      <c r="O214" s="647" t="s">
        <v>1136</v>
      </c>
      <c r="P214" s="722">
        <v>0</v>
      </c>
      <c r="Q214" s="722">
        <v>1</v>
      </c>
      <c r="R214" s="816" t="s">
        <v>1309</v>
      </c>
      <c r="S214" s="816" t="s">
        <v>1310</v>
      </c>
      <c r="T214" s="816" t="s">
        <v>859</v>
      </c>
      <c r="U214" s="816" t="s">
        <v>812</v>
      </c>
      <c r="V214" s="82">
        <v>0</v>
      </c>
      <c r="W214" s="82">
        <v>0</v>
      </c>
      <c r="X214" s="82">
        <v>0</v>
      </c>
      <c r="Y214" s="373">
        <v>1</v>
      </c>
    </row>
    <row r="215" spans="1:70" s="31" customFormat="1" ht="23.25" customHeight="1" x14ac:dyDescent="0.25">
      <c r="A215" s="110"/>
      <c r="B215" s="338"/>
      <c r="C215" s="371"/>
      <c r="D215" s="18" t="s">
        <v>211</v>
      </c>
      <c r="E215" s="363"/>
      <c r="F215" s="363"/>
      <c r="G215" s="315"/>
      <c r="H215" s="315"/>
      <c r="I215" s="315"/>
      <c r="J215" s="315"/>
      <c r="K215" s="315"/>
      <c r="L215" s="315"/>
      <c r="M215" s="648" t="s">
        <v>216</v>
      </c>
      <c r="N215" s="647" t="s">
        <v>428</v>
      </c>
      <c r="O215" s="647" t="s">
        <v>1137</v>
      </c>
      <c r="P215" s="722">
        <v>0</v>
      </c>
      <c r="Q215" s="722">
        <v>1</v>
      </c>
      <c r="R215" s="816" t="s">
        <v>731</v>
      </c>
      <c r="S215" s="816" t="s">
        <v>1376</v>
      </c>
      <c r="T215" s="816" t="s">
        <v>859</v>
      </c>
      <c r="U215" s="816" t="s">
        <v>812</v>
      </c>
      <c r="V215" s="82">
        <v>0</v>
      </c>
      <c r="W215" s="82">
        <v>0</v>
      </c>
      <c r="X215" s="82">
        <v>0</v>
      </c>
      <c r="Y215" s="373">
        <v>1</v>
      </c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</row>
    <row r="216" spans="1:70" s="31" customFormat="1" ht="30" customHeight="1" x14ac:dyDescent="0.25">
      <c r="A216" s="110"/>
      <c r="B216" s="338"/>
      <c r="C216" s="371"/>
      <c r="D216" s="18" t="s">
        <v>211</v>
      </c>
      <c r="E216" s="363"/>
      <c r="F216" s="363"/>
      <c r="G216" s="315"/>
      <c r="H216" s="315"/>
      <c r="I216" s="315"/>
      <c r="J216" s="315"/>
      <c r="K216" s="315"/>
      <c r="L216" s="315"/>
      <c r="M216" s="648" t="s">
        <v>217</v>
      </c>
      <c r="N216" s="647" t="s">
        <v>429</v>
      </c>
      <c r="O216" s="647" t="s">
        <v>1138</v>
      </c>
      <c r="P216" s="722" t="s">
        <v>140</v>
      </c>
      <c r="Q216" s="722">
        <v>1</v>
      </c>
      <c r="R216" s="816" t="s">
        <v>1309</v>
      </c>
      <c r="S216" s="816" t="s">
        <v>1376</v>
      </c>
      <c r="T216" s="817" t="s">
        <v>859</v>
      </c>
      <c r="U216" s="816" t="s">
        <v>812</v>
      </c>
      <c r="V216" s="82">
        <v>0</v>
      </c>
      <c r="W216" s="82">
        <v>0</v>
      </c>
      <c r="X216" s="82">
        <v>0</v>
      </c>
      <c r="Y216" s="373">
        <v>1</v>
      </c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</row>
    <row r="217" spans="1:70" s="31" customFormat="1" ht="34.5" customHeight="1" x14ac:dyDescent="0.25">
      <c r="A217" s="110"/>
      <c r="B217" s="338"/>
      <c r="C217" s="371"/>
      <c r="D217" s="18" t="s">
        <v>211</v>
      </c>
      <c r="E217" s="363"/>
      <c r="F217" s="363"/>
      <c r="G217" s="315"/>
      <c r="H217" s="315"/>
      <c r="I217" s="315"/>
      <c r="J217" s="315"/>
      <c r="K217" s="315"/>
      <c r="L217" s="315"/>
      <c r="M217" s="647" t="s">
        <v>430</v>
      </c>
      <c r="N217" s="647" t="s">
        <v>1312</v>
      </c>
      <c r="O217" s="647" t="s">
        <v>1141</v>
      </c>
      <c r="P217" s="722" t="s">
        <v>140</v>
      </c>
      <c r="Q217" s="722">
        <v>1</v>
      </c>
      <c r="R217" s="816" t="s">
        <v>722</v>
      </c>
      <c r="S217" s="816" t="s">
        <v>1310</v>
      </c>
      <c r="T217" s="816" t="s">
        <v>859</v>
      </c>
      <c r="U217" s="816" t="s">
        <v>812</v>
      </c>
      <c r="V217" s="82">
        <v>1</v>
      </c>
      <c r="W217" s="82">
        <v>1</v>
      </c>
      <c r="X217" s="82">
        <v>1</v>
      </c>
      <c r="Y217" s="373">
        <v>1</v>
      </c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</row>
    <row r="218" spans="1:70" s="31" customFormat="1" ht="39" customHeight="1" x14ac:dyDescent="0.25">
      <c r="A218" s="110"/>
      <c r="B218" s="338"/>
      <c r="C218" s="371"/>
      <c r="D218" s="18" t="s">
        <v>218</v>
      </c>
      <c r="E218" s="363"/>
      <c r="F218" s="363"/>
      <c r="G218" s="315"/>
      <c r="H218" s="315"/>
      <c r="I218" s="315"/>
      <c r="J218" s="315"/>
      <c r="K218" s="315"/>
      <c r="L218" s="315"/>
      <c r="M218" s="647" t="s">
        <v>219</v>
      </c>
      <c r="N218" s="647" t="s">
        <v>1345</v>
      </c>
      <c r="O218" s="647" t="s">
        <v>1344</v>
      </c>
      <c r="P218" s="722">
        <v>10</v>
      </c>
      <c r="Q218" s="722">
        <v>10</v>
      </c>
      <c r="R218" s="816" t="s">
        <v>722</v>
      </c>
      <c r="S218" s="816" t="s">
        <v>1310</v>
      </c>
      <c r="T218" s="816" t="s">
        <v>1087</v>
      </c>
      <c r="U218" s="816" t="s">
        <v>812</v>
      </c>
      <c r="V218" s="81">
        <v>10</v>
      </c>
      <c r="W218" s="81">
        <v>10</v>
      </c>
      <c r="X218" s="81">
        <v>10</v>
      </c>
      <c r="Y218" s="374">
        <v>10</v>
      </c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</row>
    <row r="219" spans="1:70" s="31" customFormat="1" ht="39.75" customHeight="1" thickBot="1" x14ac:dyDescent="0.3">
      <c r="A219" s="110"/>
      <c r="B219" s="338"/>
      <c r="C219" s="375"/>
      <c r="D219" s="376" t="s">
        <v>218</v>
      </c>
      <c r="E219" s="377"/>
      <c r="F219" s="377"/>
      <c r="G219" s="378"/>
      <c r="H219" s="378"/>
      <c r="I219" s="378"/>
      <c r="J219" s="378"/>
      <c r="K219" s="378"/>
      <c r="L219" s="378"/>
      <c r="M219" s="649" t="s">
        <v>221</v>
      </c>
      <c r="N219" s="649" t="s">
        <v>220</v>
      </c>
      <c r="O219" s="649" t="s">
        <v>1142</v>
      </c>
      <c r="P219" s="723" t="s">
        <v>1129</v>
      </c>
      <c r="Q219" s="723" t="s">
        <v>1130</v>
      </c>
      <c r="R219" s="818" t="s">
        <v>731</v>
      </c>
      <c r="S219" s="818" t="s">
        <v>1376</v>
      </c>
      <c r="T219" s="818" t="s">
        <v>1087</v>
      </c>
      <c r="U219" s="818" t="s">
        <v>812</v>
      </c>
      <c r="V219" s="137">
        <v>0</v>
      </c>
      <c r="W219" s="137">
        <v>0.5</v>
      </c>
      <c r="X219" s="137">
        <v>0.5</v>
      </c>
      <c r="Y219" s="379">
        <v>0.6</v>
      </c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</row>
    <row r="220" spans="1:70" ht="34.5" customHeight="1" x14ac:dyDescent="0.25">
      <c r="A220" s="110"/>
      <c r="B220" s="338"/>
      <c r="C220" s="145" t="s">
        <v>222</v>
      </c>
      <c r="D220" s="146" t="s">
        <v>223</v>
      </c>
      <c r="E220" s="147" t="s">
        <v>1221</v>
      </c>
      <c r="F220" s="147" t="s">
        <v>1220</v>
      </c>
      <c r="G220" s="147">
        <v>60829</v>
      </c>
      <c r="H220" s="148">
        <v>90000</v>
      </c>
      <c r="I220" s="149">
        <v>5000</v>
      </c>
      <c r="J220" s="149">
        <v>9000</v>
      </c>
      <c r="K220" s="150">
        <v>9000</v>
      </c>
      <c r="L220" s="150">
        <v>6171</v>
      </c>
      <c r="M220" s="650" t="s">
        <v>431</v>
      </c>
      <c r="N220" s="650" t="s">
        <v>1179</v>
      </c>
      <c r="O220" s="650" t="s">
        <v>1313</v>
      </c>
      <c r="P220" s="724">
        <v>408</v>
      </c>
      <c r="Q220" s="725">
        <v>1100</v>
      </c>
      <c r="R220" s="819" t="s">
        <v>731</v>
      </c>
      <c r="S220" s="819" t="s">
        <v>1299</v>
      </c>
      <c r="T220" s="819" t="s">
        <v>859</v>
      </c>
      <c r="U220" s="819" t="s">
        <v>812</v>
      </c>
      <c r="V220" s="151">
        <v>120</v>
      </c>
      <c r="W220" s="151">
        <v>180</v>
      </c>
      <c r="X220" s="151">
        <v>150</v>
      </c>
      <c r="Y220" s="153">
        <v>242</v>
      </c>
    </row>
    <row r="221" spans="1:70" ht="46.5" customHeight="1" x14ac:dyDescent="0.25">
      <c r="A221" s="110"/>
      <c r="B221" s="338"/>
      <c r="C221" s="154"/>
      <c r="D221" s="139" t="s">
        <v>223</v>
      </c>
      <c r="E221" s="138"/>
      <c r="F221" s="138"/>
      <c r="G221" s="138"/>
      <c r="H221" s="140"/>
      <c r="I221" s="141"/>
      <c r="J221" s="141"/>
      <c r="K221" s="142"/>
      <c r="L221" s="142"/>
      <c r="M221" s="651" t="s">
        <v>210</v>
      </c>
      <c r="N221" s="651" t="s">
        <v>1143</v>
      </c>
      <c r="O221" s="651" t="s">
        <v>1362</v>
      </c>
      <c r="P221" s="726">
        <v>0</v>
      </c>
      <c r="Q221" s="726">
        <v>11400</v>
      </c>
      <c r="R221" s="820" t="s">
        <v>731</v>
      </c>
      <c r="S221" s="820" t="s">
        <v>1299</v>
      </c>
      <c r="T221" s="820" t="s">
        <v>859</v>
      </c>
      <c r="U221" s="821" t="s">
        <v>812</v>
      </c>
      <c r="V221" s="144">
        <v>1800</v>
      </c>
      <c r="W221" s="144">
        <v>2500</v>
      </c>
      <c r="X221" s="143">
        <v>1900</v>
      </c>
      <c r="Y221" s="155">
        <v>5200</v>
      </c>
    </row>
    <row r="222" spans="1:70" ht="34.5" customHeight="1" x14ac:dyDescent="0.25">
      <c r="A222" s="110"/>
      <c r="B222" s="338"/>
      <c r="C222" s="154"/>
      <c r="D222" s="139" t="s">
        <v>223</v>
      </c>
      <c r="E222" s="138"/>
      <c r="F222" s="138"/>
      <c r="G222" s="138"/>
      <c r="H222" s="140"/>
      <c r="I222" s="141"/>
      <c r="J222" s="141"/>
      <c r="K222" s="142"/>
      <c r="L222" s="142"/>
      <c r="M222" s="651" t="s">
        <v>432</v>
      </c>
      <c r="N222" s="651" t="s">
        <v>642</v>
      </c>
      <c r="O222" s="651" t="s">
        <v>953</v>
      </c>
      <c r="P222" s="726">
        <v>0</v>
      </c>
      <c r="Q222" s="726">
        <v>1</v>
      </c>
      <c r="R222" s="820" t="s">
        <v>731</v>
      </c>
      <c r="S222" s="820" t="s">
        <v>1376</v>
      </c>
      <c r="T222" s="820" t="s">
        <v>859</v>
      </c>
      <c r="U222" s="820" t="s">
        <v>812</v>
      </c>
      <c r="V222" s="143">
        <v>0</v>
      </c>
      <c r="W222" s="143">
        <v>0</v>
      </c>
      <c r="X222" s="143">
        <v>1</v>
      </c>
      <c r="Y222" s="155">
        <v>0</v>
      </c>
    </row>
    <row r="223" spans="1:70" ht="34.5" customHeight="1" x14ac:dyDescent="0.25">
      <c r="A223" s="110"/>
      <c r="B223" s="338"/>
      <c r="C223" s="154"/>
      <c r="D223" s="139" t="s">
        <v>223</v>
      </c>
      <c r="E223" s="138"/>
      <c r="F223" s="138"/>
      <c r="G223" s="138"/>
      <c r="H223" s="140"/>
      <c r="I223" s="141"/>
      <c r="J223" s="141"/>
      <c r="K223" s="142"/>
      <c r="L223" s="142"/>
      <c r="M223" s="651" t="s">
        <v>433</v>
      </c>
      <c r="N223" s="651" t="s">
        <v>434</v>
      </c>
      <c r="O223" s="651" t="s">
        <v>1315</v>
      </c>
      <c r="P223" s="726" t="s">
        <v>140</v>
      </c>
      <c r="Q223" s="726" t="s">
        <v>1180</v>
      </c>
      <c r="R223" s="820" t="s">
        <v>731</v>
      </c>
      <c r="S223" s="820" t="s">
        <v>1299</v>
      </c>
      <c r="T223" s="820" t="s">
        <v>859</v>
      </c>
      <c r="U223" s="820" t="s">
        <v>812</v>
      </c>
      <c r="V223" s="143">
        <v>400</v>
      </c>
      <c r="W223" s="143">
        <v>390</v>
      </c>
      <c r="X223" s="143">
        <v>380</v>
      </c>
      <c r="Y223" s="155">
        <v>970</v>
      </c>
    </row>
    <row r="224" spans="1:70" ht="43.5" customHeight="1" thickBot="1" x14ac:dyDescent="0.3">
      <c r="A224" s="110"/>
      <c r="B224" s="338"/>
      <c r="C224" s="380"/>
      <c r="D224" s="21" t="s">
        <v>133</v>
      </c>
      <c r="E224" s="381"/>
      <c r="F224" s="381"/>
      <c r="G224" s="381"/>
      <c r="H224" s="382"/>
      <c r="I224" s="383"/>
      <c r="J224" s="383"/>
      <c r="K224" s="384"/>
      <c r="L224" s="384"/>
      <c r="M224" s="652" t="s">
        <v>132</v>
      </c>
      <c r="N224" s="653" t="s">
        <v>224</v>
      </c>
      <c r="O224" s="653" t="s">
        <v>1144</v>
      </c>
      <c r="P224" s="727">
        <v>0</v>
      </c>
      <c r="Q224" s="727">
        <v>24000</v>
      </c>
      <c r="R224" s="822" t="s">
        <v>731</v>
      </c>
      <c r="S224" s="822" t="s">
        <v>1314</v>
      </c>
      <c r="T224" s="822" t="s">
        <v>1088</v>
      </c>
      <c r="U224" s="822" t="s">
        <v>812</v>
      </c>
      <c r="V224" s="386">
        <v>13920</v>
      </c>
      <c r="W224" s="385">
        <v>10080</v>
      </c>
      <c r="X224" s="385"/>
      <c r="Y224" s="387"/>
    </row>
    <row r="225" spans="1:25" ht="59.25" customHeight="1" x14ac:dyDescent="0.25">
      <c r="A225" s="110"/>
      <c r="B225" s="338"/>
      <c r="C225" s="406" t="s">
        <v>340</v>
      </c>
      <c r="D225" s="407" t="s">
        <v>55</v>
      </c>
      <c r="E225" s="408" t="s">
        <v>1222</v>
      </c>
      <c r="F225" s="408" t="s">
        <v>435</v>
      </c>
      <c r="G225" s="408">
        <v>21.7</v>
      </c>
      <c r="H225" s="408">
        <v>29</v>
      </c>
      <c r="I225" s="408">
        <v>22</v>
      </c>
      <c r="J225" s="408">
        <v>25</v>
      </c>
      <c r="K225" s="408">
        <v>26</v>
      </c>
      <c r="L225" s="408">
        <v>29</v>
      </c>
      <c r="M225" s="654" t="s">
        <v>71</v>
      </c>
      <c r="N225" s="654" t="s">
        <v>84</v>
      </c>
      <c r="O225" s="654" t="s">
        <v>954</v>
      </c>
      <c r="P225" s="728">
        <v>29</v>
      </c>
      <c r="Q225" s="728">
        <v>45</v>
      </c>
      <c r="R225" s="823" t="s">
        <v>731</v>
      </c>
      <c r="S225" s="823" t="s">
        <v>1366</v>
      </c>
      <c r="T225" s="823" t="s">
        <v>1087</v>
      </c>
      <c r="U225" s="823" t="s">
        <v>814</v>
      </c>
      <c r="V225" s="409">
        <v>15</v>
      </c>
      <c r="W225" s="409">
        <v>10</v>
      </c>
      <c r="X225" s="409">
        <v>10</v>
      </c>
      <c r="Y225" s="410">
        <v>10</v>
      </c>
    </row>
    <row r="226" spans="1:25" ht="38.25" customHeight="1" x14ac:dyDescent="0.25">
      <c r="A226" s="110"/>
      <c r="B226" s="338"/>
      <c r="C226" s="411"/>
      <c r="D226" s="19" t="s">
        <v>55</v>
      </c>
      <c r="E226" s="126"/>
      <c r="F226" s="126"/>
      <c r="G226" s="126"/>
      <c r="H226" s="126"/>
      <c r="I226" s="126"/>
      <c r="J226" s="126"/>
      <c r="K226" s="126"/>
      <c r="L226" s="126"/>
      <c r="M226" s="655" t="s">
        <v>125</v>
      </c>
      <c r="N226" s="656" t="s">
        <v>147</v>
      </c>
      <c r="O226" s="656" t="s">
        <v>955</v>
      </c>
      <c r="P226" s="729">
        <v>0</v>
      </c>
      <c r="Q226" s="729">
        <v>1</v>
      </c>
      <c r="R226" s="824" t="s">
        <v>731</v>
      </c>
      <c r="S226" s="824" t="s">
        <v>1365</v>
      </c>
      <c r="T226" s="824" t="s">
        <v>1087</v>
      </c>
      <c r="U226" s="824" t="s">
        <v>814</v>
      </c>
      <c r="V226" s="28">
        <v>0</v>
      </c>
      <c r="W226" s="28">
        <v>0</v>
      </c>
      <c r="X226" s="28">
        <v>1</v>
      </c>
      <c r="Y226" s="412">
        <v>1</v>
      </c>
    </row>
    <row r="227" spans="1:25" ht="43.5" customHeight="1" x14ac:dyDescent="0.25">
      <c r="A227" s="110"/>
      <c r="B227" s="338"/>
      <c r="C227" s="411"/>
      <c r="D227" s="19" t="s">
        <v>55</v>
      </c>
      <c r="E227" s="126"/>
      <c r="F227" s="126"/>
      <c r="G227" s="126"/>
      <c r="H227" s="126"/>
      <c r="I227" s="126"/>
      <c r="J227" s="126"/>
      <c r="K227" s="126"/>
      <c r="L227" s="126"/>
      <c r="M227" s="655" t="s">
        <v>146</v>
      </c>
      <c r="N227" s="656" t="s">
        <v>436</v>
      </c>
      <c r="O227" s="656" t="s">
        <v>956</v>
      </c>
      <c r="P227" s="729">
        <v>0</v>
      </c>
      <c r="Q227" s="729">
        <v>1</v>
      </c>
      <c r="R227" s="824" t="s">
        <v>731</v>
      </c>
      <c r="S227" s="824" t="s">
        <v>1365</v>
      </c>
      <c r="T227" s="824" t="s">
        <v>1087</v>
      </c>
      <c r="U227" s="824" t="s">
        <v>817</v>
      </c>
      <c r="V227" s="28">
        <v>0</v>
      </c>
      <c r="W227" s="28">
        <v>0</v>
      </c>
      <c r="X227" s="28">
        <v>1</v>
      </c>
      <c r="Y227" s="412">
        <v>1</v>
      </c>
    </row>
    <row r="228" spans="1:25" ht="38.25" customHeight="1" x14ac:dyDescent="0.25">
      <c r="A228" s="110"/>
      <c r="B228" s="338"/>
      <c r="C228" s="411"/>
      <c r="D228" s="19" t="s">
        <v>55</v>
      </c>
      <c r="E228" s="126"/>
      <c r="F228" s="126"/>
      <c r="G228" s="126"/>
      <c r="H228" s="126"/>
      <c r="I228" s="126"/>
      <c r="J228" s="126"/>
      <c r="K228" s="126"/>
      <c r="L228" s="126"/>
      <c r="M228" s="656" t="s">
        <v>35</v>
      </c>
      <c r="N228" s="656" t="s">
        <v>83</v>
      </c>
      <c r="O228" s="656" t="s">
        <v>957</v>
      </c>
      <c r="P228" s="729">
        <v>7826</v>
      </c>
      <c r="Q228" s="729">
        <v>24000</v>
      </c>
      <c r="R228" s="824" t="s">
        <v>731</v>
      </c>
      <c r="S228" s="824" t="s">
        <v>1365</v>
      </c>
      <c r="T228" s="824" t="s">
        <v>1087</v>
      </c>
      <c r="U228" s="824" t="s">
        <v>814</v>
      </c>
      <c r="V228" s="28">
        <v>6000</v>
      </c>
      <c r="W228" s="28">
        <v>6000</v>
      </c>
      <c r="X228" s="28">
        <v>6000</v>
      </c>
      <c r="Y228" s="412">
        <v>6000</v>
      </c>
    </row>
    <row r="229" spans="1:25" ht="39" customHeight="1" x14ac:dyDescent="0.25">
      <c r="A229" s="110"/>
      <c r="B229" s="338"/>
      <c r="C229" s="411"/>
      <c r="D229" s="19" t="s">
        <v>55</v>
      </c>
      <c r="E229" s="126"/>
      <c r="F229" s="126"/>
      <c r="G229" s="126"/>
      <c r="H229" s="126"/>
      <c r="I229" s="126"/>
      <c r="J229" s="126"/>
      <c r="K229" s="126"/>
      <c r="L229" s="126"/>
      <c r="M229" s="656" t="s">
        <v>124</v>
      </c>
      <c r="N229" s="656" t="s">
        <v>85</v>
      </c>
      <c r="O229" s="656" t="s">
        <v>958</v>
      </c>
      <c r="P229" s="729">
        <v>0</v>
      </c>
      <c r="Q229" s="729">
        <v>5</v>
      </c>
      <c r="R229" s="824" t="s">
        <v>731</v>
      </c>
      <c r="S229" s="824" t="s">
        <v>1365</v>
      </c>
      <c r="T229" s="824" t="s">
        <v>1087</v>
      </c>
      <c r="U229" s="824" t="s">
        <v>814</v>
      </c>
      <c r="V229" s="28">
        <v>1</v>
      </c>
      <c r="W229" s="28">
        <v>1</v>
      </c>
      <c r="X229" s="28">
        <v>2</v>
      </c>
      <c r="Y229" s="412">
        <v>1</v>
      </c>
    </row>
    <row r="230" spans="1:25" ht="38.25" customHeight="1" x14ac:dyDescent="0.25">
      <c r="A230" s="110"/>
      <c r="B230" s="338"/>
      <c r="C230" s="411"/>
      <c r="D230" s="19" t="s">
        <v>55</v>
      </c>
      <c r="E230" s="126"/>
      <c r="F230" s="126"/>
      <c r="G230" s="126"/>
      <c r="H230" s="126"/>
      <c r="I230" s="126"/>
      <c r="J230" s="126"/>
      <c r="K230" s="126"/>
      <c r="L230" s="126"/>
      <c r="M230" s="656" t="s">
        <v>134</v>
      </c>
      <c r="N230" s="656" t="s">
        <v>437</v>
      </c>
      <c r="O230" s="656" t="s">
        <v>959</v>
      </c>
      <c r="P230" s="729">
        <v>0</v>
      </c>
      <c r="Q230" s="729">
        <v>1</v>
      </c>
      <c r="R230" s="824" t="s">
        <v>731</v>
      </c>
      <c r="S230" s="824" t="s">
        <v>1365</v>
      </c>
      <c r="T230" s="824" t="s">
        <v>1087</v>
      </c>
      <c r="U230" s="824" t="s">
        <v>814</v>
      </c>
      <c r="V230" s="28">
        <v>0</v>
      </c>
      <c r="W230" s="28">
        <v>1</v>
      </c>
      <c r="X230" s="28"/>
      <c r="Y230" s="412"/>
    </row>
    <row r="231" spans="1:25" ht="31.5" customHeight="1" x14ac:dyDescent="0.25">
      <c r="A231" s="110"/>
      <c r="B231" s="338"/>
      <c r="C231" s="411"/>
      <c r="D231" s="19" t="s">
        <v>55</v>
      </c>
      <c r="E231" s="126"/>
      <c r="F231" s="126"/>
      <c r="G231" s="126"/>
      <c r="H231" s="126"/>
      <c r="I231" s="126"/>
      <c r="J231" s="126"/>
      <c r="K231" s="126"/>
      <c r="L231" s="126"/>
      <c r="M231" s="656" t="s">
        <v>135</v>
      </c>
      <c r="N231" s="656" t="s">
        <v>148</v>
      </c>
      <c r="O231" s="656" t="s">
        <v>961</v>
      </c>
      <c r="P231" s="730">
        <v>1</v>
      </c>
      <c r="Q231" s="730">
        <v>1</v>
      </c>
      <c r="R231" s="825" t="s">
        <v>722</v>
      </c>
      <c r="S231" s="824" t="s">
        <v>1365</v>
      </c>
      <c r="T231" s="824" t="s">
        <v>1087</v>
      </c>
      <c r="U231" s="825" t="s">
        <v>814</v>
      </c>
      <c r="V231" s="394">
        <v>1</v>
      </c>
      <c r="W231" s="394">
        <v>1</v>
      </c>
      <c r="X231" s="394">
        <v>1</v>
      </c>
      <c r="Y231" s="413">
        <v>1</v>
      </c>
    </row>
    <row r="232" spans="1:25" ht="97.5" customHeight="1" x14ac:dyDescent="0.25">
      <c r="A232" s="110"/>
      <c r="B232" s="338"/>
      <c r="C232" s="411"/>
      <c r="D232" s="19" t="s">
        <v>55</v>
      </c>
      <c r="E232" s="126"/>
      <c r="F232" s="126"/>
      <c r="G232" s="126"/>
      <c r="H232" s="126"/>
      <c r="I232" s="126"/>
      <c r="J232" s="126"/>
      <c r="K232" s="126"/>
      <c r="L232" s="126"/>
      <c r="M232" s="656" t="s">
        <v>136</v>
      </c>
      <c r="N232" s="656" t="s">
        <v>960</v>
      </c>
      <c r="O232" s="656" t="s">
        <v>962</v>
      </c>
      <c r="P232" s="729">
        <v>0</v>
      </c>
      <c r="Q232" s="729">
        <v>3</v>
      </c>
      <c r="R232" s="824" t="s">
        <v>731</v>
      </c>
      <c r="S232" s="824" t="s">
        <v>1365</v>
      </c>
      <c r="T232" s="824" t="s">
        <v>1087</v>
      </c>
      <c r="U232" s="824" t="s">
        <v>814</v>
      </c>
      <c r="V232" s="28">
        <v>0</v>
      </c>
      <c r="W232" s="28">
        <v>3</v>
      </c>
      <c r="X232" s="28">
        <v>0</v>
      </c>
      <c r="Y232" s="412">
        <v>0</v>
      </c>
    </row>
    <row r="233" spans="1:25" ht="34.5" customHeight="1" x14ac:dyDescent="0.25">
      <c r="A233" s="110"/>
      <c r="B233" s="338"/>
      <c r="C233" s="411"/>
      <c r="D233" s="19" t="s">
        <v>55</v>
      </c>
      <c r="E233" s="126"/>
      <c r="F233" s="126"/>
      <c r="G233" s="126"/>
      <c r="H233" s="126"/>
      <c r="I233" s="126"/>
      <c r="J233" s="126"/>
      <c r="K233" s="126"/>
      <c r="L233" s="126"/>
      <c r="M233" s="656" t="s">
        <v>36</v>
      </c>
      <c r="N233" s="656" t="s">
        <v>149</v>
      </c>
      <c r="O233" s="656" t="s">
        <v>963</v>
      </c>
      <c r="P233" s="729" t="s">
        <v>77</v>
      </c>
      <c r="Q233" s="731">
        <v>250000</v>
      </c>
      <c r="R233" s="826" t="s">
        <v>731</v>
      </c>
      <c r="S233" s="824" t="s">
        <v>1365</v>
      </c>
      <c r="T233" s="824" t="s">
        <v>1087</v>
      </c>
      <c r="U233" s="826" t="s">
        <v>814</v>
      </c>
      <c r="V233" s="395">
        <v>60</v>
      </c>
      <c r="W233" s="395">
        <v>60</v>
      </c>
      <c r="X233" s="395">
        <v>60</v>
      </c>
      <c r="Y233" s="414">
        <v>70</v>
      </c>
    </row>
    <row r="234" spans="1:25" ht="101.25" customHeight="1" x14ac:dyDescent="0.25">
      <c r="A234" s="110"/>
      <c r="B234" s="338"/>
      <c r="C234" s="411"/>
      <c r="D234" s="393" t="s">
        <v>438</v>
      </c>
      <c r="E234" s="126" t="s">
        <v>1240</v>
      </c>
      <c r="F234" s="126" t="s">
        <v>1241</v>
      </c>
      <c r="G234" s="126">
        <v>3.6</v>
      </c>
      <c r="H234" s="126">
        <v>12.8</v>
      </c>
      <c r="I234" s="126">
        <v>0.2</v>
      </c>
      <c r="J234" s="126">
        <v>3</v>
      </c>
      <c r="K234" s="126">
        <v>3</v>
      </c>
      <c r="L234" s="126">
        <v>3</v>
      </c>
      <c r="M234" s="656" t="s">
        <v>127</v>
      </c>
      <c r="N234" s="656" t="s">
        <v>439</v>
      </c>
      <c r="O234" s="656" t="s">
        <v>1354</v>
      </c>
      <c r="P234" s="729">
        <v>50</v>
      </c>
      <c r="Q234" s="729">
        <v>50</v>
      </c>
      <c r="R234" s="824" t="s">
        <v>731</v>
      </c>
      <c r="S234" s="824" t="s">
        <v>1366</v>
      </c>
      <c r="T234" s="824" t="s">
        <v>1087</v>
      </c>
      <c r="U234" s="824" t="s">
        <v>814</v>
      </c>
      <c r="V234" s="28">
        <v>50</v>
      </c>
      <c r="W234" s="28">
        <v>50</v>
      </c>
      <c r="X234" s="28">
        <v>50</v>
      </c>
      <c r="Y234" s="412">
        <v>50</v>
      </c>
    </row>
    <row r="235" spans="1:25" ht="79.5" customHeight="1" x14ac:dyDescent="0.25">
      <c r="A235" s="110"/>
      <c r="B235" s="338"/>
      <c r="C235" s="411"/>
      <c r="D235" s="393" t="s">
        <v>438</v>
      </c>
      <c r="E235" s="396"/>
      <c r="F235" s="396"/>
      <c r="G235" s="396"/>
      <c r="H235" s="126"/>
      <c r="I235" s="126"/>
      <c r="J235" s="126"/>
      <c r="K235" s="126"/>
      <c r="L235" s="126"/>
      <c r="M235" s="656" t="s">
        <v>128</v>
      </c>
      <c r="N235" s="656" t="s">
        <v>964</v>
      </c>
      <c r="O235" s="656" t="s">
        <v>965</v>
      </c>
      <c r="P235" s="729" t="s">
        <v>77</v>
      </c>
      <c r="Q235" s="732">
        <v>9.1999999999999993</v>
      </c>
      <c r="R235" s="827" t="s">
        <v>731</v>
      </c>
      <c r="S235" s="824" t="s">
        <v>1376</v>
      </c>
      <c r="T235" s="824" t="s">
        <v>1087</v>
      </c>
      <c r="U235" s="827" t="s">
        <v>814</v>
      </c>
      <c r="V235" s="397">
        <v>0.2</v>
      </c>
      <c r="W235" s="28">
        <v>3</v>
      </c>
      <c r="X235" s="28">
        <v>3</v>
      </c>
      <c r="Y235" s="412">
        <v>3</v>
      </c>
    </row>
    <row r="236" spans="1:25" ht="39" customHeight="1" x14ac:dyDescent="0.25">
      <c r="A236" s="110"/>
      <c r="B236" s="338"/>
      <c r="C236" s="411"/>
      <c r="D236" s="393" t="s">
        <v>440</v>
      </c>
      <c r="E236" s="398" t="s">
        <v>1222</v>
      </c>
      <c r="F236" s="398" t="s">
        <v>435</v>
      </c>
      <c r="G236" s="398">
        <v>21.7</v>
      </c>
      <c r="H236" s="398">
        <v>29</v>
      </c>
      <c r="I236" s="398">
        <v>22</v>
      </c>
      <c r="J236" s="398">
        <v>25</v>
      </c>
      <c r="K236" s="398">
        <v>26</v>
      </c>
      <c r="L236" s="398">
        <v>29</v>
      </c>
      <c r="M236" s="656" t="s">
        <v>441</v>
      </c>
      <c r="N236" s="656" t="s">
        <v>1316</v>
      </c>
      <c r="O236" s="656" t="s">
        <v>1341</v>
      </c>
      <c r="P236" s="729">
        <v>0</v>
      </c>
      <c r="Q236" s="729">
        <v>1</v>
      </c>
      <c r="R236" s="824" t="s">
        <v>722</v>
      </c>
      <c r="S236" s="824" t="s">
        <v>1286</v>
      </c>
      <c r="T236" s="824" t="s">
        <v>1095</v>
      </c>
      <c r="U236" s="824" t="s">
        <v>814</v>
      </c>
      <c r="V236" s="28">
        <v>1</v>
      </c>
      <c r="W236" s="28">
        <v>1</v>
      </c>
      <c r="X236" s="28">
        <v>1</v>
      </c>
      <c r="Y236" s="412">
        <v>1</v>
      </c>
    </row>
    <row r="237" spans="1:25" ht="69.75" customHeight="1" x14ac:dyDescent="0.25">
      <c r="A237" s="110"/>
      <c r="B237" s="338"/>
      <c r="C237" s="411"/>
      <c r="D237" s="393" t="s">
        <v>440</v>
      </c>
      <c r="E237" s="103"/>
      <c r="F237" s="103"/>
      <c r="G237" s="103"/>
      <c r="H237" s="103"/>
      <c r="I237" s="103"/>
      <c r="J237" s="103"/>
      <c r="K237" s="103"/>
      <c r="L237" s="103"/>
      <c r="M237" s="656" t="s">
        <v>442</v>
      </c>
      <c r="N237" s="656" t="s">
        <v>234</v>
      </c>
      <c r="O237" s="656" t="s">
        <v>966</v>
      </c>
      <c r="P237" s="729">
        <v>0</v>
      </c>
      <c r="Q237" s="729">
        <v>20</v>
      </c>
      <c r="R237" s="824" t="s">
        <v>731</v>
      </c>
      <c r="S237" s="824" t="s">
        <v>1286</v>
      </c>
      <c r="T237" s="824" t="s">
        <v>1095</v>
      </c>
      <c r="U237" s="824" t="s">
        <v>814</v>
      </c>
      <c r="V237" s="28">
        <v>3</v>
      </c>
      <c r="W237" s="28">
        <v>5</v>
      </c>
      <c r="X237" s="28">
        <v>6</v>
      </c>
      <c r="Y237" s="412">
        <v>6</v>
      </c>
    </row>
    <row r="238" spans="1:25" ht="69.75" customHeight="1" x14ac:dyDescent="0.25">
      <c r="A238" s="110"/>
      <c r="B238" s="338"/>
      <c r="C238" s="411"/>
      <c r="D238" s="393" t="s">
        <v>440</v>
      </c>
      <c r="E238" s="103"/>
      <c r="F238" s="103"/>
      <c r="G238" s="103"/>
      <c r="H238" s="103"/>
      <c r="I238" s="103"/>
      <c r="J238" s="103"/>
      <c r="K238" s="103"/>
      <c r="L238" s="103"/>
      <c r="M238" s="656" t="s">
        <v>443</v>
      </c>
      <c r="N238" s="656" t="s">
        <v>444</v>
      </c>
      <c r="O238" s="656" t="s">
        <v>967</v>
      </c>
      <c r="P238" s="729">
        <v>574</v>
      </c>
      <c r="Q238" s="729">
        <v>800</v>
      </c>
      <c r="R238" s="824" t="s">
        <v>731</v>
      </c>
      <c r="S238" s="824" t="s">
        <v>1286</v>
      </c>
      <c r="T238" s="824" t="s">
        <v>1095</v>
      </c>
      <c r="U238" s="824" t="s">
        <v>814</v>
      </c>
      <c r="V238" s="28">
        <v>160</v>
      </c>
      <c r="W238" s="28">
        <v>200</v>
      </c>
      <c r="X238" s="28">
        <v>220</v>
      </c>
      <c r="Y238" s="412">
        <v>220</v>
      </c>
    </row>
    <row r="239" spans="1:25" ht="63" customHeight="1" x14ac:dyDescent="0.25">
      <c r="A239" s="110"/>
      <c r="B239" s="338"/>
      <c r="C239" s="326"/>
      <c r="D239" s="393" t="s">
        <v>225</v>
      </c>
      <c r="E239" s="399" t="s">
        <v>1235</v>
      </c>
      <c r="F239" s="399" t="s">
        <v>1234</v>
      </c>
      <c r="G239" s="400">
        <v>1.06E-2</v>
      </c>
      <c r="H239" s="400">
        <v>0.1106</v>
      </c>
      <c r="I239" s="400">
        <v>1.4999999999999999E-2</v>
      </c>
      <c r="J239" s="400">
        <v>0.02</v>
      </c>
      <c r="K239" s="400">
        <v>0.03</v>
      </c>
      <c r="L239" s="400">
        <v>3.5000000000000003E-2</v>
      </c>
      <c r="M239" s="656" t="s">
        <v>445</v>
      </c>
      <c r="N239" s="656" t="s">
        <v>1317</v>
      </c>
      <c r="O239" s="656" t="s">
        <v>968</v>
      </c>
      <c r="P239" s="729">
        <v>0</v>
      </c>
      <c r="Q239" s="729">
        <v>1</v>
      </c>
      <c r="R239" s="824" t="s">
        <v>731</v>
      </c>
      <c r="S239" s="824" t="s">
        <v>1372</v>
      </c>
      <c r="T239" s="824" t="s">
        <v>1089</v>
      </c>
      <c r="U239" s="824" t="s">
        <v>814</v>
      </c>
      <c r="V239" s="28">
        <v>0</v>
      </c>
      <c r="W239" s="28">
        <v>1</v>
      </c>
      <c r="X239" s="28">
        <v>0</v>
      </c>
      <c r="Y239" s="412">
        <v>0</v>
      </c>
    </row>
    <row r="240" spans="1:25" ht="45.75" customHeight="1" x14ac:dyDescent="0.25">
      <c r="A240" s="110"/>
      <c r="B240" s="338"/>
      <c r="C240" s="326"/>
      <c r="D240" s="393" t="s">
        <v>225</v>
      </c>
      <c r="E240" s="399"/>
      <c r="F240" s="399"/>
      <c r="G240" s="400"/>
      <c r="H240" s="400"/>
      <c r="I240" s="400">
        <v>6.0000000000000001E-3</v>
      </c>
      <c r="J240" s="400">
        <v>0.02</v>
      </c>
      <c r="K240" s="400">
        <v>0.03</v>
      </c>
      <c r="L240" s="400">
        <v>3.5000000000000003E-2</v>
      </c>
      <c r="M240" s="656" t="s">
        <v>228</v>
      </c>
      <c r="N240" s="656" t="s">
        <v>446</v>
      </c>
      <c r="O240" s="656" t="s">
        <v>969</v>
      </c>
      <c r="P240" s="729">
        <v>0</v>
      </c>
      <c r="Q240" s="729">
        <v>2000</v>
      </c>
      <c r="R240" s="824" t="s">
        <v>731</v>
      </c>
      <c r="S240" s="824" t="s">
        <v>1372</v>
      </c>
      <c r="T240" s="824" t="s">
        <v>1089</v>
      </c>
      <c r="U240" s="824" t="s">
        <v>814</v>
      </c>
      <c r="V240" s="28">
        <v>200</v>
      </c>
      <c r="W240" s="28">
        <v>600</v>
      </c>
      <c r="X240" s="28">
        <v>600</v>
      </c>
      <c r="Y240" s="412">
        <v>600</v>
      </c>
    </row>
    <row r="241" spans="1:70" ht="45.75" customHeight="1" x14ac:dyDescent="0.25">
      <c r="A241" s="110"/>
      <c r="B241" s="338"/>
      <c r="C241" s="326"/>
      <c r="D241" s="393" t="s">
        <v>225</v>
      </c>
      <c r="E241" s="399"/>
      <c r="F241" s="399"/>
      <c r="G241" s="400"/>
      <c r="H241" s="400"/>
      <c r="I241" s="400"/>
      <c r="J241" s="400"/>
      <c r="K241" s="400"/>
      <c r="L241" s="400"/>
      <c r="M241" s="656" t="s">
        <v>229</v>
      </c>
      <c r="N241" s="656" t="s">
        <v>86</v>
      </c>
      <c r="O241" s="656" t="s">
        <v>970</v>
      </c>
      <c r="P241" s="729">
        <v>0</v>
      </c>
      <c r="Q241" s="729">
        <v>8</v>
      </c>
      <c r="R241" s="824" t="s">
        <v>731</v>
      </c>
      <c r="S241" s="824" t="s">
        <v>1372</v>
      </c>
      <c r="T241" s="824" t="s">
        <v>1089</v>
      </c>
      <c r="U241" s="824" t="s">
        <v>814</v>
      </c>
      <c r="V241" s="28">
        <v>0</v>
      </c>
      <c r="W241" s="28">
        <v>3</v>
      </c>
      <c r="X241" s="28">
        <v>3</v>
      </c>
      <c r="Y241" s="412">
        <v>2</v>
      </c>
    </row>
    <row r="242" spans="1:70" ht="60" customHeight="1" x14ac:dyDescent="0.25">
      <c r="A242" s="110"/>
      <c r="B242" s="338"/>
      <c r="C242" s="326"/>
      <c r="D242" s="393" t="s">
        <v>226</v>
      </c>
      <c r="E242" s="126" t="s">
        <v>1236</v>
      </c>
      <c r="F242" s="126" t="s">
        <v>1237</v>
      </c>
      <c r="G242" s="126" t="s">
        <v>77</v>
      </c>
      <c r="H242" s="107">
        <v>0.55700000000000005</v>
      </c>
      <c r="I242" s="135">
        <v>0.02</v>
      </c>
      <c r="J242" s="136">
        <v>0.1</v>
      </c>
      <c r="K242" s="136">
        <v>0.1</v>
      </c>
      <c r="L242" s="107">
        <v>0.33700000000000002</v>
      </c>
      <c r="M242" s="656" t="s">
        <v>447</v>
      </c>
      <c r="N242" s="656" t="s">
        <v>448</v>
      </c>
      <c r="O242" s="656" t="s">
        <v>971</v>
      </c>
      <c r="P242" s="729">
        <v>0</v>
      </c>
      <c r="Q242" s="729">
        <v>4</v>
      </c>
      <c r="R242" s="824" t="s">
        <v>731</v>
      </c>
      <c r="S242" s="824" t="s">
        <v>1372</v>
      </c>
      <c r="T242" s="824" t="s">
        <v>1089</v>
      </c>
      <c r="U242" s="824" t="s">
        <v>814</v>
      </c>
      <c r="V242" s="28">
        <v>1</v>
      </c>
      <c r="W242" s="28">
        <v>1</v>
      </c>
      <c r="X242" s="28">
        <v>1</v>
      </c>
      <c r="Y242" s="412">
        <v>1</v>
      </c>
    </row>
    <row r="243" spans="1:70" ht="51" customHeight="1" x14ac:dyDescent="0.25">
      <c r="A243" s="110"/>
      <c r="B243" s="338"/>
      <c r="C243" s="326"/>
      <c r="D243" s="393" t="s">
        <v>226</v>
      </c>
      <c r="E243" s="103"/>
      <c r="F243" s="103"/>
      <c r="G243" s="103"/>
      <c r="H243" s="108"/>
      <c r="I243" s="135"/>
      <c r="J243" s="136"/>
      <c r="K243" s="136"/>
      <c r="L243" s="107"/>
      <c r="M243" s="656" t="s">
        <v>451</v>
      </c>
      <c r="N243" s="656" t="s">
        <v>450</v>
      </c>
      <c r="O243" s="656" t="s">
        <v>972</v>
      </c>
      <c r="P243" s="729" t="s">
        <v>77</v>
      </c>
      <c r="Q243" s="729">
        <v>30</v>
      </c>
      <c r="R243" s="824" t="s">
        <v>731</v>
      </c>
      <c r="S243" s="824" t="s">
        <v>1372</v>
      </c>
      <c r="T243" s="824" t="s">
        <v>1089</v>
      </c>
      <c r="U243" s="824" t="s">
        <v>814</v>
      </c>
      <c r="V243" s="28">
        <v>0</v>
      </c>
      <c r="W243" s="28">
        <v>10</v>
      </c>
      <c r="X243" s="28">
        <v>10</v>
      </c>
      <c r="Y243" s="412">
        <v>10</v>
      </c>
    </row>
    <row r="244" spans="1:70" ht="42" customHeight="1" x14ac:dyDescent="0.25">
      <c r="A244" s="110"/>
      <c r="B244" s="338"/>
      <c r="C244" s="326"/>
      <c r="D244" s="393" t="s">
        <v>226</v>
      </c>
      <c r="E244" s="103"/>
      <c r="F244" s="103"/>
      <c r="G244" s="103"/>
      <c r="H244" s="108"/>
      <c r="I244" s="135"/>
      <c r="J244" s="136"/>
      <c r="K244" s="136"/>
      <c r="L244" s="107"/>
      <c r="M244" s="656" t="s">
        <v>449</v>
      </c>
      <c r="N244" s="656" t="s">
        <v>150</v>
      </c>
      <c r="O244" s="656" t="s">
        <v>973</v>
      </c>
      <c r="P244" s="729">
        <v>0</v>
      </c>
      <c r="Q244" s="729">
        <v>1</v>
      </c>
      <c r="R244" s="824" t="s">
        <v>731</v>
      </c>
      <c r="S244" s="824" t="s">
        <v>1372</v>
      </c>
      <c r="T244" s="824" t="s">
        <v>1089</v>
      </c>
      <c r="U244" s="824" t="s">
        <v>814</v>
      </c>
      <c r="V244" s="28">
        <v>0</v>
      </c>
      <c r="W244" s="28">
        <v>1</v>
      </c>
      <c r="X244" s="28">
        <v>1</v>
      </c>
      <c r="Y244" s="412">
        <v>1</v>
      </c>
    </row>
    <row r="245" spans="1:70" ht="46.5" customHeight="1" x14ac:dyDescent="0.25">
      <c r="A245" s="110"/>
      <c r="B245" s="338"/>
      <c r="C245" s="326"/>
      <c r="D245" s="393" t="s">
        <v>227</v>
      </c>
      <c r="E245" s="126" t="s">
        <v>1239</v>
      </c>
      <c r="F245" s="126" t="s">
        <v>1238</v>
      </c>
      <c r="G245" s="126" t="s">
        <v>77</v>
      </c>
      <c r="H245" s="401">
        <v>8</v>
      </c>
      <c r="I245" s="401">
        <v>0</v>
      </c>
      <c r="J245" s="401">
        <v>2</v>
      </c>
      <c r="K245" s="401">
        <v>3</v>
      </c>
      <c r="L245" s="401">
        <v>3</v>
      </c>
      <c r="M245" s="656" t="s">
        <v>452</v>
      </c>
      <c r="N245" s="656" t="s">
        <v>453</v>
      </c>
      <c r="O245" s="656" t="s">
        <v>974</v>
      </c>
      <c r="P245" s="729" t="s">
        <v>77</v>
      </c>
      <c r="Q245" s="729">
        <v>1</v>
      </c>
      <c r="R245" s="824" t="s">
        <v>731</v>
      </c>
      <c r="S245" s="824" t="s">
        <v>1372</v>
      </c>
      <c r="T245" s="824" t="s">
        <v>1089</v>
      </c>
      <c r="U245" s="824" t="s">
        <v>814</v>
      </c>
      <c r="V245" s="28">
        <v>0</v>
      </c>
      <c r="W245" s="28">
        <v>0</v>
      </c>
      <c r="X245" s="28">
        <v>1</v>
      </c>
      <c r="Y245" s="412">
        <v>1</v>
      </c>
    </row>
    <row r="246" spans="1:70" ht="53.25" customHeight="1" x14ac:dyDescent="0.25">
      <c r="A246" s="110"/>
      <c r="B246" s="338"/>
      <c r="C246" s="326"/>
      <c r="D246" s="393" t="s">
        <v>227</v>
      </c>
      <c r="E246" s="103"/>
      <c r="F246" s="103"/>
      <c r="G246" s="103"/>
      <c r="H246" s="402"/>
      <c r="I246" s="402"/>
      <c r="J246" s="402"/>
      <c r="K246" s="402"/>
      <c r="L246" s="402"/>
      <c r="M246" s="656" t="s">
        <v>454</v>
      </c>
      <c r="N246" s="656" t="s">
        <v>455</v>
      </c>
      <c r="O246" s="656" t="s">
        <v>975</v>
      </c>
      <c r="P246" s="729" t="s">
        <v>77</v>
      </c>
      <c r="Q246" s="730">
        <v>1</v>
      </c>
      <c r="R246" s="825" t="s">
        <v>722</v>
      </c>
      <c r="S246" s="824" t="s">
        <v>1372</v>
      </c>
      <c r="T246" s="824" t="s">
        <v>1089</v>
      </c>
      <c r="U246" s="825" t="s">
        <v>814</v>
      </c>
      <c r="V246" s="394">
        <v>1</v>
      </c>
      <c r="W246" s="394">
        <v>1</v>
      </c>
      <c r="X246" s="394">
        <v>1</v>
      </c>
      <c r="Y246" s="413">
        <v>1</v>
      </c>
    </row>
    <row r="247" spans="1:70" ht="60" customHeight="1" x14ac:dyDescent="0.25">
      <c r="A247" s="110"/>
      <c r="B247" s="338"/>
      <c r="C247" s="326"/>
      <c r="D247" s="393" t="s">
        <v>456</v>
      </c>
      <c r="E247" s="126" t="s">
        <v>1223</v>
      </c>
      <c r="F247" s="126" t="s">
        <v>463</v>
      </c>
      <c r="G247" s="126">
        <v>8</v>
      </c>
      <c r="H247" s="403">
        <v>5</v>
      </c>
      <c r="I247" s="403">
        <v>8</v>
      </c>
      <c r="J247" s="403">
        <v>7</v>
      </c>
      <c r="K247" s="403">
        <v>6</v>
      </c>
      <c r="L247" s="403">
        <v>5</v>
      </c>
      <c r="M247" s="656" t="s">
        <v>457</v>
      </c>
      <c r="N247" s="656" t="s">
        <v>458</v>
      </c>
      <c r="O247" s="656" t="s">
        <v>976</v>
      </c>
      <c r="P247" s="729">
        <v>2</v>
      </c>
      <c r="Q247" s="729">
        <v>4</v>
      </c>
      <c r="R247" s="824" t="s">
        <v>731</v>
      </c>
      <c r="S247" s="824" t="s">
        <v>1286</v>
      </c>
      <c r="T247" s="824" t="s">
        <v>1089</v>
      </c>
      <c r="U247" s="824" t="s">
        <v>814</v>
      </c>
      <c r="V247" s="28">
        <v>2</v>
      </c>
      <c r="W247" s="28">
        <v>4</v>
      </c>
      <c r="X247" s="28">
        <v>4</v>
      </c>
      <c r="Y247" s="412">
        <v>4</v>
      </c>
    </row>
    <row r="248" spans="1:70" ht="60" customHeight="1" x14ac:dyDescent="0.25">
      <c r="A248" s="110"/>
      <c r="B248" s="338"/>
      <c r="C248" s="326"/>
      <c r="D248" s="393" t="s">
        <v>456</v>
      </c>
      <c r="E248" s="103"/>
      <c r="F248" s="103"/>
      <c r="G248" s="103"/>
      <c r="H248" s="103"/>
      <c r="I248" s="103"/>
      <c r="J248" s="103"/>
      <c r="K248" s="103"/>
      <c r="L248" s="103"/>
      <c r="M248" s="656" t="s">
        <v>459</v>
      </c>
      <c r="N248" s="656" t="s">
        <v>977</v>
      </c>
      <c r="O248" s="656" t="s">
        <v>978</v>
      </c>
      <c r="P248" s="729">
        <v>0</v>
      </c>
      <c r="Q248" s="729">
        <v>1</v>
      </c>
      <c r="R248" s="828" t="s">
        <v>722</v>
      </c>
      <c r="S248" s="824" t="s">
        <v>1286</v>
      </c>
      <c r="T248" s="824" t="s">
        <v>1089</v>
      </c>
      <c r="U248" s="828" t="s">
        <v>814</v>
      </c>
      <c r="V248" s="404">
        <v>1</v>
      </c>
      <c r="W248" s="404">
        <v>1</v>
      </c>
      <c r="X248" s="404">
        <v>1</v>
      </c>
      <c r="Y248" s="415">
        <v>1</v>
      </c>
    </row>
    <row r="249" spans="1:70" ht="60" customHeight="1" x14ac:dyDescent="0.25">
      <c r="A249" s="110"/>
      <c r="B249" s="338"/>
      <c r="C249" s="326"/>
      <c r="D249" s="393" t="s">
        <v>456</v>
      </c>
      <c r="E249" s="103"/>
      <c r="F249" s="103"/>
      <c r="G249" s="103"/>
      <c r="H249" s="103"/>
      <c r="I249" s="103"/>
      <c r="J249" s="103"/>
      <c r="K249" s="103"/>
      <c r="L249" s="103"/>
      <c r="M249" s="656" t="s">
        <v>461</v>
      </c>
      <c r="N249" s="656" t="s">
        <v>979</v>
      </c>
      <c r="O249" s="656" t="s">
        <v>980</v>
      </c>
      <c r="P249" s="729" t="s">
        <v>460</v>
      </c>
      <c r="Q249" s="733">
        <v>1</v>
      </c>
      <c r="R249" s="829" t="s">
        <v>722</v>
      </c>
      <c r="S249" s="824" t="s">
        <v>1286</v>
      </c>
      <c r="T249" s="824" t="s">
        <v>1089</v>
      </c>
      <c r="U249" s="829" t="s">
        <v>814</v>
      </c>
      <c r="V249" s="405">
        <v>1</v>
      </c>
      <c r="W249" s="405">
        <v>1</v>
      </c>
      <c r="X249" s="405">
        <v>1</v>
      </c>
      <c r="Y249" s="416">
        <v>1</v>
      </c>
    </row>
    <row r="250" spans="1:70" ht="60.75" customHeight="1" thickBot="1" x14ac:dyDescent="0.3">
      <c r="A250" s="110"/>
      <c r="B250" s="338"/>
      <c r="C250" s="328"/>
      <c r="D250" s="417" t="s">
        <v>456</v>
      </c>
      <c r="E250" s="270"/>
      <c r="F250" s="270"/>
      <c r="G250" s="270"/>
      <c r="H250" s="270"/>
      <c r="I250" s="270"/>
      <c r="J250" s="270"/>
      <c r="K250" s="270"/>
      <c r="L250" s="270"/>
      <c r="M250" s="657" t="s">
        <v>462</v>
      </c>
      <c r="N250" s="657" t="s">
        <v>1318</v>
      </c>
      <c r="O250" s="657" t="s">
        <v>981</v>
      </c>
      <c r="P250" s="734">
        <v>0</v>
      </c>
      <c r="Q250" s="734">
        <v>1</v>
      </c>
      <c r="R250" s="830" t="s">
        <v>731</v>
      </c>
      <c r="S250" s="830" t="s">
        <v>1286</v>
      </c>
      <c r="T250" s="830" t="s">
        <v>1089</v>
      </c>
      <c r="U250" s="830" t="s">
        <v>814</v>
      </c>
      <c r="V250" s="418">
        <v>0</v>
      </c>
      <c r="W250" s="418">
        <v>0</v>
      </c>
      <c r="X250" s="419">
        <v>0.5</v>
      </c>
      <c r="Y250" s="420">
        <v>1</v>
      </c>
    </row>
    <row r="251" spans="1:70" ht="45.75" customHeight="1" x14ac:dyDescent="0.25">
      <c r="A251" s="110"/>
      <c r="B251" s="338"/>
      <c r="C251" s="388" t="s">
        <v>106</v>
      </c>
      <c r="D251" s="389" t="s">
        <v>464</v>
      </c>
      <c r="E251" s="389" t="s">
        <v>1224</v>
      </c>
      <c r="F251" s="389" t="s">
        <v>5</v>
      </c>
      <c r="G251" s="390">
        <v>0.152</v>
      </c>
      <c r="H251" s="390">
        <v>0.10299999999999999</v>
      </c>
      <c r="I251" s="390">
        <v>0.14699999999999999</v>
      </c>
      <c r="J251" s="390">
        <v>0.13566666666666666</v>
      </c>
      <c r="K251" s="390">
        <v>0.11933333333333332</v>
      </c>
      <c r="L251" s="390">
        <v>0.10299999999999999</v>
      </c>
      <c r="M251" s="658" t="s">
        <v>466</v>
      </c>
      <c r="N251" s="658" t="s">
        <v>467</v>
      </c>
      <c r="O251" s="658" t="s">
        <v>982</v>
      </c>
      <c r="P251" s="735">
        <v>10328</v>
      </c>
      <c r="Q251" s="735">
        <v>9000</v>
      </c>
      <c r="R251" s="831" t="s">
        <v>731</v>
      </c>
      <c r="S251" s="831" t="s">
        <v>1310</v>
      </c>
      <c r="T251" s="831" t="s">
        <v>1090</v>
      </c>
      <c r="U251" s="831" t="s">
        <v>814</v>
      </c>
      <c r="V251" s="391">
        <v>1000</v>
      </c>
      <c r="W251" s="391">
        <v>2000</v>
      </c>
      <c r="X251" s="391">
        <v>3000</v>
      </c>
      <c r="Y251" s="392">
        <v>3000</v>
      </c>
    </row>
    <row r="252" spans="1:70" ht="48" customHeight="1" x14ac:dyDescent="0.25">
      <c r="A252" s="110"/>
      <c r="B252" s="338"/>
      <c r="C252" s="241"/>
      <c r="D252" s="341" t="s">
        <v>665</v>
      </c>
      <c r="E252" s="233" t="s">
        <v>1225</v>
      </c>
      <c r="F252" s="233" t="s">
        <v>465</v>
      </c>
      <c r="G252" s="342">
        <v>0</v>
      </c>
      <c r="H252" s="339">
        <v>0.5</v>
      </c>
      <c r="I252" s="339">
        <v>0.16666666666666666</v>
      </c>
      <c r="J252" s="339">
        <v>0.28333333333333333</v>
      </c>
      <c r="K252" s="339">
        <v>0.4</v>
      </c>
      <c r="L252" s="339">
        <v>0.5</v>
      </c>
      <c r="M252" s="612" t="s">
        <v>468</v>
      </c>
      <c r="N252" s="612" t="s">
        <v>469</v>
      </c>
      <c r="O252" s="612" t="s">
        <v>983</v>
      </c>
      <c r="P252" s="736">
        <v>20364</v>
      </c>
      <c r="Q252" s="736">
        <v>15000</v>
      </c>
      <c r="R252" s="832" t="s">
        <v>731</v>
      </c>
      <c r="S252" s="832" t="s">
        <v>1310</v>
      </c>
      <c r="T252" s="832" t="s">
        <v>1090</v>
      </c>
      <c r="U252" s="832" t="s">
        <v>814</v>
      </c>
      <c r="V252" s="340">
        <v>5000</v>
      </c>
      <c r="W252" s="340">
        <v>3500</v>
      </c>
      <c r="X252" s="340">
        <v>3500</v>
      </c>
      <c r="Y252" s="344">
        <v>3000</v>
      </c>
    </row>
    <row r="253" spans="1:70" ht="33" customHeight="1" x14ac:dyDescent="0.25">
      <c r="A253" s="110"/>
      <c r="B253" s="338"/>
      <c r="C253" s="241"/>
      <c r="D253" s="341" t="s">
        <v>6</v>
      </c>
      <c r="E253" s="234" t="s">
        <v>1226</v>
      </c>
      <c r="F253" s="234" t="s">
        <v>8</v>
      </c>
      <c r="G253" s="343">
        <v>0.123</v>
      </c>
      <c r="H253" s="343">
        <v>4.4999999999999998E-2</v>
      </c>
      <c r="I253" s="343">
        <v>0.10349999999999999</v>
      </c>
      <c r="J253" s="343">
        <v>8.3999999999999991E-2</v>
      </c>
      <c r="K253" s="343">
        <v>6.4499999999999988E-2</v>
      </c>
      <c r="L253" s="343">
        <v>4.4999999999999998E-2</v>
      </c>
      <c r="M253" s="612" t="s">
        <v>7</v>
      </c>
      <c r="N253" s="612" t="s">
        <v>470</v>
      </c>
      <c r="O253" s="612" t="s">
        <v>984</v>
      </c>
      <c r="P253" s="736" t="s">
        <v>140</v>
      </c>
      <c r="Q253" s="736">
        <v>20000</v>
      </c>
      <c r="R253" s="832" t="s">
        <v>731</v>
      </c>
      <c r="S253" s="832" t="s">
        <v>1310</v>
      </c>
      <c r="T253" s="832" t="s">
        <v>1090</v>
      </c>
      <c r="U253" s="832" t="s">
        <v>814</v>
      </c>
      <c r="V253" s="340">
        <v>5000</v>
      </c>
      <c r="W253" s="340">
        <v>5000</v>
      </c>
      <c r="X253" s="340">
        <v>5000</v>
      </c>
      <c r="Y253" s="344">
        <v>5000</v>
      </c>
    </row>
    <row r="254" spans="1:70" ht="35.25" customHeight="1" thickBot="1" x14ac:dyDescent="0.3">
      <c r="A254" s="110"/>
      <c r="B254" s="338"/>
      <c r="C254" s="243"/>
      <c r="D254" s="345" t="s">
        <v>471</v>
      </c>
      <c r="E254" s="270"/>
      <c r="F254" s="270"/>
      <c r="G254" s="270"/>
      <c r="H254" s="270"/>
      <c r="I254" s="270"/>
      <c r="J254" s="270"/>
      <c r="K254" s="270"/>
      <c r="L254" s="270"/>
      <c r="M254" s="659" t="s">
        <v>37</v>
      </c>
      <c r="N254" s="659" t="s">
        <v>472</v>
      </c>
      <c r="O254" s="659" t="s">
        <v>985</v>
      </c>
      <c r="P254" s="737" t="s">
        <v>140</v>
      </c>
      <c r="Q254" s="737">
        <v>3</v>
      </c>
      <c r="R254" s="833" t="s">
        <v>731</v>
      </c>
      <c r="S254" s="833" t="s">
        <v>1310</v>
      </c>
      <c r="T254" s="833" t="s">
        <v>1090</v>
      </c>
      <c r="U254" s="833" t="s">
        <v>814</v>
      </c>
      <c r="V254" s="346">
        <v>1</v>
      </c>
      <c r="W254" s="346">
        <v>1</v>
      </c>
      <c r="X254" s="346">
        <v>1</v>
      </c>
      <c r="Y254" s="347"/>
    </row>
    <row r="255" spans="1:70" s="60" customFormat="1" ht="35.25" customHeight="1" thickBot="1" x14ac:dyDescent="0.3">
      <c r="A255" s="110"/>
      <c r="B255" s="51" t="s">
        <v>1267</v>
      </c>
      <c r="C255" s="54"/>
      <c r="D255" s="53"/>
      <c r="E255" s="56"/>
      <c r="F255" s="56"/>
      <c r="G255" s="61"/>
      <c r="H255" s="62"/>
      <c r="I255" s="62"/>
      <c r="J255" s="62"/>
      <c r="K255" s="62"/>
      <c r="L255" s="62"/>
      <c r="M255" s="660"/>
      <c r="N255" s="660"/>
      <c r="O255" s="660"/>
      <c r="P255" s="738"/>
      <c r="Q255" s="739"/>
      <c r="R255" s="794"/>
      <c r="S255" s="834"/>
      <c r="T255" s="835"/>
      <c r="U255" s="836"/>
      <c r="V255" s="64"/>
      <c r="W255" s="63"/>
      <c r="X255" s="63"/>
      <c r="Y255" s="63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</row>
    <row r="256" spans="1:70" ht="39.75" customHeight="1" x14ac:dyDescent="0.25">
      <c r="A256" s="110"/>
      <c r="B256" s="421" t="s">
        <v>104</v>
      </c>
      <c r="C256" s="437" t="s">
        <v>107</v>
      </c>
      <c r="D256" s="218" t="s">
        <v>9</v>
      </c>
      <c r="E256" s="220" t="s">
        <v>1227</v>
      </c>
      <c r="F256" s="220" t="s">
        <v>473</v>
      </c>
      <c r="G256" s="221">
        <v>0.99</v>
      </c>
      <c r="H256" s="221">
        <v>1</v>
      </c>
      <c r="I256" s="221">
        <v>0.99</v>
      </c>
      <c r="J256" s="438">
        <f>+I256+0.002</f>
        <v>0.99199999999999999</v>
      </c>
      <c r="K256" s="438">
        <f>+J256+0.005</f>
        <v>0.997</v>
      </c>
      <c r="L256" s="221">
        <v>1</v>
      </c>
      <c r="M256" s="600" t="s">
        <v>16</v>
      </c>
      <c r="N256" s="661" t="s">
        <v>475</v>
      </c>
      <c r="O256" s="661" t="s">
        <v>986</v>
      </c>
      <c r="P256" s="740">
        <v>1</v>
      </c>
      <c r="Q256" s="740">
        <v>1</v>
      </c>
      <c r="R256" s="837" t="s">
        <v>722</v>
      </c>
      <c r="S256" s="837" t="s">
        <v>1310</v>
      </c>
      <c r="T256" s="837" t="s">
        <v>1091</v>
      </c>
      <c r="U256" s="837" t="s">
        <v>809</v>
      </c>
      <c r="V256" s="439">
        <v>1</v>
      </c>
      <c r="W256" s="439">
        <v>1</v>
      </c>
      <c r="X256" s="439">
        <v>1</v>
      </c>
      <c r="Y256" s="440">
        <v>1</v>
      </c>
    </row>
    <row r="257" spans="1:70" ht="35.25" customHeight="1" x14ac:dyDescent="0.25">
      <c r="A257" s="110"/>
      <c r="B257" s="422"/>
      <c r="C257" s="441"/>
      <c r="D257" s="16" t="s">
        <v>9</v>
      </c>
      <c r="E257" s="214"/>
      <c r="F257" s="214"/>
      <c r="G257" s="214"/>
      <c r="H257" s="214"/>
      <c r="I257" s="214"/>
      <c r="J257" s="423"/>
      <c r="K257" s="423"/>
      <c r="L257" s="214"/>
      <c r="M257" s="601" t="s">
        <v>17</v>
      </c>
      <c r="N257" s="662" t="s">
        <v>1319</v>
      </c>
      <c r="O257" s="662" t="s">
        <v>1283</v>
      </c>
      <c r="P257" s="741">
        <v>0.99</v>
      </c>
      <c r="Q257" s="742">
        <v>1</v>
      </c>
      <c r="R257" s="838" t="s">
        <v>731</v>
      </c>
      <c r="S257" s="838" t="s">
        <v>1310</v>
      </c>
      <c r="T257" s="838" t="s">
        <v>1091</v>
      </c>
      <c r="U257" s="838" t="s">
        <v>809</v>
      </c>
      <c r="V257" s="424">
        <v>0.99</v>
      </c>
      <c r="W257" s="424">
        <v>0.99199999999999999</v>
      </c>
      <c r="X257" s="424">
        <v>0.997</v>
      </c>
      <c r="Y257" s="442">
        <v>1</v>
      </c>
    </row>
    <row r="258" spans="1:70" ht="50.25" customHeight="1" x14ac:dyDescent="0.25">
      <c r="A258" s="110"/>
      <c r="B258" s="422"/>
      <c r="C258" s="441"/>
      <c r="D258" s="16" t="s">
        <v>9</v>
      </c>
      <c r="E258" s="103"/>
      <c r="F258" s="103"/>
      <c r="G258" s="103"/>
      <c r="H258" s="103"/>
      <c r="I258" s="103"/>
      <c r="J258" s="425"/>
      <c r="K258" s="425"/>
      <c r="L258" s="103"/>
      <c r="M258" s="601" t="s">
        <v>588</v>
      </c>
      <c r="N258" s="662" t="s">
        <v>589</v>
      </c>
      <c r="O258" s="662" t="s">
        <v>987</v>
      </c>
      <c r="P258" s="743" t="s">
        <v>77</v>
      </c>
      <c r="Q258" s="743">
        <v>2</v>
      </c>
      <c r="R258" s="838" t="s">
        <v>731</v>
      </c>
      <c r="S258" s="838" t="s">
        <v>1310</v>
      </c>
      <c r="T258" s="839" t="s">
        <v>1091</v>
      </c>
      <c r="U258" s="839" t="s">
        <v>809</v>
      </c>
      <c r="V258" s="427">
        <v>0</v>
      </c>
      <c r="W258" s="427">
        <v>1</v>
      </c>
      <c r="X258" s="427">
        <v>0</v>
      </c>
      <c r="Y258" s="443">
        <v>1</v>
      </c>
    </row>
    <row r="259" spans="1:70" ht="34.5" customHeight="1" x14ac:dyDescent="0.25">
      <c r="A259" s="110"/>
      <c r="B259" s="422"/>
      <c r="C259" s="441"/>
      <c r="D259" s="16" t="s">
        <v>10</v>
      </c>
      <c r="E259" s="113" t="s">
        <v>1228</v>
      </c>
      <c r="F259" s="113" t="s">
        <v>474</v>
      </c>
      <c r="G259" s="105">
        <v>0.97</v>
      </c>
      <c r="H259" s="105">
        <v>0.98</v>
      </c>
      <c r="I259" s="105">
        <v>0.97</v>
      </c>
      <c r="J259" s="428">
        <f>+I259+0.002</f>
        <v>0.97199999999999998</v>
      </c>
      <c r="K259" s="428">
        <f>+J259+0.005</f>
        <v>0.97699999999999998</v>
      </c>
      <c r="L259" s="105">
        <v>0.98</v>
      </c>
      <c r="M259" s="601" t="s">
        <v>15</v>
      </c>
      <c r="N259" s="662" t="s">
        <v>1320</v>
      </c>
      <c r="O259" s="662" t="s">
        <v>1284</v>
      </c>
      <c r="P259" s="741">
        <v>0.98</v>
      </c>
      <c r="Q259" s="742">
        <v>1</v>
      </c>
      <c r="R259" s="838" t="s">
        <v>731</v>
      </c>
      <c r="S259" s="838" t="s">
        <v>1310</v>
      </c>
      <c r="T259" s="839" t="s">
        <v>1091</v>
      </c>
      <c r="U259" s="839" t="s">
        <v>809</v>
      </c>
      <c r="V259" s="429">
        <v>0.98899999999999999</v>
      </c>
      <c r="W259" s="429">
        <v>0.99099999999999999</v>
      </c>
      <c r="X259" s="429">
        <v>0.996</v>
      </c>
      <c r="Y259" s="444">
        <v>1</v>
      </c>
    </row>
    <row r="260" spans="1:70" ht="34.5" customHeight="1" x14ac:dyDescent="0.25">
      <c r="A260" s="110"/>
      <c r="B260" s="422"/>
      <c r="C260" s="441"/>
      <c r="D260" s="16" t="s">
        <v>10</v>
      </c>
      <c r="E260" s="106"/>
      <c r="F260" s="106"/>
      <c r="G260" s="106"/>
      <c r="H260" s="106"/>
      <c r="I260" s="106"/>
      <c r="J260" s="430"/>
      <c r="K260" s="430"/>
      <c r="L260" s="106"/>
      <c r="M260" s="601" t="s">
        <v>590</v>
      </c>
      <c r="N260" s="662" t="s">
        <v>591</v>
      </c>
      <c r="O260" s="662" t="s">
        <v>988</v>
      </c>
      <c r="P260" s="743">
        <v>0</v>
      </c>
      <c r="Q260" s="743">
        <v>1</v>
      </c>
      <c r="R260" s="838" t="s">
        <v>731</v>
      </c>
      <c r="S260" s="838" t="s">
        <v>1310</v>
      </c>
      <c r="T260" s="839" t="s">
        <v>1091</v>
      </c>
      <c r="U260" s="839" t="s">
        <v>809</v>
      </c>
      <c r="V260" s="426">
        <v>0</v>
      </c>
      <c r="W260" s="426">
        <v>0</v>
      </c>
      <c r="X260" s="426">
        <v>0</v>
      </c>
      <c r="Y260" s="445">
        <v>1</v>
      </c>
    </row>
    <row r="261" spans="1:70" ht="30.75" customHeight="1" x14ac:dyDescent="0.25">
      <c r="A261" s="110"/>
      <c r="B261" s="422"/>
      <c r="C261" s="441"/>
      <c r="D261" s="16" t="s">
        <v>11</v>
      </c>
      <c r="E261" s="113" t="s">
        <v>1229</v>
      </c>
      <c r="F261" s="113" t="s">
        <v>1099</v>
      </c>
      <c r="G261" s="431">
        <v>1</v>
      </c>
      <c r="H261" s="432">
        <v>1</v>
      </c>
      <c r="I261" s="432">
        <v>1</v>
      </c>
      <c r="J261" s="432">
        <v>1</v>
      </c>
      <c r="K261" s="432">
        <v>1</v>
      </c>
      <c r="L261" s="432">
        <v>1</v>
      </c>
      <c r="M261" s="601" t="s">
        <v>12</v>
      </c>
      <c r="N261" s="601" t="s">
        <v>592</v>
      </c>
      <c r="O261" s="601" t="s">
        <v>989</v>
      </c>
      <c r="P261" s="743" t="s">
        <v>77</v>
      </c>
      <c r="Q261" s="743">
        <v>15</v>
      </c>
      <c r="R261" s="838" t="s">
        <v>731</v>
      </c>
      <c r="S261" s="838" t="s">
        <v>1310</v>
      </c>
      <c r="T261" s="839" t="s">
        <v>1101</v>
      </c>
      <c r="U261" s="839" t="s">
        <v>810</v>
      </c>
      <c r="V261" s="426">
        <v>3</v>
      </c>
      <c r="W261" s="426">
        <v>4</v>
      </c>
      <c r="X261" s="426">
        <v>4</v>
      </c>
      <c r="Y261" s="445">
        <v>4</v>
      </c>
    </row>
    <row r="262" spans="1:70" s="31" customFormat="1" ht="30.75" customHeight="1" x14ac:dyDescent="0.25">
      <c r="A262" s="110"/>
      <c r="B262" s="422"/>
      <c r="C262" s="441"/>
      <c r="D262" s="16" t="s">
        <v>11</v>
      </c>
      <c r="E262" s="113"/>
      <c r="F262" s="113"/>
      <c r="G262" s="433"/>
      <c r="H262" s="434"/>
      <c r="I262" s="434"/>
      <c r="J262" s="434"/>
      <c r="K262" s="434"/>
      <c r="L262" s="434"/>
      <c r="M262" s="601" t="s">
        <v>593</v>
      </c>
      <c r="N262" s="601" t="s">
        <v>594</v>
      </c>
      <c r="O262" s="601" t="s">
        <v>1145</v>
      </c>
      <c r="P262" s="743" t="s">
        <v>77</v>
      </c>
      <c r="Q262" s="743">
        <v>50000</v>
      </c>
      <c r="R262" s="838" t="s">
        <v>731</v>
      </c>
      <c r="S262" s="838" t="s">
        <v>1310</v>
      </c>
      <c r="T262" s="839" t="s">
        <v>1101</v>
      </c>
      <c r="U262" s="839" t="s">
        <v>810</v>
      </c>
      <c r="V262" s="426">
        <v>1600</v>
      </c>
      <c r="W262" s="426">
        <f>1388*6</f>
        <v>8328</v>
      </c>
      <c r="X262" s="426">
        <f>20836-1600</f>
        <v>19236</v>
      </c>
      <c r="Y262" s="445">
        <v>20836</v>
      </c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</row>
    <row r="263" spans="1:70" s="31" customFormat="1" ht="45.75" customHeight="1" x14ac:dyDescent="0.25">
      <c r="A263" s="110"/>
      <c r="B263" s="422"/>
      <c r="C263" s="441"/>
      <c r="D263" s="16" t="s">
        <v>11</v>
      </c>
      <c r="E263" s="113"/>
      <c r="F263" s="113"/>
      <c r="G263" s="433"/>
      <c r="H263" s="435"/>
      <c r="I263" s="435"/>
      <c r="J263" s="435"/>
      <c r="K263" s="435"/>
      <c r="L263" s="435"/>
      <c r="M263" s="601" t="s">
        <v>14</v>
      </c>
      <c r="N263" s="601" t="s">
        <v>1190</v>
      </c>
      <c r="O263" s="601" t="s">
        <v>1191</v>
      </c>
      <c r="P263" s="743">
        <v>1</v>
      </c>
      <c r="Q263" s="743">
        <v>1</v>
      </c>
      <c r="R263" s="838" t="s">
        <v>722</v>
      </c>
      <c r="S263" s="838" t="s">
        <v>1310</v>
      </c>
      <c r="T263" s="839" t="s">
        <v>1101</v>
      </c>
      <c r="U263" s="839" t="s">
        <v>810</v>
      </c>
      <c r="V263" s="427">
        <v>1</v>
      </c>
      <c r="W263" s="427">
        <v>1</v>
      </c>
      <c r="X263" s="427">
        <v>1</v>
      </c>
      <c r="Y263" s="443">
        <v>1</v>
      </c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</row>
    <row r="264" spans="1:70" ht="43.5" customHeight="1" x14ac:dyDescent="0.25">
      <c r="A264" s="110"/>
      <c r="B264" s="422"/>
      <c r="C264" s="441"/>
      <c r="D264" s="16" t="s">
        <v>13</v>
      </c>
      <c r="E264" s="214" t="s">
        <v>1275</v>
      </c>
      <c r="F264" s="214" t="s">
        <v>1276</v>
      </c>
      <c r="G264" s="105">
        <v>0.02</v>
      </c>
      <c r="H264" s="436">
        <v>0.15</v>
      </c>
      <c r="I264" s="436">
        <v>0.02</v>
      </c>
      <c r="J264" s="436">
        <v>0.02</v>
      </c>
      <c r="K264" s="436">
        <v>7.0000000000000007E-2</v>
      </c>
      <c r="L264" s="436">
        <v>0.15</v>
      </c>
      <c r="M264" s="601" t="s">
        <v>88</v>
      </c>
      <c r="N264" s="601" t="s">
        <v>476</v>
      </c>
      <c r="O264" s="601" t="s">
        <v>990</v>
      </c>
      <c r="P264" s="743">
        <v>1</v>
      </c>
      <c r="Q264" s="743">
        <v>1</v>
      </c>
      <c r="R264" s="839" t="s">
        <v>722</v>
      </c>
      <c r="S264" s="839" t="s">
        <v>1310</v>
      </c>
      <c r="T264" s="839" t="s">
        <v>1091</v>
      </c>
      <c r="U264" s="839" t="s">
        <v>814</v>
      </c>
      <c r="V264" s="426">
        <v>1</v>
      </c>
      <c r="W264" s="426">
        <v>1</v>
      </c>
      <c r="X264" s="426">
        <v>1</v>
      </c>
      <c r="Y264" s="445">
        <v>1</v>
      </c>
    </row>
    <row r="265" spans="1:70" ht="49.5" customHeight="1" x14ac:dyDescent="0.25">
      <c r="A265" s="110"/>
      <c r="B265" s="422"/>
      <c r="C265" s="441"/>
      <c r="D265" s="16" t="s">
        <v>13</v>
      </c>
      <c r="E265" s="214"/>
      <c r="F265" s="214"/>
      <c r="G265" s="433"/>
      <c r="H265" s="436"/>
      <c r="I265" s="436"/>
      <c r="J265" s="436"/>
      <c r="K265" s="436"/>
      <c r="L265" s="436"/>
      <c r="M265" s="602" t="s">
        <v>87</v>
      </c>
      <c r="N265" s="601" t="s">
        <v>151</v>
      </c>
      <c r="O265" s="601" t="s">
        <v>991</v>
      </c>
      <c r="P265" s="743">
        <v>0</v>
      </c>
      <c r="Q265" s="743">
        <v>4</v>
      </c>
      <c r="R265" s="839" t="s">
        <v>731</v>
      </c>
      <c r="S265" s="839" t="s">
        <v>1310</v>
      </c>
      <c r="T265" s="839" t="s">
        <v>1091</v>
      </c>
      <c r="U265" s="839" t="s">
        <v>814</v>
      </c>
      <c r="V265" s="426">
        <v>1</v>
      </c>
      <c r="W265" s="426">
        <v>1</v>
      </c>
      <c r="X265" s="426">
        <v>1</v>
      </c>
      <c r="Y265" s="445">
        <v>1</v>
      </c>
    </row>
    <row r="266" spans="1:70" ht="70.5" customHeight="1" thickBot="1" x14ac:dyDescent="0.3">
      <c r="A266" s="110"/>
      <c r="B266" s="422"/>
      <c r="C266" s="446"/>
      <c r="D266" s="228" t="s">
        <v>13</v>
      </c>
      <c r="E266" s="447"/>
      <c r="F266" s="447"/>
      <c r="G266" s="448"/>
      <c r="H266" s="449"/>
      <c r="I266" s="449"/>
      <c r="J266" s="449"/>
      <c r="K266" s="449"/>
      <c r="L266" s="449"/>
      <c r="M266" s="605" t="s">
        <v>126</v>
      </c>
      <c r="N266" s="605" t="s">
        <v>152</v>
      </c>
      <c r="O266" s="605" t="s">
        <v>1146</v>
      </c>
      <c r="P266" s="744">
        <v>0</v>
      </c>
      <c r="Q266" s="745">
        <v>2</v>
      </c>
      <c r="R266" s="840" t="s">
        <v>731</v>
      </c>
      <c r="S266" s="840" t="s">
        <v>1310</v>
      </c>
      <c r="T266" s="840" t="s">
        <v>1091</v>
      </c>
      <c r="U266" s="840" t="s">
        <v>814</v>
      </c>
      <c r="V266" s="450">
        <v>0</v>
      </c>
      <c r="W266" s="450">
        <v>0</v>
      </c>
      <c r="X266" s="450">
        <v>1</v>
      </c>
      <c r="Y266" s="451">
        <v>1</v>
      </c>
    </row>
    <row r="267" spans="1:70" ht="39.75" customHeight="1" x14ac:dyDescent="0.25">
      <c r="A267" s="110"/>
      <c r="B267" s="422"/>
      <c r="C267" s="465" t="s">
        <v>108</v>
      </c>
      <c r="D267" s="466" t="s">
        <v>477</v>
      </c>
      <c r="E267" s="467" t="s">
        <v>1230</v>
      </c>
      <c r="F267" s="467" t="s">
        <v>480</v>
      </c>
      <c r="G267" s="467">
        <v>80.81</v>
      </c>
      <c r="H267" s="467">
        <v>81.7</v>
      </c>
      <c r="I267" s="467">
        <v>80.900000000000006</v>
      </c>
      <c r="J267" s="467">
        <v>81.2</v>
      </c>
      <c r="K267" s="467">
        <v>81.5</v>
      </c>
      <c r="L267" s="467">
        <v>81.7</v>
      </c>
      <c r="M267" s="663" t="s">
        <v>89</v>
      </c>
      <c r="N267" s="664" t="s">
        <v>666</v>
      </c>
      <c r="O267" s="664" t="s">
        <v>992</v>
      </c>
      <c r="P267" s="746">
        <v>0.748</v>
      </c>
      <c r="Q267" s="746">
        <v>0.8</v>
      </c>
      <c r="R267" s="841" t="s">
        <v>731</v>
      </c>
      <c r="S267" s="842" t="s">
        <v>1373</v>
      </c>
      <c r="T267" s="842" t="s">
        <v>1092</v>
      </c>
      <c r="U267" s="841" t="s">
        <v>818</v>
      </c>
      <c r="V267" s="456">
        <v>0.75</v>
      </c>
      <c r="W267" s="456">
        <v>0.77</v>
      </c>
      <c r="X267" s="456">
        <v>0.78</v>
      </c>
      <c r="Y267" s="457">
        <v>0.8</v>
      </c>
    </row>
    <row r="268" spans="1:70" ht="32.25" customHeight="1" x14ac:dyDescent="0.25">
      <c r="A268" s="110"/>
      <c r="B268" s="422"/>
      <c r="C268" s="468"/>
      <c r="D268" s="469"/>
      <c r="E268" s="470"/>
      <c r="F268" s="470"/>
      <c r="G268" s="470"/>
      <c r="H268" s="470"/>
      <c r="I268" s="470"/>
      <c r="J268" s="470"/>
      <c r="K268" s="470"/>
      <c r="L268" s="470"/>
      <c r="M268" s="665"/>
      <c r="N268" s="666" t="s">
        <v>478</v>
      </c>
      <c r="O268" s="666" t="s">
        <v>993</v>
      </c>
      <c r="P268" s="747" t="s">
        <v>77</v>
      </c>
      <c r="Q268" s="747">
        <v>0.8</v>
      </c>
      <c r="R268" s="843" t="s">
        <v>731</v>
      </c>
      <c r="S268" s="844" t="s">
        <v>1373</v>
      </c>
      <c r="T268" s="844" t="s">
        <v>1092</v>
      </c>
      <c r="U268" s="843" t="s">
        <v>818</v>
      </c>
      <c r="V268" s="83">
        <v>0.2</v>
      </c>
      <c r="W268" s="83">
        <v>0.4</v>
      </c>
      <c r="X268" s="83">
        <v>0.6</v>
      </c>
      <c r="Y268" s="458">
        <v>0.8</v>
      </c>
    </row>
    <row r="269" spans="1:70" ht="37.5" customHeight="1" x14ac:dyDescent="0.25">
      <c r="A269" s="110"/>
      <c r="B269" s="422"/>
      <c r="C269" s="468"/>
      <c r="D269" s="469"/>
      <c r="E269" s="470"/>
      <c r="F269" s="470"/>
      <c r="G269" s="470"/>
      <c r="H269" s="470"/>
      <c r="I269" s="470"/>
      <c r="J269" s="470"/>
      <c r="K269" s="470"/>
      <c r="L269" s="470"/>
      <c r="M269" s="665"/>
      <c r="N269" s="666" t="s">
        <v>667</v>
      </c>
      <c r="O269" s="666" t="s">
        <v>994</v>
      </c>
      <c r="P269" s="747" t="s">
        <v>77</v>
      </c>
      <c r="Q269" s="747">
        <v>0.8</v>
      </c>
      <c r="R269" s="843" t="s">
        <v>731</v>
      </c>
      <c r="S269" s="844" t="s">
        <v>1373</v>
      </c>
      <c r="T269" s="844" t="s">
        <v>1092</v>
      </c>
      <c r="U269" s="843" t="s">
        <v>818</v>
      </c>
      <c r="V269" s="83">
        <v>0.2</v>
      </c>
      <c r="W269" s="83">
        <v>0.4</v>
      </c>
      <c r="X269" s="83">
        <v>0.6</v>
      </c>
      <c r="Y269" s="458">
        <v>0.8</v>
      </c>
    </row>
    <row r="270" spans="1:70" ht="36.75" customHeight="1" x14ac:dyDescent="0.25">
      <c r="A270" s="110"/>
      <c r="B270" s="422"/>
      <c r="C270" s="468"/>
      <c r="D270" s="469" t="s">
        <v>643</v>
      </c>
      <c r="E270" s="470"/>
      <c r="F270" s="470"/>
      <c r="G270" s="470"/>
      <c r="H270" s="470"/>
      <c r="I270" s="470"/>
      <c r="J270" s="470"/>
      <c r="K270" s="470"/>
      <c r="L270" s="470"/>
      <c r="M270" s="667" t="s">
        <v>121</v>
      </c>
      <c r="N270" s="666" t="s">
        <v>595</v>
      </c>
      <c r="O270" s="666" t="s">
        <v>995</v>
      </c>
      <c r="P270" s="748">
        <v>424</v>
      </c>
      <c r="Q270" s="748">
        <v>470</v>
      </c>
      <c r="R270" s="843" t="s">
        <v>731</v>
      </c>
      <c r="S270" s="845" t="s">
        <v>1321</v>
      </c>
      <c r="T270" s="844" t="s">
        <v>1092</v>
      </c>
      <c r="U270" s="843" t="s">
        <v>818</v>
      </c>
      <c r="V270" s="85">
        <v>436.29599999999994</v>
      </c>
      <c r="W270" s="85">
        <v>447.20339999999987</v>
      </c>
      <c r="X270" s="85">
        <v>458.38348499999984</v>
      </c>
      <c r="Y270" s="459">
        <v>469.84307212499976</v>
      </c>
    </row>
    <row r="271" spans="1:70" ht="36.75" customHeight="1" x14ac:dyDescent="0.25">
      <c r="A271" s="110"/>
      <c r="B271" s="422"/>
      <c r="C271" s="468"/>
      <c r="D271" s="469"/>
      <c r="E271" s="470"/>
      <c r="F271" s="470"/>
      <c r="G271" s="470"/>
      <c r="H271" s="470"/>
      <c r="I271" s="470"/>
      <c r="J271" s="470"/>
      <c r="K271" s="470"/>
      <c r="L271" s="470"/>
      <c r="M271" s="667" t="s">
        <v>122</v>
      </c>
      <c r="N271" s="666" t="s">
        <v>668</v>
      </c>
      <c r="O271" s="666" t="s">
        <v>996</v>
      </c>
      <c r="P271" s="747" t="s">
        <v>77</v>
      </c>
      <c r="Q271" s="749">
        <v>1</v>
      </c>
      <c r="R271" s="843" t="s">
        <v>731</v>
      </c>
      <c r="S271" s="845" t="s">
        <v>1321</v>
      </c>
      <c r="T271" s="844" t="s">
        <v>1092</v>
      </c>
      <c r="U271" s="843" t="s">
        <v>818</v>
      </c>
      <c r="V271" s="86">
        <v>0.3</v>
      </c>
      <c r="W271" s="86">
        <v>0.5</v>
      </c>
      <c r="X271" s="86">
        <v>0.8</v>
      </c>
      <c r="Y271" s="460">
        <v>1</v>
      </c>
    </row>
    <row r="272" spans="1:70" ht="36.75" customHeight="1" x14ac:dyDescent="0.25">
      <c r="A272" s="110"/>
      <c r="B272" s="422"/>
      <c r="C272" s="468"/>
      <c r="D272" s="469"/>
      <c r="E272" s="470"/>
      <c r="F272" s="470"/>
      <c r="G272" s="470"/>
      <c r="H272" s="470"/>
      <c r="I272" s="470"/>
      <c r="J272" s="470"/>
      <c r="K272" s="470"/>
      <c r="L272" s="470"/>
      <c r="M272" s="667" t="s">
        <v>596</v>
      </c>
      <c r="N272" s="666" t="s">
        <v>1323</v>
      </c>
      <c r="O272" s="666" t="s">
        <v>997</v>
      </c>
      <c r="P272" s="749">
        <v>0.8</v>
      </c>
      <c r="Q272" s="749">
        <v>0.9</v>
      </c>
      <c r="R272" s="843" t="s">
        <v>731</v>
      </c>
      <c r="S272" s="845" t="s">
        <v>1321</v>
      </c>
      <c r="T272" s="844" t="s">
        <v>1092</v>
      </c>
      <c r="U272" s="843" t="s">
        <v>818</v>
      </c>
      <c r="V272" s="86">
        <v>0.8</v>
      </c>
      <c r="W272" s="86">
        <v>0.82</v>
      </c>
      <c r="X272" s="86">
        <v>0.84</v>
      </c>
      <c r="Y272" s="460">
        <v>0.9</v>
      </c>
    </row>
    <row r="273" spans="1:25" ht="51" customHeight="1" x14ac:dyDescent="0.25">
      <c r="A273" s="110"/>
      <c r="B273" s="422"/>
      <c r="C273" s="468"/>
      <c r="D273" s="469"/>
      <c r="E273" s="470"/>
      <c r="F273" s="470"/>
      <c r="G273" s="470"/>
      <c r="H273" s="470"/>
      <c r="I273" s="470"/>
      <c r="J273" s="470"/>
      <c r="K273" s="470"/>
      <c r="L273" s="470"/>
      <c r="M273" s="667" t="s">
        <v>123</v>
      </c>
      <c r="N273" s="666" t="s">
        <v>597</v>
      </c>
      <c r="O273" s="666" t="s">
        <v>998</v>
      </c>
      <c r="P273" s="750">
        <v>3.5</v>
      </c>
      <c r="Q273" s="750">
        <v>3.8</v>
      </c>
      <c r="R273" s="843" t="s">
        <v>731</v>
      </c>
      <c r="S273" s="845" t="s">
        <v>1321</v>
      </c>
      <c r="T273" s="844" t="s">
        <v>1092</v>
      </c>
      <c r="U273" s="843" t="s">
        <v>818</v>
      </c>
      <c r="V273" s="453">
        <v>3.5</v>
      </c>
      <c r="W273" s="453">
        <v>3.6</v>
      </c>
      <c r="X273" s="453">
        <v>3.7</v>
      </c>
      <c r="Y273" s="461">
        <v>3.8</v>
      </c>
    </row>
    <row r="274" spans="1:25" ht="52.5" customHeight="1" x14ac:dyDescent="0.25">
      <c r="A274" s="110"/>
      <c r="B274" s="422"/>
      <c r="C274" s="468"/>
      <c r="D274" s="469" t="s">
        <v>60</v>
      </c>
      <c r="E274" s="471" t="s">
        <v>1231</v>
      </c>
      <c r="F274" s="471" t="s">
        <v>695</v>
      </c>
      <c r="G274" s="471" t="s">
        <v>696</v>
      </c>
      <c r="H274" s="471" t="s">
        <v>696</v>
      </c>
      <c r="I274" s="471" t="s">
        <v>696</v>
      </c>
      <c r="J274" s="471" t="s">
        <v>696</v>
      </c>
      <c r="K274" s="471" t="s">
        <v>696</v>
      </c>
      <c r="L274" s="471" t="s">
        <v>696</v>
      </c>
      <c r="M274" s="667" t="s">
        <v>39</v>
      </c>
      <c r="N274" s="667" t="s">
        <v>92</v>
      </c>
      <c r="O274" s="667" t="s">
        <v>999</v>
      </c>
      <c r="P274" s="747">
        <v>0.75</v>
      </c>
      <c r="Q274" s="747">
        <v>0.76</v>
      </c>
      <c r="R274" s="843" t="s">
        <v>722</v>
      </c>
      <c r="S274" s="844" t="s">
        <v>1322</v>
      </c>
      <c r="T274" s="844" t="s">
        <v>1092</v>
      </c>
      <c r="U274" s="843" t="s">
        <v>818</v>
      </c>
      <c r="V274" s="83">
        <v>0.76</v>
      </c>
      <c r="W274" s="83">
        <v>0.76</v>
      </c>
      <c r="X274" s="83">
        <v>0.76</v>
      </c>
      <c r="Y274" s="458">
        <v>0.76</v>
      </c>
    </row>
    <row r="275" spans="1:25" ht="40.5" customHeight="1" x14ac:dyDescent="0.25">
      <c r="A275" s="110"/>
      <c r="B275" s="422"/>
      <c r="C275" s="468"/>
      <c r="D275" s="469"/>
      <c r="E275" s="471"/>
      <c r="F275" s="471"/>
      <c r="G275" s="471"/>
      <c r="H275" s="471"/>
      <c r="I275" s="471"/>
      <c r="J275" s="471"/>
      <c r="K275" s="471"/>
      <c r="L275" s="471"/>
      <c r="M275" s="667" t="s">
        <v>40</v>
      </c>
      <c r="N275" s="667" t="s">
        <v>479</v>
      </c>
      <c r="O275" s="667" t="s">
        <v>1351</v>
      </c>
      <c r="P275" s="751">
        <v>5.4899999999999997E-2</v>
      </c>
      <c r="Q275" s="751">
        <v>5.4899999999999997E-2</v>
      </c>
      <c r="R275" s="843" t="s">
        <v>722</v>
      </c>
      <c r="S275" s="844" t="s">
        <v>1322</v>
      </c>
      <c r="T275" s="844" t="s">
        <v>1092</v>
      </c>
      <c r="U275" s="843" t="s">
        <v>818</v>
      </c>
      <c r="V275" s="454">
        <v>5.4899999999999997E-2</v>
      </c>
      <c r="W275" s="454">
        <v>5.4899999999999997E-2</v>
      </c>
      <c r="X275" s="454">
        <v>5.4899999999999997E-2</v>
      </c>
      <c r="Y275" s="462">
        <v>5.4899999999999997E-2</v>
      </c>
    </row>
    <row r="276" spans="1:25" ht="74.25" customHeight="1" x14ac:dyDescent="0.25">
      <c r="A276" s="110"/>
      <c r="B276" s="422"/>
      <c r="C276" s="468"/>
      <c r="D276" s="469"/>
      <c r="E276" s="452" t="s">
        <v>1350</v>
      </c>
      <c r="F276" s="84" t="s">
        <v>694</v>
      </c>
      <c r="G276" s="84">
        <v>80.400000000000006</v>
      </c>
      <c r="H276" s="84">
        <v>80.400000000000006</v>
      </c>
      <c r="I276" s="84">
        <v>80.400000000000006</v>
      </c>
      <c r="J276" s="84">
        <v>80.400000000000006</v>
      </c>
      <c r="K276" s="84">
        <v>80.400000000000006</v>
      </c>
      <c r="L276" s="84">
        <v>80.400000000000006</v>
      </c>
      <c r="M276" s="667" t="s">
        <v>59</v>
      </c>
      <c r="N276" s="667" t="s">
        <v>93</v>
      </c>
      <c r="O276" s="667" t="s">
        <v>1123</v>
      </c>
      <c r="P276" s="748">
        <v>0</v>
      </c>
      <c r="Q276" s="748">
        <v>1</v>
      </c>
      <c r="R276" s="843" t="s">
        <v>722</v>
      </c>
      <c r="S276" s="844" t="s">
        <v>1322</v>
      </c>
      <c r="T276" s="844" t="s">
        <v>1092</v>
      </c>
      <c r="U276" s="843" t="s">
        <v>818</v>
      </c>
      <c r="V276" s="85">
        <v>1</v>
      </c>
      <c r="W276" s="85">
        <v>1</v>
      </c>
      <c r="X276" s="85">
        <v>1</v>
      </c>
      <c r="Y276" s="459">
        <v>1</v>
      </c>
    </row>
    <row r="277" spans="1:25" ht="29.25" customHeight="1" x14ac:dyDescent="0.25">
      <c r="A277" s="110"/>
      <c r="B277" s="422"/>
      <c r="C277" s="468"/>
      <c r="D277" s="471" t="s">
        <v>58</v>
      </c>
      <c r="E277" s="472" t="s">
        <v>1232</v>
      </c>
      <c r="F277" s="472" t="s">
        <v>1186</v>
      </c>
      <c r="G277" s="473">
        <v>0.71</v>
      </c>
      <c r="H277" s="474">
        <v>0.81</v>
      </c>
      <c r="I277" s="473">
        <v>0.73</v>
      </c>
      <c r="J277" s="473">
        <v>0.76</v>
      </c>
      <c r="K277" s="473">
        <v>0.79</v>
      </c>
      <c r="L277" s="473">
        <v>0.81</v>
      </c>
      <c r="M277" s="667" t="s">
        <v>41</v>
      </c>
      <c r="N277" s="667" t="s">
        <v>481</v>
      </c>
      <c r="O277" s="667" t="s">
        <v>1000</v>
      </c>
      <c r="P277" s="748">
        <v>0</v>
      </c>
      <c r="Q277" s="748">
        <v>1</v>
      </c>
      <c r="R277" s="843" t="s">
        <v>722</v>
      </c>
      <c r="S277" s="845" t="s">
        <v>1369</v>
      </c>
      <c r="T277" s="844" t="s">
        <v>1092</v>
      </c>
      <c r="U277" s="843" t="s">
        <v>818</v>
      </c>
      <c r="V277" s="85">
        <v>0</v>
      </c>
      <c r="W277" s="85">
        <v>0</v>
      </c>
      <c r="X277" s="85">
        <v>0</v>
      </c>
      <c r="Y277" s="459">
        <v>1</v>
      </c>
    </row>
    <row r="278" spans="1:25" ht="29.25" customHeight="1" x14ac:dyDescent="0.25">
      <c r="A278" s="110"/>
      <c r="B278" s="422"/>
      <c r="C278" s="468"/>
      <c r="D278" s="471"/>
      <c r="E278" s="472"/>
      <c r="F278" s="472"/>
      <c r="G278" s="473"/>
      <c r="H278" s="474"/>
      <c r="I278" s="473"/>
      <c r="J278" s="473"/>
      <c r="K278" s="473"/>
      <c r="L278" s="473"/>
      <c r="M278" s="667" t="s">
        <v>41</v>
      </c>
      <c r="N278" s="667" t="s">
        <v>1342</v>
      </c>
      <c r="O278" s="667" t="s">
        <v>1343</v>
      </c>
      <c r="P278" s="748">
        <v>1</v>
      </c>
      <c r="Q278" s="748">
        <v>1</v>
      </c>
      <c r="R278" s="843" t="s">
        <v>722</v>
      </c>
      <c r="S278" s="845" t="s">
        <v>1369</v>
      </c>
      <c r="T278" s="844" t="s">
        <v>1092</v>
      </c>
      <c r="U278" s="843" t="s">
        <v>1172</v>
      </c>
      <c r="V278" s="455">
        <v>1</v>
      </c>
      <c r="W278" s="455">
        <v>1</v>
      </c>
      <c r="X278" s="455">
        <v>1</v>
      </c>
      <c r="Y278" s="463">
        <v>1</v>
      </c>
    </row>
    <row r="279" spans="1:25" ht="33" customHeight="1" x14ac:dyDescent="0.25">
      <c r="A279" s="110"/>
      <c r="B279" s="422"/>
      <c r="C279" s="468"/>
      <c r="D279" s="471"/>
      <c r="E279" s="472"/>
      <c r="F279" s="472"/>
      <c r="G279" s="475"/>
      <c r="H279" s="472"/>
      <c r="I279" s="475"/>
      <c r="J279" s="475"/>
      <c r="K279" s="475"/>
      <c r="L279" s="475"/>
      <c r="M279" s="667" t="s">
        <v>42</v>
      </c>
      <c r="N279" s="667" t="s">
        <v>482</v>
      </c>
      <c r="O279" s="667" t="s">
        <v>1001</v>
      </c>
      <c r="P279" s="748">
        <v>1</v>
      </c>
      <c r="Q279" s="748">
        <v>3</v>
      </c>
      <c r="R279" s="843" t="s">
        <v>731</v>
      </c>
      <c r="S279" s="845" t="s">
        <v>1371</v>
      </c>
      <c r="T279" s="844" t="s">
        <v>1092</v>
      </c>
      <c r="U279" s="843" t="s">
        <v>818</v>
      </c>
      <c r="V279" s="85">
        <v>0</v>
      </c>
      <c r="W279" s="85">
        <v>1</v>
      </c>
      <c r="X279" s="85">
        <v>1</v>
      </c>
      <c r="Y279" s="459">
        <v>1</v>
      </c>
    </row>
    <row r="280" spans="1:25" ht="33.75" customHeight="1" x14ac:dyDescent="0.25">
      <c r="A280" s="110"/>
      <c r="B280" s="422"/>
      <c r="C280" s="468"/>
      <c r="D280" s="471"/>
      <c r="E280" s="472"/>
      <c r="F280" s="472"/>
      <c r="G280" s="475"/>
      <c r="H280" s="472"/>
      <c r="I280" s="475"/>
      <c r="J280" s="475"/>
      <c r="K280" s="475"/>
      <c r="L280" s="475"/>
      <c r="M280" s="667" t="s">
        <v>57</v>
      </c>
      <c r="N280" s="667" t="s">
        <v>94</v>
      </c>
      <c r="O280" s="667" t="s">
        <v>1002</v>
      </c>
      <c r="P280" s="748">
        <v>0</v>
      </c>
      <c r="Q280" s="748">
        <v>1</v>
      </c>
      <c r="R280" s="843" t="s">
        <v>731</v>
      </c>
      <c r="S280" s="845" t="s">
        <v>1367</v>
      </c>
      <c r="T280" s="844" t="s">
        <v>1092</v>
      </c>
      <c r="U280" s="843" t="s">
        <v>818</v>
      </c>
      <c r="V280" s="85">
        <v>1</v>
      </c>
      <c r="W280" s="85">
        <v>0</v>
      </c>
      <c r="X280" s="85">
        <v>0</v>
      </c>
      <c r="Y280" s="459">
        <v>0</v>
      </c>
    </row>
    <row r="281" spans="1:25" ht="33.75" customHeight="1" x14ac:dyDescent="0.25">
      <c r="A281" s="110"/>
      <c r="B281" s="422"/>
      <c r="C281" s="468"/>
      <c r="D281" s="471"/>
      <c r="E281" s="472"/>
      <c r="F281" s="472"/>
      <c r="G281" s="475"/>
      <c r="H281" s="472"/>
      <c r="I281" s="475"/>
      <c r="J281" s="475"/>
      <c r="K281" s="475"/>
      <c r="L281" s="475"/>
      <c r="M281" s="667" t="s">
        <v>681</v>
      </c>
      <c r="N281" s="667" t="s">
        <v>682</v>
      </c>
      <c r="O281" s="667" t="s">
        <v>1126</v>
      </c>
      <c r="P281" s="748">
        <v>0</v>
      </c>
      <c r="Q281" s="749">
        <v>0.8</v>
      </c>
      <c r="R281" s="843"/>
      <c r="S281" s="846" t="s">
        <v>1321</v>
      </c>
      <c r="T281" s="844" t="s">
        <v>1092</v>
      </c>
      <c r="U281" s="843" t="s">
        <v>818</v>
      </c>
      <c r="V281" s="86">
        <v>0.64</v>
      </c>
      <c r="W281" s="86">
        <v>0.16</v>
      </c>
      <c r="X281" s="85">
        <v>0</v>
      </c>
      <c r="Y281" s="459">
        <v>0</v>
      </c>
    </row>
    <row r="282" spans="1:25" ht="63" customHeight="1" x14ac:dyDescent="0.25">
      <c r="A282" s="110"/>
      <c r="B282" s="422"/>
      <c r="C282" s="468"/>
      <c r="D282" s="471"/>
      <c r="E282" s="472"/>
      <c r="F282" s="472"/>
      <c r="G282" s="475"/>
      <c r="H282" s="472"/>
      <c r="I282" s="475"/>
      <c r="J282" s="475"/>
      <c r="K282" s="475"/>
      <c r="L282" s="475"/>
      <c r="M282" s="667" t="s">
        <v>598</v>
      </c>
      <c r="N282" s="667" t="s">
        <v>669</v>
      </c>
      <c r="O282" s="667" t="s">
        <v>1003</v>
      </c>
      <c r="P282" s="748">
        <v>0</v>
      </c>
      <c r="Q282" s="749">
        <v>0.8</v>
      </c>
      <c r="R282" s="843" t="s">
        <v>731</v>
      </c>
      <c r="S282" s="846" t="s">
        <v>1321</v>
      </c>
      <c r="T282" s="844" t="s">
        <v>1092</v>
      </c>
      <c r="U282" s="843" t="s">
        <v>818</v>
      </c>
      <c r="V282" s="86">
        <v>0.2</v>
      </c>
      <c r="W282" s="86">
        <v>0.2</v>
      </c>
      <c r="X282" s="86">
        <v>0.2</v>
      </c>
      <c r="Y282" s="460">
        <v>0.2</v>
      </c>
    </row>
    <row r="283" spans="1:25" ht="75.75" customHeight="1" x14ac:dyDescent="0.25">
      <c r="A283" s="110"/>
      <c r="B283" s="422"/>
      <c r="C283" s="468"/>
      <c r="D283" s="471"/>
      <c r="E283" s="472"/>
      <c r="F283" s="472"/>
      <c r="G283" s="475"/>
      <c r="H283" s="472"/>
      <c r="I283" s="475"/>
      <c r="J283" s="475"/>
      <c r="K283" s="475"/>
      <c r="L283" s="475"/>
      <c r="M283" s="667" t="s">
        <v>43</v>
      </c>
      <c r="N283" s="667" t="s">
        <v>1124</v>
      </c>
      <c r="O283" s="667" t="s">
        <v>1125</v>
      </c>
      <c r="P283" s="748">
        <v>1</v>
      </c>
      <c r="Q283" s="748">
        <v>1</v>
      </c>
      <c r="R283" s="843" t="s">
        <v>722</v>
      </c>
      <c r="S283" s="845" t="s">
        <v>1367</v>
      </c>
      <c r="T283" s="845" t="s">
        <v>1092</v>
      </c>
      <c r="U283" s="843" t="s">
        <v>818</v>
      </c>
      <c r="V283" s="85">
        <v>1</v>
      </c>
      <c r="W283" s="85">
        <v>1</v>
      </c>
      <c r="X283" s="85">
        <v>1</v>
      </c>
      <c r="Y283" s="459">
        <v>1</v>
      </c>
    </row>
    <row r="284" spans="1:25" ht="75.75" customHeight="1" x14ac:dyDescent="0.25">
      <c r="A284" s="110"/>
      <c r="B284" s="422"/>
      <c r="C284" s="468"/>
      <c r="D284" s="471" t="s">
        <v>95</v>
      </c>
      <c r="E284" s="472"/>
      <c r="F284" s="472"/>
      <c r="G284" s="475"/>
      <c r="H284" s="472"/>
      <c r="I284" s="475"/>
      <c r="J284" s="475"/>
      <c r="K284" s="475"/>
      <c r="L284" s="475"/>
      <c r="M284" s="667" t="s">
        <v>96</v>
      </c>
      <c r="N284" s="667" t="s">
        <v>599</v>
      </c>
      <c r="O284" s="667" t="s">
        <v>1155</v>
      </c>
      <c r="P284" s="752">
        <v>0</v>
      </c>
      <c r="Q284" s="752">
        <v>1</v>
      </c>
      <c r="R284" s="843" t="s">
        <v>722</v>
      </c>
      <c r="S284" s="843" t="s">
        <v>1370</v>
      </c>
      <c r="T284" s="844" t="s">
        <v>1092</v>
      </c>
      <c r="U284" s="843" t="s">
        <v>818</v>
      </c>
      <c r="V284" s="68">
        <v>1</v>
      </c>
      <c r="W284" s="68">
        <v>1</v>
      </c>
      <c r="X284" s="68">
        <v>1</v>
      </c>
      <c r="Y284" s="464">
        <v>1</v>
      </c>
    </row>
    <row r="285" spans="1:25" ht="48.75" customHeight="1" x14ac:dyDescent="0.25">
      <c r="A285" s="110"/>
      <c r="B285" s="422"/>
      <c r="C285" s="468"/>
      <c r="D285" s="471"/>
      <c r="E285" s="472"/>
      <c r="F285" s="472"/>
      <c r="G285" s="475"/>
      <c r="H285" s="472"/>
      <c r="I285" s="475"/>
      <c r="J285" s="475"/>
      <c r="K285" s="475"/>
      <c r="L285" s="475"/>
      <c r="M285" s="667" t="s">
        <v>601</v>
      </c>
      <c r="N285" s="667" t="s">
        <v>600</v>
      </c>
      <c r="O285" s="667" t="s">
        <v>1156</v>
      </c>
      <c r="P285" s="752">
        <v>0</v>
      </c>
      <c r="Q285" s="753">
        <v>1</v>
      </c>
      <c r="R285" s="843" t="s">
        <v>731</v>
      </c>
      <c r="S285" s="843" t="s">
        <v>1370</v>
      </c>
      <c r="T285" s="844" t="s">
        <v>1092</v>
      </c>
      <c r="U285" s="843" t="s">
        <v>818</v>
      </c>
      <c r="V285" s="455">
        <v>0.25</v>
      </c>
      <c r="W285" s="455">
        <v>0.25</v>
      </c>
      <c r="X285" s="455">
        <v>0.25</v>
      </c>
      <c r="Y285" s="463">
        <v>0.25</v>
      </c>
    </row>
    <row r="286" spans="1:25" ht="88.5" customHeight="1" x14ac:dyDescent="0.25">
      <c r="A286" s="110"/>
      <c r="B286" s="422"/>
      <c r="C286" s="468"/>
      <c r="D286" s="471"/>
      <c r="E286" s="472"/>
      <c r="F286" s="472"/>
      <c r="G286" s="475"/>
      <c r="H286" s="472"/>
      <c r="I286" s="475"/>
      <c r="J286" s="475"/>
      <c r="K286" s="475"/>
      <c r="L286" s="475"/>
      <c r="M286" s="668" t="s">
        <v>602</v>
      </c>
      <c r="N286" s="667" t="s">
        <v>603</v>
      </c>
      <c r="O286" s="667" t="s">
        <v>1157</v>
      </c>
      <c r="P286" s="752">
        <v>0</v>
      </c>
      <c r="Q286" s="753">
        <v>1</v>
      </c>
      <c r="R286" s="843" t="s">
        <v>731</v>
      </c>
      <c r="S286" s="843" t="s">
        <v>1370</v>
      </c>
      <c r="T286" s="844" t="s">
        <v>1092</v>
      </c>
      <c r="U286" s="843" t="s">
        <v>818</v>
      </c>
      <c r="V286" s="455">
        <v>0.33</v>
      </c>
      <c r="W286" s="455">
        <v>0.33</v>
      </c>
      <c r="X286" s="455">
        <v>0.33</v>
      </c>
      <c r="Y286" s="464"/>
    </row>
    <row r="287" spans="1:25" ht="93.75" customHeight="1" x14ac:dyDescent="0.25">
      <c r="A287" s="110"/>
      <c r="B287" s="422"/>
      <c r="C287" s="468"/>
      <c r="D287" s="471"/>
      <c r="E287" s="472"/>
      <c r="F287" s="472"/>
      <c r="G287" s="475"/>
      <c r="H287" s="472"/>
      <c r="I287" s="475"/>
      <c r="J287" s="475"/>
      <c r="K287" s="475"/>
      <c r="L287" s="475"/>
      <c r="M287" s="665"/>
      <c r="N287" s="667" t="s">
        <v>604</v>
      </c>
      <c r="O287" s="667" t="s">
        <v>1158</v>
      </c>
      <c r="P287" s="752">
        <v>0</v>
      </c>
      <c r="Q287" s="753">
        <v>1</v>
      </c>
      <c r="R287" s="843" t="s">
        <v>731</v>
      </c>
      <c r="S287" s="843" t="s">
        <v>1370</v>
      </c>
      <c r="T287" s="844" t="s">
        <v>1092</v>
      </c>
      <c r="U287" s="843" t="s">
        <v>818</v>
      </c>
      <c r="V287" s="455">
        <v>0.33</v>
      </c>
      <c r="W287" s="455">
        <v>0.33</v>
      </c>
      <c r="X287" s="455">
        <v>0.33</v>
      </c>
      <c r="Y287" s="464"/>
    </row>
    <row r="288" spans="1:25" ht="49.5" customHeight="1" x14ac:dyDescent="0.25">
      <c r="A288" s="110"/>
      <c r="B288" s="422"/>
      <c r="C288" s="468"/>
      <c r="D288" s="471" t="s">
        <v>56</v>
      </c>
      <c r="E288" s="472" t="s">
        <v>1277</v>
      </c>
      <c r="F288" s="472" t="s">
        <v>1233</v>
      </c>
      <c r="G288" s="472">
        <v>161</v>
      </c>
      <c r="H288" s="472">
        <f>161+16</f>
        <v>177</v>
      </c>
      <c r="I288" s="476">
        <f>161*1.025</f>
        <v>165.02499999999998</v>
      </c>
      <c r="J288" s="477">
        <f>+I288*1.025</f>
        <v>169.15062499999996</v>
      </c>
      <c r="K288" s="477">
        <f>+J288*1.025</f>
        <v>173.37939062499996</v>
      </c>
      <c r="L288" s="476">
        <v>177</v>
      </c>
      <c r="M288" s="667" t="s">
        <v>44</v>
      </c>
      <c r="N288" s="667" t="s">
        <v>73</v>
      </c>
      <c r="O288" s="667" t="s">
        <v>1004</v>
      </c>
      <c r="P288" s="752">
        <v>4864</v>
      </c>
      <c r="Q288" s="752">
        <v>6000</v>
      </c>
      <c r="R288" s="843" t="s">
        <v>731</v>
      </c>
      <c r="S288" s="843" t="s">
        <v>1286</v>
      </c>
      <c r="T288" s="843" t="s">
        <v>1093</v>
      </c>
      <c r="U288" s="843" t="s">
        <v>818</v>
      </c>
      <c r="V288" s="68">
        <v>1500</v>
      </c>
      <c r="W288" s="68">
        <v>1500</v>
      </c>
      <c r="X288" s="68">
        <v>1500</v>
      </c>
      <c r="Y288" s="464">
        <v>1500</v>
      </c>
    </row>
    <row r="289" spans="1:25" ht="40.5" customHeight="1" x14ac:dyDescent="0.25">
      <c r="A289" s="110"/>
      <c r="B289" s="422"/>
      <c r="C289" s="468"/>
      <c r="D289" s="471"/>
      <c r="E289" s="472"/>
      <c r="F289" s="472"/>
      <c r="G289" s="472"/>
      <c r="H289" s="470"/>
      <c r="I289" s="478"/>
      <c r="J289" s="477"/>
      <c r="K289" s="477"/>
      <c r="L289" s="478"/>
      <c r="M289" s="667" t="s">
        <v>91</v>
      </c>
      <c r="N289" s="667" t="s">
        <v>72</v>
      </c>
      <c r="O289" s="667" t="s">
        <v>1005</v>
      </c>
      <c r="P289" s="752">
        <v>5</v>
      </c>
      <c r="Q289" s="752">
        <v>5</v>
      </c>
      <c r="R289" s="843" t="s">
        <v>722</v>
      </c>
      <c r="S289" s="843" t="s">
        <v>1286</v>
      </c>
      <c r="T289" s="843" t="s">
        <v>1093</v>
      </c>
      <c r="U289" s="843" t="s">
        <v>818</v>
      </c>
      <c r="V289" s="68">
        <v>5</v>
      </c>
      <c r="W289" s="68">
        <v>5</v>
      </c>
      <c r="X289" s="68">
        <v>5</v>
      </c>
      <c r="Y289" s="464">
        <v>5</v>
      </c>
    </row>
    <row r="290" spans="1:25" ht="40.5" customHeight="1" x14ac:dyDescent="0.25">
      <c r="A290" s="110"/>
      <c r="B290" s="422"/>
      <c r="C290" s="468"/>
      <c r="D290" s="471"/>
      <c r="E290" s="470"/>
      <c r="F290" s="470"/>
      <c r="G290" s="470"/>
      <c r="H290" s="470"/>
      <c r="I290" s="478"/>
      <c r="J290" s="477"/>
      <c r="K290" s="477"/>
      <c r="L290" s="478"/>
      <c r="M290" s="667" t="s">
        <v>483</v>
      </c>
      <c r="N290" s="667" t="s">
        <v>484</v>
      </c>
      <c r="O290" s="667" t="s">
        <v>1006</v>
      </c>
      <c r="P290" s="752">
        <v>50</v>
      </c>
      <c r="Q290" s="752">
        <v>160</v>
      </c>
      <c r="R290" s="843" t="s">
        <v>731</v>
      </c>
      <c r="S290" s="843" t="s">
        <v>1286</v>
      </c>
      <c r="T290" s="843" t="s">
        <v>1093</v>
      </c>
      <c r="U290" s="843" t="s">
        <v>818</v>
      </c>
      <c r="V290" s="68">
        <v>40</v>
      </c>
      <c r="W290" s="68">
        <v>40</v>
      </c>
      <c r="X290" s="68">
        <v>40</v>
      </c>
      <c r="Y290" s="464">
        <v>40</v>
      </c>
    </row>
    <row r="291" spans="1:25" ht="40.5" customHeight="1" x14ac:dyDescent="0.25">
      <c r="A291" s="110"/>
      <c r="B291" s="422"/>
      <c r="C291" s="468"/>
      <c r="D291" s="471"/>
      <c r="E291" s="470"/>
      <c r="F291" s="470"/>
      <c r="G291" s="470"/>
      <c r="H291" s="470"/>
      <c r="I291" s="478"/>
      <c r="J291" s="477"/>
      <c r="K291" s="477"/>
      <c r="L291" s="478"/>
      <c r="M291" s="667" t="s">
        <v>486</v>
      </c>
      <c r="N291" s="667" t="s">
        <v>485</v>
      </c>
      <c r="O291" s="667" t="s">
        <v>1007</v>
      </c>
      <c r="P291" s="752">
        <v>1332</v>
      </c>
      <c r="Q291" s="752">
        <v>3000</v>
      </c>
      <c r="R291" s="843" t="s">
        <v>731</v>
      </c>
      <c r="S291" s="843" t="s">
        <v>1286</v>
      </c>
      <c r="T291" s="843" t="s">
        <v>1093</v>
      </c>
      <c r="U291" s="843" t="s">
        <v>818</v>
      </c>
      <c r="V291" s="68">
        <v>750</v>
      </c>
      <c r="W291" s="68">
        <v>750</v>
      </c>
      <c r="X291" s="68">
        <v>750</v>
      </c>
      <c r="Y291" s="464">
        <v>750</v>
      </c>
    </row>
    <row r="292" spans="1:25" ht="40.5" customHeight="1" x14ac:dyDescent="0.25">
      <c r="A292" s="110"/>
      <c r="B292" s="422"/>
      <c r="C292" s="468"/>
      <c r="D292" s="471"/>
      <c r="E292" s="470"/>
      <c r="F292" s="470"/>
      <c r="G292" s="470"/>
      <c r="H292" s="470"/>
      <c r="I292" s="478"/>
      <c r="J292" s="477"/>
      <c r="K292" s="477"/>
      <c r="L292" s="478"/>
      <c r="M292" s="667" t="s">
        <v>487</v>
      </c>
      <c r="N292" s="667" t="s">
        <v>485</v>
      </c>
      <c r="O292" s="667" t="s">
        <v>1008</v>
      </c>
      <c r="P292" s="752">
        <v>0</v>
      </c>
      <c r="Q292" s="752">
        <v>1500</v>
      </c>
      <c r="R292" s="843" t="s">
        <v>731</v>
      </c>
      <c r="S292" s="843" t="s">
        <v>1286</v>
      </c>
      <c r="T292" s="843" t="s">
        <v>1093</v>
      </c>
      <c r="U292" s="843" t="s">
        <v>818</v>
      </c>
      <c r="V292" s="68">
        <v>375</v>
      </c>
      <c r="W292" s="68">
        <v>375</v>
      </c>
      <c r="X292" s="68">
        <v>375</v>
      </c>
      <c r="Y292" s="464">
        <v>375</v>
      </c>
    </row>
    <row r="293" spans="1:25" ht="51.75" customHeight="1" x14ac:dyDescent="0.25">
      <c r="A293" s="110"/>
      <c r="B293" s="422"/>
      <c r="C293" s="468"/>
      <c r="D293" s="471"/>
      <c r="E293" s="470"/>
      <c r="F293" s="470"/>
      <c r="G293" s="470"/>
      <c r="H293" s="470"/>
      <c r="I293" s="478"/>
      <c r="J293" s="477"/>
      <c r="K293" s="477"/>
      <c r="L293" s="478"/>
      <c r="M293" s="667" t="s">
        <v>488</v>
      </c>
      <c r="N293" s="667" t="s">
        <v>1100</v>
      </c>
      <c r="O293" s="667" t="s">
        <v>1009</v>
      </c>
      <c r="P293" s="752">
        <v>1</v>
      </c>
      <c r="Q293" s="752">
        <v>20</v>
      </c>
      <c r="R293" s="843" t="s">
        <v>731</v>
      </c>
      <c r="S293" s="843" t="s">
        <v>1286</v>
      </c>
      <c r="T293" s="843" t="s">
        <v>1093</v>
      </c>
      <c r="U293" s="843" t="s">
        <v>818</v>
      </c>
      <c r="V293" s="68">
        <v>5</v>
      </c>
      <c r="W293" s="68">
        <v>5</v>
      </c>
      <c r="X293" s="68">
        <v>5</v>
      </c>
      <c r="Y293" s="464">
        <v>5</v>
      </c>
    </row>
    <row r="294" spans="1:25" ht="52.5" customHeight="1" x14ac:dyDescent="0.25">
      <c r="A294" s="110"/>
      <c r="B294" s="422"/>
      <c r="C294" s="468"/>
      <c r="D294" s="471"/>
      <c r="E294" s="470"/>
      <c r="F294" s="470"/>
      <c r="G294" s="470"/>
      <c r="H294" s="470"/>
      <c r="I294" s="478"/>
      <c r="J294" s="477"/>
      <c r="K294" s="477"/>
      <c r="L294" s="478"/>
      <c r="M294" s="667" t="s">
        <v>489</v>
      </c>
      <c r="N294" s="667" t="s">
        <v>490</v>
      </c>
      <c r="O294" s="667" t="s">
        <v>1010</v>
      </c>
      <c r="P294" s="752">
        <v>2</v>
      </c>
      <c r="Q294" s="752">
        <v>10</v>
      </c>
      <c r="R294" s="843" t="s">
        <v>731</v>
      </c>
      <c r="S294" s="843" t="s">
        <v>1286</v>
      </c>
      <c r="T294" s="843" t="s">
        <v>1093</v>
      </c>
      <c r="U294" s="843" t="s">
        <v>818</v>
      </c>
      <c r="V294" s="68">
        <v>2</v>
      </c>
      <c r="W294" s="68">
        <v>3</v>
      </c>
      <c r="X294" s="68">
        <v>3</v>
      </c>
      <c r="Y294" s="464">
        <v>2</v>
      </c>
    </row>
    <row r="295" spans="1:25" ht="49.5" customHeight="1" x14ac:dyDescent="0.25">
      <c r="A295" s="110"/>
      <c r="B295" s="422"/>
      <c r="C295" s="479"/>
      <c r="D295" s="471" t="s">
        <v>491</v>
      </c>
      <c r="E295" s="469" t="s">
        <v>1232</v>
      </c>
      <c r="F295" s="469" t="s">
        <v>1186</v>
      </c>
      <c r="G295" s="480">
        <v>0.71</v>
      </c>
      <c r="H295" s="480">
        <v>0.81</v>
      </c>
      <c r="I295" s="480">
        <v>0.73</v>
      </c>
      <c r="J295" s="480">
        <v>0.76</v>
      </c>
      <c r="K295" s="480">
        <v>0.79</v>
      </c>
      <c r="L295" s="480">
        <v>0.81</v>
      </c>
      <c r="M295" s="667" t="s">
        <v>230</v>
      </c>
      <c r="N295" s="667" t="s">
        <v>233</v>
      </c>
      <c r="O295" s="667" t="s">
        <v>1011</v>
      </c>
      <c r="P295" s="752">
        <v>0</v>
      </c>
      <c r="Q295" s="752">
        <v>1</v>
      </c>
      <c r="R295" s="843" t="s">
        <v>722</v>
      </c>
      <c r="S295" s="843" t="s">
        <v>1286</v>
      </c>
      <c r="T295" s="843" t="s">
        <v>1095</v>
      </c>
      <c r="U295" s="843" t="s">
        <v>818</v>
      </c>
      <c r="V295" s="68">
        <v>1</v>
      </c>
      <c r="W295" s="68">
        <v>1</v>
      </c>
      <c r="X295" s="68">
        <v>1</v>
      </c>
      <c r="Y295" s="464">
        <v>1</v>
      </c>
    </row>
    <row r="296" spans="1:25" ht="49.5" customHeight="1" x14ac:dyDescent="0.25">
      <c r="A296" s="110"/>
      <c r="B296" s="422"/>
      <c r="C296" s="479"/>
      <c r="D296" s="471"/>
      <c r="E296" s="469"/>
      <c r="F296" s="469"/>
      <c r="G296" s="481"/>
      <c r="H296" s="481"/>
      <c r="I296" s="481"/>
      <c r="J296" s="481"/>
      <c r="K296" s="481"/>
      <c r="L296" s="481"/>
      <c r="M296" s="667" t="s">
        <v>231</v>
      </c>
      <c r="N296" s="667" t="s">
        <v>234</v>
      </c>
      <c r="O296" s="667" t="s">
        <v>1012</v>
      </c>
      <c r="P296" s="752">
        <v>5</v>
      </c>
      <c r="Q296" s="752">
        <v>10</v>
      </c>
      <c r="R296" s="843" t="s">
        <v>731</v>
      </c>
      <c r="S296" s="843" t="s">
        <v>1286</v>
      </c>
      <c r="T296" s="843" t="s">
        <v>1095</v>
      </c>
      <c r="U296" s="843" t="s">
        <v>818</v>
      </c>
      <c r="V296" s="68">
        <v>0</v>
      </c>
      <c r="W296" s="68">
        <v>3</v>
      </c>
      <c r="X296" s="68">
        <v>1</v>
      </c>
      <c r="Y296" s="464">
        <v>1</v>
      </c>
    </row>
    <row r="297" spans="1:25" ht="49.5" customHeight="1" thickBot="1" x14ac:dyDescent="0.3">
      <c r="A297" s="110"/>
      <c r="B297" s="422"/>
      <c r="C297" s="484"/>
      <c r="D297" s="485"/>
      <c r="E297" s="486"/>
      <c r="F297" s="486"/>
      <c r="G297" s="487"/>
      <c r="H297" s="487"/>
      <c r="I297" s="487">
        <v>73</v>
      </c>
      <c r="J297" s="487"/>
      <c r="K297" s="487"/>
      <c r="L297" s="487"/>
      <c r="M297" s="669" t="s">
        <v>232</v>
      </c>
      <c r="N297" s="669" t="s">
        <v>235</v>
      </c>
      <c r="O297" s="669" t="s">
        <v>1013</v>
      </c>
      <c r="P297" s="754">
        <v>400</v>
      </c>
      <c r="Q297" s="754">
        <v>1500</v>
      </c>
      <c r="R297" s="847" t="s">
        <v>731</v>
      </c>
      <c r="S297" s="847" t="s">
        <v>1286</v>
      </c>
      <c r="T297" s="847" t="s">
        <v>1095</v>
      </c>
      <c r="U297" s="847" t="s">
        <v>818</v>
      </c>
      <c r="V297" s="78">
        <v>150</v>
      </c>
      <c r="W297" s="78">
        <v>450</v>
      </c>
      <c r="X297" s="78">
        <v>450</v>
      </c>
      <c r="Y297" s="488">
        <v>450</v>
      </c>
    </row>
    <row r="298" spans="1:25" s="9" customFormat="1" ht="60" customHeight="1" x14ac:dyDescent="0.25">
      <c r="A298" s="110"/>
      <c r="B298" s="422"/>
      <c r="C298" s="492" t="s">
        <v>109</v>
      </c>
      <c r="D298" s="493" t="s">
        <v>492</v>
      </c>
      <c r="E298" s="494" t="s">
        <v>1243</v>
      </c>
      <c r="F298" s="494" t="s">
        <v>1242</v>
      </c>
      <c r="G298" s="494" t="s">
        <v>77</v>
      </c>
      <c r="H298" s="494">
        <v>92737</v>
      </c>
      <c r="I298" s="495">
        <v>91798</v>
      </c>
      <c r="J298" s="495">
        <v>92147</v>
      </c>
      <c r="K298" s="495">
        <v>92457</v>
      </c>
      <c r="L298" s="495">
        <v>92737</v>
      </c>
      <c r="M298" s="670" t="s">
        <v>137</v>
      </c>
      <c r="N298" s="670" t="s">
        <v>605</v>
      </c>
      <c r="O298" s="670" t="s">
        <v>1014</v>
      </c>
      <c r="P298" s="755" t="s">
        <v>77</v>
      </c>
      <c r="Q298" s="755">
        <v>10</v>
      </c>
      <c r="R298" s="848" t="s">
        <v>731</v>
      </c>
      <c r="S298" s="848" t="s">
        <v>1376</v>
      </c>
      <c r="T298" s="848" t="s">
        <v>1088</v>
      </c>
      <c r="U298" s="848" t="s">
        <v>814</v>
      </c>
      <c r="V298" s="496">
        <v>2</v>
      </c>
      <c r="W298" s="496">
        <v>3</v>
      </c>
      <c r="X298" s="496">
        <v>3</v>
      </c>
      <c r="Y298" s="497">
        <v>2</v>
      </c>
    </row>
    <row r="299" spans="1:25" s="9" customFormat="1" ht="40.5" customHeight="1" x14ac:dyDescent="0.25">
      <c r="A299" s="110"/>
      <c r="B299" s="422"/>
      <c r="C299" s="498"/>
      <c r="D299" s="489"/>
      <c r="E299" s="130"/>
      <c r="F299" s="130"/>
      <c r="G299" s="130"/>
      <c r="H299" s="130"/>
      <c r="I299" s="490"/>
      <c r="J299" s="490"/>
      <c r="K299" s="490"/>
      <c r="L299" s="490"/>
      <c r="M299" s="671" t="s">
        <v>606</v>
      </c>
      <c r="N299" s="671" t="s">
        <v>607</v>
      </c>
      <c r="O299" s="671" t="s">
        <v>1015</v>
      </c>
      <c r="P299" s="756">
        <v>13852</v>
      </c>
      <c r="Q299" s="756">
        <v>40000</v>
      </c>
      <c r="R299" s="849" t="s">
        <v>731</v>
      </c>
      <c r="S299" s="849" t="s">
        <v>1377</v>
      </c>
      <c r="T299" s="850" t="s">
        <v>1088</v>
      </c>
      <c r="U299" s="850" t="s">
        <v>814</v>
      </c>
      <c r="V299" s="23">
        <v>10000</v>
      </c>
      <c r="W299" s="23">
        <v>10000</v>
      </c>
      <c r="X299" s="23">
        <v>10000</v>
      </c>
      <c r="Y299" s="499">
        <v>10000</v>
      </c>
    </row>
    <row r="300" spans="1:25" ht="74.25" customHeight="1" x14ac:dyDescent="0.25">
      <c r="A300" s="110"/>
      <c r="B300" s="422"/>
      <c r="C300" s="326"/>
      <c r="D300" s="489"/>
      <c r="E300" s="103"/>
      <c r="F300" s="103"/>
      <c r="G300" s="103"/>
      <c r="H300" s="103"/>
      <c r="I300" s="491"/>
      <c r="J300" s="491"/>
      <c r="K300" s="491"/>
      <c r="L300" s="491"/>
      <c r="M300" s="672" t="s">
        <v>493</v>
      </c>
      <c r="N300" s="671" t="s">
        <v>608</v>
      </c>
      <c r="O300" s="671" t="s">
        <v>1016</v>
      </c>
      <c r="P300" s="757" t="s">
        <v>77</v>
      </c>
      <c r="Q300" s="482">
        <v>50</v>
      </c>
      <c r="R300" s="849" t="s">
        <v>722</v>
      </c>
      <c r="S300" s="849" t="s">
        <v>1377</v>
      </c>
      <c r="T300" s="850" t="s">
        <v>1088</v>
      </c>
      <c r="U300" s="850" t="s">
        <v>814</v>
      </c>
      <c r="V300" s="89">
        <v>50</v>
      </c>
      <c r="W300" s="89">
        <v>50</v>
      </c>
      <c r="X300" s="89">
        <v>50</v>
      </c>
      <c r="Y300" s="500">
        <v>50</v>
      </c>
    </row>
    <row r="301" spans="1:25" ht="74.25" customHeight="1" x14ac:dyDescent="0.25">
      <c r="A301" s="110"/>
      <c r="B301" s="422"/>
      <c r="C301" s="326"/>
      <c r="D301" s="489"/>
      <c r="E301" s="103"/>
      <c r="F301" s="103"/>
      <c r="G301" s="103"/>
      <c r="H301" s="103"/>
      <c r="I301" s="491"/>
      <c r="J301" s="491"/>
      <c r="K301" s="491"/>
      <c r="L301" s="491"/>
      <c r="M301" s="672"/>
      <c r="N301" s="671" t="s">
        <v>699</v>
      </c>
      <c r="O301" s="671" t="s">
        <v>1017</v>
      </c>
      <c r="P301" s="757">
        <v>2</v>
      </c>
      <c r="Q301" s="482">
        <v>2</v>
      </c>
      <c r="R301" s="849" t="s">
        <v>722</v>
      </c>
      <c r="S301" s="849" t="s">
        <v>1377</v>
      </c>
      <c r="T301" s="850" t="s">
        <v>1088</v>
      </c>
      <c r="U301" s="850" t="s">
        <v>814</v>
      </c>
      <c r="V301" s="89">
        <v>2</v>
      </c>
      <c r="W301" s="89">
        <v>2</v>
      </c>
      <c r="X301" s="89">
        <v>2</v>
      </c>
      <c r="Y301" s="500">
        <v>2</v>
      </c>
    </row>
    <row r="302" spans="1:25" ht="99.75" customHeight="1" x14ac:dyDescent="0.25">
      <c r="A302" s="110"/>
      <c r="B302" s="422"/>
      <c r="C302" s="326"/>
      <c r="D302" s="489"/>
      <c r="E302" s="103"/>
      <c r="F302" s="103"/>
      <c r="G302" s="103"/>
      <c r="H302" s="103"/>
      <c r="I302" s="491"/>
      <c r="J302" s="491"/>
      <c r="K302" s="491"/>
      <c r="L302" s="491"/>
      <c r="M302" s="604"/>
      <c r="N302" s="671" t="s">
        <v>1324</v>
      </c>
      <c r="O302" s="671" t="s">
        <v>1018</v>
      </c>
      <c r="P302" s="757" t="s">
        <v>77</v>
      </c>
      <c r="Q302" s="757">
        <v>400</v>
      </c>
      <c r="R302" s="849" t="s">
        <v>722</v>
      </c>
      <c r="S302" s="849" t="s">
        <v>1377</v>
      </c>
      <c r="T302" s="850" t="s">
        <v>1088</v>
      </c>
      <c r="U302" s="850" t="s">
        <v>814</v>
      </c>
      <c r="V302" s="89">
        <v>400</v>
      </c>
      <c r="W302" s="89">
        <v>400</v>
      </c>
      <c r="X302" s="89">
        <v>400</v>
      </c>
      <c r="Y302" s="500">
        <v>400</v>
      </c>
    </row>
    <row r="303" spans="1:25" ht="69" customHeight="1" x14ac:dyDescent="0.25">
      <c r="A303" s="110"/>
      <c r="B303" s="422"/>
      <c r="C303" s="326"/>
      <c r="D303" s="489"/>
      <c r="E303" s="103"/>
      <c r="F303" s="103"/>
      <c r="G303" s="103"/>
      <c r="H303" s="103"/>
      <c r="I303" s="491"/>
      <c r="J303" s="491"/>
      <c r="K303" s="491"/>
      <c r="L303" s="491"/>
      <c r="M303" s="604"/>
      <c r="N303" s="671" t="s">
        <v>609</v>
      </c>
      <c r="O303" s="671" t="s">
        <v>1357</v>
      </c>
      <c r="P303" s="757"/>
      <c r="Q303" s="757">
        <v>800</v>
      </c>
      <c r="R303" s="849" t="s">
        <v>731</v>
      </c>
      <c r="S303" s="849" t="s">
        <v>1377</v>
      </c>
      <c r="T303" s="850" t="s">
        <v>1088</v>
      </c>
      <c r="U303" s="850" t="s">
        <v>814</v>
      </c>
      <c r="V303" s="89">
        <v>200</v>
      </c>
      <c r="W303" s="89">
        <v>200</v>
      </c>
      <c r="X303" s="89">
        <v>200</v>
      </c>
      <c r="Y303" s="500">
        <v>200</v>
      </c>
    </row>
    <row r="304" spans="1:25" ht="51" customHeight="1" x14ac:dyDescent="0.25">
      <c r="A304" s="110"/>
      <c r="B304" s="422"/>
      <c r="C304" s="326"/>
      <c r="D304" s="489"/>
      <c r="E304" s="103"/>
      <c r="F304" s="103"/>
      <c r="G304" s="103"/>
      <c r="H304" s="103"/>
      <c r="I304" s="491"/>
      <c r="J304" s="491"/>
      <c r="K304" s="491"/>
      <c r="L304" s="491"/>
      <c r="M304" s="604"/>
      <c r="N304" s="671" t="s">
        <v>610</v>
      </c>
      <c r="O304" s="671" t="s">
        <v>1019</v>
      </c>
      <c r="P304" s="757" t="s">
        <v>77</v>
      </c>
      <c r="Q304" s="482">
        <v>5</v>
      </c>
      <c r="R304" s="849" t="s">
        <v>722</v>
      </c>
      <c r="S304" s="849" t="s">
        <v>1377</v>
      </c>
      <c r="T304" s="850" t="s">
        <v>1088</v>
      </c>
      <c r="U304" s="850" t="s">
        <v>814</v>
      </c>
      <c r="V304" s="89">
        <v>5</v>
      </c>
      <c r="W304" s="89">
        <v>5</v>
      </c>
      <c r="X304" s="89">
        <v>5</v>
      </c>
      <c r="Y304" s="500">
        <v>5</v>
      </c>
    </row>
    <row r="305" spans="1:25" s="9" customFormat="1" ht="53.25" customHeight="1" x14ac:dyDescent="0.25">
      <c r="A305" s="110"/>
      <c r="B305" s="422"/>
      <c r="C305" s="326"/>
      <c r="D305" s="489"/>
      <c r="E305" s="103"/>
      <c r="F305" s="103"/>
      <c r="G305" s="103"/>
      <c r="H305" s="103"/>
      <c r="I305" s="491"/>
      <c r="J305" s="491"/>
      <c r="K305" s="491"/>
      <c r="L305" s="491"/>
      <c r="M305" s="672" t="s">
        <v>615</v>
      </c>
      <c r="N305" s="675" t="s">
        <v>611</v>
      </c>
      <c r="O305" s="675" t="s">
        <v>1020</v>
      </c>
      <c r="P305" s="758" t="s">
        <v>77</v>
      </c>
      <c r="Q305" s="758">
        <v>1</v>
      </c>
      <c r="R305" s="849" t="s">
        <v>731</v>
      </c>
      <c r="S305" s="849" t="s">
        <v>1377</v>
      </c>
      <c r="T305" s="850" t="s">
        <v>1088</v>
      </c>
      <c r="U305" s="850" t="s">
        <v>813</v>
      </c>
      <c r="V305" s="87">
        <v>0</v>
      </c>
      <c r="W305" s="87">
        <v>1</v>
      </c>
      <c r="X305" s="87">
        <v>0</v>
      </c>
      <c r="Y305" s="501">
        <v>0</v>
      </c>
    </row>
    <row r="306" spans="1:25" ht="72.75" customHeight="1" x14ac:dyDescent="0.25">
      <c r="A306" s="110"/>
      <c r="B306" s="422"/>
      <c r="C306" s="326"/>
      <c r="D306" s="489"/>
      <c r="E306" s="103"/>
      <c r="F306" s="103"/>
      <c r="G306" s="103"/>
      <c r="H306" s="103"/>
      <c r="I306" s="491"/>
      <c r="J306" s="491"/>
      <c r="K306" s="491"/>
      <c r="L306" s="491"/>
      <c r="M306" s="604"/>
      <c r="N306" s="675" t="s">
        <v>612</v>
      </c>
      <c r="O306" s="675" t="s">
        <v>1021</v>
      </c>
      <c r="P306" s="757" t="s">
        <v>613</v>
      </c>
      <c r="Q306" s="759">
        <v>1</v>
      </c>
      <c r="R306" s="849" t="s">
        <v>731</v>
      </c>
      <c r="S306" s="849" t="s">
        <v>1314</v>
      </c>
      <c r="T306" s="850" t="s">
        <v>1088</v>
      </c>
      <c r="U306" s="850" t="s">
        <v>813</v>
      </c>
      <c r="V306" s="87">
        <v>0</v>
      </c>
      <c r="W306" s="90">
        <v>0.5</v>
      </c>
      <c r="X306" s="90">
        <v>0.5</v>
      </c>
      <c r="Y306" s="502">
        <v>0</v>
      </c>
    </row>
    <row r="307" spans="1:25" ht="54" customHeight="1" x14ac:dyDescent="0.25">
      <c r="A307" s="110"/>
      <c r="B307" s="422"/>
      <c r="C307" s="326"/>
      <c r="D307" s="489"/>
      <c r="E307" s="103"/>
      <c r="F307" s="103"/>
      <c r="G307" s="103"/>
      <c r="H307" s="103"/>
      <c r="I307" s="491"/>
      <c r="J307" s="491"/>
      <c r="K307" s="491"/>
      <c r="L307" s="491"/>
      <c r="M307" s="604"/>
      <c r="N307" s="675" t="s">
        <v>614</v>
      </c>
      <c r="O307" s="675" t="s">
        <v>1104</v>
      </c>
      <c r="P307" s="757" t="s">
        <v>77</v>
      </c>
      <c r="Q307" s="760">
        <v>0.9</v>
      </c>
      <c r="R307" s="849" t="s">
        <v>731</v>
      </c>
      <c r="S307" s="849" t="s">
        <v>1377</v>
      </c>
      <c r="T307" s="850" t="s">
        <v>1088</v>
      </c>
      <c r="U307" s="850" t="s">
        <v>813</v>
      </c>
      <c r="V307" s="90">
        <v>0.23</v>
      </c>
      <c r="W307" s="90">
        <v>0.53</v>
      </c>
      <c r="X307" s="90">
        <v>0.83</v>
      </c>
      <c r="Y307" s="502">
        <v>0.9</v>
      </c>
    </row>
    <row r="308" spans="1:25" ht="89.25" customHeight="1" x14ac:dyDescent="0.25">
      <c r="A308" s="110"/>
      <c r="B308" s="422"/>
      <c r="C308" s="326"/>
      <c r="D308" s="489"/>
      <c r="E308" s="103"/>
      <c r="F308" s="103"/>
      <c r="G308" s="103"/>
      <c r="H308" s="103"/>
      <c r="I308" s="491"/>
      <c r="J308" s="491"/>
      <c r="K308" s="491"/>
      <c r="L308" s="491"/>
      <c r="M308" s="604"/>
      <c r="N308" s="675" t="s">
        <v>1325</v>
      </c>
      <c r="O308" s="675" t="s">
        <v>1071</v>
      </c>
      <c r="P308" s="757">
        <v>0</v>
      </c>
      <c r="Q308" s="757">
        <v>500</v>
      </c>
      <c r="R308" s="849" t="s">
        <v>731</v>
      </c>
      <c r="S308" s="849" t="s">
        <v>1377</v>
      </c>
      <c r="T308" s="850" t="s">
        <v>1088</v>
      </c>
      <c r="U308" s="850" t="s">
        <v>813</v>
      </c>
      <c r="V308" s="88">
        <v>125</v>
      </c>
      <c r="W308" s="88">
        <v>125</v>
      </c>
      <c r="X308" s="88">
        <v>125</v>
      </c>
      <c r="Y308" s="503">
        <v>125</v>
      </c>
    </row>
    <row r="309" spans="1:25" ht="99" customHeight="1" x14ac:dyDescent="0.25">
      <c r="A309" s="110"/>
      <c r="B309" s="422"/>
      <c r="C309" s="326"/>
      <c r="D309" s="483" t="s">
        <v>494</v>
      </c>
      <c r="E309" s="103"/>
      <c r="F309" s="103"/>
      <c r="G309" s="103"/>
      <c r="H309" s="103"/>
      <c r="I309" s="491"/>
      <c r="J309" s="491"/>
      <c r="K309" s="491"/>
      <c r="L309" s="491"/>
      <c r="M309" s="674" t="s">
        <v>495</v>
      </c>
      <c r="N309" s="674" t="s">
        <v>616</v>
      </c>
      <c r="O309" s="674" t="s">
        <v>1022</v>
      </c>
      <c r="P309" s="761">
        <v>12.5</v>
      </c>
      <c r="Q309" s="757">
        <v>20</v>
      </c>
      <c r="R309" s="849" t="s">
        <v>731</v>
      </c>
      <c r="S309" s="849" t="s">
        <v>1377</v>
      </c>
      <c r="T309" s="850" t="s">
        <v>1088</v>
      </c>
      <c r="U309" s="850" t="s">
        <v>814</v>
      </c>
      <c r="V309" s="88">
        <v>2</v>
      </c>
      <c r="W309" s="88">
        <v>5</v>
      </c>
      <c r="X309" s="88">
        <v>5</v>
      </c>
      <c r="Y309" s="503">
        <v>8</v>
      </c>
    </row>
    <row r="310" spans="1:25" ht="69.75" customHeight="1" x14ac:dyDescent="0.25">
      <c r="A310" s="110"/>
      <c r="B310" s="422"/>
      <c r="C310" s="326"/>
      <c r="D310" s="483"/>
      <c r="E310" s="103"/>
      <c r="F310" s="103"/>
      <c r="G310" s="103"/>
      <c r="H310" s="103"/>
      <c r="I310" s="491"/>
      <c r="J310" s="491"/>
      <c r="K310" s="491"/>
      <c r="L310" s="491"/>
      <c r="M310" s="676" t="s">
        <v>617</v>
      </c>
      <c r="N310" s="673" t="s">
        <v>700</v>
      </c>
      <c r="O310" s="673" t="s">
        <v>1023</v>
      </c>
      <c r="P310" s="757">
        <v>150</v>
      </c>
      <c r="Q310" s="757">
        <v>140</v>
      </c>
      <c r="R310" s="849" t="s">
        <v>731</v>
      </c>
      <c r="S310" s="849" t="s">
        <v>1377</v>
      </c>
      <c r="T310" s="850" t="s">
        <v>1088</v>
      </c>
      <c r="U310" s="850" t="s">
        <v>814</v>
      </c>
      <c r="V310" s="88">
        <v>26</v>
      </c>
      <c r="W310" s="88">
        <v>38</v>
      </c>
      <c r="X310" s="88">
        <v>38</v>
      </c>
      <c r="Y310" s="503">
        <v>38</v>
      </c>
    </row>
    <row r="311" spans="1:25" ht="87.75" customHeight="1" x14ac:dyDescent="0.25">
      <c r="A311" s="110"/>
      <c r="B311" s="422"/>
      <c r="C311" s="326"/>
      <c r="D311" s="483"/>
      <c r="E311" s="103"/>
      <c r="F311" s="103"/>
      <c r="G311" s="103"/>
      <c r="H311" s="103"/>
      <c r="I311" s="491"/>
      <c r="J311" s="491"/>
      <c r="K311" s="491"/>
      <c r="L311" s="491"/>
      <c r="M311" s="676"/>
      <c r="N311" s="673" t="s">
        <v>701</v>
      </c>
      <c r="O311" s="673" t="s">
        <v>1024</v>
      </c>
      <c r="P311" s="757"/>
      <c r="Q311" s="757">
        <v>36</v>
      </c>
      <c r="R311" s="849" t="s">
        <v>731</v>
      </c>
      <c r="S311" s="849" t="s">
        <v>1377</v>
      </c>
      <c r="T311" s="850" t="s">
        <v>1088</v>
      </c>
      <c r="U311" s="850" t="s">
        <v>814</v>
      </c>
      <c r="V311" s="88">
        <v>9</v>
      </c>
      <c r="W311" s="88">
        <v>9</v>
      </c>
      <c r="X311" s="88">
        <v>9</v>
      </c>
      <c r="Y311" s="503">
        <v>9</v>
      </c>
    </row>
    <row r="312" spans="1:25" ht="87.75" customHeight="1" x14ac:dyDescent="0.25">
      <c r="A312" s="110"/>
      <c r="B312" s="422"/>
      <c r="C312" s="326"/>
      <c r="D312" s="483"/>
      <c r="E312" s="103"/>
      <c r="F312" s="103"/>
      <c r="G312" s="103"/>
      <c r="H312" s="103"/>
      <c r="I312" s="491"/>
      <c r="J312" s="491"/>
      <c r="K312" s="491"/>
      <c r="L312" s="491"/>
      <c r="M312" s="676"/>
      <c r="N312" s="674" t="s">
        <v>702</v>
      </c>
      <c r="O312" s="674" t="s">
        <v>1025</v>
      </c>
      <c r="P312" s="757">
        <v>0</v>
      </c>
      <c r="Q312" s="760">
        <v>1</v>
      </c>
      <c r="R312" s="849" t="s">
        <v>731</v>
      </c>
      <c r="S312" s="849" t="s">
        <v>1377</v>
      </c>
      <c r="T312" s="850" t="s">
        <v>1088</v>
      </c>
      <c r="U312" s="850" t="s">
        <v>814</v>
      </c>
      <c r="V312" s="88">
        <v>0</v>
      </c>
      <c r="W312" s="90">
        <v>0.4</v>
      </c>
      <c r="X312" s="90">
        <v>0.4</v>
      </c>
      <c r="Y312" s="502">
        <v>0.2</v>
      </c>
    </row>
    <row r="313" spans="1:25" ht="78" customHeight="1" x14ac:dyDescent="0.25">
      <c r="A313" s="110"/>
      <c r="B313" s="422"/>
      <c r="C313" s="326"/>
      <c r="D313" s="483"/>
      <c r="E313" s="103"/>
      <c r="F313" s="103"/>
      <c r="G313" s="103"/>
      <c r="H313" s="103"/>
      <c r="I313" s="491"/>
      <c r="J313" s="491"/>
      <c r="K313" s="491"/>
      <c r="L313" s="491"/>
      <c r="M313" s="676"/>
      <c r="N313" s="674" t="s">
        <v>705</v>
      </c>
      <c r="O313" s="674" t="s">
        <v>1026</v>
      </c>
      <c r="P313" s="757">
        <v>0</v>
      </c>
      <c r="Q313" s="757">
        <v>30</v>
      </c>
      <c r="R313" s="849" t="s">
        <v>731</v>
      </c>
      <c r="S313" s="849" t="s">
        <v>1377</v>
      </c>
      <c r="T313" s="850" t="s">
        <v>1088</v>
      </c>
      <c r="U313" s="850" t="s">
        <v>814</v>
      </c>
      <c r="V313" s="88">
        <v>10</v>
      </c>
      <c r="W313" s="88">
        <v>10</v>
      </c>
      <c r="X313" s="88">
        <v>10</v>
      </c>
      <c r="Y313" s="503">
        <v>0</v>
      </c>
    </row>
    <row r="314" spans="1:25" ht="78" customHeight="1" x14ac:dyDescent="0.25">
      <c r="A314" s="110"/>
      <c r="B314" s="422"/>
      <c r="C314" s="326"/>
      <c r="D314" s="483"/>
      <c r="E314" s="103"/>
      <c r="F314" s="103"/>
      <c r="G314" s="103"/>
      <c r="H314" s="103"/>
      <c r="I314" s="491"/>
      <c r="J314" s="491"/>
      <c r="K314" s="491"/>
      <c r="L314" s="491"/>
      <c r="M314" s="676"/>
      <c r="N314" s="674" t="s">
        <v>703</v>
      </c>
      <c r="O314" s="674" t="s">
        <v>1027</v>
      </c>
      <c r="P314" s="757">
        <v>73</v>
      </c>
      <c r="Q314" s="757">
        <v>200</v>
      </c>
      <c r="R314" s="849" t="s">
        <v>731</v>
      </c>
      <c r="S314" s="849" t="s">
        <v>1377</v>
      </c>
      <c r="T314" s="850" t="s">
        <v>1088</v>
      </c>
      <c r="U314" s="850" t="s">
        <v>814</v>
      </c>
      <c r="V314" s="88">
        <v>79</v>
      </c>
      <c r="W314" s="88">
        <v>100</v>
      </c>
      <c r="X314" s="88">
        <v>150</v>
      </c>
      <c r="Y314" s="503">
        <v>200</v>
      </c>
    </row>
    <row r="315" spans="1:25" ht="72.75" customHeight="1" x14ac:dyDescent="0.25">
      <c r="A315" s="110"/>
      <c r="B315" s="422"/>
      <c r="C315" s="326"/>
      <c r="D315" s="483"/>
      <c r="E315" s="103"/>
      <c r="F315" s="103"/>
      <c r="G315" s="103"/>
      <c r="H315" s="103"/>
      <c r="I315" s="491"/>
      <c r="J315" s="491"/>
      <c r="K315" s="491"/>
      <c r="L315" s="491"/>
      <c r="M315" s="676"/>
      <c r="N315" s="674" t="s">
        <v>704</v>
      </c>
      <c r="O315" s="674" t="s">
        <v>1028</v>
      </c>
      <c r="P315" s="757">
        <v>3</v>
      </c>
      <c r="Q315" s="757">
        <v>10</v>
      </c>
      <c r="R315" s="849" t="s">
        <v>731</v>
      </c>
      <c r="S315" s="849" t="s">
        <v>1377</v>
      </c>
      <c r="T315" s="850" t="s">
        <v>1088</v>
      </c>
      <c r="U315" s="850" t="s">
        <v>814</v>
      </c>
      <c r="V315" s="88">
        <v>5</v>
      </c>
      <c r="W315" s="88">
        <v>7</v>
      </c>
      <c r="X315" s="88">
        <v>9</v>
      </c>
      <c r="Y315" s="503">
        <v>10</v>
      </c>
    </row>
    <row r="316" spans="1:25" ht="98.25" customHeight="1" x14ac:dyDescent="0.25">
      <c r="A316" s="110"/>
      <c r="B316" s="422"/>
      <c r="C316" s="326"/>
      <c r="D316" s="483" t="s">
        <v>45</v>
      </c>
      <c r="E316" s="578" t="s">
        <v>1030</v>
      </c>
      <c r="F316" s="130" t="s">
        <v>707</v>
      </c>
      <c r="G316" s="130">
        <v>0</v>
      </c>
      <c r="H316" s="129">
        <v>1</v>
      </c>
      <c r="I316" s="129">
        <v>0.2</v>
      </c>
      <c r="J316" s="129">
        <v>0.4</v>
      </c>
      <c r="K316" s="129">
        <v>0.4</v>
      </c>
      <c r="L316" s="130"/>
      <c r="M316" s="674" t="s">
        <v>496</v>
      </c>
      <c r="N316" s="671" t="s">
        <v>706</v>
      </c>
      <c r="O316" s="671" t="s">
        <v>1029</v>
      </c>
      <c r="P316" s="762">
        <v>0</v>
      </c>
      <c r="Q316" s="762">
        <v>1</v>
      </c>
      <c r="R316" s="851" t="s">
        <v>731</v>
      </c>
      <c r="S316" s="849" t="s">
        <v>1377</v>
      </c>
      <c r="T316" s="850" t="s">
        <v>1088</v>
      </c>
      <c r="U316" s="850" t="s">
        <v>814</v>
      </c>
      <c r="V316" s="90">
        <v>0</v>
      </c>
      <c r="W316" s="90">
        <v>0.5</v>
      </c>
      <c r="X316" s="90">
        <v>0.5</v>
      </c>
      <c r="Y316" s="502">
        <v>0</v>
      </c>
    </row>
    <row r="317" spans="1:25" ht="64.5" customHeight="1" x14ac:dyDescent="0.25">
      <c r="A317" s="110"/>
      <c r="B317" s="422"/>
      <c r="C317" s="326"/>
      <c r="D317" s="483"/>
      <c r="E317" s="579"/>
      <c r="F317" s="103"/>
      <c r="G317" s="103"/>
      <c r="H317" s="103"/>
      <c r="I317" s="103"/>
      <c r="J317" s="103"/>
      <c r="K317" s="103"/>
      <c r="L317" s="103"/>
      <c r="M317" s="676" t="s">
        <v>497</v>
      </c>
      <c r="N317" s="671" t="s">
        <v>707</v>
      </c>
      <c r="O317" s="671" t="s">
        <v>1030</v>
      </c>
      <c r="P317" s="762">
        <v>0</v>
      </c>
      <c r="Q317" s="762">
        <v>1</v>
      </c>
      <c r="R317" s="851" t="s">
        <v>731</v>
      </c>
      <c r="S317" s="849" t="s">
        <v>1377</v>
      </c>
      <c r="T317" s="850" t="s">
        <v>1088</v>
      </c>
      <c r="U317" s="850" t="s">
        <v>814</v>
      </c>
      <c r="V317" s="90">
        <v>0.2</v>
      </c>
      <c r="W317" s="90">
        <v>0.4</v>
      </c>
      <c r="X317" s="90">
        <v>0.4</v>
      </c>
      <c r="Y317" s="502">
        <v>0</v>
      </c>
    </row>
    <row r="318" spans="1:25" ht="42" customHeight="1" x14ac:dyDescent="0.25">
      <c r="A318" s="110"/>
      <c r="B318" s="422"/>
      <c r="C318" s="326"/>
      <c r="D318" s="483"/>
      <c r="E318" s="579"/>
      <c r="F318" s="103"/>
      <c r="G318" s="103"/>
      <c r="H318" s="103"/>
      <c r="I318" s="103"/>
      <c r="J318" s="103"/>
      <c r="K318" s="103"/>
      <c r="L318" s="103"/>
      <c r="M318" s="676"/>
      <c r="N318" s="671" t="s">
        <v>708</v>
      </c>
      <c r="O318" s="671" t="s">
        <v>1031</v>
      </c>
      <c r="P318" s="762">
        <v>0</v>
      </c>
      <c r="Q318" s="762">
        <v>1</v>
      </c>
      <c r="R318" s="851" t="s">
        <v>731</v>
      </c>
      <c r="S318" s="849" t="s">
        <v>1377</v>
      </c>
      <c r="T318" s="850" t="s">
        <v>1088</v>
      </c>
      <c r="U318" s="850" t="s">
        <v>814</v>
      </c>
      <c r="V318" s="90">
        <v>0</v>
      </c>
      <c r="W318" s="90">
        <v>0</v>
      </c>
      <c r="X318" s="90">
        <v>0</v>
      </c>
      <c r="Y318" s="502">
        <v>1</v>
      </c>
    </row>
    <row r="319" spans="1:25" ht="61.5" customHeight="1" x14ac:dyDescent="0.25">
      <c r="A319" s="110"/>
      <c r="B319" s="422"/>
      <c r="C319" s="326"/>
      <c r="D319" s="483"/>
      <c r="E319" s="579"/>
      <c r="F319" s="103"/>
      <c r="G319" s="103"/>
      <c r="H319" s="103"/>
      <c r="I319" s="103"/>
      <c r="J319" s="103"/>
      <c r="K319" s="103"/>
      <c r="L319" s="103"/>
      <c r="M319" s="676"/>
      <c r="N319" s="671" t="s">
        <v>498</v>
      </c>
      <c r="O319" s="671" t="s">
        <v>1346</v>
      </c>
      <c r="P319" s="758">
        <v>0</v>
      </c>
      <c r="Q319" s="763">
        <v>1</v>
      </c>
      <c r="R319" s="852" t="s">
        <v>731</v>
      </c>
      <c r="S319" s="852" t="s">
        <v>1314</v>
      </c>
      <c r="T319" s="850" t="s">
        <v>1088</v>
      </c>
      <c r="U319" s="850" t="s">
        <v>814</v>
      </c>
      <c r="V319" s="99">
        <v>0</v>
      </c>
      <c r="W319" s="99">
        <v>1</v>
      </c>
      <c r="X319" s="99">
        <v>0</v>
      </c>
      <c r="Y319" s="504">
        <v>0</v>
      </c>
    </row>
    <row r="320" spans="1:25" ht="50.25" customHeight="1" x14ac:dyDescent="0.25">
      <c r="A320" s="110"/>
      <c r="B320" s="422"/>
      <c r="C320" s="326"/>
      <c r="D320" s="483"/>
      <c r="E320" s="579"/>
      <c r="F320" s="103"/>
      <c r="G320" s="103"/>
      <c r="H320" s="103"/>
      <c r="I320" s="103"/>
      <c r="J320" s="103"/>
      <c r="K320" s="103"/>
      <c r="L320" s="103"/>
      <c r="M320" s="674" t="s">
        <v>499</v>
      </c>
      <c r="N320" s="671" t="s">
        <v>500</v>
      </c>
      <c r="O320" s="671" t="s">
        <v>1032</v>
      </c>
      <c r="P320" s="764">
        <v>0</v>
      </c>
      <c r="Q320" s="763">
        <v>10</v>
      </c>
      <c r="R320" s="851" t="s">
        <v>731</v>
      </c>
      <c r="S320" s="849" t="s">
        <v>1377</v>
      </c>
      <c r="T320" s="850" t="s">
        <v>1088</v>
      </c>
      <c r="U320" s="850" t="s">
        <v>814</v>
      </c>
      <c r="V320" s="99">
        <v>0</v>
      </c>
      <c r="W320" s="99">
        <v>10</v>
      </c>
      <c r="X320" s="99">
        <v>0</v>
      </c>
      <c r="Y320" s="504">
        <v>0</v>
      </c>
    </row>
    <row r="321" spans="1:25" ht="30" customHeight="1" x14ac:dyDescent="0.25">
      <c r="A321" s="110"/>
      <c r="B321" s="422"/>
      <c r="C321" s="326"/>
      <c r="D321" s="483"/>
      <c r="E321" s="579"/>
      <c r="F321" s="103"/>
      <c r="G321" s="103"/>
      <c r="H321" s="103"/>
      <c r="I321" s="103"/>
      <c r="J321" s="103"/>
      <c r="K321" s="103"/>
      <c r="L321" s="103"/>
      <c r="M321" s="674" t="s">
        <v>618</v>
      </c>
      <c r="N321" s="671" t="s">
        <v>138</v>
      </c>
      <c r="O321" s="671" t="s">
        <v>1117</v>
      </c>
      <c r="P321" s="764">
        <v>0</v>
      </c>
      <c r="Q321" s="764">
        <v>2000</v>
      </c>
      <c r="R321" s="852" t="s">
        <v>731</v>
      </c>
      <c r="S321" s="852" t="s">
        <v>1314</v>
      </c>
      <c r="T321" s="850" t="s">
        <v>1088</v>
      </c>
      <c r="U321" s="850" t="s">
        <v>814</v>
      </c>
      <c r="V321" s="99">
        <v>0</v>
      </c>
      <c r="W321" s="99">
        <v>1500</v>
      </c>
      <c r="X321" s="99">
        <v>500</v>
      </c>
      <c r="Y321" s="504">
        <v>0</v>
      </c>
    </row>
    <row r="322" spans="1:25" ht="55.5" customHeight="1" x14ac:dyDescent="0.25">
      <c r="A322" s="110"/>
      <c r="B322" s="422"/>
      <c r="C322" s="326"/>
      <c r="D322" s="483"/>
      <c r="E322" s="579"/>
      <c r="F322" s="103"/>
      <c r="G322" s="103"/>
      <c r="H322" s="103"/>
      <c r="I322" s="103"/>
      <c r="J322" s="103"/>
      <c r="K322" s="103"/>
      <c r="L322" s="103"/>
      <c r="M322" s="674" t="s">
        <v>139</v>
      </c>
      <c r="N322" s="671" t="s">
        <v>619</v>
      </c>
      <c r="O322" s="671" t="s">
        <v>1118</v>
      </c>
      <c r="P322" s="764">
        <v>0</v>
      </c>
      <c r="Q322" s="764">
        <v>13</v>
      </c>
      <c r="R322" s="851" t="s">
        <v>731</v>
      </c>
      <c r="S322" s="851" t="s">
        <v>1314</v>
      </c>
      <c r="T322" s="850" t="s">
        <v>1088</v>
      </c>
      <c r="U322" s="850" t="s">
        <v>814</v>
      </c>
      <c r="V322" s="99">
        <v>0</v>
      </c>
      <c r="W322" s="99">
        <v>3</v>
      </c>
      <c r="X322" s="99">
        <v>10</v>
      </c>
      <c r="Y322" s="504">
        <v>0</v>
      </c>
    </row>
    <row r="323" spans="1:25" ht="38.25" customHeight="1" x14ac:dyDescent="0.25">
      <c r="A323" s="110"/>
      <c r="B323" s="422"/>
      <c r="C323" s="326"/>
      <c r="D323" s="483"/>
      <c r="E323" s="579"/>
      <c r="F323" s="103"/>
      <c r="G323" s="103"/>
      <c r="H323" s="103"/>
      <c r="I323" s="103"/>
      <c r="J323" s="103"/>
      <c r="K323" s="103"/>
      <c r="L323" s="103"/>
      <c r="M323" s="674" t="s">
        <v>117</v>
      </c>
      <c r="N323" s="671" t="s">
        <v>709</v>
      </c>
      <c r="O323" s="671" t="s">
        <v>1033</v>
      </c>
      <c r="P323" s="764">
        <v>0</v>
      </c>
      <c r="Q323" s="764">
        <v>1</v>
      </c>
      <c r="R323" s="852" t="s">
        <v>731</v>
      </c>
      <c r="S323" s="852" t="s">
        <v>1314</v>
      </c>
      <c r="T323" s="850" t="s">
        <v>1088</v>
      </c>
      <c r="U323" s="850" t="s">
        <v>814</v>
      </c>
      <c r="V323" s="91">
        <v>0</v>
      </c>
      <c r="W323" s="91">
        <v>1</v>
      </c>
      <c r="X323" s="91">
        <v>0</v>
      </c>
      <c r="Y323" s="505">
        <v>0</v>
      </c>
    </row>
    <row r="324" spans="1:25" ht="54" customHeight="1" x14ac:dyDescent="0.25">
      <c r="A324" s="110"/>
      <c r="B324" s="422"/>
      <c r="C324" s="326"/>
      <c r="D324" s="483"/>
      <c r="E324" s="580"/>
      <c r="F324" s="103"/>
      <c r="G324" s="103"/>
      <c r="H324" s="103"/>
      <c r="I324" s="103"/>
      <c r="J324" s="103"/>
      <c r="K324" s="103"/>
      <c r="L324" s="103"/>
      <c r="M324" s="674" t="s">
        <v>620</v>
      </c>
      <c r="N324" s="674" t="s">
        <v>621</v>
      </c>
      <c r="O324" s="674" t="s">
        <v>1119</v>
      </c>
      <c r="P324" s="482">
        <v>0</v>
      </c>
      <c r="Q324" s="482">
        <v>2</v>
      </c>
      <c r="R324" s="852" t="s">
        <v>731</v>
      </c>
      <c r="S324" s="852" t="s">
        <v>1314</v>
      </c>
      <c r="T324" s="850" t="s">
        <v>1088</v>
      </c>
      <c r="U324" s="850" t="s">
        <v>814</v>
      </c>
      <c r="V324" s="91">
        <v>0</v>
      </c>
      <c r="W324" s="91">
        <v>1</v>
      </c>
      <c r="X324" s="91">
        <v>1</v>
      </c>
      <c r="Y324" s="505"/>
    </row>
    <row r="325" spans="1:25" s="9" customFormat="1" ht="60" customHeight="1" x14ac:dyDescent="0.25">
      <c r="A325" s="110"/>
      <c r="B325" s="422"/>
      <c r="C325" s="326"/>
      <c r="D325" s="489" t="s">
        <v>61</v>
      </c>
      <c r="E325" s="130" t="s">
        <v>1244</v>
      </c>
      <c r="F325" s="130" t="s">
        <v>75</v>
      </c>
      <c r="G325" s="130">
        <v>7.5</v>
      </c>
      <c r="H325" s="130">
        <v>6</v>
      </c>
      <c r="I325" s="130">
        <v>7.5</v>
      </c>
      <c r="J325" s="130">
        <v>7</v>
      </c>
      <c r="K325" s="130">
        <v>6.5</v>
      </c>
      <c r="L325" s="130">
        <v>6</v>
      </c>
      <c r="M325" s="671" t="s">
        <v>114</v>
      </c>
      <c r="N325" s="675" t="s">
        <v>501</v>
      </c>
      <c r="O325" s="675" t="s">
        <v>1034</v>
      </c>
      <c r="P325" s="764">
        <v>0</v>
      </c>
      <c r="Q325" s="764">
        <v>1</v>
      </c>
      <c r="R325" s="851" t="s">
        <v>731</v>
      </c>
      <c r="S325" s="849" t="s">
        <v>1377</v>
      </c>
      <c r="T325" s="850" t="s">
        <v>1088</v>
      </c>
      <c r="U325" s="850" t="s">
        <v>814</v>
      </c>
      <c r="V325" s="91">
        <v>0</v>
      </c>
      <c r="W325" s="91">
        <v>0</v>
      </c>
      <c r="X325" s="91">
        <v>1</v>
      </c>
      <c r="Y325" s="505">
        <v>0</v>
      </c>
    </row>
    <row r="326" spans="1:25" s="9" customFormat="1" ht="60" customHeight="1" x14ac:dyDescent="0.25">
      <c r="A326" s="110"/>
      <c r="B326" s="422"/>
      <c r="C326" s="326"/>
      <c r="D326" s="489"/>
      <c r="E326" s="130"/>
      <c r="F326" s="130"/>
      <c r="G326" s="130"/>
      <c r="H326" s="130"/>
      <c r="I326" s="130"/>
      <c r="J326" s="130"/>
      <c r="K326" s="130"/>
      <c r="L326" s="130"/>
      <c r="M326" s="671" t="s">
        <v>1102</v>
      </c>
      <c r="N326" s="675" t="s">
        <v>1328</v>
      </c>
      <c r="O326" s="675" t="s">
        <v>1327</v>
      </c>
      <c r="P326" s="760">
        <v>1</v>
      </c>
      <c r="Q326" s="760">
        <v>1</v>
      </c>
      <c r="R326" s="851" t="s">
        <v>1280</v>
      </c>
      <c r="S326" s="849" t="s">
        <v>1377</v>
      </c>
      <c r="T326" s="850" t="s">
        <v>1088</v>
      </c>
      <c r="U326" s="850" t="s">
        <v>1326</v>
      </c>
      <c r="V326" s="92">
        <v>1</v>
      </c>
      <c r="W326" s="92">
        <v>1</v>
      </c>
      <c r="X326" s="92">
        <v>1</v>
      </c>
      <c r="Y326" s="506">
        <v>1</v>
      </c>
    </row>
    <row r="327" spans="1:25" ht="51" customHeight="1" x14ac:dyDescent="0.25">
      <c r="A327" s="110"/>
      <c r="B327" s="422"/>
      <c r="C327" s="326"/>
      <c r="D327" s="489"/>
      <c r="E327" s="103"/>
      <c r="F327" s="103"/>
      <c r="G327" s="103"/>
      <c r="H327" s="103"/>
      <c r="I327" s="103"/>
      <c r="J327" s="103"/>
      <c r="K327" s="103"/>
      <c r="L327" s="130"/>
      <c r="M327" s="672" t="s">
        <v>622</v>
      </c>
      <c r="N327" s="671" t="s">
        <v>502</v>
      </c>
      <c r="O327" s="671" t="s">
        <v>1035</v>
      </c>
      <c r="P327" s="764">
        <v>0</v>
      </c>
      <c r="Q327" s="762">
        <v>0.8</v>
      </c>
      <c r="R327" s="851" t="s">
        <v>731</v>
      </c>
      <c r="S327" s="849" t="s">
        <v>1377</v>
      </c>
      <c r="T327" s="850" t="s">
        <v>1088</v>
      </c>
      <c r="U327" s="850" t="s">
        <v>814</v>
      </c>
      <c r="V327" s="90">
        <v>0.8</v>
      </c>
      <c r="W327" s="90">
        <v>0</v>
      </c>
      <c r="X327" s="90">
        <v>0</v>
      </c>
      <c r="Y327" s="502">
        <v>0</v>
      </c>
    </row>
    <row r="328" spans="1:25" ht="57" customHeight="1" x14ac:dyDescent="0.25">
      <c r="A328" s="110"/>
      <c r="B328" s="422"/>
      <c r="C328" s="326"/>
      <c r="D328" s="489"/>
      <c r="E328" s="103"/>
      <c r="F328" s="103"/>
      <c r="G328" s="103"/>
      <c r="H328" s="103"/>
      <c r="I328" s="103"/>
      <c r="J328" s="103"/>
      <c r="K328" s="103"/>
      <c r="L328" s="130"/>
      <c r="M328" s="676"/>
      <c r="N328" s="671" t="s">
        <v>710</v>
      </c>
      <c r="O328" s="671" t="s">
        <v>1036</v>
      </c>
      <c r="P328" s="764">
        <v>0</v>
      </c>
      <c r="Q328" s="762">
        <v>1</v>
      </c>
      <c r="R328" s="851" t="s">
        <v>731</v>
      </c>
      <c r="S328" s="849" t="s">
        <v>1377</v>
      </c>
      <c r="T328" s="850" t="s">
        <v>1088</v>
      </c>
      <c r="U328" s="850" t="s">
        <v>814</v>
      </c>
      <c r="V328" s="90">
        <v>0.1</v>
      </c>
      <c r="W328" s="90">
        <v>0.3</v>
      </c>
      <c r="X328" s="90">
        <v>0.7</v>
      </c>
      <c r="Y328" s="502">
        <v>1</v>
      </c>
    </row>
    <row r="329" spans="1:25" ht="47.25" customHeight="1" x14ac:dyDescent="0.25">
      <c r="A329" s="110"/>
      <c r="B329" s="422"/>
      <c r="C329" s="326"/>
      <c r="D329" s="489"/>
      <c r="E329" s="103"/>
      <c r="F329" s="103"/>
      <c r="G329" s="103"/>
      <c r="H329" s="103"/>
      <c r="I329" s="103"/>
      <c r="J329" s="103"/>
      <c r="K329" s="103"/>
      <c r="L329" s="130"/>
      <c r="M329" s="676"/>
      <c r="N329" s="671" t="s">
        <v>711</v>
      </c>
      <c r="O329" s="671" t="s">
        <v>1037</v>
      </c>
      <c r="P329" s="764">
        <v>0</v>
      </c>
      <c r="Q329" s="762">
        <v>0.6</v>
      </c>
      <c r="R329" s="851" t="s">
        <v>731</v>
      </c>
      <c r="S329" s="849" t="s">
        <v>1377</v>
      </c>
      <c r="T329" s="850" t="s">
        <v>1088</v>
      </c>
      <c r="U329" s="850" t="s">
        <v>814</v>
      </c>
      <c r="V329" s="90">
        <v>0</v>
      </c>
      <c r="W329" s="90">
        <v>0.2</v>
      </c>
      <c r="X329" s="90">
        <v>0.5</v>
      </c>
      <c r="Y329" s="502">
        <v>0.6</v>
      </c>
    </row>
    <row r="330" spans="1:25" ht="63.75" customHeight="1" x14ac:dyDescent="0.25">
      <c r="A330" s="110"/>
      <c r="B330" s="422"/>
      <c r="C330" s="326"/>
      <c r="D330" s="489"/>
      <c r="E330" s="103"/>
      <c r="F330" s="103"/>
      <c r="G330" s="103"/>
      <c r="H330" s="103"/>
      <c r="I330" s="103"/>
      <c r="J330" s="103"/>
      <c r="K330" s="103"/>
      <c r="L330" s="130"/>
      <c r="M330" s="676"/>
      <c r="N330" s="671" t="s">
        <v>712</v>
      </c>
      <c r="O330" s="671" t="s">
        <v>1038</v>
      </c>
      <c r="P330" s="764">
        <v>0</v>
      </c>
      <c r="Q330" s="765">
        <v>1</v>
      </c>
      <c r="R330" s="851" t="s">
        <v>731</v>
      </c>
      <c r="S330" s="849" t="s">
        <v>1377</v>
      </c>
      <c r="T330" s="850" t="s">
        <v>1088</v>
      </c>
      <c r="U330" s="850" t="s">
        <v>814</v>
      </c>
      <c r="V330" s="88">
        <v>0</v>
      </c>
      <c r="W330" s="88">
        <v>1</v>
      </c>
      <c r="X330" s="88">
        <v>0</v>
      </c>
      <c r="Y330" s="503">
        <v>0</v>
      </c>
    </row>
    <row r="331" spans="1:25" ht="84" customHeight="1" x14ac:dyDescent="0.25">
      <c r="A331" s="110"/>
      <c r="B331" s="422"/>
      <c r="C331" s="326"/>
      <c r="D331" s="489"/>
      <c r="E331" s="103"/>
      <c r="F331" s="103"/>
      <c r="G331" s="103"/>
      <c r="H331" s="103"/>
      <c r="I331" s="103"/>
      <c r="J331" s="103"/>
      <c r="K331" s="103"/>
      <c r="L331" s="130"/>
      <c r="M331" s="671" t="s">
        <v>74</v>
      </c>
      <c r="N331" s="671" t="s">
        <v>76</v>
      </c>
      <c r="O331" s="671" t="s">
        <v>1039</v>
      </c>
      <c r="P331" s="757">
        <v>300</v>
      </c>
      <c r="Q331" s="757">
        <v>30</v>
      </c>
      <c r="R331" s="851" t="s">
        <v>731</v>
      </c>
      <c r="S331" s="849" t="s">
        <v>1377</v>
      </c>
      <c r="T331" s="850" t="s">
        <v>1088</v>
      </c>
      <c r="U331" s="850" t="s">
        <v>814</v>
      </c>
      <c r="V331" s="88">
        <v>7</v>
      </c>
      <c r="W331" s="88">
        <v>7</v>
      </c>
      <c r="X331" s="88">
        <v>8</v>
      </c>
      <c r="Y331" s="503">
        <v>8</v>
      </c>
    </row>
    <row r="332" spans="1:25" ht="68.25" customHeight="1" x14ac:dyDescent="0.25">
      <c r="A332" s="110"/>
      <c r="B332" s="422"/>
      <c r="C332" s="326"/>
      <c r="D332" s="489"/>
      <c r="E332" s="103"/>
      <c r="F332" s="103"/>
      <c r="G332" s="103"/>
      <c r="H332" s="103"/>
      <c r="I332" s="103"/>
      <c r="J332" s="103"/>
      <c r="K332" s="103"/>
      <c r="L332" s="130"/>
      <c r="M332" s="672" t="s">
        <v>623</v>
      </c>
      <c r="N332" s="671" t="s">
        <v>1329</v>
      </c>
      <c r="O332" s="671" t="s">
        <v>1040</v>
      </c>
      <c r="P332" s="757">
        <v>0</v>
      </c>
      <c r="Q332" s="757">
        <v>80</v>
      </c>
      <c r="R332" s="853" t="s">
        <v>731</v>
      </c>
      <c r="S332" s="853" t="s">
        <v>1376</v>
      </c>
      <c r="T332" s="850" t="s">
        <v>1088</v>
      </c>
      <c r="U332" s="850" t="s">
        <v>814</v>
      </c>
      <c r="V332" s="88">
        <v>20</v>
      </c>
      <c r="W332" s="88">
        <v>20</v>
      </c>
      <c r="X332" s="88">
        <v>20</v>
      </c>
      <c r="Y332" s="503">
        <v>20</v>
      </c>
    </row>
    <row r="333" spans="1:25" ht="33" customHeight="1" x14ac:dyDescent="0.25">
      <c r="A333" s="110"/>
      <c r="B333" s="422"/>
      <c r="C333" s="326"/>
      <c r="D333" s="489"/>
      <c r="E333" s="103"/>
      <c r="F333" s="103"/>
      <c r="G333" s="103"/>
      <c r="H333" s="103"/>
      <c r="I333" s="103"/>
      <c r="J333" s="103"/>
      <c r="K333" s="103"/>
      <c r="L333" s="130"/>
      <c r="M333" s="676"/>
      <c r="N333" s="671" t="s">
        <v>503</v>
      </c>
      <c r="O333" s="671" t="s">
        <v>1041</v>
      </c>
      <c r="P333" s="757">
        <v>0</v>
      </c>
      <c r="Q333" s="577">
        <v>1</v>
      </c>
      <c r="R333" s="851" t="s">
        <v>731</v>
      </c>
      <c r="S333" s="849" t="s">
        <v>1377</v>
      </c>
      <c r="T333" s="850" t="s">
        <v>1088</v>
      </c>
      <c r="U333" s="850" t="s">
        <v>814</v>
      </c>
      <c r="V333" s="29">
        <v>0</v>
      </c>
      <c r="W333" s="29">
        <v>1</v>
      </c>
      <c r="X333" s="29">
        <v>0</v>
      </c>
      <c r="Y333" s="507">
        <v>0</v>
      </c>
    </row>
    <row r="334" spans="1:25" ht="45.75" customHeight="1" x14ac:dyDescent="0.25">
      <c r="A334" s="110"/>
      <c r="B334" s="422"/>
      <c r="C334" s="326"/>
      <c r="D334" s="489"/>
      <c r="E334" s="103"/>
      <c r="F334" s="103"/>
      <c r="G334" s="103"/>
      <c r="H334" s="103"/>
      <c r="I334" s="103"/>
      <c r="J334" s="103"/>
      <c r="K334" s="103"/>
      <c r="L334" s="130"/>
      <c r="M334" s="676"/>
      <c r="N334" s="671" t="s">
        <v>624</v>
      </c>
      <c r="O334" s="671" t="s">
        <v>1042</v>
      </c>
      <c r="P334" s="757">
        <v>80</v>
      </c>
      <c r="Q334" s="757">
        <v>80</v>
      </c>
      <c r="R334" s="853" t="s">
        <v>731</v>
      </c>
      <c r="S334" s="853" t="s">
        <v>1376</v>
      </c>
      <c r="T334" s="850" t="s">
        <v>1088</v>
      </c>
      <c r="U334" s="850" t="s">
        <v>814</v>
      </c>
      <c r="V334" s="88">
        <v>20</v>
      </c>
      <c r="W334" s="88">
        <v>20</v>
      </c>
      <c r="X334" s="88">
        <v>20</v>
      </c>
      <c r="Y334" s="503">
        <v>20</v>
      </c>
    </row>
    <row r="335" spans="1:25" ht="63.75" customHeight="1" x14ac:dyDescent="0.25">
      <c r="A335" s="110"/>
      <c r="B335" s="422"/>
      <c r="C335" s="326"/>
      <c r="D335" s="489"/>
      <c r="E335" s="103"/>
      <c r="F335" s="103"/>
      <c r="G335" s="103"/>
      <c r="H335" s="103"/>
      <c r="I335" s="103"/>
      <c r="J335" s="103"/>
      <c r="K335" s="103"/>
      <c r="L335" s="130"/>
      <c r="M335" s="671" t="s">
        <v>625</v>
      </c>
      <c r="N335" s="671" t="s">
        <v>504</v>
      </c>
      <c r="O335" s="671" t="s">
        <v>1043</v>
      </c>
      <c r="P335" s="577">
        <v>300128</v>
      </c>
      <c r="Q335" s="577">
        <v>365621</v>
      </c>
      <c r="R335" s="851" t="s">
        <v>731</v>
      </c>
      <c r="S335" s="849" t="s">
        <v>1377</v>
      </c>
      <c r="T335" s="850" t="s">
        <v>1088</v>
      </c>
      <c r="U335" s="850" t="s">
        <v>814</v>
      </c>
      <c r="V335" s="29">
        <v>91798</v>
      </c>
      <c r="W335" s="29">
        <v>92147</v>
      </c>
      <c r="X335" s="29">
        <v>92457</v>
      </c>
      <c r="Y335" s="507">
        <v>89219</v>
      </c>
    </row>
    <row r="336" spans="1:25" s="9" customFormat="1" ht="51.75" customHeight="1" x14ac:dyDescent="0.25">
      <c r="A336" s="110"/>
      <c r="B336" s="422"/>
      <c r="C336" s="326"/>
      <c r="D336" s="489"/>
      <c r="E336" s="103"/>
      <c r="F336" s="103"/>
      <c r="G336" s="103"/>
      <c r="H336" s="103"/>
      <c r="I336" s="103"/>
      <c r="J336" s="103"/>
      <c r="K336" s="103"/>
      <c r="L336" s="130"/>
      <c r="M336" s="672" t="s">
        <v>90</v>
      </c>
      <c r="N336" s="671" t="s">
        <v>626</v>
      </c>
      <c r="O336" s="671" t="s">
        <v>1044</v>
      </c>
      <c r="P336" s="577">
        <v>285</v>
      </c>
      <c r="Q336" s="577">
        <v>285</v>
      </c>
      <c r="R336" s="851" t="s">
        <v>722</v>
      </c>
      <c r="S336" s="849" t="s">
        <v>1377</v>
      </c>
      <c r="T336" s="850" t="s">
        <v>1088</v>
      </c>
      <c r="U336" s="850" t="s">
        <v>814</v>
      </c>
      <c r="V336" s="29">
        <v>285</v>
      </c>
      <c r="W336" s="29">
        <v>285</v>
      </c>
      <c r="X336" s="29">
        <v>285</v>
      </c>
      <c r="Y336" s="507">
        <v>285</v>
      </c>
    </row>
    <row r="337" spans="1:25" s="9" customFormat="1" ht="51.75" customHeight="1" x14ac:dyDescent="0.25">
      <c r="A337" s="110"/>
      <c r="B337" s="422"/>
      <c r="C337" s="326"/>
      <c r="D337" s="489"/>
      <c r="E337" s="103"/>
      <c r="F337" s="103"/>
      <c r="G337" s="103"/>
      <c r="H337" s="103"/>
      <c r="I337" s="103"/>
      <c r="J337" s="103"/>
      <c r="K337" s="103"/>
      <c r="L337" s="130"/>
      <c r="M337" s="676"/>
      <c r="N337" s="671" t="s">
        <v>505</v>
      </c>
      <c r="O337" s="671" t="s">
        <v>1060</v>
      </c>
      <c r="P337" s="577">
        <v>6692</v>
      </c>
      <c r="Q337" s="577">
        <v>6800</v>
      </c>
      <c r="R337" s="851" t="s">
        <v>722</v>
      </c>
      <c r="S337" s="849" t="s">
        <v>1377</v>
      </c>
      <c r="T337" s="850" t="s">
        <v>1088</v>
      </c>
      <c r="U337" s="850" t="s">
        <v>814</v>
      </c>
      <c r="V337" s="29">
        <v>6800</v>
      </c>
      <c r="W337" s="29">
        <v>6800</v>
      </c>
      <c r="X337" s="29">
        <v>6800</v>
      </c>
      <c r="Y337" s="507">
        <v>6800</v>
      </c>
    </row>
    <row r="338" spans="1:25" s="9" customFormat="1" ht="51.75" customHeight="1" x14ac:dyDescent="0.25">
      <c r="A338" s="110"/>
      <c r="B338" s="422"/>
      <c r="C338" s="326"/>
      <c r="D338" s="489"/>
      <c r="E338" s="103"/>
      <c r="F338" s="103"/>
      <c r="G338" s="103"/>
      <c r="H338" s="103"/>
      <c r="I338" s="103"/>
      <c r="J338" s="103"/>
      <c r="K338" s="103"/>
      <c r="L338" s="130"/>
      <c r="M338" s="671" t="s">
        <v>627</v>
      </c>
      <c r="N338" s="671" t="s">
        <v>629</v>
      </c>
      <c r="O338" s="671" t="s">
        <v>1045</v>
      </c>
      <c r="P338" s="758" t="s">
        <v>628</v>
      </c>
      <c r="Q338" s="577">
        <v>20000000000</v>
      </c>
      <c r="R338" s="851" t="s">
        <v>722</v>
      </c>
      <c r="S338" s="849" t="s">
        <v>1377</v>
      </c>
      <c r="T338" s="850" t="s">
        <v>1088</v>
      </c>
      <c r="U338" s="850" t="s">
        <v>814</v>
      </c>
      <c r="V338" s="29">
        <v>20000000000</v>
      </c>
      <c r="W338" s="29">
        <v>20000000000</v>
      </c>
      <c r="X338" s="29">
        <v>20000000000</v>
      </c>
      <c r="Y338" s="507">
        <v>20000000000</v>
      </c>
    </row>
    <row r="339" spans="1:25" s="9" customFormat="1" ht="71.25" customHeight="1" x14ac:dyDescent="0.25">
      <c r="A339" s="110"/>
      <c r="B339" s="422"/>
      <c r="C339" s="326"/>
      <c r="D339" s="489" t="s">
        <v>236</v>
      </c>
      <c r="E339" s="103"/>
      <c r="F339" s="103"/>
      <c r="G339" s="103"/>
      <c r="H339" s="103"/>
      <c r="I339" s="103"/>
      <c r="J339" s="103"/>
      <c r="K339" s="103"/>
      <c r="L339" s="130"/>
      <c r="M339" s="671" t="s">
        <v>112</v>
      </c>
      <c r="N339" s="671" t="s">
        <v>713</v>
      </c>
      <c r="O339" s="671" t="s">
        <v>1046</v>
      </c>
      <c r="P339" s="577" t="s">
        <v>113</v>
      </c>
      <c r="Q339" s="766">
        <v>1</v>
      </c>
      <c r="R339" s="851" t="s">
        <v>731</v>
      </c>
      <c r="S339" s="849" t="s">
        <v>1377</v>
      </c>
      <c r="T339" s="850" t="s">
        <v>1088</v>
      </c>
      <c r="U339" s="850" t="s">
        <v>814</v>
      </c>
      <c r="V339" s="29">
        <v>0</v>
      </c>
      <c r="W339" s="90">
        <v>0.5</v>
      </c>
      <c r="X339" s="90">
        <v>0.5</v>
      </c>
      <c r="Y339" s="508">
        <v>0</v>
      </c>
    </row>
    <row r="340" spans="1:25" s="9" customFormat="1" ht="37.5" customHeight="1" x14ac:dyDescent="0.25">
      <c r="A340" s="110"/>
      <c r="B340" s="422"/>
      <c r="C340" s="326"/>
      <c r="D340" s="489"/>
      <c r="E340" s="103"/>
      <c r="F340" s="103"/>
      <c r="G340" s="103"/>
      <c r="H340" s="103"/>
      <c r="I340" s="103"/>
      <c r="J340" s="103"/>
      <c r="K340" s="103"/>
      <c r="L340" s="130"/>
      <c r="M340" s="671" t="s">
        <v>630</v>
      </c>
      <c r="N340" s="671" t="s">
        <v>714</v>
      </c>
      <c r="O340" s="671" t="s">
        <v>1047</v>
      </c>
      <c r="P340" s="577">
        <v>0</v>
      </c>
      <c r="Q340" s="766">
        <v>1</v>
      </c>
      <c r="R340" s="851" t="s">
        <v>731</v>
      </c>
      <c r="S340" s="849" t="s">
        <v>1377</v>
      </c>
      <c r="T340" s="850" t="s">
        <v>1088</v>
      </c>
      <c r="U340" s="850" t="s">
        <v>814</v>
      </c>
      <c r="V340" s="90">
        <v>0.2</v>
      </c>
      <c r="W340" s="90">
        <v>0.4</v>
      </c>
      <c r="X340" s="90">
        <v>0.7</v>
      </c>
      <c r="Y340" s="502">
        <v>1</v>
      </c>
    </row>
    <row r="341" spans="1:25" ht="29.25" customHeight="1" x14ac:dyDescent="0.25">
      <c r="A341" s="110"/>
      <c r="B341" s="422"/>
      <c r="C341" s="326"/>
      <c r="D341" s="489"/>
      <c r="E341" s="103"/>
      <c r="F341" s="103"/>
      <c r="G341" s="103"/>
      <c r="H341" s="103"/>
      <c r="I341" s="103"/>
      <c r="J341" s="103"/>
      <c r="K341" s="103"/>
      <c r="L341" s="130"/>
      <c r="M341" s="671" t="s">
        <v>506</v>
      </c>
      <c r="N341" s="671" t="s">
        <v>632</v>
      </c>
      <c r="O341" s="671" t="s">
        <v>1048</v>
      </c>
      <c r="P341" s="577">
        <v>60</v>
      </c>
      <c r="Q341" s="577">
        <v>30</v>
      </c>
      <c r="R341" s="851" t="s">
        <v>816</v>
      </c>
      <c r="S341" s="849" t="s">
        <v>1377</v>
      </c>
      <c r="T341" s="850" t="s">
        <v>1088</v>
      </c>
      <c r="U341" s="850" t="s">
        <v>814</v>
      </c>
      <c r="V341" s="29">
        <v>45</v>
      </c>
      <c r="W341" s="29">
        <v>40</v>
      </c>
      <c r="X341" s="29">
        <v>35</v>
      </c>
      <c r="Y341" s="507">
        <v>30</v>
      </c>
    </row>
    <row r="342" spans="1:25" ht="34.5" customHeight="1" x14ac:dyDescent="0.25">
      <c r="A342" s="110"/>
      <c r="B342" s="422"/>
      <c r="C342" s="326"/>
      <c r="D342" s="489"/>
      <c r="E342" s="103"/>
      <c r="F342" s="103"/>
      <c r="G342" s="103"/>
      <c r="H342" s="103"/>
      <c r="I342" s="103"/>
      <c r="J342" s="103"/>
      <c r="K342" s="103"/>
      <c r="L342" s="130"/>
      <c r="M342" s="671"/>
      <c r="N342" s="671" t="s">
        <v>631</v>
      </c>
      <c r="O342" s="671" t="s">
        <v>1049</v>
      </c>
      <c r="P342" s="577">
        <v>4</v>
      </c>
      <c r="Q342" s="577">
        <v>5</v>
      </c>
      <c r="R342" s="851" t="s">
        <v>731</v>
      </c>
      <c r="S342" s="849" t="s">
        <v>1377</v>
      </c>
      <c r="T342" s="850" t="s">
        <v>1088</v>
      </c>
      <c r="U342" s="850" t="s">
        <v>814</v>
      </c>
      <c r="V342" s="29">
        <v>1</v>
      </c>
      <c r="W342" s="29">
        <v>0</v>
      </c>
      <c r="X342" s="29">
        <v>0</v>
      </c>
      <c r="Y342" s="507">
        <v>0</v>
      </c>
    </row>
    <row r="343" spans="1:25" ht="59.25" customHeight="1" x14ac:dyDescent="0.25">
      <c r="A343" s="110"/>
      <c r="B343" s="422"/>
      <c r="C343" s="326"/>
      <c r="D343" s="489"/>
      <c r="E343" s="103"/>
      <c r="F343" s="103"/>
      <c r="G343" s="103"/>
      <c r="H343" s="103"/>
      <c r="I343" s="103"/>
      <c r="J343" s="103"/>
      <c r="K343" s="103"/>
      <c r="L343" s="130"/>
      <c r="M343" s="671" t="s">
        <v>115</v>
      </c>
      <c r="N343" s="671" t="s">
        <v>715</v>
      </c>
      <c r="O343" s="671" t="s">
        <v>1050</v>
      </c>
      <c r="P343" s="577">
        <v>0</v>
      </c>
      <c r="Q343" s="766">
        <v>1</v>
      </c>
      <c r="R343" s="851" t="s">
        <v>731</v>
      </c>
      <c r="S343" s="849" t="s">
        <v>1377</v>
      </c>
      <c r="T343" s="850" t="s">
        <v>1088</v>
      </c>
      <c r="U343" s="850" t="s">
        <v>814</v>
      </c>
      <c r="V343" s="90">
        <v>0.3</v>
      </c>
      <c r="W343" s="90">
        <v>0.6</v>
      </c>
      <c r="X343" s="90">
        <v>0.8</v>
      </c>
      <c r="Y343" s="502">
        <v>1</v>
      </c>
    </row>
    <row r="344" spans="1:25" ht="59.25" customHeight="1" x14ac:dyDescent="0.25">
      <c r="A344" s="110"/>
      <c r="B344" s="422"/>
      <c r="C344" s="326"/>
      <c r="D344" s="489"/>
      <c r="E344" s="103"/>
      <c r="F344" s="103"/>
      <c r="G344" s="103"/>
      <c r="H344" s="103"/>
      <c r="I344" s="103"/>
      <c r="J344" s="103"/>
      <c r="K344" s="103"/>
      <c r="L344" s="130"/>
      <c r="M344" s="672" t="s">
        <v>507</v>
      </c>
      <c r="N344" s="671" t="s">
        <v>1262</v>
      </c>
      <c r="O344" s="671" t="s">
        <v>1261</v>
      </c>
      <c r="P344" s="758">
        <v>480</v>
      </c>
      <c r="Q344" s="758">
        <v>144</v>
      </c>
      <c r="R344" s="854" t="s">
        <v>816</v>
      </c>
      <c r="S344" s="854" t="s">
        <v>1314</v>
      </c>
      <c r="T344" s="850" t="s">
        <v>1088</v>
      </c>
      <c r="U344" s="850" t="s">
        <v>814</v>
      </c>
      <c r="V344" s="29">
        <v>390</v>
      </c>
      <c r="W344" s="29">
        <v>300</v>
      </c>
      <c r="X344" s="29">
        <v>210</v>
      </c>
      <c r="Y344" s="507">
        <v>144</v>
      </c>
    </row>
    <row r="345" spans="1:25" ht="56.25" customHeight="1" x14ac:dyDescent="0.25">
      <c r="A345" s="110"/>
      <c r="B345" s="422"/>
      <c r="C345" s="326"/>
      <c r="D345" s="489"/>
      <c r="E345" s="103"/>
      <c r="F345" s="103"/>
      <c r="G345" s="103"/>
      <c r="H345" s="103"/>
      <c r="I345" s="103"/>
      <c r="J345" s="103"/>
      <c r="K345" s="103"/>
      <c r="L345" s="130"/>
      <c r="M345" s="676"/>
      <c r="N345" s="671" t="s">
        <v>508</v>
      </c>
      <c r="O345" s="671" t="s">
        <v>1176</v>
      </c>
      <c r="P345" s="758">
        <v>12</v>
      </c>
      <c r="Q345" s="758">
        <v>12</v>
      </c>
      <c r="R345" s="854" t="s">
        <v>731</v>
      </c>
      <c r="S345" s="854" t="s">
        <v>1314</v>
      </c>
      <c r="T345" s="850" t="s">
        <v>1088</v>
      </c>
      <c r="U345" s="850" t="s">
        <v>814</v>
      </c>
      <c r="V345" s="29">
        <v>3</v>
      </c>
      <c r="W345" s="29">
        <v>3</v>
      </c>
      <c r="X345" s="29">
        <v>3</v>
      </c>
      <c r="Y345" s="507">
        <v>3</v>
      </c>
    </row>
    <row r="346" spans="1:25" ht="59.25" customHeight="1" x14ac:dyDescent="0.25">
      <c r="A346" s="110"/>
      <c r="B346" s="422"/>
      <c r="C346" s="326"/>
      <c r="D346" s="489"/>
      <c r="E346" s="103"/>
      <c r="F346" s="103"/>
      <c r="G346" s="103"/>
      <c r="H346" s="103"/>
      <c r="I346" s="103"/>
      <c r="J346" s="103"/>
      <c r="K346" s="103"/>
      <c r="L346" s="130"/>
      <c r="M346" s="672" t="s">
        <v>509</v>
      </c>
      <c r="N346" s="671" t="s">
        <v>1359</v>
      </c>
      <c r="O346" s="671" t="s">
        <v>1358</v>
      </c>
      <c r="P346" s="577">
        <v>0</v>
      </c>
      <c r="Q346" s="577">
        <v>2488</v>
      </c>
      <c r="R346" s="851" t="s">
        <v>731</v>
      </c>
      <c r="S346" s="849" t="s">
        <v>1377</v>
      </c>
      <c r="T346" s="850" t="s">
        <v>1088</v>
      </c>
      <c r="U346" s="850" t="s">
        <v>814</v>
      </c>
      <c r="V346" s="29">
        <v>622</v>
      </c>
      <c r="W346" s="29">
        <v>622</v>
      </c>
      <c r="X346" s="29">
        <v>622</v>
      </c>
      <c r="Y346" s="507">
        <v>622</v>
      </c>
    </row>
    <row r="347" spans="1:25" ht="42" customHeight="1" x14ac:dyDescent="0.25">
      <c r="A347" s="110"/>
      <c r="B347" s="422"/>
      <c r="C347" s="326"/>
      <c r="D347" s="489"/>
      <c r="E347" s="103"/>
      <c r="F347" s="103"/>
      <c r="G347" s="103"/>
      <c r="H347" s="103"/>
      <c r="I347" s="103"/>
      <c r="J347" s="103"/>
      <c r="K347" s="103"/>
      <c r="L347" s="130"/>
      <c r="M347" s="676"/>
      <c r="N347" s="671" t="s">
        <v>510</v>
      </c>
      <c r="O347" s="671" t="s">
        <v>1051</v>
      </c>
      <c r="P347" s="577" t="s">
        <v>77</v>
      </c>
      <c r="Q347" s="766">
        <v>1</v>
      </c>
      <c r="R347" s="851" t="s">
        <v>722</v>
      </c>
      <c r="S347" s="849" t="s">
        <v>1377</v>
      </c>
      <c r="T347" s="850" t="s">
        <v>1088</v>
      </c>
      <c r="U347" s="850" t="s">
        <v>814</v>
      </c>
      <c r="V347" s="90">
        <v>1</v>
      </c>
      <c r="W347" s="90">
        <v>1</v>
      </c>
      <c r="X347" s="90">
        <v>1</v>
      </c>
      <c r="Y347" s="502">
        <v>1</v>
      </c>
    </row>
    <row r="348" spans="1:25" ht="67.5" customHeight="1" x14ac:dyDescent="0.25">
      <c r="A348" s="110"/>
      <c r="B348" s="422"/>
      <c r="C348" s="326"/>
      <c r="D348" s="489"/>
      <c r="E348" s="103"/>
      <c r="F348" s="103"/>
      <c r="G348" s="103"/>
      <c r="H348" s="103"/>
      <c r="I348" s="103"/>
      <c r="J348" s="103"/>
      <c r="K348" s="103"/>
      <c r="L348" s="130"/>
      <c r="M348" s="672" t="s">
        <v>116</v>
      </c>
      <c r="N348" s="671" t="s">
        <v>716</v>
      </c>
      <c r="O348" s="671" t="s">
        <v>1052</v>
      </c>
      <c r="P348" s="577">
        <v>158</v>
      </c>
      <c r="Q348" s="577">
        <v>761</v>
      </c>
      <c r="R348" s="851" t="s">
        <v>731</v>
      </c>
      <c r="S348" s="849" t="s">
        <v>1377</v>
      </c>
      <c r="T348" s="850" t="s">
        <v>1088</v>
      </c>
      <c r="U348" s="850" t="s">
        <v>814</v>
      </c>
      <c r="V348" s="29">
        <v>220</v>
      </c>
      <c r="W348" s="29">
        <v>250</v>
      </c>
      <c r="X348" s="29">
        <v>250</v>
      </c>
      <c r="Y348" s="507">
        <v>41</v>
      </c>
    </row>
    <row r="349" spans="1:25" ht="155.25" customHeight="1" thickBot="1" x14ac:dyDescent="0.3">
      <c r="A349" s="110"/>
      <c r="B349" s="422"/>
      <c r="C349" s="358"/>
      <c r="D349" s="510"/>
      <c r="E349" s="104"/>
      <c r="F349" s="104"/>
      <c r="G349" s="104"/>
      <c r="H349" s="104"/>
      <c r="I349" s="104"/>
      <c r="J349" s="104"/>
      <c r="K349" s="104"/>
      <c r="L349" s="511"/>
      <c r="M349" s="677"/>
      <c r="N349" s="678" t="s">
        <v>511</v>
      </c>
      <c r="O349" s="678" t="s">
        <v>1053</v>
      </c>
      <c r="P349" s="767" t="s">
        <v>717</v>
      </c>
      <c r="Q349" s="768">
        <v>1</v>
      </c>
      <c r="R349" s="855" t="s">
        <v>731</v>
      </c>
      <c r="S349" s="849" t="s">
        <v>1377</v>
      </c>
      <c r="T349" s="856" t="s">
        <v>1088</v>
      </c>
      <c r="U349" s="856" t="s">
        <v>814</v>
      </c>
      <c r="V349" s="94">
        <v>0.1</v>
      </c>
      <c r="W349" s="93">
        <v>0.2</v>
      </c>
      <c r="X349" s="93">
        <v>0.6</v>
      </c>
      <c r="Y349" s="512">
        <v>1</v>
      </c>
    </row>
    <row r="350" spans="1:25" ht="42.75" customHeight="1" x14ac:dyDescent="0.25">
      <c r="A350" s="110"/>
      <c r="B350" s="422"/>
      <c r="C350" s="406" t="s">
        <v>633</v>
      </c>
      <c r="D350" s="513" t="s">
        <v>237</v>
      </c>
      <c r="E350" s="513" t="s">
        <v>1260</v>
      </c>
      <c r="F350" s="513" t="s">
        <v>687</v>
      </c>
      <c r="G350" s="513">
        <v>380.15</v>
      </c>
      <c r="H350" s="513">
        <v>342.1</v>
      </c>
      <c r="I350" s="513">
        <v>370.6</v>
      </c>
      <c r="J350" s="513">
        <v>361.1</v>
      </c>
      <c r="K350" s="513">
        <v>351.6</v>
      </c>
      <c r="L350" s="513">
        <v>342.1</v>
      </c>
      <c r="M350" s="679" t="s">
        <v>512</v>
      </c>
      <c r="N350" s="654" t="s">
        <v>1361</v>
      </c>
      <c r="O350" s="654" t="s">
        <v>1360</v>
      </c>
      <c r="P350" s="769">
        <v>0</v>
      </c>
      <c r="Q350" s="769">
        <v>1</v>
      </c>
      <c r="R350" s="823" t="s">
        <v>731</v>
      </c>
      <c r="S350" s="857" t="s">
        <v>1378</v>
      </c>
      <c r="T350" s="857" t="s">
        <v>1096</v>
      </c>
      <c r="U350" s="823" t="s">
        <v>818</v>
      </c>
      <c r="V350" s="514">
        <v>0</v>
      </c>
      <c r="W350" s="514">
        <v>0</v>
      </c>
      <c r="X350" s="514">
        <v>1</v>
      </c>
      <c r="Y350" s="515">
        <v>0</v>
      </c>
    </row>
    <row r="351" spans="1:25" ht="80.25" customHeight="1" x14ac:dyDescent="0.25">
      <c r="A351" s="110"/>
      <c r="B351" s="422"/>
      <c r="C351" s="411"/>
      <c r="D351" s="399"/>
      <c r="E351" s="399"/>
      <c r="F351" s="399"/>
      <c r="G351" s="399"/>
      <c r="H351" s="399"/>
      <c r="I351" s="399"/>
      <c r="J351" s="399"/>
      <c r="K351" s="399"/>
      <c r="L351" s="399"/>
      <c r="M351" s="680"/>
      <c r="N351" s="656" t="s">
        <v>513</v>
      </c>
      <c r="O351" s="656" t="s">
        <v>1054</v>
      </c>
      <c r="P351" s="770">
        <v>51</v>
      </c>
      <c r="Q351" s="770">
        <v>65</v>
      </c>
      <c r="R351" s="824" t="s">
        <v>731</v>
      </c>
      <c r="S351" s="858" t="s">
        <v>1378</v>
      </c>
      <c r="T351" s="858" t="s">
        <v>1096</v>
      </c>
      <c r="U351" s="824" t="s">
        <v>818</v>
      </c>
      <c r="V351" s="516">
        <v>3</v>
      </c>
      <c r="W351" s="516">
        <v>4</v>
      </c>
      <c r="X351" s="516">
        <v>3</v>
      </c>
      <c r="Y351" s="518">
        <v>4</v>
      </c>
    </row>
    <row r="352" spans="1:25" ht="52.5" customHeight="1" x14ac:dyDescent="0.25">
      <c r="A352" s="110"/>
      <c r="B352" s="422"/>
      <c r="C352" s="411"/>
      <c r="D352" s="399"/>
      <c r="E352" s="399"/>
      <c r="F352" s="399"/>
      <c r="G352" s="399"/>
      <c r="H352" s="399"/>
      <c r="I352" s="399"/>
      <c r="J352" s="399"/>
      <c r="K352" s="399"/>
      <c r="L352" s="399"/>
      <c r="M352" s="681" t="s">
        <v>514</v>
      </c>
      <c r="N352" s="682" t="s">
        <v>515</v>
      </c>
      <c r="O352" s="682" t="s">
        <v>1055</v>
      </c>
      <c r="P352" s="770">
        <v>1</v>
      </c>
      <c r="Q352" s="770">
        <v>2</v>
      </c>
      <c r="R352" s="824" t="s">
        <v>731</v>
      </c>
      <c r="S352" s="858" t="s">
        <v>1378</v>
      </c>
      <c r="T352" s="858" t="s">
        <v>1096</v>
      </c>
      <c r="U352" s="824" t="s">
        <v>818</v>
      </c>
      <c r="V352" s="517">
        <v>0</v>
      </c>
      <c r="W352" s="517">
        <v>1</v>
      </c>
      <c r="X352" s="517"/>
      <c r="Y352" s="519">
        <v>1</v>
      </c>
    </row>
    <row r="353" spans="1:25" ht="40.5" customHeight="1" x14ac:dyDescent="0.25">
      <c r="A353" s="110"/>
      <c r="B353" s="422"/>
      <c r="C353" s="411"/>
      <c r="D353" s="399"/>
      <c r="E353" s="399"/>
      <c r="F353" s="399"/>
      <c r="G353" s="399"/>
      <c r="H353" s="399"/>
      <c r="I353" s="399"/>
      <c r="J353" s="399"/>
      <c r="K353" s="399"/>
      <c r="L353" s="399"/>
      <c r="M353" s="680"/>
      <c r="N353" s="682" t="s">
        <v>516</v>
      </c>
      <c r="O353" s="682" t="s">
        <v>1056</v>
      </c>
      <c r="P353" s="770">
        <v>0</v>
      </c>
      <c r="Q353" s="770">
        <v>1</v>
      </c>
      <c r="R353" s="824" t="s">
        <v>731</v>
      </c>
      <c r="S353" s="858" t="s">
        <v>1378</v>
      </c>
      <c r="T353" s="858" t="s">
        <v>1096</v>
      </c>
      <c r="U353" s="824" t="s">
        <v>818</v>
      </c>
      <c r="V353" s="517">
        <v>0</v>
      </c>
      <c r="W353" s="517"/>
      <c r="X353" s="520">
        <v>1</v>
      </c>
      <c r="Y353" s="519"/>
    </row>
    <row r="354" spans="1:25" ht="217.5" customHeight="1" x14ac:dyDescent="0.25">
      <c r="A354" s="110"/>
      <c r="B354" s="422"/>
      <c r="C354" s="411"/>
      <c r="D354" s="399"/>
      <c r="E354" s="398" t="s">
        <v>1259</v>
      </c>
      <c r="F354" s="398" t="s">
        <v>688</v>
      </c>
      <c r="G354" s="398">
        <v>42.51</v>
      </c>
      <c r="H354" s="398">
        <v>34.1</v>
      </c>
      <c r="I354" s="398">
        <v>40.409999999999997</v>
      </c>
      <c r="J354" s="398">
        <v>38.31</v>
      </c>
      <c r="K354" s="398">
        <v>36.31</v>
      </c>
      <c r="L354" s="398">
        <v>34.1</v>
      </c>
      <c r="M354" s="682" t="s">
        <v>517</v>
      </c>
      <c r="N354" s="682" t="s">
        <v>518</v>
      </c>
      <c r="O354" s="682" t="s">
        <v>1330</v>
      </c>
      <c r="P354" s="770">
        <f>1118</f>
        <v>1118</v>
      </c>
      <c r="Q354" s="770" t="s">
        <v>697</v>
      </c>
      <c r="R354" s="824" t="s">
        <v>731</v>
      </c>
      <c r="S354" s="858" t="s">
        <v>1378</v>
      </c>
      <c r="T354" s="858" t="s">
        <v>1096</v>
      </c>
      <c r="U354" s="824" t="s">
        <v>818</v>
      </c>
      <c r="V354" s="516">
        <v>55</v>
      </c>
      <c r="W354" s="516">
        <v>98</v>
      </c>
      <c r="X354" s="516">
        <v>98</v>
      </c>
      <c r="Y354" s="518">
        <v>99</v>
      </c>
    </row>
    <row r="355" spans="1:25" ht="41.25" customHeight="1" x14ac:dyDescent="0.25">
      <c r="A355" s="110"/>
      <c r="B355" s="422"/>
      <c r="C355" s="411"/>
      <c r="D355" s="399"/>
      <c r="E355" s="403"/>
      <c r="F355" s="403"/>
      <c r="G355" s="403"/>
      <c r="H355" s="403"/>
      <c r="I355" s="403"/>
      <c r="J355" s="403"/>
      <c r="K355" s="403"/>
      <c r="L355" s="403"/>
      <c r="M355" s="682" t="s">
        <v>519</v>
      </c>
      <c r="N355" s="682" t="s">
        <v>520</v>
      </c>
      <c r="O355" s="682" t="s">
        <v>1263</v>
      </c>
      <c r="P355" s="771">
        <v>0.8</v>
      </c>
      <c r="Q355" s="771">
        <v>1</v>
      </c>
      <c r="R355" s="824" t="s">
        <v>731</v>
      </c>
      <c r="S355" s="858" t="s">
        <v>1378</v>
      </c>
      <c r="T355" s="858" t="s">
        <v>1096</v>
      </c>
      <c r="U355" s="824" t="s">
        <v>818</v>
      </c>
      <c r="V355" s="521">
        <v>0.9</v>
      </c>
      <c r="W355" s="521">
        <v>0.95</v>
      </c>
      <c r="X355" s="521">
        <v>0.98</v>
      </c>
      <c r="Y355" s="522">
        <v>1</v>
      </c>
    </row>
    <row r="356" spans="1:25" ht="44.25" customHeight="1" x14ac:dyDescent="0.25">
      <c r="A356" s="110"/>
      <c r="B356" s="422"/>
      <c r="C356" s="411"/>
      <c r="D356" s="399"/>
      <c r="E356" s="393" t="s">
        <v>1258</v>
      </c>
      <c r="F356" s="393" t="s">
        <v>689</v>
      </c>
      <c r="G356" s="393">
        <v>18.55</v>
      </c>
      <c r="H356" s="393">
        <v>14.8</v>
      </c>
      <c r="I356" s="393">
        <v>17.61</v>
      </c>
      <c r="J356" s="393">
        <v>16.670000000000002</v>
      </c>
      <c r="K356" s="393">
        <v>15.74</v>
      </c>
      <c r="L356" s="393">
        <v>14.8</v>
      </c>
      <c r="M356" s="656" t="s">
        <v>521</v>
      </c>
      <c r="N356" s="682" t="s">
        <v>522</v>
      </c>
      <c r="O356" s="682" t="s">
        <v>1057</v>
      </c>
      <c r="P356" s="770">
        <v>276</v>
      </c>
      <c r="Q356" s="770">
        <v>776</v>
      </c>
      <c r="R356" s="824" t="s">
        <v>731</v>
      </c>
      <c r="S356" s="858" t="s">
        <v>1378</v>
      </c>
      <c r="T356" s="858" t="s">
        <v>1096</v>
      </c>
      <c r="U356" s="824" t="s">
        <v>818</v>
      </c>
      <c r="V356" s="523">
        <v>776</v>
      </c>
      <c r="W356" s="523">
        <v>0</v>
      </c>
      <c r="X356" s="523">
        <v>0</v>
      </c>
      <c r="Y356" s="524">
        <v>0</v>
      </c>
    </row>
    <row r="357" spans="1:25" ht="45" customHeight="1" x14ac:dyDescent="0.25">
      <c r="A357" s="110"/>
      <c r="B357" s="422"/>
      <c r="C357" s="411"/>
      <c r="D357" s="399"/>
      <c r="E357" s="393" t="s">
        <v>1257</v>
      </c>
      <c r="F357" s="393" t="s">
        <v>690</v>
      </c>
      <c r="G357" s="393">
        <v>61.39</v>
      </c>
      <c r="H357" s="393">
        <v>42.9</v>
      </c>
      <c r="I357" s="393">
        <v>56.77</v>
      </c>
      <c r="J357" s="393">
        <v>52.14</v>
      </c>
      <c r="K357" s="393">
        <v>47.52</v>
      </c>
      <c r="L357" s="393">
        <v>42.9</v>
      </c>
      <c r="M357" s="656" t="s">
        <v>523</v>
      </c>
      <c r="N357" s="682" t="s">
        <v>524</v>
      </c>
      <c r="O357" s="682" t="s">
        <v>1058</v>
      </c>
      <c r="P357" s="771">
        <v>0.5</v>
      </c>
      <c r="Q357" s="771">
        <v>0.8</v>
      </c>
      <c r="R357" s="824" t="s">
        <v>731</v>
      </c>
      <c r="S357" s="858" t="s">
        <v>1378</v>
      </c>
      <c r="T357" s="858" t="s">
        <v>1096</v>
      </c>
      <c r="U357" s="824" t="s">
        <v>818</v>
      </c>
      <c r="V357" s="521">
        <v>0.6</v>
      </c>
      <c r="W357" s="521">
        <v>0.7</v>
      </c>
      <c r="X357" s="521">
        <v>0.8</v>
      </c>
      <c r="Y357" s="522">
        <v>0</v>
      </c>
    </row>
    <row r="358" spans="1:25" ht="60.75" customHeight="1" x14ac:dyDescent="0.25">
      <c r="A358" s="110"/>
      <c r="B358" s="422"/>
      <c r="C358" s="411"/>
      <c r="D358" s="399"/>
      <c r="E358" s="399" t="s">
        <v>1256</v>
      </c>
      <c r="F358" s="399" t="s">
        <v>686</v>
      </c>
      <c r="G358" s="399" t="s">
        <v>691</v>
      </c>
      <c r="H358" s="399">
        <v>27</v>
      </c>
      <c r="I358" s="399">
        <v>32.9</v>
      </c>
      <c r="J358" s="399">
        <v>31</v>
      </c>
      <c r="K358" s="399">
        <v>29</v>
      </c>
      <c r="L358" s="399">
        <v>27</v>
      </c>
      <c r="M358" s="656" t="s">
        <v>525</v>
      </c>
      <c r="N358" s="682" t="s">
        <v>1331</v>
      </c>
      <c r="O358" s="682" t="s">
        <v>1059</v>
      </c>
      <c r="P358" s="771">
        <v>0.6</v>
      </c>
      <c r="Q358" s="771">
        <v>1</v>
      </c>
      <c r="R358" s="824" t="s">
        <v>731</v>
      </c>
      <c r="S358" s="858" t="s">
        <v>1378</v>
      </c>
      <c r="T358" s="858" t="s">
        <v>1096</v>
      </c>
      <c r="U358" s="824" t="s">
        <v>818</v>
      </c>
      <c r="V358" s="521">
        <v>0.8</v>
      </c>
      <c r="W358" s="521">
        <v>0.9</v>
      </c>
      <c r="X358" s="521">
        <v>1</v>
      </c>
      <c r="Y358" s="522"/>
    </row>
    <row r="359" spans="1:25" ht="109.5" customHeight="1" x14ac:dyDescent="0.25">
      <c r="A359" s="110"/>
      <c r="B359" s="422"/>
      <c r="C359" s="411"/>
      <c r="D359" s="399"/>
      <c r="E359" s="399"/>
      <c r="F359" s="399"/>
      <c r="G359" s="399"/>
      <c r="H359" s="399"/>
      <c r="I359" s="399"/>
      <c r="J359" s="399"/>
      <c r="K359" s="399"/>
      <c r="L359" s="399"/>
      <c r="M359" s="683" t="s">
        <v>526</v>
      </c>
      <c r="N359" s="682" t="s">
        <v>527</v>
      </c>
      <c r="O359" s="682" t="s">
        <v>1181</v>
      </c>
      <c r="P359" s="772">
        <v>0</v>
      </c>
      <c r="Q359" s="772">
        <v>30</v>
      </c>
      <c r="R359" s="824" t="s">
        <v>731</v>
      </c>
      <c r="S359" s="858" t="s">
        <v>1286</v>
      </c>
      <c r="T359" s="858" t="s">
        <v>1095</v>
      </c>
      <c r="U359" s="824" t="s">
        <v>818</v>
      </c>
      <c r="V359" s="525">
        <v>7</v>
      </c>
      <c r="W359" s="525">
        <v>8</v>
      </c>
      <c r="X359" s="525">
        <v>8</v>
      </c>
      <c r="Y359" s="527">
        <v>7</v>
      </c>
    </row>
    <row r="360" spans="1:25" ht="113.25" customHeight="1" x14ac:dyDescent="0.25">
      <c r="A360" s="110"/>
      <c r="B360" s="422"/>
      <c r="C360" s="411"/>
      <c r="D360" s="399"/>
      <c r="E360" s="399"/>
      <c r="F360" s="399"/>
      <c r="G360" s="399"/>
      <c r="H360" s="399"/>
      <c r="I360" s="399"/>
      <c r="J360" s="399"/>
      <c r="K360" s="399"/>
      <c r="L360" s="399"/>
      <c r="M360" s="680"/>
      <c r="N360" s="682" t="s">
        <v>528</v>
      </c>
      <c r="O360" s="682" t="s">
        <v>1182</v>
      </c>
      <c r="P360" s="772">
        <v>37</v>
      </c>
      <c r="Q360" s="772">
        <v>48</v>
      </c>
      <c r="R360" s="824" t="s">
        <v>731</v>
      </c>
      <c r="S360" s="858" t="s">
        <v>1286</v>
      </c>
      <c r="T360" s="858" t="s">
        <v>1095</v>
      </c>
      <c r="U360" s="824" t="s">
        <v>818</v>
      </c>
      <c r="V360" s="525">
        <v>2</v>
      </c>
      <c r="W360" s="525">
        <v>3</v>
      </c>
      <c r="X360" s="525">
        <v>3</v>
      </c>
      <c r="Y360" s="527">
        <v>3</v>
      </c>
    </row>
    <row r="361" spans="1:25" ht="73.5" customHeight="1" x14ac:dyDescent="0.25">
      <c r="A361" s="110"/>
      <c r="B361" s="422"/>
      <c r="C361" s="411"/>
      <c r="D361" s="399"/>
      <c r="E361" s="399"/>
      <c r="F361" s="399"/>
      <c r="G361" s="399"/>
      <c r="H361" s="399"/>
      <c r="I361" s="399"/>
      <c r="J361" s="399"/>
      <c r="K361" s="399"/>
      <c r="L361" s="399"/>
      <c r="M361" s="682" t="s">
        <v>529</v>
      </c>
      <c r="N361" s="682" t="s">
        <v>530</v>
      </c>
      <c r="O361" s="682" t="s">
        <v>1183</v>
      </c>
      <c r="P361" s="772">
        <v>3000</v>
      </c>
      <c r="Q361" s="772">
        <v>3600</v>
      </c>
      <c r="R361" s="824" t="s">
        <v>731</v>
      </c>
      <c r="S361" s="858" t="s">
        <v>1286</v>
      </c>
      <c r="T361" s="858" t="s">
        <v>1095</v>
      </c>
      <c r="U361" s="824" t="s">
        <v>818</v>
      </c>
      <c r="V361" s="525">
        <v>900</v>
      </c>
      <c r="W361" s="525">
        <v>900</v>
      </c>
      <c r="X361" s="525">
        <v>900</v>
      </c>
      <c r="Y361" s="527">
        <v>900</v>
      </c>
    </row>
    <row r="362" spans="1:25" ht="58.5" customHeight="1" x14ac:dyDescent="0.25">
      <c r="A362" s="110"/>
      <c r="B362" s="422"/>
      <c r="C362" s="411"/>
      <c r="D362" s="399" t="s">
        <v>62</v>
      </c>
      <c r="E362" s="126" t="s">
        <v>1255</v>
      </c>
      <c r="F362" s="126" t="s">
        <v>1248</v>
      </c>
      <c r="G362" s="403">
        <v>305.70999999999998</v>
      </c>
      <c r="H362" s="403">
        <f>+G362*0.85</f>
        <v>259.8535</v>
      </c>
      <c r="I362" s="403">
        <v>294</v>
      </c>
      <c r="J362" s="403">
        <v>282.76</v>
      </c>
      <c r="K362" s="403">
        <v>271.27999999999997</v>
      </c>
      <c r="L362" s="403">
        <v>259.8</v>
      </c>
      <c r="M362" s="656" t="s">
        <v>531</v>
      </c>
      <c r="N362" s="682" t="s">
        <v>532</v>
      </c>
      <c r="O362" s="682" t="s">
        <v>1061</v>
      </c>
      <c r="P362" s="770">
        <v>75</v>
      </c>
      <c r="Q362" s="770">
        <v>100</v>
      </c>
      <c r="R362" s="824" t="s">
        <v>731</v>
      </c>
      <c r="S362" s="858" t="s">
        <v>1286</v>
      </c>
      <c r="T362" s="858" t="s">
        <v>1095</v>
      </c>
      <c r="U362" s="824" t="s">
        <v>818</v>
      </c>
      <c r="V362" s="517">
        <v>25</v>
      </c>
      <c r="W362" s="517">
        <v>25</v>
      </c>
      <c r="X362" s="517">
        <v>25</v>
      </c>
      <c r="Y362" s="519">
        <v>25</v>
      </c>
    </row>
    <row r="363" spans="1:25" ht="50.25" customHeight="1" x14ac:dyDescent="0.25">
      <c r="A363" s="110"/>
      <c r="B363" s="422"/>
      <c r="C363" s="411"/>
      <c r="D363" s="399"/>
      <c r="E363" s="126"/>
      <c r="F363" s="126"/>
      <c r="G363" s="403"/>
      <c r="H363" s="403"/>
      <c r="I363" s="403"/>
      <c r="J363" s="403"/>
      <c r="K363" s="403"/>
      <c r="L363" s="403"/>
      <c r="M363" s="682" t="s">
        <v>533</v>
      </c>
      <c r="N363" s="682" t="s">
        <v>534</v>
      </c>
      <c r="O363" s="682" t="s">
        <v>1062</v>
      </c>
      <c r="P363" s="770" t="s">
        <v>535</v>
      </c>
      <c r="Q363" s="770">
        <v>94</v>
      </c>
      <c r="R363" s="824" t="s">
        <v>731</v>
      </c>
      <c r="S363" s="858" t="s">
        <v>1378</v>
      </c>
      <c r="T363" s="858" t="s">
        <v>1096</v>
      </c>
      <c r="U363" s="824" t="s">
        <v>818</v>
      </c>
      <c r="V363" s="517">
        <v>23</v>
      </c>
      <c r="W363" s="517">
        <v>23</v>
      </c>
      <c r="X363" s="517">
        <v>23</v>
      </c>
      <c r="Y363" s="519">
        <v>25</v>
      </c>
    </row>
    <row r="364" spans="1:25" ht="47.25" customHeight="1" x14ac:dyDescent="0.25">
      <c r="A364" s="110"/>
      <c r="B364" s="422"/>
      <c r="C364" s="411"/>
      <c r="D364" s="399"/>
      <c r="E364" s="403"/>
      <c r="F364" s="403"/>
      <c r="G364" s="403"/>
      <c r="H364" s="403"/>
      <c r="I364" s="403"/>
      <c r="J364" s="403"/>
      <c r="K364" s="403"/>
      <c r="L364" s="403"/>
      <c r="M364" s="682" t="s">
        <v>536</v>
      </c>
      <c r="N364" s="682" t="s">
        <v>537</v>
      </c>
      <c r="O364" s="682" t="s">
        <v>1147</v>
      </c>
      <c r="P364" s="771" t="s">
        <v>538</v>
      </c>
      <c r="Q364" s="770">
        <v>6</v>
      </c>
      <c r="R364" s="824" t="s">
        <v>731</v>
      </c>
      <c r="S364" s="858" t="s">
        <v>1378</v>
      </c>
      <c r="T364" s="858" t="s">
        <v>1096</v>
      </c>
      <c r="U364" s="824" t="s">
        <v>818</v>
      </c>
      <c r="V364" s="517">
        <v>0</v>
      </c>
      <c r="W364" s="517">
        <v>1</v>
      </c>
      <c r="X364" s="517">
        <v>1</v>
      </c>
      <c r="Y364" s="519">
        <v>0</v>
      </c>
    </row>
    <row r="365" spans="1:25" ht="34.5" customHeight="1" x14ac:dyDescent="0.25">
      <c r="A365" s="110"/>
      <c r="B365" s="422"/>
      <c r="C365" s="411"/>
      <c r="D365" s="399"/>
      <c r="E365" s="403"/>
      <c r="F365" s="403"/>
      <c r="G365" s="403"/>
      <c r="H365" s="403"/>
      <c r="I365" s="403"/>
      <c r="J365" s="403"/>
      <c r="K365" s="403"/>
      <c r="L365" s="403"/>
      <c r="M365" s="681" t="s">
        <v>539</v>
      </c>
      <c r="N365" s="682" t="s">
        <v>634</v>
      </c>
      <c r="O365" s="682" t="s">
        <v>1332</v>
      </c>
      <c r="P365" s="771" t="s">
        <v>635</v>
      </c>
      <c r="Q365" s="773">
        <v>4000</v>
      </c>
      <c r="R365" s="824" t="s">
        <v>731</v>
      </c>
      <c r="S365" s="858" t="s">
        <v>1378</v>
      </c>
      <c r="T365" s="858" t="s">
        <v>1096</v>
      </c>
      <c r="U365" s="824" t="s">
        <v>818</v>
      </c>
      <c r="V365" s="528">
        <v>1000</v>
      </c>
      <c r="W365" s="528">
        <v>1000</v>
      </c>
      <c r="X365" s="528">
        <v>1000</v>
      </c>
      <c r="Y365" s="529">
        <v>1000</v>
      </c>
    </row>
    <row r="366" spans="1:25" ht="39" customHeight="1" x14ac:dyDescent="0.25">
      <c r="A366" s="110"/>
      <c r="B366" s="422"/>
      <c r="C366" s="411"/>
      <c r="D366" s="399"/>
      <c r="E366" s="403"/>
      <c r="F366" s="403"/>
      <c r="G366" s="403"/>
      <c r="H366" s="403"/>
      <c r="I366" s="403"/>
      <c r="J366" s="403"/>
      <c r="K366" s="403"/>
      <c r="L366" s="403"/>
      <c r="M366" s="680"/>
      <c r="N366" s="682" t="s">
        <v>636</v>
      </c>
      <c r="O366" s="682" t="s">
        <v>1063</v>
      </c>
      <c r="P366" s="770">
        <v>0</v>
      </c>
      <c r="Q366" s="770">
        <v>1</v>
      </c>
      <c r="R366" s="824" t="s">
        <v>731</v>
      </c>
      <c r="S366" s="858" t="s">
        <v>1378</v>
      </c>
      <c r="T366" s="858" t="s">
        <v>1096</v>
      </c>
      <c r="U366" s="824" t="s">
        <v>818</v>
      </c>
      <c r="V366" s="517">
        <v>0</v>
      </c>
      <c r="W366" s="517">
        <v>0</v>
      </c>
      <c r="X366" s="517">
        <v>0</v>
      </c>
      <c r="Y366" s="519">
        <v>1</v>
      </c>
    </row>
    <row r="367" spans="1:25" ht="47.25" customHeight="1" x14ac:dyDescent="0.25">
      <c r="A367" s="110"/>
      <c r="B367" s="422"/>
      <c r="C367" s="411"/>
      <c r="D367" s="399"/>
      <c r="E367" s="403"/>
      <c r="F367" s="403"/>
      <c r="G367" s="403"/>
      <c r="H367" s="403"/>
      <c r="I367" s="403"/>
      <c r="J367" s="403"/>
      <c r="K367" s="403"/>
      <c r="L367" s="403"/>
      <c r="M367" s="682" t="s">
        <v>540</v>
      </c>
      <c r="N367" s="682" t="s">
        <v>541</v>
      </c>
      <c r="O367" s="682" t="s">
        <v>1148</v>
      </c>
      <c r="P367" s="770">
        <v>150</v>
      </c>
      <c r="Q367" s="770">
        <v>600</v>
      </c>
      <c r="R367" s="824" t="s">
        <v>731</v>
      </c>
      <c r="S367" s="858" t="s">
        <v>1286</v>
      </c>
      <c r="T367" s="858" t="s">
        <v>1095</v>
      </c>
      <c r="U367" s="824" t="s">
        <v>818</v>
      </c>
      <c r="V367" s="517">
        <v>150</v>
      </c>
      <c r="W367" s="517">
        <v>150</v>
      </c>
      <c r="X367" s="517">
        <v>150</v>
      </c>
      <c r="Y367" s="519">
        <v>150</v>
      </c>
    </row>
    <row r="368" spans="1:25" ht="51.75" customHeight="1" x14ac:dyDescent="0.25">
      <c r="A368" s="110"/>
      <c r="B368" s="422"/>
      <c r="C368" s="411"/>
      <c r="D368" s="399"/>
      <c r="E368" s="403"/>
      <c r="F368" s="403"/>
      <c r="G368" s="403"/>
      <c r="H368" s="403"/>
      <c r="I368" s="403"/>
      <c r="J368" s="403"/>
      <c r="K368" s="403"/>
      <c r="L368" s="403"/>
      <c r="M368" s="682" t="s">
        <v>542</v>
      </c>
      <c r="N368" s="682" t="s">
        <v>543</v>
      </c>
      <c r="O368" s="682" t="s">
        <v>1064</v>
      </c>
      <c r="P368" s="770">
        <v>0</v>
      </c>
      <c r="Q368" s="774">
        <v>8</v>
      </c>
      <c r="R368" s="824" t="s">
        <v>731</v>
      </c>
      <c r="S368" s="858" t="s">
        <v>1378</v>
      </c>
      <c r="T368" s="858" t="s">
        <v>1096</v>
      </c>
      <c r="U368" s="824" t="s">
        <v>818</v>
      </c>
      <c r="V368" s="530">
        <v>2</v>
      </c>
      <c r="W368" s="530">
        <v>2</v>
      </c>
      <c r="X368" s="530">
        <v>2</v>
      </c>
      <c r="Y368" s="531">
        <v>2</v>
      </c>
    </row>
    <row r="369" spans="1:25" ht="66.75" customHeight="1" x14ac:dyDescent="0.25">
      <c r="A369" s="110"/>
      <c r="B369" s="422"/>
      <c r="C369" s="411"/>
      <c r="D369" s="399" t="s">
        <v>544</v>
      </c>
      <c r="E369" s="399" t="s">
        <v>1254</v>
      </c>
      <c r="F369" s="399" t="s">
        <v>1250</v>
      </c>
      <c r="G369" s="532">
        <v>0.21</v>
      </c>
      <c r="H369" s="533">
        <v>0.1953</v>
      </c>
      <c r="I369" s="533">
        <v>0.21</v>
      </c>
      <c r="J369" s="533">
        <v>0.19800000000000001</v>
      </c>
      <c r="K369" s="533">
        <v>0.19700000000000001</v>
      </c>
      <c r="L369" s="533">
        <v>0.19500000000000001</v>
      </c>
      <c r="M369" s="656" t="s">
        <v>545</v>
      </c>
      <c r="N369" s="682" t="s">
        <v>546</v>
      </c>
      <c r="O369" s="682" t="s">
        <v>1065</v>
      </c>
      <c r="P369" s="771" t="s">
        <v>547</v>
      </c>
      <c r="Q369" s="774">
        <v>4</v>
      </c>
      <c r="R369" s="824" t="s">
        <v>731</v>
      </c>
      <c r="S369" s="858" t="s">
        <v>1378</v>
      </c>
      <c r="T369" s="858" t="s">
        <v>1096</v>
      </c>
      <c r="U369" s="824" t="s">
        <v>818</v>
      </c>
      <c r="V369" s="530">
        <v>1</v>
      </c>
      <c r="W369" s="530">
        <v>1</v>
      </c>
      <c r="X369" s="530">
        <v>1</v>
      </c>
      <c r="Y369" s="531">
        <v>1</v>
      </c>
    </row>
    <row r="370" spans="1:25" ht="61.5" customHeight="1" x14ac:dyDescent="0.25">
      <c r="A370" s="110"/>
      <c r="B370" s="422"/>
      <c r="C370" s="411"/>
      <c r="D370" s="399"/>
      <c r="E370" s="399"/>
      <c r="F370" s="399"/>
      <c r="G370" s="532"/>
      <c r="H370" s="533"/>
      <c r="I370" s="533"/>
      <c r="J370" s="533"/>
      <c r="K370" s="533"/>
      <c r="L370" s="533"/>
      <c r="M370" s="656" t="s">
        <v>548</v>
      </c>
      <c r="N370" s="656" t="s">
        <v>549</v>
      </c>
      <c r="O370" s="656" t="s">
        <v>1066</v>
      </c>
      <c r="P370" s="771" t="s">
        <v>550</v>
      </c>
      <c r="Q370" s="774">
        <v>3</v>
      </c>
      <c r="R370" s="824" t="s">
        <v>731</v>
      </c>
      <c r="S370" s="858" t="s">
        <v>1378</v>
      </c>
      <c r="T370" s="858" t="s">
        <v>1096</v>
      </c>
      <c r="U370" s="824" t="s">
        <v>818</v>
      </c>
      <c r="V370" s="530">
        <v>1</v>
      </c>
      <c r="W370" s="530">
        <v>1</v>
      </c>
      <c r="X370" s="530">
        <v>1</v>
      </c>
      <c r="Y370" s="531">
        <v>0</v>
      </c>
    </row>
    <row r="371" spans="1:25" ht="54" customHeight="1" x14ac:dyDescent="0.25">
      <c r="A371" s="110"/>
      <c r="B371" s="422"/>
      <c r="C371" s="411"/>
      <c r="D371" s="399"/>
      <c r="E371" s="399"/>
      <c r="F371" s="399"/>
      <c r="G371" s="532"/>
      <c r="H371" s="533"/>
      <c r="I371" s="533"/>
      <c r="J371" s="533"/>
      <c r="K371" s="533"/>
      <c r="L371" s="533"/>
      <c r="M371" s="656" t="s">
        <v>551</v>
      </c>
      <c r="N371" s="656" t="s">
        <v>552</v>
      </c>
      <c r="O371" s="656" t="s">
        <v>1067</v>
      </c>
      <c r="P371" s="774">
        <v>60</v>
      </c>
      <c r="Q371" s="774">
        <v>120</v>
      </c>
      <c r="R371" s="824" t="s">
        <v>731</v>
      </c>
      <c r="S371" s="858" t="s">
        <v>1378</v>
      </c>
      <c r="T371" s="858" t="s">
        <v>1096</v>
      </c>
      <c r="U371" s="824" t="s">
        <v>818</v>
      </c>
      <c r="V371" s="530">
        <v>30</v>
      </c>
      <c r="W371" s="530">
        <v>30</v>
      </c>
      <c r="X371" s="530">
        <v>30</v>
      </c>
      <c r="Y371" s="531">
        <v>30</v>
      </c>
    </row>
    <row r="372" spans="1:25" ht="64.5" customHeight="1" x14ac:dyDescent="0.25">
      <c r="A372" s="110"/>
      <c r="B372" s="422"/>
      <c r="C372" s="411"/>
      <c r="D372" s="399"/>
      <c r="E372" s="399"/>
      <c r="F372" s="399"/>
      <c r="G372" s="532"/>
      <c r="H372" s="533"/>
      <c r="I372" s="533"/>
      <c r="J372" s="533"/>
      <c r="K372" s="533"/>
      <c r="L372" s="533"/>
      <c r="M372" s="656" t="s">
        <v>553</v>
      </c>
      <c r="N372" s="656" t="s">
        <v>554</v>
      </c>
      <c r="O372" s="656" t="s">
        <v>1068</v>
      </c>
      <c r="P372" s="774">
        <v>1</v>
      </c>
      <c r="Q372" s="774">
        <v>2</v>
      </c>
      <c r="R372" s="824" t="s">
        <v>731</v>
      </c>
      <c r="S372" s="858" t="s">
        <v>1378</v>
      </c>
      <c r="T372" s="858" t="s">
        <v>1096</v>
      </c>
      <c r="U372" s="824" t="s">
        <v>818</v>
      </c>
      <c r="V372" s="530">
        <v>1</v>
      </c>
      <c r="W372" s="530"/>
      <c r="X372" s="530">
        <v>1</v>
      </c>
      <c r="Y372" s="531"/>
    </row>
    <row r="373" spans="1:25" ht="61.5" customHeight="1" x14ac:dyDescent="0.25">
      <c r="A373" s="110"/>
      <c r="B373" s="422"/>
      <c r="C373" s="411"/>
      <c r="D373" s="399"/>
      <c r="E373" s="399"/>
      <c r="F373" s="399"/>
      <c r="G373" s="532"/>
      <c r="H373" s="533"/>
      <c r="I373" s="533"/>
      <c r="J373" s="533"/>
      <c r="K373" s="533"/>
      <c r="L373" s="533"/>
      <c r="M373" s="682" t="s">
        <v>555</v>
      </c>
      <c r="N373" s="682" t="s">
        <v>1149</v>
      </c>
      <c r="O373" s="682" t="s">
        <v>1150</v>
      </c>
      <c r="P373" s="770">
        <v>616</v>
      </c>
      <c r="Q373" s="770">
        <v>554</v>
      </c>
      <c r="R373" s="858" t="s">
        <v>816</v>
      </c>
      <c r="S373" s="858" t="s">
        <v>1314</v>
      </c>
      <c r="T373" s="858" t="s">
        <v>1096</v>
      </c>
      <c r="U373" s="859" t="s">
        <v>818</v>
      </c>
      <c r="V373" s="517">
        <v>600</v>
      </c>
      <c r="W373" s="517">
        <v>585</v>
      </c>
      <c r="X373" s="517">
        <v>570</v>
      </c>
      <c r="Y373" s="519">
        <v>554</v>
      </c>
    </row>
    <row r="374" spans="1:25" ht="144.75" customHeight="1" x14ac:dyDescent="0.25">
      <c r="A374" s="110"/>
      <c r="B374" s="422"/>
      <c r="C374" s="411"/>
      <c r="D374" s="534" t="s">
        <v>637</v>
      </c>
      <c r="E374" s="126" t="s">
        <v>1247</v>
      </c>
      <c r="F374" s="126" t="s">
        <v>78</v>
      </c>
      <c r="G374" s="535">
        <v>1</v>
      </c>
      <c r="H374" s="535">
        <v>1</v>
      </c>
      <c r="I374" s="535">
        <v>1</v>
      </c>
      <c r="J374" s="535">
        <v>1</v>
      </c>
      <c r="K374" s="535">
        <v>1</v>
      </c>
      <c r="L374" s="535">
        <v>1</v>
      </c>
      <c r="M374" s="682" t="s">
        <v>46</v>
      </c>
      <c r="N374" s="682" t="s">
        <v>556</v>
      </c>
      <c r="O374" s="682" t="s">
        <v>1069</v>
      </c>
      <c r="P374" s="771">
        <v>1</v>
      </c>
      <c r="Q374" s="771">
        <v>1</v>
      </c>
      <c r="R374" s="824" t="s">
        <v>722</v>
      </c>
      <c r="S374" s="858" t="s">
        <v>1286</v>
      </c>
      <c r="T374" s="858" t="s">
        <v>1097</v>
      </c>
      <c r="U374" s="824" t="s">
        <v>818</v>
      </c>
      <c r="V374" s="526">
        <v>1</v>
      </c>
      <c r="W374" s="526">
        <v>1</v>
      </c>
      <c r="X374" s="526">
        <v>1</v>
      </c>
      <c r="Y374" s="536">
        <v>1</v>
      </c>
    </row>
    <row r="375" spans="1:25" ht="71.25" customHeight="1" x14ac:dyDescent="0.25">
      <c r="A375" s="110"/>
      <c r="B375" s="422"/>
      <c r="C375" s="411"/>
      <c r="D375" s="534"/>
      <c r="E375" s="126"/>
      <c r="F375" s="126"/>
      <c r="G375" s="535"/>
      <c r="H375" s="535"/>
      <c r="I375" s="535"/>
      <c r="J375" s="535"/>
      <c r="K375" s="535"/>
      <c r="L375" s="535"/>
      <c r="M375" s="682" t="s">
        <v>557</v>
      </c>
      <c r="N375" s="682" t="s">
        <v>558</v>
      </c>
      <c r="O375" s="682" t="s">
        <v>1070</v>
      </c>
      <c r="P375" s="774">
        <v>0</v>
      </c>
      <c r="Q375" s="774">
        <v>1</v>
      </c>
      <c r="R375" s="860" t="s">
        <v>731</v>
      </c>
      <c r="S375" s="858" t="s">
        <v>1286</v>
      </c>
      <c r="T375" s="858" t="s">
        <v>1097</v>
      </c>
      <c r="U375" s="824" t="s">
        <v>818</v>
      </c>
      <c r="V375" s="530">
        <v>0</v>
      </c>
      <c r="W375" s="530">
        <v>1</v>
      </c>
      <c r="X375" s="530"/>
      <c r="Y375" s="531"/>
    </row>
    <row r="376" spans="1:25" s="72" customFormat="1" ht="57" customHeight="1" thickBot="1" x14ac:dyDescent="0.3">
      <c r="A376" s="111"/>
      <c r="B376" s="422"/>
      <c r="C376" s="411"/>
      <c r="D376" s="534"/>
      <c r="E376" s="126"/>
      <c r="F376" s="126"/>
      <c r="G376" s="535"/>
      <c r="H376" s="535"/>
      <c r="I376" s="535"/>
      <c r="J376" s="535"/>
      <c r="K376" s="535"/>
      <c r="L376" s="535"/>
      <c r="M376" s="682" t="s">
        <v>560</v>
      </c>
      <c r="N376" s="682" t="s">
        <v>559</v>
      </c>
      <c r="O376" s="682" t="s">
        <v>1151</v>
      </c>
      <c r="P376" s="775" t="s">
        <v>77</v>
      </c>
      <c r="Q376" s="775" t="s">
        <v>77</v>
      </c>
      <c r="R376" s="824" t="s">
        <v>731</v>
      </c>
      <c r="S376" s="858" t="s">
        <v>1286</v>
      </c>
      <c r="T376" s="858" t="s">
        <v>1097</v>
      </c>
      <c r="U376" s="824" t="s">
        <v>818</v>
      </c>
      <c r="V376" s="537">
        <v>0</v>
      </c>
      <c r="W376" s="537">
        <v>0</v>
      </c>
      <c r="X376" s="537">
        <v>0</v>
      </c>
      <c r="Y376" s="538">
        <v>1</v>
      </c>
    </row>
    <row r="377" spans="1:25" ht="46.5" customHeight="1" x14ac:dyDescent="0.25">
      <c r="A377" s="30"/>
      <c r="B377" s="422"/>
      <c r="C377" s="539"/>
      <c r="D377" s="534" t="s">
        <v>644</v>
      </c>
      <c r="E377" s="126" t="s">
        <v>1246</v>
      </c>
      <c r="F377" s="126" t="s">
        <v>648</v>
      </c>
      <c r="G377" s="535">
        <v>1</v>
      </c>
      <c r="H377" s="535">
        <v>1</v>
      </c>
      <c r="I377" s="535">
        <v>1</v>
      </c>
      <c r="J377" s="535">
        <v>1</v>
      </c>
      <c r="K377" s="535">
        <v>1</v>
      </c>
      <c r="L377" s="535">
        <v>1</v>
      </c>
      <c r="M377" s="682" t="s">
        <v>645</v>
      </c>
      <c r="N377" s="682" t="s">
        <v>646</v>
      </c>
      <c r="O377" s="682" t="s">
        <v>1084</v>
      </c>
      <c r="P377" s="774">
        <v>1</v>
      </c>
      <c r="Q377" s="774">
        <v>12</v>
      </c>
      <c r="R377" s="824" t="s">
        <v>731</v>
      </c>
      <c r="S377" s="858" t="s">
        <v>1286</v>
      </c>
      <c r="T377" s="858" t="s">
        <v>1095</v>
      </c>
      <c r="U377" s="824" t="s">
        <v>818</v>
      </c>
      <c r="V377" s="530">
        <v>3</v>
      </c>
      <c r="W377" s="530">
        <v>3</v>
      </c>
      <c r="X377" s="530">
        <v>3</v>
      </c>
      <c r="Y377" s="531">
        <v>3</v>
      </c>
    </row>
    <row r="378" spans="1:25" ht="77.25" customHeight="1" x14ac:dyDescent="0.25">
      <c r="A378" s="30"/>
      <c r="B378" s="422"/>
      <c r="C378" s="539"/>
      <c r="D378" s="534"/>
      <c r="E378" s="403"/>
      <c r="F378" s="403"/>
      <c r="G378" s="403"/>
      <c r="H378" s="403"/>
      <c r="I378" s="403"/>
      <c r="J378" s="403"/>
      <c r="K378" s="403"/>
      <c r="L378" s="403"/>
      <c r="M378" s="682" t="s">
        <v>647</v>
      </c>
      <c r="N378" s="682" t="s">
        <v>648</v>
      </c>
      <c r="O378" s="682" t="s">
        <v>1072</v>
      </c>
      <c r="P378" s="771">
        <v>1</v>
      </c>
      <c r="Q378" s="771">
        <v>1</v>
      </c>
      <c r="R378" s="824" t="s">
        <v>722</v>
      </c>
      <c r="S378" s="858" t="s">
        <v>1286</v>
      </c>
      <c r="T378" s="858" t="s">
        <v>1095</v>
      </c>
      <c r="U378" s="824" t="s">
        <v>813</v>
      </c>
      <c r="V378" s="540">
        <v>1</v>
      </c>
      <c r="W378" s="540">
        <v>1</v>
      </c>
      <c r="X378" s="540">
        <v>1</v>
      </c>
      <c r="Y378" s="541">
        <v>1</v>
      </c>
    </row>
    <row r="379" spans="1:25" ht="60" customHeight="1" x14ac:dyDescent="0.25">
      <c r="A379" s="30"/>
      <c r="B379" s="422"/>
      <c r="C379" s="539"/>
      <c r="D379" s="534"/>
      <c r="E379" s="403"/>
      <c r="F379" s="403"/>
      <c r="G379" s="403"/>
      <c r="H379" s="403"/>
      <c r="I379" s="403"/>
      <c r="J379" s="403"/>
      <c r="K379" s="403"/>
      <c r="L379" s="403"/>
      <c r="M379" s="682" t="s">
        <v>649</v>
      </c>
      <c r="N379" s="682" t="s">
        <v>650</v>
      </c>
      <c r="O379" s="682" t="s">
        <v>1073</v>
      </c>
      <c r="P379" s="774">
        <v>12</v>
      </c>
      <c r="Q379" s="774">
        <v>15</v>
      </c>
      <c r="R379" s="824" t="s">
        <v>731</v>
      </c>
      <c r="S379" s="858" t="s">
        <v>1286</v>
      </c>
      <c r="T379" s="858" t="s">
        <v>1095</v>
      </c>
      <c r="U379" s="824" t="s">
        <v>818</v>
      </c>
      <c r="V379" s="530">
        <v>3</v>
      </c>
      <c r="W379" s="530">
        <v>4</v>
      </c>
      <c r="X379" s="530">
        <v>4</v>
      </c>
      <c r="Y379" s="531">
        <v>4</v>
      </c>
    </row>
    <row r="380" spans="1:25" ht="75.75" customHeight="1" x14ac:dyDescent="0.25">
      <c r="A380" s="30"/>
      <c r="B380" s="422"/>
      <c r="C380" s="539"/>
      <c r="D380" s="534"/>
      <c r="E380" s="403"/>
      <c r="F380" s="403"/>
      <c r="G380" s="403"/>
      <c r="H380" s="403"/>
      <c r="I380" s="403"/>
      <c r="J380" s="403"/>
      <c r="K380" s="403"/>
      <c r="L380" s="403"/>
      <c r="M380" s="682" t="s">
        <v>651</v>
      </c>
      <c r="N380" s="682" t="s">
        <v>1127</v>
      </c>
      <c r="O380" s="682" t="s">
        <v>1074</v>
      </c>
      <c r="P380" s="771">
        <v>1</v>
      </c>
      <c r="Q380" s="771">
        <v>1</v>
      </c>
      <c r="R380" s="824" t="s">
        <v>722</v>
      </c>
      <c r="S380" s="858" t="s">
        <v>1286</v>
      </c>
      <c r="T380" s="858" t="s">
        <v>1095</v>
      </c>
      <c r="U380" s="824" t="s">
        <v>818</v>
      </c>
      <c r="V380" s="540">
        <v>1</v>
      </c>
      <c r="W380" s="540">
        <v>1</v>
      </c>
      <c r="X380" s="540">
        <v>1</v>
      </c>
      <c r="Y380" s="541">
        <v>1</v>
      </c>
    </row>
    <row r="381" spans="1:25" ht="91.5" customHeight="1" x14ac:dyDescent="0.25">
      <c r="A381" s="30"/>
      <c r="B381" s="422"/>
      <c r="C381" s="539"/>
      <c r="D381" s="534"/>
      <c r="E381" s="403"/>
      <c r="F381" s="403"/>
      <c r="G381" s="403"/>
      <c r="H381" s="403"/>
      <c r="I381" s="403"/>
      <c r="J381" s="403"/>
      <c r="K381" s="403"/>
      <c r="L381" s="403"/>
      <c r="M381" s="682" t="s">
        <v>652</v>
      </c>
      <c r="N381" s="682" t="s">
        <v>653</v>
      </c>
      <c r="O381" s="682" t="s">
        <v>1075</v>
      </c>
      <c r="P381" s="771">
        <v>1</v>
      </c>
      <c r="Q381" s="771">
        <v>1</v>
      </c>
      <c r="R381" s="824" t="s">
        <v>722</v>
      </c>
      <c r="S381" s="858" t="s">
        <v>1286</v>
      </c>
      <c r="T381" s="858" t="s">
        <v>1095</v>
      </c>
      <c r="U381" s="824" t="s">
        <v>818</v>
      </c>
      <c r="V381" s="540">
        <v>1</v>
      </c>
      <c r="W381" s="540">
        <v>1</v>
      </c>
      <c r="X381" s="540">
        <v>1</v>
      </c>
      <c r="Y381" s="541">
        <v>1</v>
      </c>
    </row>
    <row r="382" spans="1:25" ht="91.5" customHeight="1" x14ac:dyDescent="0.25">
      <c r="A382" s="30"/>
      <c r="B382" s="422"/>
      <c r="C382" s="539"/>
      <c r="D382" s="534"/>
      <c r="E382" s="403"/>
      <c r="F382" s="403"/>
      <c r="G382" s="403"/>
      <c r="H382" s="403"/>
      <c r="I382" s="403"/>
      <c r="J382" s="403"/>
      <c r="K382" s="403"/>
      <c r="L382" s="403"/>
      <c r="M382" s="682" t="s">
        <v>654</v>
      </c>
      <c r="N382" s="682" t="s">
        <v>1152</v>
      </c>
      <c r="O382" s="682" t="s">
        <v>1153</v>
      </c>
      <c r="P382" s="771" t="s">
        <v>77</v>
      </c>
      <c r="Q382" s="774">
        <v>4</v>
      </c>
      <c r="R382" s="824" t="s">
        <v>731</v>
      </c>
      <c r="S382" s="858" t="s">
        <v>1286</v>
      </c>
      <c r="T382" s="858" t="s">
        <v>1095</v>
      </c>
      <c r="U382" s="824" t="s">
        <v>818</v>
      </c>
      <c r="V382" s="530">
        <v>1</v>
      </c>
      <c r="W382" s="530">
        <v>1</v>
      </c>
      <c r="X382" s="530">
        <v>1</v>
      </c>
      <c r="Y382" s="531">
        <v>1</v>
      </c>
    </row>
    <row r="383" spans="1:25" ht="46.5" customHeight="1" x14ac:dyDescent="0.25">
      <c r="A383" s="30"/>
      <c r="B383" s="422"/>
      <c r="C383" s="539"/>
      <c r="D383" s="534"/>
      <c r="E383" s="403"/>
      <c r="F383" s="403"/>
      <c r="G383" s="403"/>
      <c r="H383" s="403"/>
      <c r="I383" s="403"/>
      <c r="J383" s="403"/>
      <c r="K383" s="403"/>
      <c r="L383" s="403"/>
      <c r="M383" s="681" t="s">
        <v>655</v>
      </c>
      <c r="N383" s="682" t="s">
        <v>1333</v>
      </c>
      <c r="O383" s="682" t="s">
        <v>1154</v>
      </c>
      <c r="P383" s="774">
        <v>0</v>
      </c>
      <c r="Q383" s="733">
        <v>1</v>
      </c>
      <c r="R383" s="824" t="s">
        <v>731</v>
      </c>
      <c r="S383" s="858" t="s">
        <v>1286</v>
      </c>
      <c r="T383" s="858" t="s">
        <v>1095</v>
      </c>
      <c r="U383" s="824" t="s">
        <v>818</v>
      </c>
      <c r="V383" s="530">
        <v>0</v>
      </c>
      <c r="W383" s="540">
        <v>0.5</v>
      </c>
      <c r="X383" s="540">
        <v>0.5</v>
      </c>
      <c r="Y383" s="531">
        <v>0</v>
      </c>
    </row>
    <row r="384" spans="1:25" ht="94.5" customHeight="1" x14ac:dyDescent="0.25">
      <c r="A384" s="30"/>
      <c r="B384" s="422"/>
      <c r="C384" s="539"/>
      <c r="D384" s="534"/>
      <c r="E384" s="403"/>
      <c r="F384" s="403"/>
      <c r="G384" s="403"/>
      <c r="H384" s="403"/>
      <c r="I384" s="403"/>
      <c r="J384" s="403"/>
      <c r="K384" s="403"/>
      <c r="L384" s="403"/>
      <c r="M384" s="680"/>
      <c r="N384" s="682" t="s">
        <v>656</v>
      </c>
      <c r="O384" s="682" t="s">
        <v>1076</v>
      </c>
      <c r="P384" s="774">
        <v>0</v>
      </c>
      <c r="Q384" s="774">
        <v>1</v>
      </c>
      <c r="R384" s="824" t="s">
        <v>722</v>
      </c>
      <c r="S384" s="858" t="s">
        <v>1286</v>
      </c>
      <c r="T384" s="858" t="s">
        <v>1095</v>
      </c>
      <c r="U384" s="824" t="s">
        <v>813</v>
      </c>
      <c r="V384" s="530">
        <v>1</v>
      </c>
      <c r="W384" s="530">
        <v>1</v>
      </c>
      <c r="X384" s="530">
        <v>1</v>
      </c>
      <c r="Y384" s="531">
        <v>1</v>
      </c>
    </row>
    <row r="385" spans="1:70" ht="88.5" customHeight="1" x14ac:dyDescent="0.25">
      <c r="A385" s="30"/>
      <c r="B385" s="422"/>
      <c r="C385" s="539"/>
      <c r="D385" s="534"/>
      <c r="E385" s="403"/>
      <c r="F385" s="403"/>
      <c r="G385" s="403"/>
      <c r="H385" s="403"/>
      <c r="I385" s="403"/>
      <c r="J385" s="403"/>
      <c r="K385" s="403"/>
      <c r="L385" s="403"/>
      <c r="M385" s="682" t="s">
        <v>657</v>
      </c>
      <c r="N385" s="682" t="s">
        <v>658</v>
      </c>
      <c r="O385" s="682" t="s">
        <v>1077</v>
      </c>
      <c r="P385" s="774">
        <v>0</v>
      </c>
      <c r="Q385" s="774">
        <v>1</v>
      </c>
      <c r="R385" s="824" t="s">
        <v>722</v>
      </c>
      <c r="S385" s="858" t="s">
        <v>1286</v>
      </c>
      <c r="T385" s="858" t="s">
        <v>1095</v>
      </c>
      <c r="U385" s="824" t="s">
        <v>818</v>
      </c>
      <c r="V385" s="530">
        <v>1</v>
      </c>
      <c r="W385" s="530">
        <v>1</v>
      </c>
      <c r="X385" s="530">
        <v>1</v>
      </c>
      <c r="Y385" s="531">
        <v>1</v>
      </c>
    </row>
    <row r="386" spans="1:70" ht="96.75" customHeight="1" x14ac:dyDescent="0.25">
      <c r="A386" s="30"/>
      <c r="B386" s="422"/>
      <c r="C386" s="539"/>
      <c r="D386" s="534" t="s">
        <v>659</v>
      </c>
      <c r="E386" s="398" t="s">
        <v>1249</v>
      </c>
      <c r="F386" s="398" t="s">
        <v>1250</v>
      </c>
      <c r="G386" s="542">
        <v>0.21</v>
      </c>
      <c r="H386" s="543">
        <v>0.1953</v>
      </c>
      <c r="I386" s="543">
        <v>0.20930000000000001</v>
      </c>
      <c r="J386" s="543">
        <v>0.20530000000000001</v>
      </c>
      <c r="K386" s="543">
        <v>0.1993</v>
      </c>
      <c r="L386" s="543">
        <v>0.1953</v>
      </c>
      <c r="M386" s="682" t="s">
        <v>1245</v>
      </c>
      <c r="N386" s="682" t="s">
        <v>660</v>
      </c>
      <c r="O386" s="682" t="s">
        <v>1078</v>
      </c>
      <c r="P386" s="774">
        <v>0</v>
      </c>
      <c r="Q386" s="733">
        <v>1</v>
      </c>
      <c r="R386" s="824" t="s">
        <v>731</v>
      </c>
      <c r="S386" s="858" t="s">
        <v>1286</v>
      </c>
      <c r="T386" s="858" t="s">
        <v>1095</v>
      </c>
      <c r="U386" s="824" t="s">
        <v>818</v>
      </c>
      <c r="V386" s="530">
        <v>0</v>
      </c>
      <c r="W386" s="540">
        <v>0.25</v>
      </c>
      <c r="X386" s="540">
        <v>0.76</v>
      </c>
      <c r="Y386" s="541">
        <v>1</v>
      </c>
    </row>
    <row r="387" spans="1:70" ht="80.25" customHeight="1" x14ac:dyDescent="0.25">
      <c r="A387" s="30"/>
      <c r="B387" s="422"/>
      <c r="C387" s="539"/>
      <c r="D387" s="534"/>
      <c r="E387" s="403"/>
      <c r="F387" s="403"/>
      <c r="G387" s="403"/>
      <c r="H387" s="544"/>
      <c r="I387" s="544"/>
      <c r="J387" s="544"/>
      <c r="K387" s="544"/>
      <c r="L387" s="544"/>
      <c r="M387" s="656" t="s">
        <v>661</v>
      </c>
      <c r="N387" s="682" t="s">
        <v>683</v>
      </c>
      <c r="O387" s="682" t="s">
        <v>1079</v>
      </c>
      <c r="P387" s="774">
        <v>0</v>
      </c>
      <c r="Q387" s="774">
        <v>60</v>
      </c>
      <c r="R387" s="861" t="s">
        <v>731</v>
      </c>
      <c r="S387" s="858" t="s">
        <v>1286</v>
      </c>
      <c r="T387" s="858" t="s">
        <v>1095</v>
      </c>
      <c r="U387" s="824" t="s">
        <v>818</v>
      </c>
      <c r="V387" s="530">
        <v>2</v>
      </c>
      <c r="W387" s="530">
        <v>20</v>
      </c>
      <c r="X387" s="530">
        <v>20</v>
      </c>
      <c r="Y387" s="531">
        <v>18</v>
      </c>
    </row>
    <row r="388" spans="1:70" ht="87.75" customHeight="1" x14ac:dyDescent="0.25">
      <c r="A388" s="30"/>
      <c r="B388" s="422"/>
      <c r="C388" s="539"/>
      <c r="D388" s="534"/>
      <c r="E388" s="403"/>
      <c r="F388" s="403"/>
      <c r="G388" s="403"/>
      <c r="H388" s="544"/>
      <c r="I388" s="544"/>
      <c r="J388" s="544"/>
      <c r="K388" s="544"/>
      <c r="L388" s="544"/>
      <c r="M388" s="682" t="s">
        <v>1080</v>
      </c>
      <c r="N388" s="682" t="s">
        <v>662</v>
      </c>
      <c r="O388" s="682" t="s">
        <v>1081</v>
      </c>
      <c r="P388" s="774">
        <v>0</v>
      </c>
      <c r="Q388" s="774">
        <v>40</v>
      </c>
      <c r="R388" s="824" t="s">
        <v>731</v>
      </c>
      <c r="S388" s="858" t="s">
        <v>1286</v>
      </c>
      <c r="T388" s="858" t="s">
        <v>1095</v>
      </c>
      <c r="U388" s="824" t="s">
        <v>818</v>
      </c>
      <c r="V388" s="530">
        <v>0</v>
      </c>
      <c r="W388" s="530">
        <v>15</v>
      </c>
      <c r="X388" s="530">
        <v>15</v>
      </c>
      <c r="Y388" s="531">
        <v>10</v>
      </c>
    </row>
    <row r="389" spans="1:70" ht="78" customHeight="1" thickBot="1" x14ac:dyDescent="0.3">
      <c r="A389" s="30"/>
      <c r="B389" s="509"/>
      <c r="C389" s="545"/>
      <c r="D389" s="546"/>
      <c r="E389" s="547"/>
      <c r="F389" s="547"/>
      <c r="G389" s="547"/>
      <c r="H389" s="548"/>
      <c r="I389" s="548"/>
      <c r="J389" s="548"/>
      <c r="K389" s="548"/>
      <c r="L389" s="548"/>
      <c r="M389" s="657" t="s">
        <v>1083</v>
      </c>
      <c r="N389" s="684" t="s">
        <v>663</v>
      </c>
      <c r="O389" s="684" t="s">
        <v>1082</v>
      </c>
      <c r="P389" s="776">
        <v>0</v>
      </c>
      <c r="Q389" s="776">
        <v>8</v>
      </c>
      <c r="R389" s="862" t="s">
        <v>731</v>
      </c>
      <c r="S389" s="830" t="s">
        <v>1286</v>
      </c>
      <c r="T389" s="830" t="s">
        <v>1095</v>
      </c>
      <c r="U389" s="830" t="s">
        <v>818</v>
      </c>
      <c r="V389" s="549">
        <v>2</v>
      </c>
      <c r="W389" s="549">
        <v>2</v>
      </c>
      <c r="X389" s="549">
        <v>2</v>
      </c>
      <c r="Y389" s="550">
        <v>2</v>
      </c>
    </row>
    <row r="390" spans="1:70" s="60" customFormat="1" ht="15.75" customHeight="1" thickTop="1" x14ac:dyDescent="0.25">
      <c r="B390" s="69" t="s">
        <v>1269</v>
      </c>
      <c r="C390" s="70"/>
      <c r="D390" s="70"/>
      <c r="E390" s="70"/>
      <c r="F390" s="70"/>
      <c r="G390" s="70"/>
      <c r="H390" s="71"/>
      <c r="I390" s="71"/>
      <c r="J390" s="71"/>
      <c r="K390" s="71"/>
      <c r="L390" s="71"/>
      <c r="M390" s="70"/>
      <c r="N390" s="70"/>
      <c r="O390" s="70"/>
      <c r="P390" s="70"/>
      <c r="Q390" s="70"/>
      <c r="R390" s="71"/>
      <c r="S390" s="71"/>
      <c r="T390" s="71"/>
      <c r="U390" s="95"/>
      <c r="V390" s="71"/>
      <c r="W390" s="71"/>
      <c r="X390" s="71"/>
      <c r="Y390" s="7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</row>
  </sheetData>
  <protectedRanges>
    <protectedRange sqref="G51" name="Rango1_1_1_2"/>
    <protectedRange sqref="O46" name="Rango1_2_1"/>
    <protectedRange sqref="Q46" name="Rango1_2_2"/>
  </protectedRanges>
  <autoFilter ref="A2:Y390"/>
  <mergeCells count="557">
    <mergeCell ref="E316:E324"/>
    <mergeCell ref="D316:D324"/>
    <mergeCell ref="D325:D338"/>
    <mergeCell ref="D339:D349"/>
    <mergeCell ref="D350:D361"/>
    <mergeCell ref="D362:D368"/>
    <mergeCell ref="D369:D373"/>
    <mergeCell ref="D374:D376"/>
    <mergeCell ref="D377:D385"/>
    <mergeCell ref="D386:D389"/>
    <mergeCell ref="D277:D283"/>
    <mergeCell ref="D284:D287"/>
    <mergeCell ref="D288:D294"/>
    <mergeCell ref="D295:D297"/>
    <mergeCell ref="D274:D276"/>
    <mergeCell ref="D270:D273"/>
    <mergeCell ref="D267:D269"/>
    <mergeCell ref="D298:D308"/>
    <mergeCell ref="D309:D315"/>
    <mergeCell ref="C3:C28"/>
    <mergeCell ref="D98:D104"/>
    <mergeCell ref="D105:D111"/>
    <mergeCell ref="D112:D115"/>
    <mergeCell ref="D116:D119"/>
    <mergeCell ref="D120:D127"/>
    <mergeCell ref="D128:D132"/>
    <mergeCell ref="D133:D180"/>
    <mergeCell ref="D181:D185"/>
    <mergeCell ref="D3:D7"/>
    <mergeCell ref="D8:D19"/>
    <mergeCell ref="D20:D22"/>
    <mergeCell ref="D25:D28"/>
    <mergeCell ref="D29:D31"/>
    <mergeCell ref="D32:D54"/>
    <mergeCell ref="D55:D64"/>
    <mergeCell ref="D65:D66"/>
    <mergeCell ref="D67:D74"/>
    <mergeCell ref="D76:D91"/>
    <mergeCell ref="D92:D94"/>
    <mergeCell ref="D95:D97"/>
    <mergeCell ref="E105:E111"/>
    <mergeCell ref="E205:E211"/>
    <mergeCell ref="L187:L189"/>
    <mergeCell ref="I242:I244"/>
    <mergeCell ref="J242:J244"/>
    <mergeCell ref="L242:L244"/>
    <mergeCell ref="K242:K244"/>
    <mergeCell ref="K239:K241"/>
    <mergeCell ref="L239:L241"/>
    <mergeCell ref="J112:J132"/>
    <mergeCell ref="K112:K132"/>
    <mergeCell ref="L212:L219"/>
    <mergeCell ref="K220:K224"/>
    <mergeCell ref="L220:L224"/>
    <mergeCell ref="J225:J233"/>
    <mergeCell ref="F133:F185"/>
    <mergeCell ref="E220:E224"/>
    <mergeCell ref="E225:E233"/>
    <mergeCell ref="E234:E235"/>
    <mergeCell ref="E236:E238"/>
    <mergeCell ref="K212:K219"/>
    <mergeCell ref="F98:F104"/>
    <mergeCell ref="G187:G189"/>
    <mergeCell ref="H187:H189"/>
    <mergeCell ref="I187:I189"/>
    <mergeCell ref="J187:J189"/>
    <mergeCell ref="K187:K189"/>
    <mergeCell ref="E242:E244"/>
    <mergeCell ref="E247:E250"/>
    <mergeCell ref="H239:H241"/>
    <mergeCell ref="J247:J250"/>
    <mergeCell ref="K247:K250"/>
    <mergeCell ref="K236:K238"/>
    <mergeCell ref="H197:H200"/>
    <mergeCell ref="H205:H211"/>
    <mergeCell ref="I236:I238"/>
    <mergeCell ref="H201:H203"/>
    <mergeCell ref="I220:I224"/>
    <mergeCell ref="J220:J224"/>
    <mergeCell ref="J197:J200"/>
    <mergeCell ref="J205:J211"/>
    <mergeCell ref="F197:F200"/>
    <mergeCell ref="F205:F211"/>
    <mergeCell ref="G205:G211"/>
    <mergeCell ref="E212:E219"/>
    <mergeCell ref="K23:K24"/>
    <mergeCell ref="L23:L24"/>
    <mergeCell ref="E23:E24"/>
    <mergeCell ref="E25:E28"/>
    <mergeCell ref="C29:C64"/>
    <mergeCell ref="E65:E66"/>
    <mergeCell ref="E67:E75"/>
    <mergeCell ref="E76:E91"/>
    <mergeCell ref="E92:E94"/>
    <mergeCell ref="G55:G64"/>
    <mergeCell ref="G52:G54"/>
    <mergeCell ref="H52:H54"/>
    <mergeCell ref="I52:I54"/>
    <mergeCell ref="E29:E31"/>
    <mergeCell ref="F29:F31"/>
    <mergeCell ref="E32:E33"/>
    <mergeCell ref="F32:F33"/>
    <mergeCell ref="E41:E43"/>
    <mergeCell ref="E46:E47"/>
    <mergeCell ref="F46:F47"/>
    <mergeCell ref="E48:E49"/>
    <mergeCell ref="F48:F49"/>
    <mergeCell ref="E52:E54"/>
    <mergeCell ref="F52:F54"/>
    <mergeCell ref="L20:L22"/>
    <mergeCell ref="E3:E7"/>
    <mergeCell ref="E8:E19"/>
    <mergeCell ref="F8:F19"/>
    <mergeCell ref="G8:G19"/>
    <mergeCell ref="H8:H19"/>
    <mergeCell ref="I8:I19"/>
    <mergeCell ref="J8:J19"/>
    <mergeCell ref="K8:K19"/>
    <mergeCell ref="L8:L19"/>
    <mergeCell ref="H20:H22"/>
    <mergeCell ref="I20:I22"/>
    <mergeCell ref="J20:J22"/>
    <mergeCell ref="G3:G7"/>
    <mergeCell ref="H3:H7"/>
    <mergeCell ref="I3:I7"/>
    <mergeCell ref="J3:J7"/>
    <mergeCell ref="K3:K7"/>
    <mergeCell ref="G46:G47"/>
    <mergeCell ref="H46:H47"/>
    <mergeCell ref="I46:I47"/>
    <mergeCell ref="J46:J47"/>
    <mergeCell ref="K46:K47"/>
    <mergeCell ref="J298:J315"/>
    <mergeCell ref="K298:K315"/>
    <mergeCell ref="L298:L315"/>
    <mergeCell ref="G277:G287"/>
    <mergeCell ref="H55:H64"/>
    <mergeCell ref="I55:I64"/>
    <mergeCell ref="G295:G297"/>
    <mergeCell ref="G288:G294"/>
    <mergeCell ref="H288:H294"/>
    <mergeCell ref="G274:G275"/>
    <mergeCell ref="H295:H297"/>
    <mergeCell ref="J295:J297"/>
    <mergeCell ref="K295:K297"/>
    <mergeCell ref="L295:L297"/>
    <mergeCell ref="H98:H104"/>
    <mergeCell ref="H220:H224"/>
    <mergeCell ref="H234:H235"/>
    <mergeCell ref="H225:H233"/>
    <mergeCell ref="I225:I233"/>
    <mergeCell ref="M300:M304"/>
    <mergeCell ref="M305:M308"/>
    <mergeCell ref="K264:K266"/>
    <mergeCell ref="L264:L266"/>
    <mergeCell ref="K267:K273"/>
    <mergeCell ref="K274:K275"/>
    <mergeCell ref="L65:L66"/>
    <mergeCell ref="I67:I75"/>
    <mergeCell ref="J67:J75"/>
    <mergeCell ref="K67:K75"/>
    <mergeCell ref="L245:L246"/>
    <mergeCell ref="I105:I111"/>
    <mergeCell ref="J105:J111"/>
    <mergeCell ref="J133:J185"/>
    <mergeCell ref="K256:K258"/>
    <mergeCell ref="L259:L260"/>
    <mergeCell ref="K259:K260"/>
    <mergeCell ref="J288:J294"/>
    <mergeCell ref="L274:L275"/>
    <mergeCell ref="J267:J273"/>
    <mergeCell ref="K261:K263"/>
    <mergeCell ref="L247:L250"/>
    <mergeCell ref="J274:J275"/>
    <mergeCell ref="I295:I297"/>
    <mergeCell ref="K41:K43"/>
    <mergeCell ref="M35:M39"/>
    <mergeCell ref="F25:F28"/>
    <mergeCell ref="G25:G28"/>
    <mergeCell ref="H25:H28"/>
    <mergeCell ref="I29:I31"/>
    <mergeCell ref="G32:G33"/>
    <mergeCell ref="H32:H33"/>
    <mergeCell ref="I32:I33"/>
    <mergeCell ref="J32:J33"/>
    <mergeCell ref="G23:G24"/>
    <mergeCell ref="H23:H24"/>
    <mergeCell ref="I23:I24"/>
    <mergeCell ref="J23:J24"/>
    <mergeCell ref="G29:G31"/>
    <mergeCell ref="J29:J31"/>
    <mergeCell ref="E20:E22"/>
    <mergeCell ref="F20:F22"/>
    <mergeCell ref="F23:F24"/>
    <mergeCell ref="G20:G22"/>
    <mergeCell ref="I25:I28"/>
    <mergeCell ref="J25:J28"/>
    <mergeCell ref="K20:K22"/>
    <mergeCell ref="G325:G349"/>
    <mergeCell ref="H325:H349"/>
    <mergeCell ref="J325:J349"/>
    <mergeCell ref="I325:I349"/>
    <mergeCell ref="I267:I273"/>
    <mergeCell ref="G369:G373"/>
    <mergeCell ref="H369:H373"/>
    <mergeCell ref="I369:I373"/>
    <mergeCell ref="J369:J373"/>
    <mergeCell ref="I358:I361"/>
    <mergeCell ref="J358:J361"/>
    <mergeCell ref="H362:H368"/>
    <mergeCell ref="G358:G361"/>
    <mergeCell ref="J277:J287"/>
    <mergeCell ref="J354:J355"/>
    <mergeCell ref="J362:J368"/>
    <mergeCell ref="I350:I353"/>
    <mergeCell ref="K386:K389"/>
    <mergeCell ref="M350:M351"/>
    <mergeCell ref="L386:L389"/>
    <mergeCell ref="K377:K385"/>
    <mergeCell ref="L377:L385"/>
    <mergeCell ref="M383:M384"/>
    <mergeCell ref="M310:M315"/>
    <mergeCell ref="L288:L294"/>
    <mergeCell ref="M286:M287"/>
    <mergeCell ref="L277:L287"/>
    <mergeCell ref="K277:K287"/>
    <mergeCell ref="K369:K373"/>
    <mergeCell ref="L369:L373"/>
    <mergeCell ref="K358:K361"/>
    <mergeCell ref="L358:L361"/>
    <mergeCell ref="K288:K294"/>
    <mergeCell ref="M352:M353"/>
    <mergeCell ref="M359:M360"/>
    <mergeCell ref="K354:K355"/>
    <mergeCell ref="L354:L355"/>
    <mergeCell ref="K362:K368"/>
    <mergeCell ref="L362:L368"/>
    <mergeCell ref="M365:M366"/>
    <mergeCell ref="K374:K376"/>
    <mergeCell ref="L374:L376"/>
    <mergeCell ref="J377:J385"/>
    <mergeCell ref="J350:J353"/>
    <mergeCell ref="K350:K353"/>
    <mergeCell ref="L350:L353"/>
    <mergeCell ref="J316:J324"/>
    <mergeCell ref="K316:K324"/>
    <mergeCell ref="L316:L324"/>
    <mergeCell ref="M317:M319"/>
    <mergeCell ref="M346:M347"/>
    <mergeCell ref="M348:M349"/>
    <mergeCell ref="M332:M334"/>
    <mergeCell ref="K325:K349"/>
    <mergeCell ref="L325:L349"/>
    <mergeCell ref="M327:M330"/>
    <mergeCell ref="M336:M337"/>
    <mergeCell ref="M344:M345"/>
    <mergeCell ref="J374:J376"/>
    <mergeCell ref="C267:C297"/>
    <mergeCell ref="I261:I263"/>
    <mergeCell ref="I316:I324"/>
    <mergeCell ref="C298:C349"/>
    <mergeCell ref="F298:F315"/>
    <mergeCell ref="G298:G315"/>
    <mergeCell ref="H298:H315"/>
    <mergeCell ref="F316:F324"/>
    <mergeCell ref="I277:I287"/>
    <mergeCell ref="I298:I315"/>
    <mergeCell ref="F267:F273"/>
    <mergeCell ref="I288:I294"/>
    <mergeCell ref="F274:F275"/>
    <mergeCell ref="H274:H275"/>
    <mergeCell ref="I274:I275"/>
    <mergeCell ref="F325:F349"/>
    <mergeCell ref="F288:F294"/>
    <mergeCell ref="F295:F297"/>
    <mergeCell ref="F277:F287"/>
    <mergeCell ref="C256:C266"/>
    <mergeCell ref="H264:H266"/>
    <mergeCell ref="I264:I266"/>
    <mergeCell ref="H316:H324"/>
    <mergeCell ref="G316:G324"/>
    <mergeCell ref="H212:H219"/>
    <mergeCell ref="K133:K185"/>
    <mergeCell ref="K52:K54"/>
    <mergeCell ref="L52:L54"/>
    <mergeCell ref="K197:K200"/>
    <mergeCell ref="K201:K203"/>
    <mergeCell ref="H105:H111"/>
    <mergeCell ref="K95:K97"/>
    <mergeCell ref="H41:H43"/>
    <mergeCell ref="H65:H66"/>
    <mergeCell ref="H92:H94"/>
    <mergeCell ref="J65:J66"/>
    <mergeCell ref="I76:I91"/>
    <mergeCell ref="J76:J91"/>
    <mergeCell ref="H67:H75"/>
    <mergeCell ref="K65:K66"/>
    <mergeCell ref="H76:H91"/>
    <mergeCell ref="K76:K91"/>
    <mergeCell ref="L76:L91"/>
    <mergeCell ref="F55:F64"/>
    <mergeCell ref="I92:I94"/>
    <mergeCell ref="J92:J94"/>
    <mergeCell ref="G41:G43"/>
    <mergeCell ref="I1:L1"/>
    <mergeCell ref="V1:Y1"/>
    <mergeCell ref="L3:L7"/>
    <mergeCell ref="M52:M54"/>
    <mergeCell ref="L201:L203"/>
    <mergeCell ref="M116:M118"/>
    <mergeCell ref="M101:M102"/>
    <mergeCell ref="M120:M121"/>
    <mergeCell ref="L92:L94"/>
    <mergeCell ref="M73:M74"/>
    <mergeCell ref="L197:L200"/>
    <mergeCell ref="L29:L31"/>
    <mergeCell ref="L48:L49"/>
    <mergeCell ref="M41:M43"/>
    <mergeCell ref="L95:L97"/>
    <mergeCell ref="M108:M110"/>
    <mergeCell ref="M105:M106"/>
    <mergeCell ref="L105:L111"/>
    <mergeCell ref="I41:I43"/>
    <mergeCell ref="J41:J43"/>
    <mergeCell ref="M95:M96"/>
    <mergeCell ref="L67:L75"/>
    <mergeCell ref="K92:K94"/>
    <mergeCell ref="I65:I66"/>
    <mergeCell ref="C225:C250"/>
    <mergeCell ref="F264:F266"/>
    <mergeCell ref="F259:F260"/>
    <mergeCell ref="G264:G266"/>
    <mergeCell ref="C251:C254"/>
    <mergeCell ref="F261:F263"/>
    <mergeCell ref="F256:F258"/>
    <mergeCell ref="G256:G258"/>
    <mergeCell ref="F253:F254"/>
    <mergeCell ref="F236:F238"/>
    <mergeCell ref="F225:F233"/>
    <mergeCell ref="F247:F250"/>
    <mergeCell ref="F245:F246"/>
    <mergeCell ref="F234:F235"/>
    <mergeCell ref="F242:F244"/>
    <mergeCell ref="F239:F241"/>
    <mergeCell ref="G225:G233"/>
    <mergeCell ref="G236:G238"/>
    <mergeCell ref="G239:G241"/>
    <mergeCell ref="G234:G235"/>
    <mergeCell ref="G242:G244"/>
    <mergeCell ref="E261:E263"/>
    <mergeCell ref="E264:E266"/>
    <mergeCell ref="E245:E246"/>
    <mergeCell ref="C220:C224"/>
    <mergeCell ref="F220:F224"/>
    <mergeCell ref="G65:G66"/>
    <mergeCell ref="F76:F91"/>
    <mergeCell ref="G76:G91"/>
    <mergeCell ref="F67:F75"/>
    <mergeCell ref="G92:G94"/>
    <mergeCell ref="G67:G75"/>
    <mergeCell ref="F105:F111"/>
    <mergeCell ref="G105:G111"/>
    <mergeCell ref="G98:G104"/>
    <mergeCell ref="C95:C185"/>
    <mergeCell ref="C190:C196"/>
    <mergeCell ref="G95:G97"/>
    <mergeCell ref="G133:G185"/>
    <mergeCell ref="G220:G224"/>
    <mergeCell ref="E112:E132"/>
    <mergeCell ref="F112:F132"/>
    <mergeCell ref="G112:G132"/>
    <mergeCell ref="C197:C203"/>
    <mergeCell ref="F190:F196"/>
    <mergeCell ref="G190:G196"/>
    <mergeCell ref="G197:G200"/>
    <mergeCell ref="G201:G203"/>
    <mergeCell ref="C212:C219"/>
    <mergeCell ref="F212:F219"/>
    <mergeCell ref="K105:K111"/>
    <mergeCell ref="J95:J97"/>
    <mergeCell ref="I98:I104"/>
    <mergeCell ref="J98:J104"/>
    <mergeCell ref="K98:K104"/>
    <mergeCell ref="L98:L104"/>
    <mergeCell ref="I95:I97"/>
    <mergeCell ref="I201:I203"/>
    <mergeCell ref="J201:J203"/>
    <mergeCell ref="H133:H185"/>
    <mergeCell ref="G212:G219"/>
    <mergeCell ref="I212:I219"/>
    <mergeCell ref="J212:J219"/>
    <mergeCell ref="E187:E189"/>
    <mergeCell ref="E201:E203"/>
    <mergeCell ref="E197:E200"/>
    <mergeCell ref="H190:H196"/>
    <mergeCell ref="I190:I196"/>
    <mergeCell ref="J190:J196"/>
    <mergeCell ref="K190:K196"/>
    <mergeCell ref="L190:L196"/>
    <mergeCell ref="L133:L185"/>
    <mergeCell ref="M48:M49"/>
    <mergeCell ref="J55:J64"/>
    <mergeCell ref="K55:K64"/>
    <mergeCell ref="L55:L64"/>
    <mergeCell ref="C187:C189"/>
    <mergeCell ref="E133:E185"/>
    <mergeCell ref="F187:F189"/>
    <mergeCell ref="M92:M93"/>
    <mergeCell ref="G48:G49"/>
    <mergeCell ref="M181:M185"/>
    <mergeCell ref="M157:M163"/>
    <mergeCell ref="M164:M170"/>
    <mergeCell ref="M171:M180"/>
    <mergeCell ref="M148:M150"/>
    <mergeCell ref="M151:M156"/>
    <mergeCell ref="J52:J54"/>
    <mergeCell ref="E55:E64"/>
    <mergeCell ref="H95:H97"/>
    <mergeCell ref="L112:L132"/>
    <mergeCell ref="I133:I185"/>
    <mergeCell ref="E95:E97"/>
    <mergeCell ref="E98:E104"/>
    <mergeCell ref="H112:H132"/>
    <mergeCell ref="I112:I132"/>
    <mergeCell ref="M8:M9"/>
    <mergeCell ref="M10:M11"/>
    <mergeCell ref="H29:H31"/>
    <mergeCell ref="M23:M24"/>
    <mergeCell ref="M12:M13"/>
    <mergeCell ref="M14:M15"/>
    <mergeCell ref="M16:M18"/>
    <mergeCell ref="M89:M91"/>
    <mergeCell ref="M76:M80"/>
    <mergeCell ref="M81:M88"/>
    <mergeCell ref="H48:H49"/>
    <mergeCell ref="I48:I49"/>
    <mergeCell ref="J48:J49"/>
    <mergeCell ref="K48:K49"/>
    <mergeCell ref="K25:K28"/>
    <mergeCell ref="L25:L28"/>
    <mergeCell ref="M46:M47"/>
    <mergeCell ref="K29:K31"/>
    <mergeCell ref="M32:M34"/>
    <mergeCell ref="L46:L47"/>
    <mergeCell ref="M44:M45"/>
    <mergeCell ref="L41:L43"/>
    <mergeCell ref="K32:K33"/>
    <mergeCell ref="L32:L33"/>
    <mergeCell ref="A3:A376"/>
    <mergeCell ref="F65:F66"/>
    <mergeCell ref="B205:B254"/>
    <mergeCell ref="B3:B185"/>
    <mergeCell ref="C76:C94"/>
    <mergeCell ref="F92:F94"/>
    <mergeCell ref="F95:F97"/>
    <mergeCell ref="C65:C75"/>
    <mergeCell ref="F3:F7"/>
    <mergeCell ref="D23:D24"/>
    <mergeCell ref="F201:F203"/>
    <mergeCell ref="B256:B389"/>
    <mergeCell ref="C350:C389"/>
    <mergeCell ref="B187:B203"/>
    <mergeCell ref="E253:E254"/>
    <mergeCell ref="E256:E258"/>
    <mergeCell ref="E259:E260"/>
    <mergeCell ref="C205:C211"/>
    <mergeCell ref="M199:M200"/>
    <mergeCell ref="I197:I200"/>
    <mergeCell ref="I205:I211"/>
    <mergeCell ref="I234:I235"/>
    <mergeCell ref="J234:J235"/>
    <mergeCell ref="M267:M269"/>
    <mergeCell ref="G267:G273"/>
    <mergeCell ref="H267:H273"/>
    <mergeCell ref="G247:G250"/>
    <mergeCell ref="H247:H250"/>
    <mergeCell ref="G253:G254"/>
    <mergeCell ref="H253:H254"/>
    <mergeCell ref="H256:H258"/>
    <mergeCell ref="H259:H260"/>
    <mergeCell ref="H261:H263"/>
    <mergeCell ref="G261:G263"/>
    <mergeCell ref="I253:I254"/>
    <mergeCell ref="J253:J254"/>
    <mergeCell ref="K253:K254"/>
    <mergeCell ref="L253:L254"/>
    <mergeCell ref="G259:G260"/>
    <mergeCell ref="J264:J266"/>
    <mergeCell ref="H242:H244"/>
    <mergeCell ref="L205:L211"/>
    <mergeCell ref="E267:E273"/>
    <mergeCell ref="E274:E275"/>
    <mergeCell ref="K234:K235"/>
    <mergeCell ref="I245:I246"/>
    <mergeCell ref="J245:J246"/>
    <mergeCell ref="I247:I250"/>
    <mergeCell ref="L236:L238"/>
    <mergeCell ref="L234:L235"/>
    <mergeCell ref="K225:K233"/>
    <mergeCell ref="L225:L233"/>
    <mergeCell ref="I239:I241"/>
    <mergeCell ref="J239:J241"/>
    <mergeCell ref="G245:G246"/>
    <mergeCell ref="J236:J238"/>
    <mergeCell ref="H236:H238"/>
    <mergeCell ref="J259:J260"/>
    <mergeCell ref="J256:J258"/>
    <mergeCell ref="L267:L273"/>
    <mergeCell ref="L261:L263"/>
    <mergeCell ref="H245:H246"/>
    <mergeCell ref="J261:J263"/>
    <mergeCell ref="I259:I260"/>
    <mergeCell ref="L256:L258"/>
    <mergeCell ref="K245:K246"/>
    <mergeCell ref="E277:E287"/>
    <mergeCell ref="E288:E294"/>
    <mergeCell ref="E295:E297"/>
    <mergeCell ref="E298:E315"/>
    <mergeCell ref="E239:E241"/>
    <mergeCell ref="E325:E349"/>
    <mergeCell ref="E377:E385"/>
    <mergeCell ref="K205:K211"/>
    <mergeCell ref="F377:F385"/>
    <mergeCell ref="I256:I258"/>
    <mergeCell ref="F374:F376"/>
    <mergeCell ref="F354:F355"/>
    <mergeCell ref="H374:H376"/>
    <mergeCell ref="I362:I368"/>
    <mergeCell ref="G362:G368"/>
    <mergeCell ref="I354:I355"/>
    <mergeCell ref="G354:G355"/>
    <mergeCell ref="H354:H355"/>
    <mergeCell ref="F369:F373"/>
    <mergeCell ref="F362:F368"/>
    <mergeCell ref="F358:F361"/>
    <mergeCell ref="G374:G376"/>
    <mergeCell ref="H277:H287"/>
    <mergeCell ref="F386:F389"/>
    <mergeCell ref="G386:G389"/>
    <mergeCell ref="H386:H389"/>
    <mergeCell ref="I386:I389"/>
    <mergeCell ref="J386:J389"/>
    <mergeCell ref="H358:H361"/>
    <mergeCell ref="E350:E353"/>
    <mergeCell ref="E386:E389"/>
    <mergeCell ref="E374:E376"/>
    <mergeCell ref="E362:E368"/>
    <mergeCell ref="E358:E361"/>
    <mergeCell ref="E354:E355"/>
    <mergeCell ref="F350:F353"/>
    <mergeCell ref="G350:G353"/>
    <mergeCell ref="H350:H353"/>
    <mergeCell ref="E369:E373"/>
    <mergeCell ref="G377:G385"/>
    <mergeCell ref="H377:H385"/>
    <mergeCell ref="I377:I385"/>
    <mergeCell ref="I374:I376"/>
  </mergeCells>
  <printOptions horizontalCentered="1" verticalCentered="1"/>
  <pageMargins left="0.7" right="0.7" top="0.75" bottom="0.75" header="0.3" footer="0.3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2"/>
  <sheetViews>
    <sheetView workbookViewId="0">
      <selection activeCell="J8" sqref="J8"/>
    </sheetView>
  </sheetViews>
  <sheetFormatPr baseColWidth="10" defaultRowHeight="15.75" x14ac:dyDescent="0.25"/>
  <sheetData>
    <row r="4" spans="3:11" ht="27" x14ac:dyDescent="0.25">
      <c r="I4" s="43" t="s">
        <v>805</v>
      </c>
    </row>
    <row r="5" spans="3:11" x14ac:dyDescent="0.25">
      <c r="I5" s="43" t="s">
        <v>806</v>
      </c>
    </row>
    <row r="6" spans="3:11" ht="27" x14ac:dyDescent="0.25">
      <c r="I6" s="43" t="s">
        <v>723</v>
      </c>
    </row>
    <row r="7" spans="3:11" ht="27" x14ac:dyDescent="0.25">
      <c r="I7" s="43" t="s">
        <v>807</v>
      </c>
    </row>
    <row r="8" spans="3:11" ht="27" x14ac:dyDescent="0.25">
      <c r="I8" s="43" t="s">
        <v>808</v>
      </c>
    </row>
    <row r="9" spans="3:11" ht="27" x14ac:dyDescent="0.25">
      <c r="I9" s="43" t="s">
        <v>809</v>
      </c>
    </row>
    <row r="10" spans="3:11" ht="40.5" x14ac:dyDescent="0.25">
      <c r="I10" s="43" t="s">
        <v>810</v>
      </c>
    </row>
    <row r="11" spans="3:11" ht="54" x14ac:dyDescent="0.25">
      <c r="I11" s="43" t="s">
        <v>811</v>
      </c>
    </row>
    <row r="12" spans="3:11" ht="40.5" x14ac:dyDescent="0.25">
      <c r="I12" s="43" t="s">
        <v>812</v>
      </c>
    </row>
    <row r="13" spans="3:11" ht="40.5" x14ac:dyDescent="0.25">
      <c r="I13" s="43" t="s">
        <v>813</v>
      </c>
    </row>
    <row r="14" spans="3:11" ht="40.5" x14ac:dyDescent="0.25">
      <c r="C14">
        <v>34.96</v>
      </c>
      <c r="D14">
        <f>34.96*0.23</f>
        <v>8.0408000000000008</v>
      </c>
      <c r="I14" s="43" t="s">
        <v>814</v>
      </c>
      <c r="K14" t="s">
        <v>731</v>
      </c>
    </row>
    <row r="15" spans="3:11" ht="40.5" x14ac:dyDescent="0.25">
      <c r="C15" t="s">
        <v>692</v>
      </c>
      <c r="D15">
        <f>+C14-D14</f>
        <v>26.9192</v>
      </c>
      <c r="I15" s="43" t="s">
        <v>815</v>
      </c>
      <c r="K15" t="s">
        <v>816</v>
      </c>
    </row>
    <row r="16" spans="3:11" ht="27" x14ac:dyDescent="0.25">
      <c r="D16">
        <f>+C14-D15</f>
        <v>8.0408000000000008</v>
      </c>
      <c r="I16" s="43" t="s">
        <v>817</v>
      </c>
      <c r="K16" t="s">
        <v>722</v>
      </c>
    </row>
    <row r="17" spans="4:9" x14ac:dyDescent="0.25">
      <c r="D17">
        <f>+D16/C14</f>
        <v>0.23</v>
      </c>
      <c r="I17" s="43" t="s">
        <v>863</v>
      </c>
    </row>
    <row r="18" spans="4:9" ht="27" x14ac:dyDescent="0.25">
      <c r="I18" s="43" t="s">
        <v>864</v>
      </c>
    </row>
    <row r="19" spans="4:9" ht="40.5" x14ac:dyDescent="0.25">
      <c r="I19" s="43" t="s">
        <v>818</v>
      </c>
    </row>
    <row r="20" spans="4:9" ht="40.5" x14ac:dyDescent="0.25">
      <c r="G20">
        <f>380.15*0.1</f>
        <v>38.015000000000001</v>
      </c>
      <c r="I20" s="43" t="s">
        <v>819</v>
      </c>
    </row>
    <row r="21" spans="4:9" x14ac:dyDescent="0.25">
      <c r="D21">
        <f>42.51*0.2</f>
        <v>8.5020000000000007</v>
      </c>
      <c r="G21">
        <f>380.15-G20</f>
        <v>342.13499999999999</v>
      </c>
    </row>
    <row r="22" spans="4:9" x14ac:dyDescent="0.25">
      <c r="D22">
        <f>+D21-42.51</f>
        <v>-34.007999999999996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Matriz</vt:lpstr>
      <vt:lpstr>Hoja1</vt:lpstr>
      <vt:lpstr>Matriz!Área_de_impresión</vt:lpstr>
      <vt:lpstr>Matriz!Títulos_a_imprimir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miguel.eduardo.vergara@gmail.com</dc:creator>
  <cp:lastModifiedBy>Claudia Diaz_Muvdi</cp:lastModifiedBy>
  <cp:lastPrinted>2016-11-29T15:54:52Z</cp:lastPrinted>
  <dcterms:created xsi:type="dcterms:W3CDTF">2015-12-21T14:45:52Z</dcterms:created>
  <dcterms:modified xsi:type="dcterms:W3CDTF">2017-03-17T16:29:18Z</dcterms:modified>
</cp:coreProperties>
</file>